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ediate\Programs\Redevelopment\RDA_Dissolution_QandA\documents\"/>
    </mc:Choice>
  </mc:AlternateContent>
  <bookViews>
    <workbookView xWindow="480" yWindow="150" windowWidth="22995" windowHeight="9210"/>
  </bookViews>
  <sheets>
    <sheet name="Annual ROPS" sheetId="5" r:id="rId1"/>
    <sheet name="Sheet2" sheetId="2" state="hidden" r:id="rId2"/>
  </sheets>
  <definedNames>
    <definedName name="Alameda">Sheet2!#REF!</definedName>
    <definedName name="Butte">Sheet2!#REF!</definedName>
    <definedName name="Calaveras">Sheet2!#REF!</definedName>
    <definedName name="Colusa">Sheet2!#REF!</definedName>
    <definedName name="Contra_Costa">Sheet2!#REF!</definedName>
    <definedName name="Counties">Sheet2!#REF!</definedName>
    <definedName name="Del_Norte">Sheet2!#REF!</definedName>
    <definedName name="El_Dorado">Sheet2!#REF!</definedName>
    <definedName name="Fresno">Sheet2!#REF!</definedName>
    <definedName name="Glenn">Sheet2!#REF!</definedName>
    <definedName name="Humboldt">Sheet2!#REF!</definedName>
    <definedName name="Imperial">Sheet2!#REF!</definedName>
    <definedName name="Inyo">Sheet2!#REF!</definedName>
    <definedName name="Kern">Sheet2!#REF!</definedName>
    <definedName name="Kings">Sheet2!#REF!</definedName>
    <definedName name="Lake">Sheet2!#REF!</definedName>
    <definedName name="Lassen">Sheet2!#REF!</definedName>
    <definedName name="Los_Angeles">Sheet2!#REF!</definedName>
    <definedName name="Madera">Sheet2!#REF!</definedName>
    <definedName name="Marin">Sheet2!#REF!</definedName>
    <definedName name="Mendocino">Sheet2!#REF!</definedName>
    <definedName name="Merced">Sheet2!#REF!</definedName>
    <definedName name="Monterey">Sheet2!#REF!</definedName>
    <definedName name="Napa">Sheet2!#REF!</definedName>
    <definedName name="Nevada">Sheet2!#REF!</definedName>
    <definedName name="Orange">Sheet2!#REF!</definedName>
    <definedName name="Placer">Sheet2!#REF!</definedName>
    <definedName name="Riverside">Sheet2!#REF!</definedName>
    <definedName name="Sacramento">Sheet2!#REF!</definedName>
    <definedName name="San_Benito">Sheet2!#REF!</definedName>
    <definedName name="San_Bernardino">Sheet2!#REF!</definedName>
    <definedName name="San_Diego">Sheet2!#REF!</definedName>
    <definedName name="San_Francisco">Sheet2!#REF!</definedName>
    <definedName name="San_Joaquin">Sheet2!#REF!</definedName>
    <definedName name="San_Luis_Obispo">Sheet2!#REF!</definedName>
    <definedName name="San_Mateo">Sheet2!#REF!</definedName>
    <definedName name="Santa_Barbara">Sheet2!#REF!</definedName>
    <definedName name="Santa_Clara">Sheet2!#REF!</definedName>
    <definedName name="Santa_Cruz">Sheet2!#REF!</definedName>
    <definedName name="—Select—">Sheet2!#REF!</definedName>
    <definedName name="Shasta">Sheet2!#REF!</definedName>
    <definedName name="Solano">Sheet2!#REF!</definedName>
    <definedName name="Sonoma">Sheet2!#REF!</definedName>
    <definedName name="Stanislaus">Sheet2!#REF!</definedName>
    <definedName name="Sutter">Sheet2!#REF!</definedName>
    <definedName name="Tulare">Sheet2!#REF!</definedName>
    <definedName name="Tuolumne">Sheet2!#REF!</definedName>
    <definedName name="Ventura">Sheet2!#REF!</definedName>
    <definedName name="Yolo">Sheet2!#REF!</definedName>
    <definedName name="Yuba">Sheet2!#REF!</definedName>
  </definedNames>
  <calcPr calcId="162913"/>
</workbook>
</file>

<file path=xl/calcChain.xml><?xml version="1.0" encoding="utf-8"?>
<calcChain xmlns="http://schemas.openxmlformats.org/spreadsheetml/2006/main">
  <c r="D13" i="5" l="1"/>
  <c r="F4" i="5"/>
  <c r="F10" i="5" s="1"/>
  <c r="F31" i="2"/>
  <c r="D31" i="2"/>
  <c r="E4" i="2"/>
  <c r="G4" i="2" s="1"/>
  <c r="E5" i="2" s="1"/>
  <c r="G5" i="2" s="1"/>
  <c r="E6" i="2" s="1"/>
  <c r="G6" i="2" s="1"/>
  <c r="E7" i="2" s="1"/>
  <c r="G7" i="2" s="1"/>
  <c r="E8" i="2" s="1"/>
  <c r="G8" i="2" s="1"/>
  <c r="E9" i="2" s="1"/>
  <c r="G9" i="2" s="1"/>
  <c r="E10" i="2" s="1"/>
  <c r="G10" i="2" s="1"/>
  <c r="E11" i="2" s="1"/>
  <c r="G11" i="2" s="1"/>
  <c r="E12" i="2" s="1"/>
  <c r="G12" i="2" s="1"/>
  <c r="E13" i="2" s="1"/>
  <c r="G13" i="2" s="1"/>
  <c r="E14" i="2" s="1"/>
  <c r="G14" i="2" s="1"/>
  <c r="E15" i="2" s="1"/>
  <c r="G15" i="2" s="1"/>
  <c r="E16" i="2" s="1"/>
  <c r="G16" i="2" s="1"/>
  <c r="E17" i="2" s="1"/>
  <c r="G17" i="2" s="1"/>
  <c r="E18" i="2" s="1"/>
  <c r="G18" i="2" s="1"/>
  <c r="E19" i="2" s="1"/>
  <c r="G19" i="2" s="1"/>
  <c r="E20" i="2" s="1"/>
  <c r="G20" i="2" s="1"/>
  <c r="E21" i="2" s="1"/>
  <c r="G21" i="2" s="1"/>
  <c r="E22" i="2" s="1"/>
  <c r="G22" i="2" s="1"/>
  <c r="E23" i="2" s="1"/>
  <c r="G23" i="2" s="1"/>
  <c r="E24" i="2" s="1"/>
  <c r="G24" i="2" s="1"/>
  <c r="E25" i="2" s="1"/>
  <c r="G25" i="2" s="1"/>
  <c r="E26" i="2" s="1"/>
  <c r="G26" i="2" s="1"/>
  <c r="E27" i="2" s="1"/>
  <c r="G27" i="2" s="1"/>
  <c r="E28" i="2" s="1"/>
  <c r="G28" i="2" s="1"/>
  <c r="E29" i="2" s="1"/>
  <c r="G29" i="2" s="1"/>
  <c r="E30" i="2" s="1"/>
  <c r="G30" i="2" s="1"/>
  <c r="E31" i="2" s="1"/>
  <c r="G31" i="2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F2" i="2"/>
  <c r="E6" i="5" s="1"/>
  <c r="D2" i="2"/>
  <c r="F7" i="5"/>
  <c r="F9" i="5"/>
  <c r="D6" i="5" l="1"/>
  <c r="F11" i="5"/>
  <c r="F13" i="5" s="1"/>
</calcChain>
</file>

<file path=xl/comments1.xml><?xml version="1.0" encoding="utf-8"?>
<comments xmlns="http://schemas.openxmlformats.org/spreadsheetml/2006/main">
  <authors>
    <author>Zuber Tejani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Please select the 'ROPS Review Period' from drop down menu.</t>
        </r>
      </text>
    </comment>
  </commentList>
</comments>
</file>

<file path=xl/sharedStrings.xml><?xml version="1.0" encoding="utf-8"?>
<sst xmlns="http://schemas.openxmlformats.org/spreadsheetml/2006/main" count="120" uniqueCount="55">
  <si>
    <t>—Select—</t>
  </si>
  <si>
    <t>ROPS Period</t>
  </si>
  <si>
    <t>ROPS 16-17</t>
  </si>
  <si>
    <t>ROPS 17-18</t>
  </si>
  <si>
    <t>ROPS 18-19</t>
  </si>
  <si>
    <t>ROPS 19-20</t>
  </si>
  <si>
    <t>ROPS 20-21</t>
  </si>
  <si>
    <t>ROPS 21-22</t>
  </si>
  <si>
    <t>ROPS 22-23</t>
  </si>
  <si>
    <t>ROPS 23-24</t>
  </si>
  <si>
    <t>ROPS 24-25</t>
  </si>
  <si>
    <t>ROPS 25-26</t>
  </si>
  <si>
    <t>ROPS 26-27</t>
  </si>
  <si>
    <t>ROPS 27-28</t>
  </si>
  <si>
    <t>ROPS 28-29</t>
  </si>
  <si>
    <t>ROPS 29-30</t>
  </si>
  <si>
    <t>ROPS 30-31</t>
  </si>
  <si>
    <t>ROPS 31-32</t>
  </si>
  <si>
    <t>ROPS 32-33</t>
  </si>
  <si>
    <t>ROPS 33-34</t>
  </si>
  <si>
    <t>ROPS 34-35</t>
  </si>
  <si>
    <t>ROPS 35-36</t>
  </si>
  <si>
    <t>ROPS 36-37</t>
  </si>
  <si>
    <t>ROPS 37-38</t>
  </si>
  <si>
    <t>ROPS 38-39</t>
  </si>
  <si>
    <t>ROPS 39-40</t>
  </si>
  <si>
    <t>ROPS 40-41</t>
  </si>
  <si>
    <t>ROPS 41-42</t>
  </si>
  <si>
    <t>ROPS 42-43</t>
  </si>
  <si>
    <t>ROPS 43-44</t>
  </si>
  <si>
    <t>ROPS 44-45</t>
  </si>
  <si>
    <t>ROPS 45-46</t>
  </si>
  <si>
    <t>ROPS 15-16</t>
  </si>
  <si>
    <t>Sponsoring Entity Loan Repayment Calculator</t>
  </si>
  <si>
    <t>Base Year:</t>
  </si>
  <si>
    <t>ROPS II 
July thru December 
2012</t>
  </si>
  <si>
    <t>ROPS III 
January thru June
 2013</t>
  </si>
  <si>
    <t>Total For Base Year</t>
  </si>
  <si>
    <t>Residual Balance</t>
  </si>
  <si>
    <t>Comparison Year:</t>
  </si>
  <si>
    <t>Total For Comparison Year</t>
  </si>
  <si>
    <t>A</t>
  </si>
  <si>
    <t>Total Residual Balance for Comparison Year</t>
  </si>
  <si>
    <t>B</t>
  </si>
  <si>
    <t>Total Residual Balance for Base Year</t>
  </si>
  <si>
    <t>A-B</t>
  </si>
  <si>
    <t>Difference of Residual Balance</t>
  </si>
  <si>
    <t>÷2</t>
  </si>
  <si>
    <t>Year</t>
  </si>
  <si>
    <t>Annual</t>
  </si>
  <si>
    <t>L&amp;F</t>
  </si>
  <si>
    <t>ROPS 46-47</t>
  </si>
  <si>
    <t>Prior FY</t>
  </si>
  <si>
    <t>20XX</t>
  </si>
  <si>
    <t xml:space="preserve">ROPS Review Period: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</si>
</sst>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38" fontId="5" fillId="5" borderId="8" xfId="1" applyNumberFormat="1" applyFont="1" applyFill="1" applyBorder="1" applyAlignment="1" applyProtection="1">
      <alignment vertical="center"/>
      <protection locked="0"/>
    </xf>
    <xf numFmtId="38" fontId="5" fillId="5" borderId="7" xfId="1" applyNumberFormat="1" applyFont="1" applyFill="1" applyBorder="1" applyAlignment="1" applyProtection="1">
      <alignment vertical="center"/>
      <protection locked="0"/>
    </xf>
    <xf numFmtId="38" fontId="6" fillId="0" borderId="0" xfId="0" applyNumberFormat="1" applyFont="1" applyAlignment="1" applyProtection="1">
      <alignment vertical="center"/>
    </xf>
    <xf numFmtId="38" fontId="6" fillId="0" borderId="0" xfId="0" applyNumberFormat="1" applyFont="1" applyFill="1" applyAlignment="1" applyProtection="1">
      <alignment vertical="center"/>
    </xf>
    <xf numFmtId="38" fontId="8" fillId="0" borderId="5" xfId="0" applyNumberFormat="1" applyFont="1" applyBorder="1" applyAlignment="1" applyProtection="1">
      <alignment horizontal="center" vertical="center"/>
    </xf>
    <xf numFmtId="38" fontId="8" fillId="2" borderId="5" xfId="1" applyNumberFormat="1" applyFont="1" applyFill="1" applyBorder="1" applyAlignment="1" applyProtection="1">
      <alignment vertical="center"/>
    </xf>
    <xf numFmtId="38" fontId="8" fillId="2" borderId="10" xfId="1" applyNumberFormat="1" applyFont="1" applyFill="1" applyBorder="1" applyAlignment="1" applyProtection="1">
      <alignment vertical="center"/>
    </xf>
    <xf numFmtId="38" fontId="8" fillId="2" borderId="8" xfId="1" applyNumberFormat="1" applyFont="1" applyFill="1" applyBorder="1" applyAlignment="1" applyProtection="1">
      <alignment vertical="center"/>
    </xf>
    <xf numFmtId="38" fontId="8" fillId="2" borderId="11" xfId="1" applyNumberFormat="1" applyFont="1" applyFill="1" applyBorder="1" applyAlignment="1" applyProtection="1">
      <alignment horizontal="right" vertical="center"/>
    </xf>
    <xf numFmtId="38" fontId="7" fillId="2" borderId="8" xfId="1" applyNumberFormat="1" applyFont="1" applyFill="1" applyBorder="1" applyAlignment="1" applyProtection="1">
      <alignment vertical="center"/>
    </xf>
    <xf numFmtId="38" fontId="7" fillId="2" borderId="7" xfId="1" applyNumberFormat="1" applyFont="1" applyFill="1" applyBorder="1" applyAlignment="1" applyProtection="1">
      <alignment vertical="center"/>
    </xf>
    <xf numFmtId="38" fontId="7" fillId="4" borderId="5" xfId="0" applyNumberFormat="1" applyFont="1" applyFill="1" applyBorder="1" applyAlignment="1" applyProtection="1">
      <alignment horizontal="center" vertical="center" wrapText="1"/>
    </xf>
    <xf numFmtId="38" fontId="7" fillId="4" borderId="5" xfId="1" applyNumberFormat="1" applyFont="1" applyFill="1" applyBorder="1" applyAlignment="1" applyProtection="1">
      <alignment horizontal="center" vertical="center" wrapText="1"/>
    </xf>
    <xf numFmtId="38" fontId="7" fillId="4" borderId="6" xfId="0" applyNumberFormat="1" applyFont="1" applyFill="1" applyBorder="1" applyAlignment="1" applyProtection="1">
      <alignment horizontal="center" vertical="center" wrapText="1"/>
    </xf>
    <xf numFmtId="38" fontId="9" fillId="0" borderId="5" xfId="0" applyNumberFormat="1" applyFont="1" applyFill="1" applyBorder="1" applyAlignment="1" applyProtection="1">
      <alignment horizontal="left" vertical="center" wrapText="1"/>
    </xf>
    <xf numFmtId="38" fontId="6" fillId="0" borderId="3" xfId="0" applyNumberFormat="1" applyFont="1" applyFill="1" applyBorder="1" applyAlignment="1" applyProtection="1">
      <alignment horizontal="left" vertical="center" wrapText="1"/>
    </xf>
    <xf numFmtId="38" fontId="7" fillId="4" borderId="9" xfId="0" applyNumberFormat="1" applyFont="1" applyFill="1" applyBorder="1" applyAlignment="1" applyProtection="1">
      <alignment horizontal="center" vertical="center" wrapText="1"/>
    </xf>
    <xf numFmtId="38" fontId="7" fillId="4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38" fontId="7" fillId="4" borderId="12" xfId="0" applyNumberFormat="1" applyFont="1" applyFill="1" applyBorder="1" applyAlignment="1" applyProtection="1">
      <alignment horizontal="center" vertical="center"/>
    </xf>
    <xf numFmtId="38" fontId="7" fillId="4" borderId="2" xfId="0" applyNumberFormat="1" applyFont="1" applyFill="1" applyBorder="1" applyAlignment="1" applyProtection="1">
      <alignment horizontal="center" vertical="center"/>
    </xf>
    <xf numFmtId="38" fontId="7" fillId="4" borderId="1" xfId="0" applyNumberFormat="1" applyFont="1" applyFill="1" applyBorder="1" applyAlignment="1" applyProtection="1">
      <alignment horizontal="center" vertical="center"/>
    </xf>
    <xf numFmtId="38" fontId="7" fillId="0" borderId="4" xfId="0" applyNumberFormat="1" applyFont="1" applyBorder="1" applyAlignment="1" applyProtection="1">
      <alignment horizontal="center" vertical="center"/>
    </xf>
    <xf numFmtId="38" fontId="7" fillId="0" borderId="7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M6" sqref="M6"/>
    </sheetView>
  </sheetViews>
  <sheetFormatPr defaultRowHeight="12.75" x14ac:dyDescent="0.2"/>
  <cols>
    <col min="1" max="1" width="12.85546875" style="1" customWidth="1"/>
    <col min="2" max="2" width="9.140625" style="1"/>
    <col min="3" max="3" width="11.140625" style="1" customWidth="1"/>
    <col min="4" max="4" width="22.42578125" style="1" customWidth="1"/>
    <col min="5" max="5" width="21" style="1" customWidth="1"/>
    <col min="6" max="6" width="15.85546875" style="1" customWidth="1"/>
    <col min="7" max="16384" width="9.140625" style="1"/>
  </cols>
  <sheetData>
    <row r="1" spans="1:6" ht="42.75" customHeight="1" x14ac:dyDescent="0.2">
      <c r="A1" s="34" t="s">
        <v>54</v>
      </c>
      <c r="B1" s="35"/>
      <c r="C1" s="35"/>
      <c r="D1" s="36" t="s">
        <v>3</v>
      </c>
      <c r="E1" s="36"/>
      <c r="F1" s="36"/>
    </row>
    <row r="2" spans="1:6" ht="20.25" x14ac:dyDescent="0.2">
      <c r="A2" s="27" t="s">
        <v>33</v>
      </c>
      <c r="B2" s="27"/>
      <c r="C2" s="27"/>
      <c r="D2" s="27"/>
      <c r="E2" s="27"/>
      <c r="F2" s="27"/>
    </row>
    <row r="3" spans="1:6" ht="63" x14ac:dyDescent="0.2">
      <c r="A3" s="28" t="s">
        <v>34</v>
      </c>
      <c r="B3" s="29"/>
      <c r="C3" s="30"/>
      <c r="D3" s="22" t="s">
        <v>35</v>
      </c>
      <c r="E3" s="22" t="s">
        <v>36</v>
      </c>
      <c r="F3" s="21" t="s">
        <v>37</v>
      </c>
    </row>
    <row r="4" spans="1:6" ht="36" customHeight="1" thickBot="1" x14ac:dyDescent="0.25">
      <c r="A4" s="31" t="s">
        <v>38</v>
      </c>
      <c r="B4" s="31"/>
      <c r="C4" s="32"/>
      <c r="D4" s="9">
        <v>0</v>
      </c>
      <c r="E4" s="9">
        <v>0</v>
      </c>
      <c r="F4" s="18">
        <f>SUM(D4:E4)</f>
        <v>0</v>
      </c>
    </row>
    <row r="5" spans="1:6" ht="18.75" thickTop="1" x14ac:dyDescent="0.2">
      <c r="A5" s="33"/>
      <c r="B5" s="33"/>
      <c r="C5" s="33"/>
      <c r="D5" s="11"/>
      <c r="E5" s="11"/>
      <c r="F5" s="11"/>
    </row>
    <row r="6" spans="1:6" ht="47.25" x14ac:dyDescent="0.2">
      <c r="A6" s="28" t="s">
        <v>39</v>
      </c>
      <c r="B6" s="29"/>
      <c r="C6" s="30"/>
      <c r="D6" s="20" t="str">
        <f>VLOOKUP($D$1,Sheet2!$A$2:$F$32,4,FALSE) &amp;CHAR(10) &amp;"July thru December " &amp;VLOOKUP($D$1,Sheet2!$A$2:$G$32,5,FALSE)</f>
        <v>ROPS 16-17 A
July thru December 2016</v>
      </c>
      <c r="E6" s="20" t="str">
        <f>VLOOKUP($D$1,Sheet2!$A$2:$F$32,6,FALSE) &amp;CHAR(10) &amp;"January thru June " &amp;VLOOKUP($D$1,Sheet2!$A$2:$G$32,7,FALSE)</f>
        <v>ROPS 16-17 B
January thru June 2017</v>
      </c>
      <c r="F6" s="21" t="s">
        <v>40</v>
      </c>
    </row>
    <row r="7" spans="1:6" ht="39" customHeight="1" thickBot="1" x14ac:dyDescent="0.25">
      <c r="A7" s="31" t="s">
        <v>38</v>
      </c>
      <c r="B7" s="31"/>
      <c r="C7" s="32"/>
      <c r="D7" s="10">
        <v>0</v>
      </c>
      <c r="E7" s="10">
        <v>0</v>
      </c>
      <c r="F7" s="19">
        <f>SUM(D7:E7)</f>
        <v>0</v>
      </c>
    </row>
    <row r="8" spans="1:6" ht="15.75" customHeight="1" thickTop="1" x14ac:dyDescent="0.2">
      <c r="A8" s="11"/>
      <c r="B8" s="11"/>
      <c r="C8" s="11"/>
      <c r="D8" s="11"/>
      <c r="E8" s="11"/>
      <c r="F8" s="12"/>
    </row>
    <row r="9" spans="1:6" ht="18" x14ac:dyDescent="0.2">
      <c r="A9" s="11"/>
      <c r="B9" s="11"/>
      <c r="C9" s="13" t="s">
        <v>41</v>
      </c>
      <c r="D9" s="23" t="s">
        <v>42</v>
      </c>
      <c r="E9" s="23"/>
      <c r="F9" s="14">
        <f>IF(F7&gt;0,F7,0)</f>
        <v>0</v>
      </c>
    </row>
    <row r="10" spans="1:6" ht="18" x14ac:dyDescent="0.2">
      <c r="A10" s="11"/>
      <c r="B10" s="11"/>
      <c r="C10" s="13" t="s">
        <v>43</v>
      </c>
      <c r="D10" s="23" t="s">
        <v>44</v>
      </c>
      <c r="E10" s="23"/>
      <c r="F10" s="15">
        <f>IF(F4&gt;0,F4,0)</f>
        <v>0</v>
      </c>
    </row>
    <row r="11" spans="1:6" ht="18.75" thickBot="1" x14ac:dyDescent="0.25">
      <c r="A11" s="11"/>
      <c r="B11" s="11"/>
      <c r="C11" s="13" t="s">
        <v>45</v>
      </c>
      <c r="D11" s="23" t="s">
        <v>46</v>
      </c>
      <c r="E11" s="23"/>
      <c r="F11" s="16">
        <f>IF(F9-F10&lt;0,0,F9-F10)</f>
        <v>0</v>
      </c>
    </row>
    <row r="12" spans="1:6" ht="18.75" thickTop="1" x14ac:dyDescent="0.2">
      <c r="A12" s="11"/>
      <c r="B12" s="11"/>
      <c r="C12" s="11"/>
      <c r="D12" s="24"/>
      <c r="E12" s="24"/>
      <c r="F12" s="17" t="s">
        <v>47</v>
      </c>
    </row>
    <row r="13" spans="1:6" ht="39" customHeight="1" thickBot="1" x14ac:dyDescent="0.25">
      <c r="A13" s="11"/>
      <c r="B13" s="11"/>
      <c r="C13" s="11"/>
      <c r="D13" s="25" t="str">
        <f>"Maximum Repayment for" &amp;CHAR(10) &amp; "Fiscal Year 20"&amp;RIGHT(D1,5)</f>
        <v>Maximum Repayment for
Fiscal Year 2017-18</v>
      </c>
      <c r="E13" s="26"/>
      <c r="F13" s="18">
        <f>F11/2</f>
        <v>0</v>
      </c>
    </row>
    <row r="14" spans="1:6" ht="13.5" thickTop="1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</sheetData>
  <mergeCells count="13">
    <mergeCell ref="A1:C1"/>
    <mergeCell ref="D1:F1"/>
    <mergeCell ref="D9:E9"/>
    <mergeCell ref="D10:E10"/>
    <mergeCell ref="D11:E11"/>
    <mergeCell ref="D12:E12"/>
    <mergeCell ref="D13:E13"/>
    <mergeCell ref="A2:F2"/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Sheet2!$A$2:$A$32</xm:f>
          </x14:formula1>
          <xm:sqref>D1:F1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9" workbookViewId="0">
      <selection activeCell="K9" sqref="K9"/>
    </sheetView>
  </sheetViews>
  <sheetFormatPr defaultRowHeight="12.75" x14ac:dyDescent="0.2"/>
  <cols>
    <col min="1" max="1" width="15.5703125" style="3" customWidth="1"/>
    <col min="2" max="3" width="11.42578125" style="3" bestFit="1" customWidth="1"/>
    <col min="4" max="4" width="13.42578125" style="3" bestFit="1" customWidth="1"/>
    <col min="5" max="5" width="5" style="3" bestFit="1" customWidth="1"/>
    <col min="6" max="6" width="13.42578125" style="3" bestFit="1" customWidth="1"/>
    <col min="7" max="7" width="5.140625" style="3" bestFit="1" customWidth="1"/>
    <col min="8" max="16384" width="9.140625" style="3"/>
  </cols>
  <sheetData>
    <row r="1" spans="1:7" ht="25.5" x14ac:dyDescent="0.2">
      <c r="A1" s="8" t="s">
        <v>1</v>
      </c>
      <c r="B1" s="8" t="s">
        <v>50</v>
      </c>
      <c r="C1" s="8" t="s">
        <v>50</v>
      </c>
      <c r="D1" s="8" t="s">
        <v>49</v>
      </c>
      <c r="E1" s="8" t="s">
        <v>48</v>
      </c>
      <c r="F1" s="8" t="s">
        <v>49</v>
      </c>
      <c r="G1" s="8" t="s">
        <v>48</v>
      </c>
    </row>
    <row r="2" spans="1:7" x14ac:dyDescent="0.2">
      <c r="A2" s="4" t="s">
        <v>2</v>
      </c>
      <c r="B2" s="4" t="s">
        <v>32</v>
      </c>
      <c r="C2" s="4" t="s">
        <v>3</v>
      </c>
      <c r="D2" s="5" t="str">
        <f>B2&amp;" A"</f>
        <v>ROPS 15-16 A</v>
      </c>
      <c r="E2" s="5">
        <v>2015</v>
      </c>
      <c r="F2" s="5" t="str">
        <f>B2&amp;" B"</f>
        <v>ROPS 15-16 B</v>
      </c>
      <c r="G2" s="5">
        <v>2016</v>
      </c>
    </row>
    <row r="3" spans="1:7" ht="18.75" customHeight="1" x14ac:dyDescent="0.2">
      <c r="A3" s="4" t="s">
        <v>3</v>
      </c>
      <c r="B3" s="4" t="s">
        <v>2</v>
      </c>
      <c r="C3" s="6" t="s">
        <v>4</v>
      </c>
      <c r="D3" s="5" t="str">
        <f t="shared" ref="D3:D31" si="0">B3&amp;" A"</f>
        <v>ROPS 16-17 A</v>
      </c>
      <c r="E3" s="5">
        <v>2016</v>
      </c>
      <c r="F3" s="5" t="str">
        <f t="shared" ref="F3:F31" si="1">B3&amp;" B"</f>
        <v>ROPS 16-17 B</v>
      </c>
      <c r="G3" s="5">
        <v>2017</v>
      </c>
    </row>
    <row r="4" spans="1:7" ht="16.5" customHeight="1" x14ac:dyDescent="0.2">
      <c r="A4" s="6" t="s">
        <v>4</v>
      </c>
      <c r="B4" s="4" t="s">
        <v>3</v>
      </c>
      <c r="C4" s="4" t="s">
        <v>5</v>
      </c>
      <c r="D4" s="5" t="str">
        <f t="shared" si="0"/>
        <v>ROPS 17-18 A</v>
      </c>
      <c r="E4" s="5">
        <f>G3</f>
        <v>2017</v>
      </c>
      <c r="F4" s="5" t="str">
        <f t="shared" si="1"/>
        <v>ROPS 17-18 B</v>
      </c>
      <c r="G4" s="5">
        <f>E4+1</f>
        <v>2018</v>
      </c>
    </row>
    <row r="5" spans="1:7" x14ac:dyDescent="0.2">
      <c r="A5" s="4" t="s">
        <v>5</v>
      </c>
      <c r="B5" s="6" t="s">
        <v>4</v>
      </c>
      <c r="C5" s="6" t="s">
        <v>6</v>
      </c>
      <c r="D5" s="5" t="str">
        <f t="shared" si="0"/>
        <v>ROPS 18-19 A</v>
      </c>
      <c r="E5" s="5">
        <f t="shared" ref="E5:E31" si="2">G4</f>
        <v>2018</v>
      </c>
      <c r="F5" s="5" t="str">
        <f t="shared" si="1"/>
        <v>ROPS 18-19 B</v>
      </c>
      <c r="G5" s="5">
        <f t="shared" ref="G5:G31" si="3">E5+1</f>
        <v>2019</v>
      </c>
    </row>
    <row r="6" spans="1:7" x14ac:dyDescent="0.2">
      <c r="A6" s="6" t="s">
        <v>6</v>
      </c>
      <c r="B6" s="4" t="s">
        <v>5</v>
      </c>
      <c r="C6" s="4" t="s">
        <v>7</v>
      </c>
      <c r="D6" s="5" t="str">
        <f t="shared" si="0"/>
        <v>ROPS 19-20 A</v>
      </c>
      <c r="E6" s="5">
        <f t="shared" si="2"/>
        <v>2019</v>
      </c>
      <c r="F6" s="5" t="str">
        <f t="shared" si="1"/>
        <v>ROPS 19-20 B</v>
      </c>
      <c r="G6" s="5">
        <f t="shared" si="3"/>
        <v>2020</v>
      </c>
    </row>
    <row r="7" spans="1:7" ht="14.25" customHeight="1" x14ac:dyDescent="0.2">
      <c r="A7" s="4" t="s">
        <v>7</v>
      </c>
      <c r="B7" s="6" t="s">
        <v>6</v>
      </c>
      <c r="C7" s="6" t="s">
        <v>8</v>
      </c>
      <c r="D7" s="5" t="str">
        <f t="shared" si="0"/>
        <v>ROPS 20-21 A</v>
      </c>
      <c r="E7" s="5">
        <f t="shared" si="2"/>
        <v>2020</v>
      </c>
      <c r="F7" s="5" t="str">
        <f t="shared" si="1"/>
        <v>ROPS 20-21 B</v>
      </c>
      <c r="G7" s="5">
        <f t="shared" si="3"/>
        <v>2021</v>
      </c>
    </row>
    <row r="8" spans="1:7" x14ac:dyDescent="0.2">
      <c r="A8" s="6" t="s">
        <v>8</v>
      </c>
      <c r="B8" s="4" t="s">
        <v>7</v>
      </c>
      <c r="C8" s="6" t="s">
        <v>9</v>
      </c>
      <c r="D8" s="5" t="str">
        <f t="shared" si="0"/>
        <v>ROPS 21-22 A</v>
      </c>
      <c r="E8" s="5">
        <f t="shared" si="2"/>
        <v>2021</v>
      </c>
      <c r="F8" s="5" t="str">
        <f t="shared" si="1"/>
        <v>ROPS 21-22 B</v>
      </c>
      <c r="G8" s="5">
        <f t="shared" si="3"/>
        <v>2022</v>
      </c>
    </row>
    <row r="9" spans="1:7" x14ac:dyDescent="0.2">
      <c r="A9" s="6" t="s">
        <v>9</v>
      </c>
      <c r="B9" s="6" t="s">
        <v>8</v>
      </c>
      <c r="C9" s="6" t="s">
        <v>10</v>
      </c>
      <c r="D9" s="5" t="str">
        <f t="shared" si="0"/>
        <v>ROPS 22-23 A</v>
      </c>
      <c r="E9" s="5">
        <f t="shared" si="2"/>
        <v>2022</v>
      </c>
      <c r="F9" s="5" t="str">
        <f t="shared" si="1"/>
        <v>ROPS 22-23 B</v>
      </c>
      <c r="G9" s="5">
        <f t="shared" si="3"/>
        <v>2023</v>
      </c>
    </row>
    <row r="10" spans="1:7" x14ac:dyDescent="0.2">
      <c r="A10" s="6" t="s">
        <v>10</v>
      </c>
      <c r="B10" s="6" t="s">
        <v>9</v>
      </c>
      <c r="C10" s="4" t="s">
        <v>11</v>
      </c>
      <c r="D10" s="5" t="str">
        <f t="shared" si="0"/>
        <v>ROPS 23-24 A</v>
      </c>
      <c r="E10" s="5">
        <f t="shared" si="2"/>
        <v>2023</v>
      </c>
      <c r="F10" s="5" t="str">
        <f t="shared" si="1"/>
        <v>ROPS 23-24 B</v>
      </c>
      <c r="G10" s="5">
        <f t="shared" si="3"/>
        <v>2024</v>
      </c>
    </row>
    <row r="11" spans="1:7" x14ac:dyDescent="0.2">
      <c r="A11" s="4" t="s">
        <v>11</v>
      </c>
      <c r="B11" s="6" t="s">
        <v>10</v>
      </c>
      <c r="C11" s="4" t="s">
        <v>12</v>
      </c>
      <c r="D11" s="5" t="str">
        <f t="shared" si="0"/>
        <v>ROPS 24-25 A</v>
      </c>
      <c r="E11" s="5">
        <f t="shared" si="2"/>
        <v>2024</v>
      </c>
      <c r="F11" s="5" t="str">
        <f t="shared" si="1"/>
        <v>ROPS 24-25 B</v>
      </c>
      <c r="G11" s="5">
        <f t="shared" si="3"/>
        <v>2025</v>
      </c>
    </row>
    <row r="12" spans="1:7" x14ac:dyDescent="0.2">
      <c r="A12" s="4" t="s">
        <v>12</v>
      </c>
      <c r="B12" s="4" t="s">
        <v>11</v>
      </c>
      <c r="C12" s="4" t="s">
        <v>13</v>
      </c>
      <c r="D12" s="5" t="str">
        <f t="shared" si="0"/>
        <v>ROPS 25-26 A</v>
      </c>
      <c r="E12" s="5">
        <f t="shared" si="2"/>
        <v>2025</v>
      </c>
      <c r="F12" s="5" t="str">
        <f t="shared" si="1"/>
        <v>ROPS 25-26 B</v>
      </c>
      <c r="G12" s="5">
        <f t="shared" si="3"/>
        <v>2026</v>
      </c>
    </row>
    <row r="13" spans="1:7" x14ac:dyDescent="0.2">
      <c r="A13" s="4" t="s">
        <v>13</v>
      </c>
      <c r="B13" s="4" t="s">
        <v>12</v>
      </c>
      <c r="C13" s="4" t="s">
        <v>14</v>
      </c>
      <c r="D13" s="5" t="str">
        <f t="shared" si="0"/>
        <v>ROPS 26-27 A</v>
      </c>
      <c r="E13" s="5">
        <f t="shared" si="2"/>
        <v>2026</v>
      </c>
      <c r="F13" s="5" t="str">
        <f t="shared" si="1"/>
        <v>ROPS 26-27 B</v>
      </c>
      <c r="G13" s="5">
        <f t="shared" si="3"/>
        <v>2027</v>
      </c>
    </row>
    <row r="14" spans="1:7" x14ac:dyDescent="0.2">
      <c r="A14" s="4" t="s">
        <v>14</v>
      </c>
      <c r="B14" s="4" t="s">
        <v>13</v>
      </c>
      <c r="C14" s="4" t="s">
        <v>15</v>
      </c>
      <c r="D14" s="5" t="str">
        <f t="shared" si="0"/>
        <v>ROPS 27-28 A</v>
      </c>
      <c r="E14" s="5">
        <f t="shared" si="2"/>
        <v>2027</v>
      </c>
      <c r="F14" s="5" t="str">
        <f t="shared" si="1"/>
        <v>ROPS 27-28 B</v>
      </c>
      <c r="G14" s="5">
        <f t="shared" si="3"/>
        <v>2028</v>
      </c>
    </row>
    <row r="15" spans="1:7" x14ac:dyDescent="0.2">
      <c r="A15" s="4" t="s">
        <v>15</v>
      </c>
      <c r="B15" s="4" t="s">
        <v>14</v>
      </c>
      <c r="C15" s="4" t="s">
        <v>16</v>
      </c>
      <c r="D15" s="5" t="str">
        <f t="shared" si="0"/>
        <v>ROPS 28-29 A</v>
      </c>
      <c r="E15" s="5">
        <f t="shared" si="2"/>
        <v>2028</v>
      </c>
      <c r="F15" s="5" t="str">
        <f t="shared" si="1"/>
        <v>ROPS 28-29 B</v>
      </c>
      <c r="G15" s="5">
        <f t="shared" si="3"/>
        <v>2029</v>
      </c>
    </row>
    <row r="16" spans="1:7" x14ac:dyDescent="0.2">
      <c r="A16" s="4" t="s">
        <v>16</v>
      </c>
      <c r="B16" s="4" t="s">
        <v>15</v>
      </c>
      <c r="C16" s="4" t="s">
        <v>17</v>
      </c>
      <c r="D16" s="5" t="str">
        <f t="shared" si="0"/>
        <v>ROPS 29-30 A</v>
      </c>
      <c r="E16" s="5">
        <f t="shared" si="2"/>
        <v>2029</v>
      </c>
      <c r="F16" s="5" t="str">
        <f t="shared" si="1"/>
        <v>ROPS 29-30 B</v>
      </c>
      <c r="G16" s="5">
        <f t="shared" si="3"/>
        <v>2030</v>
      </c>
    </row>
    <row r="17" spans="1:7" x14ac:dyDescent="0.2">
      <c r="A17" s="4" t="s">
        <v>17</v>
      </c>
      <c r="B17" s="4" t="s">
        <v>16</v>
      </c>
      <c r="C17" s="4" t="s">
        <v>18</v>
      </c>
      <c r="D17" s="5" t="str">
        <f t="shared" si="0"/>
        <v>ROPS 30-31 A</v>
      </c>
      <c r="E17" s="5">
        <f t="shared" si="2"/>
        <v>2030</v>
      </c>
      <c r="F17" s="5" t="str">
        <f t="shared" si="1"/>
        <v>ROPS 30-31 B</v>
      </c>
      <c r="G17" s="5">
        <f t="shared" si="3"/>
        <v>2031</v>
      </c>
    </row>
    <row r="18" spans="1:7" x14ac:dyDescent="0.2">
      <c r="A18" s="4" t="s">
        <v>18</v>
      </c>
      <c r="B18" s="4" t="s">
        <v>17</v>
      </c>
      <c r="C18" s="4" t="s">
        <v>19</v>
      </c>
      <c r="D18" s="5" t="str">
        <f t="shared" si="0"/>
        <v>ROPS 31-32 A</v>
      </c>
      <c r="E18" s="5">
        <f t="shared" si="2"/>
        <v>2031</v>
      </c>
      <c r="F18" s="5" t="str">
        <f t="shared" si="1"/>
        <v>ROPS 31-32 B</v>
      </c>
      <c r="G18" s="5">
        <f t="shared" si="3"/>
        <v>2032</v>
      </c>
    </row>
    <row r="19" spans="1:7" x14ac:dyDescent="0.2">
      <c r="A19" s="4" t="s">
        <v>19</v>
      </c>
      <c r="B19" s="4" t="s">
        <v>18</v>
      </c>
      <c r="C19" s="4" t="s">
        <v>20</v>
      </c>
      <c r="D19" s="5" t="str">
        <f t="shared" si="0"/>
        <v>ROPS 32-33 A</v>
      </c>
      <c r="E19" s="5">
        <f t="shared" si="2"/>
        <v>2032</v>
      </c>
      <c r="F19" s="5" t="str">
        <f t="shared" si="1"/>
        <v>ROPS 32-33 B</v>
      </c>
      <c r="G19" s="5">
        <f t="shared" si="3"/>
        <v>2033</v>
      </c>
    </row>
    <row r="20" spans="1:7" x14ac:dyDescent="0.2">
      <c r="A20" s="4" t="s">
        <v>20</v>
      </c>
      <c r="B20" s="4" t="s">
        <v>19</v>
      </c>
      <c r="C20" s="4" t="s">
        <v>21</v>
      </c>
      <c r="D20" s="5" t="str">
        <f t="shared" si="0"/>
        <v>ROPS 33-34 A</v>
      </c>
      <c r="E20" s="5">
        <f t="shared" si="2"/>
        <v>2033</v>
      </c>
      <c r="F20" s="5" t="str">
        <f t="shared" si="1"/>
        <v>ROPS 33-34 B</v>
      </c>
      <c r="G20" s="5">
        <f t="shared" si="3"/>
        <v>2034</v>
      </c>
    </row>
    <row r="21" spans="1:7" x14ac:dyDescent="0.2">
      <c r="A21" s="4" t="s">
        <v>21</v>
      </c>
      <c r="B21" s="4" t="s">
        <v>20</v>
      </c>
      <c r="C21" s="4" t="s">
        <v>22</v>
      </c>
      <c r="D21" s="5" t="str">
        <f t="shared" si="0"/>
        <v>ROPS 34-35 A</v>
      </c>
      <c r="E21" s="5">
        <f t="shared" si="2"/>
        <v>2034</v>
      </c>
      <c r="F21" s="5" t="str">
        <f t="shared" si="1"/>
        <v>ROPS 34-35 B</v>
      </c>
      <c r="G21" s="5">
        <f t="shared" si="3"/>
        <v>2035</v>
      </c>
    </row>
    <row r="22" spans="1:7" x14ac:dyDescent="0.2">
      <c r="A22" s="4" t="s">
        <v>22</v>
      </c>
      <c r="B22" s="4" t="s">
        <v>21</v>
      </c>
      <c r="C22" s="4" t="s">
        <v>23</v>
      </c>
      <c r="D22" s="5" t="str">
        <f t="shared" si="0"/>
        <v>ROPS 35-36 A</v>
      </c>
      <c r="E22" s="5">
        <f t="shared" si="2"/>
        <v>2035</v>
      </c>
      <c r="F22" s="5" t="str">
        <f t="shared" si="1"/>
        <v>ROPS 35-36 B</v>
      </c>
      <c r="G22" s="5">
        <f t="shared" si="3"/>
        <v>2036</v>
      </c>
    </row>
    <row r="23" spans="1:7" x14ac:dyDescent="0.2">
      <c r="A23" s="4" t="s">
        <v>23</v>
      </c>
      <c r="B23" s="4" t="s">
        <v>22</v>
      </c>
      <c r="C23" s="4" t="s">
        <v>24</v>
      </c>
      <c r="D23" s="5" t="str">
        <f t="shared" si="0"/>
        <v>ROPS 36-37 A</v>
      </c>
      <c r="E23" s="5">
        <f t="shared" si="2"/>
        <v>2036</v>
      </c>
      <c r="F23" s="5" t="str">
        <f t="shared" si="1"/>
        <v>ROPS 36-37 B</v>
      </c>
      <c r="G23" s="5">
        <f t="shared" si="3"/>
        <v>2037</v>
      </c>
    </row>
    <row r="24" spans="1:7" x14ac:dyDescent="0.2">
      <c r="A24" s="4" t="s">
        <v>24</v>
      </c>
      <c r="B24" s="4" t="s">
        <v>23</v>
      </c>
      <c r="C24" s="4" t="s">
        <v>25</v>
      </c>
      <c r="D24" s="5" t="str">
        <f t="shared" si="0"/>
        <v>ROPS 37-38 A</v>
      </c>
      <c r="E24" s="5">
        <f t="shared" si="2"/>
        <v>2037</v>
      </c>
      <c r="F24" s="5" t="str">
        <f t="shared" si="1"/>
        <v>ROPS 37-38 B</v>
      </c>
      <c r="G24" s="5">
        <f t="shared" si="3"/>
        <v>2038</v>
      </c>
    </row>
    <row r="25" spans="1:7" x14ac:dyDescent="0.2">
      <c r="A25" s="4" t="s">
        <v>25</v>
      </c>
      <c r="B25" s="4" t="s">
        <v>24</v>
      </c>
      <c r="C25" s="4" t="s">
        <v>26</v>
      </c>
      <c r="D25" s="5" t="str">
        <f t="shared" si="0"/>
        <v>ROPS 38-39 A</v>
      </c>
      <c r="E25" s="5">
        <f t="shared" si="2"/>
        <v>2038</v>
      </c>
      <c r="F25" s="5" t="str">
        <f t="shared" si="1"/>
        <v>ROPS 38-39 B</v>
      </c>
      <c r="G25" s="5">
        <f t="shared" si="3"/>
        <v>2039</v>
      </c>
    </row>
    <row r="26" spans="1:7" x14ac:dyDescent="0.2">
      <c r="A26" s="4" t="s">
        <v>26</v>
      </c>
      <c r="B26" s="4" t="s">
        <v>25</v>
      </c>
      <c r="C26" s="4" t="s">
        <v>27</v>
      </c>
      <c r="D26" s="5" t="str">
        <f t="shared" si="0"/>
        <v>ROPS 39-40 A</v>
      </c>
      <c r="E26" s="5">
        <f t="shared" si="2"/>
        <v>2039</v>
      </c>
      <c r="F26" s="5" t="str">
        <f t="shared" si="1"/>
        <v>ROPS 39-40 B</v>
      </c>
      <c r="G26" s="5">
        <f t="shared" si="3"/>
        <v>2040</v>
      </c>
    </row>
    <row r="27" spans="1:7" x14ac:dyDescent="0.2">
      <c r="A27" s="4" t="s">
        <v>27</v>
      </c>
      <c r="B27" s="4" t="s">
        <v>26</v>
      </c>
      <c r="C27" s="4" t="s">
        <v>28</v>
      </c>
      <c r="D27" s="5" t="str">
        <f t="shared" si="0"/>
        <v>ROPS 40-41 A</v>
      </c>
      <c r="E27" s="5">
        <f t="shared" si="2"/>
        <v>2040</v>
      </c>
      <c r="F27" s="5" t="str">
        <f t="shared" si="1"/>
        <v>ROPS 40-41 B</v>
      </c>
      <c r="G27" s="5">
        <f t="shared" si="3"/>
        <v>2041</v>
      </c>
    </row>
    <row r="28" spans="1:7" x14ac:dyDescent="0.2">
      <c r="A28" s="4" t="s">
        <v>28</v>
      </c>
      <c r="B28" s="4" t="s">
        <v>27</v>
      </c>
      <c r="C28" s="4" t="s">
        <v>29</v>
      </c>
      <c r="D28" s="5" t="str">
        <f t="shared" si="0"/>
        <v>ROPS 41-42 A</v>
      </c>
      <c r="E28" s="5">
        <f t="shared" si="2"/>
        <v>2041</v>
      </c>
      <c r="F28" s="5" t="str">
        <f t="shared" si="1"/>
        <v>ROPS 41-42 B</v>
      </c>
      <c r="G28" s="5">
        <f t="shared" si="3"/>
        <v>2042</v>
      </c>
    </row>
    <row r="29" spans="1:7" x14ac:dyDescent="0.2">
      <c r="A29" s="4" t="s">
        <v>29</v>
      </c>
      <c r="B29" s="4" t="s">
        <v>28</v>
      </c>
      <c r="C29" s="4" t="s">
        <v>30</v>
      </c>
      <c r="D29" s="5" t="str">
        <f t="shared" si="0"/>
        <v>ROPS 42-43 A</v>
      </c>
      <c r="E29" s="5">
        <f t="shared" si="2"/>
        <v>2042</v>
      </c>
      <c r="F29" s="5" t="str">
        <f t="shared" si="1"/>
        <v>ROPS 42-43 B</v>
      </c>
      <c r="G29" s="5">
        <f t="shared" si="3"/>
        <v>2043</v>
      </c>
    </row>
    <row r="30" spans="1:7" x14ac:dyDescent="0.2">
      <c r="A30" s="4" t="s">
        <v>30</v>
      </c>
      <c r="B30" s="4" t="s">
        <v>29</v>
      </c>
      <c r="C30" s="4" t="s">
        <v>31</v>
      </c>
      <c r="D30" s="5" t="str">
        <f t="shared" si="0"/>
        <v>ROPS 43-44 A</v>
      </c>
      <c r="E30" s="5">
        <f t="shared" si="2"/>
        <v>2043</v>
      </c>
      <c r="F30" s="5" t="str">
        <f t="shared" si="1"/>
        <v>ROPS 43-44 B</v>
      </c>
      <c r="G30" s="5">
        <f t="shared" si="3"/>
        <v>2044</v>
      </c>
    </row>
    <row r="31" spans="1:7" x14ac:dyDescent="0.2">
      <c r="A31" s="4" t="s">
        <v>31</v>
      </c>
      <c r="B31" s="4" t="s">
        <v>30</v>
      </c>
      <c r="C31" s="4" t="s">
        <v>51</v>
      </c>
      <c r="D31" s="5" t="str">
        <f t="shared" si="0"/>
        <v>ROPS 44-45 A</v>
      </c>
      <c r="E31" s="5">
        <f t="shared" si="2"/>
        <v>2044</v>
      </c>
      <c r="F31" s="5" t="str">
        <f t="shared" si="1"/>
        <v>ROPS 44-45 B</v>
      </c>
      <c r="G31" s="5">
        <f t="shared" si="3"/>
        <v>2045</v>
      </c>
    </row>
    <row r="32" spans="1:7" x14ac:dyDescent="0.2">
      <c r="A32" s="4" t="s">
        <v>0</v>
      </c>
      <c r="B32" s="4"/>
      <c r="C32" s="5"/>
      <c r="D32" s="4" t="s">
        <v>52</v>
      </c>
      <c r="E32" s="4" t="s">
        <v>53</v>
      </c>
      <c r="F32" s="4" t="s">
        <v>52</v>
      </c>
      <c r="G32" s="4" t="s">
        <v>53</v>
      </c>
    </row>
    <row r="33" spans="1:7" x14ac:dyDescent="0.2">
      <c r="A33" s="7"/>
      <c r="B33" s="7"/>
      <c r="C33" s="7"/>
      <c r="D33" s="7"/>
      <c r="E33" s="7"/>
      <c r="F33" s="7"/>
      <c r="G33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ROPS</vt:lpstr>
      <vt:lpstr>Sheet2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 Tejani</dc:creator>
  <cp:lastModifiedBy>Rauchwerger, Jacob</cp:lastModifiedBy>
  <cp:lastPrinted>2016-01-25T18:05:20Z</cp:lastPrinted>
  <dcterms:created xsi:type="dcterms:W3CDTF">2016-01-19T19:45:03Z</dcterms:created>
  <dcterms:modified xsi:type="dcterms:W3CDTF">2021-11-16T16:24:15Z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