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BudgetOperationsSupportBOS/Shared Documents/General/BOS/Unit/BL/2026/"/>
    </mc:Choice>
  </mc:AlternateContent>
  <xr:revisionPtr revIDLastSave="0" documentId="8_{D1828F7F-9729-4D60-B7AB-039E774B00CE}" xr6:coauthVersionLast="47" xr6:coauthVersionMax="47" xr10:uidLastSave="{00000000-0000-0000-0000-000000000000}"/>
  <bookViews>
    <workbookView xWindow="-110" yWindow="-110" windowWidth="19420" windowHeight="11500" tabRatio="437" firstSheet="2" activeTab="2" xr2:uid="{00000000-000D-0000-FFFF-FFFF00000000}"/>
  </bookViews>
  <sheets>
    <sheet name="Category" sheetId="12" state="hidden" r:id="rId1"/>
    <sheet name="FCB" sheetId="13" state="hidden" r:id="rId2"/>
    <sheet name="Sch 8 Sum Reconciliation" sheetId="14" r:id="rId3"/>
    <sheet name="Sample 7A (Original)" sheetId="11" state="hidden" r:id="rId4"/>
  </sheets>
  <definedNames>
    <definedName name="_Regression_Int" localSheetId="0" hidden="1">1</definedName>
    <definedName name="_Sort" localSheetId="0" hidden="1">Category!$B:$B</definedName>
    <definedName name="_Sort" hidden="1">#REF!</definedName>
    <definedName name="_xlnm.Print_Area" localSheetId="3">'Sample 7A (Original)'!$A$1:$L$116</definedName>
    <definedName name="_xlnm.Print_Area" localSheetId="2">'Sch 8 Sum Reconciliation'!$A$1:$M$30</definedName>
    <definedName name="_xlnm.Print_Titles" localSheetId="3">'Sample 7A (Original)'!$1:$8</definedName>
  </definedNames>
  <calcPr calcId="191028"/>
  <customWorkbookViews>
    <customWorkbookView name="Kathryn Grosz - Personal View" guid="{2048DE55-D341-4936-8214-568E90C76BA1}" mergeInterval="0" personalView="1" maximized="1" windowWidth="796" windowHeight="430" tabRatio="764" activeSheetId="2" showStatusbar="0"/>
    <customWorkbookView name="Franchise Tax Board - Personal View" guid="{3A5D4CD5-C2FF-471A-A145-34DD4A754D7E}" mergeInterval="0" personalView="1" maximized="1" windowWidth="1020" windowHeight="530" tabRatio="764" activeSheetId="2"/>
    <customWorkbookView name="C1692 - Personal View" guid="{E5D59A58-6925-4D26-9B6A-2717143A004C}" mergeInterval="0" personalView="1" maximized="1" windowWidth="1020" windowHeight="553" tabRatio="764" activeSheetId="1" showComments="commIndAndComment"/>
    <customWorkbookView name="V8837 - Personal View" guid="{6D6D3C41-C0F2-46EF-BC38-A15D8242851D}" mergeInterval="0" personalView="1" maximized="1" windowWidth="1020" windowHeight="632" tabRatio="764" activeSheetId="2"/>
    <customWorkbookView name="fimmoble - Personal View" guid="{1D138EF0-FFC4-4BDA-AD5E-51ABD75F388C}" mergeInterval="0" personalView="1" maximized="1" windowWidth="1020" windowHeight="597" tabRatio="764" activeSheetId="2"/>
    <customWorkbookView name="Intern - Personal View" guid="{190EAAA4-5E85-4F60-9065-54BA8A27834F}" mergeInterval="0" personalView="1" maximized="1" windowWidth="1020" windowHeight="604" tabRatio="76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4" l="1"/>
  <c r="L29" i="14"/>
  <c r="K29" i="14"/>
  <c r="J29" i="14"/>
  <c r="I29" i="14"/>
  <c r="H29" i="14"/>
  <c r="E17" i="13"/>
  <c r="M10" i="12"/>
  <c r="M12" i="12" s="1"/>
  <c r="M16" i="12" s="1"/>
  <c r="K10" i="12"/>
  <c r="K12" i="12" s="1"/>
  <c r="K16" i="12" s="1"/>
  <c r="I10" i="12"/>
  <c r="I12" i="12" s="1"/>
  <c r="I16" i="12" s="1"/>
  <c r="G10" i="12"/>
  <c r="G12" i="12" s="1"/>
  <c r="E10" i="12"/>
  <c r="E12" i="12" s="1"/>
  <c r="C10" i="12"/>
  <c r="C12" i="12" s="1"/>
  <c r="L112" i="11"/>
  <c r="D112" i="11"/>
  <c r="B35" i="11"/>
  <c r="L113" i="11"/>
  <c r="J113" i="11"/>
  <c r="H113" i="11"/>
  <c r="J112" i="11"/>
  <c r="H112" i="11"/>
  <c r="F112" i="11"/>
  <c r="B112" i="11"/>
  <c r="J109" i="11"/>
  <c r="H109" i="11"/>
  <c r="F109" i="11"/>
  <c r="D109" i="11"/>
  <c r="B109" i="11"/>
  <c r="L106" i="11"/>
  <c r="L105" i="11"/>
  <c r="L103" i="11"/>
  <c r="L102" i="11"/>
  <c r="L101" i="11"/>
  <c r="J99" i="11"/>
  <c r="H99" i="11"/>
  <c r="F99" i="11"/>
  <c r="D99" i="11"/>
  <c r="B99" i="11"/>
  <c r="L96" i="11"/>
  <c r="L95" i="11"/>
  <c r="L94" i="11"/>
  <c r="L93" i="11"/>
  <c r="L92" i="11"/>
  <c r="L91" i="11"/>
  <c r="L90" i="11"/>
  <c r="L89" i="11"/>
  <c r="L88" i="11"/>
  <c r="L87" i="11"/>
  <c r="J85" i="11"/>
  <c r="H85" i="11"/>
  <c r="F85" i="11"/>
  <c r="D85" i="11"/>
  <c r="B85" i="11"/>
  <c r="L82" i="11"/>
  <c r="L81" i="11"/>
  <c r="L80" i="11"/>
  <c r="L79" i="11"/>
  <c r="L78" i="11"/>
  <c r="L77" i="11"/>
  <c r="L76" i="11"/>
  <c r="L75" i="11"/>
  <c r="L74" i="11"/>
  <c r="J72" i="11"/>
  <c r="H72" i="11"/>
  <c r="F72" i="11"/>
  <c r="D72" i="11"/>
  <c r="B72" i="11"/>
  <c r="L69" i="11"/>
  <c r="L68" i="11"/>
  <c r="L67" i="11"/>
  <c r="L66" i="11"/>
  <c r="L65" i="11"/>
  <c r="L64" i="11"/>
  <c r="L63" i="11"/>
  <c r="L62" i="11"/>
  <c r="L61" i="11"/>
  <c r="L60" i="11"/>
  <c r="L58" i="11"/>
  <c r="J58" i="11"/>
  <c r="H58" i="11"/>
  <c r="F58" i="11"/>
  <c r="D58" i="11"/>
  <c r="B58" i="11"/>
  <c r="L45" i="11"/>
  <c r="J45" i="11"/>
  <c r="F45" i="11"/>
  <c r="D45" i="11"/>
  <c r="B45" i="11"/>
  <c r="L30" i="11"/>
  <c r="L35" i="11" s="1"/>
  <c r="J30" i="11"/>
  <c r="J35" i="11" s="1"/>
  <c r="F30" i="11"/>
  <c r="D30" i="11"/>
  <c r="D35" i="11" s="1"/>
  <c r="L17" i="11"/>
  <c r="J17" i="11"/>
  <c r="F17" i="11"/>
  <c r="D17" i="11"/>
  <c r="B17" i="11"/>
  <c r="F35" i="11"/>
  <c r="F110" i="11" l="1"/>
  <c r="F111" i="11" s="1"/>
  <c r="L99" i="11"/>
  <c r="L85" i="11"/>
  <c r="B110" i="11"/>
  <c r="B111" i="11" s="1"/>
  <c r="L109" i="11"/>
  <c r="L110" i="11" s="1"/>
  <c r="L111" i="11" s="1"/>
  <c r="J110" i="11"/>
  <c r="J111" i="11" s="1"/>
  <c r="L72" i="11"/>
  <c r="D110" i="11"/>
  <c r="D111" i="11" s="1"/>
  <c r="H110" i="11"/>
  <c r="H111" i="11" s="1"/>
</calcChain>
</file>

<file path=xl/sharedStrings.xml><?xml version="1.0" encoding="utf-8"?>
<sst xmlns="http://schemas.openxmlformats.org/spreadsheetml/2006/main" count="283" uniqueCount="198">
  <si>
    <t>Last Year's Governor's Budget 2016-17</t>
  </si>
  <si>
    <t>2016-17</t>
  </si>
  <si>
    <t>3990  DEPARTMENT OF AIR QUALITY</t>
  </si>
  <si>
    <t>EXPENDITURES BY CATEGORY</t>
  </si>
  <si>
    <t>Positions</t>
  </si>
  <si>
    <t>Expenditures</t>
  </si>
  <si>
    <t>Actual</t>
  </si>
  <si>
    <t>Estimated</t>
  </si>
  <si>
    <t>Proposed</t>
  </si>
  <si>
    <t>1 STATE OPERATIONS</t>
  </si>
  <si>
    <t>2015-16</t>
  </si>
  <si>
    <t>2017-18</t>
  </si>
  <si>
    <t>PERSONAL SERVICES</t>
  </si>
  <si>
    <t xml:space="preserve">  Baseline Budgeted Postions (Equals Sch. 7A)</t>
  </si>
  <si>
    <t xml:space="preserve">  Total Adjustments</t>
  </si>
  <si>
    <t xml:space="preserve">     Net Totals, Salaries and Wages</t>
  </si>
  <si>
    <t xml:space="preserve">  Staff Benefits</t>
  </si>
  <si>
    <t xml:space="preserve">     Totals, Personal Services</t>
  </si>
  <si>
    <t>OPERATING EXPENSES AND EQUIPMENT</t>
  </si>
  <si>
    <t>TOTALS, POSITIONS AND EXPENDITURES, ALL FUNDS (State Operations)</t>
  </si>
  <si>
    <t>END</t>
  </si>
  <si>
    <t>2016-17 Final Change Book</t>
  </si>
  <si>
    <t>ITEM NO.</t>
  </si>
  <si>
    <t>AGENCY AND PURPOSE</t>
  </si>
  <si>
    <t>DOLLAR
CHANGE IN
APPROPRIATION</t>
  </si>
  <si>
    <t>3990-001-0001 16 16</t>
  </si>
  <si>
    <t>G</t>
  </si>
  <si>
    <t>Department of Air Quality</t>
  </si>
  <si>
    <t xml:space="preserve">  State Operations</t>
  </si>
  <si>
    <t>ISSUE 100:</t>
  </si>
  <si>
    <t>Training Demonstration Project</t>
  </si>
  <si>
    <t>Proposed New Positions</t>
  </si>
  <si>
    <t>Staff Services Manager III</t>
  </si>
  <si>
    <t>Staff Services Manager I</t>
  </si>
  <si>
    <t>Office Technician</t>
  </si>
  <si>
    <t>Staff Benefits</t>
  </si>
  <si>
    <t>Operating Expenses and Equipment</t>
  </si>
  <si>
    <t>Training Programs</t>
  </si>
  <si>
    <t>Attachment C</t>
  </si>
  <si>
    <t>SUPPLEMENTARY SCHEDULE OF SALARIES AND WAGES</t>
  </si>
  <si>
    <t xml:space="preserve">DEPARTMENT NAME
</t>
  </si>
  <si>
    <r>
      <t>PAGE      O</t>
    </r>
    <r>
      <rPr>
        <sz val="7"/>
        <color indexed="8"/>
        <rFont val="Arial"/>
        <family val="2"/>
      </rPr>
      <t xml:space="preserve">F  </t>
    </r>
    <r>
      <rPr>
        <sz val="14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 xml:space="preserve">PAGES
</t>
    </r>
    <r>
      <rPr>
        <sz val="10"/>
        <color indexed="8"/>
        <rFont val="Arial"/>
        <family val="2"/>
      </rPr>
      <t xml:space="preserve"> </t>
    </r>
  </si>
  <si>
    <t xml:space="preserve">STATE OF CALIFORNIA                                                                    </t>
  </si>
  <si>
    <t xml:space="preserve">LINE NO. </t>
  </si>
  <si>
    <t xml:space="preserve">EXPENDITURE CLASSIFICATION AND POSITION TITLE </t>
  </si>
  <si>
    <t>STD. 607 DOC. NO.</t>
  </si>
  <si>
    <t>ESTABLISHED POSTION NUMBER</t>
  </si>
  <si>
    <t>MONTHLY RATE 7/1/C.Y.</t>
  </si>
  <si>
    <t>MAXIMUM MONTHLY RATE</t>
  </si>
  <si>
    <t>ANNI- VERSARY DATE</t>
  </si>
  <si>
    <t>NUMBER OF POSITIONS</t>
  </si>
  <si>
    <t>PROPOSED EXPENDITURES BUDGET YEAR</t>
  </si>
  <si>
    <t>P.Y.</t>
  </si>
  <si>
    <t>C.Y.</t>
  </si>
  <si>
    <t>B.Y.</t>
  </si>
  <si>
    <t>P.Y</t>
  </si>
  <si>
    <t>C.Y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</si>
  <si>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</si>
  <si>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</si>
  <si>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</si>
  <si>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</si>
  <si>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</si>
  <si>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</si>
  <si>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</si>
  <si>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</si>
  <si>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</si>
  <si>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</si>
  <si>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</si>
  <si>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</si>
  <si>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</si>
  <si>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TOTALS, SCHEDULE 8 REPORT FROM SCO</t>
  </si>
  <si>
    <t>TOTALS, SUPPLEMENTARY SCHEDULE 8 REPORT FROM SCO</t>
  </si>
  <si>
    <t>ADJUSTMENTS NOT INCLUDED ON SCHEDULE 8 OR SUPPLEMENTARY SCHEDULE 8 :</t>
  </si>
  <si>
    <t>TOTALS, REGULAR/ONGOING POSITIONS</t>
  </si>
  <si>
    <t>3990 DEPARTMENT OF AIR QUALITY</t>
  </si>
  <si>
    <t>ORGANIZATIONAL UNIT</t>
  </si>
  <si>
    <t>EXPENDITURES</t>
  </si>
  <si>
    <t>Filled</t>
  </si>
  <si>
    <t>Authorized</t>
  </si>
  <si>
    <t>Classification</t>
  </si>
  <si>
    <t>(Salary Range)</t>
  </si>
  <si>
    <t>Executive Office:</t>
  </si>
  <si>
    <t>Legislative Counsel</t>
  </si>
  <si>
    <t>Chief Deputy Legislative Counsel</t>
  </si>
  <si>
    <t>9,304-10,462</t>
  </si>
  <si>
    <t>C.E.A. III</t>
  </si>
  <si>
    <t>8,030-8,854</t>
  </si>
  <si>
    <t>C.E.A. II</t>
  </si>
  <si>
    <t>7,302-8,051</t>
  </si>
  <si>
    <t>6,334-6,984</t>
  </si>
  <si>
    <t>Administrative Assistant II</t>
  </si>
  <si>
    <t>4,111-4,997</t>
  </si>
  <si>
    <t>Executive Secretary II</t>
  </si>
  <si>
    <t>3,072-3,734</t>
  </si>
  <si>
    <t>Totals, Executive Office</t>
  </si>
  <si>
    <t>Enforcement:</t>
  </si>
  <si>
    <t>Prin Deputy Legislative Counsel II</t>
  </si>
  <si>
    <t>8,866-9,971</t>
  </si>
  <si>
    <t>Prin Deputy Legislative Counsel I</t>
  </si>
  <si>
    <t>7,631-9,421</t>
  </si>
  <si>
    <t>Deputy Legislative Counsel IV</t>
  </si>
  <si>
    <t>Deputy Legislative Counsel III</t>
  </si>
  <si>
    <t>6,906-8,522</t>
  </si>
  <si>
    <t>4,746-5,726</t>
  </si>
  <si>
    <t>Assoc Govtl Prog Analyst</t>
  </si>
  <si>
    <t>Deputy Legis Counsel</t>
  </si>
  <si>
    <t>3,834-7,245</t>
  </si>
  <si>
    <t>Graduate Legal Assistant</t>
  </si>
  <si>
    <t>3,493-3,834</t>
  </si>
  <si>
    <t>Legal Support Supervisor I</t>
  </si>
  <si>
    <t>3,277-3,985</t>
  </si>
  <si>
    <t>Air Quality Specialist</t>
  </si>
  <si>
    <t>3,259-5,936</t>
  </si>
  <si>
    <t>Legal Assistant</t>
  </si>
  <si>
    <t>3,164-3,846</t>
  </si>
  <si>
    <t>Air Quality Inpector</t>
  </si>
  <si>
    <t>2,566-3,120</t>
  </si>
  <si>
    <t>Temporary Help</t>
  </si>
  <si>
    <t>Overtime</t>
  </si>
  <si>
    <t>Totals, Enforcement</t>
  </si>
  <si>
    <t>Research:</t>
  </si>
  <si>
    <t>Supervising Law Indexer</t>
  </si>
  <si>
    <t>Sr Law Indexer</t>
  </si>
  <si>
    <t>4,113-4,963</t>
  </si>
  <si>
    <t>Law Indexer</t>
  </si>
  <si>
    <t>2,661-4,154</t>
  </si>
  <si>
    <t>Office Techn-Gen</t>
  </si>
  <si>
    <t>2,465-2,998</t>
  </si>
  <si>
    <t>Office Asst-Gen</t>
  </si>
  <si>
    <t>1,938-2,588</t>
  </si>
  <si>
    <t>Totals, Research</t>
  </si>
  <si>
    <t>Air Quality Monitoring:</t>
  </si>
  <si>
    <t>Air Quality Supvr II</t>
  </si>
  <si>
    <t xml:space="preserve">Air Quality Supvr I </t>
  </si>
  <si>
    <t>6,313-7,674</t>
  </si>
  <si>
    <t>Supervising Librarian I</t>
  </si>
  <si>
    <t>4,307-5,236</t>
  </si>
  <si>
    <t>Library Tech Asst I</t>
  </si>
  <si>
    <t>2,589-3,148</t>
  </si>
  <si>
    <t>Totals, Air Quality Monitoring</t>
  </si>
  <si>
    <t>Mobile Air Quality Operations:</t>
  </si>
  <si>
    <t>Business Service Officer II-Supvr</t>
  </si>
  <si>
    <t>3,939-4,746</t>
  </si>
  <si>
    <t>Legal Support Supvr II</t>
  </si>
  <si>
    <t>3,604-4,384</t>
  </si>
  <si>
    <t>Legal Support Supvr I</t>
  </si>
  <si>
    <t>Legal Secretary</t>
  </si>
  <si>
    <t>2,839-3,623</t>
  </si>
  <si>
    <t>Sr Legal Typist</t>
  </si>
  <si>
    <t>2,419-3,285</t>
  </si>
  <si>
    <t>Business Service Asst-Spec</t>
  </si>
  <si>
    <t>2,331-3,465</t>
  </si>
  <si>
    <t>Office Asst-Typing</t>
  </si>
  <si>
    <t>2,003-2,641</t>
  </si>
  <si>
    <t>Totals, Mobile Air Quality Operations</t>
  </si>
  <si>
    <t>Human Resources:</t>
  </si>
  <si>
    <t>Staff Services Mgr II-Supvry</t>
  </si>
  <si>
    <t>Staff Services Mgr I</t>
  </si>
  <si>
    <t>Pers Supvr I</t>
  </si>
  <si>
    <t>8,426-9,287</t>
  </si>
  <si>
    <t>Accountant I-Spec</t>
  </si>
  <si>
    <t>6,964-7,678</t>
  </si>
  <si>
    <t>Office Techn-Typing</t>
  </si>
  <si>
    <t>2,904-5,756</t>
  </si>
  <si>
    <t>2,822-3,431</t>
  </si>
  <si>
    <t>Acctg Techn</t>
  </si>
  <si>
    <t>2,688-3,196</t>
  </si>
  <si>
    <t>Pers Spec</t>
  </si>
  <si>
    <t>2,510-3,050</t>
  </si>
  <si>
    <t>-</t>
  </si>
  <si>
    <t>Totals, Human Resources</t>
  </si>
  <si>
    <t>Information Services Support:</t>
  </si>
  <si>
    <t>Info Systems Supvr IV</t>
  </si>
  <si>
    <t>5,211-6,286</t>
  </si>
  <si>
    <t>Info Technology Spec II</t>
  </si>
  <si>
    <t>5,200-6,322</t>
  </si>
  <si>
    <t>Info Systems Supvr III</t>
  </si>
  <si>
    <t>Info Technician II</t>
  </si>
  <si>
    <t>3,268-4,772</t>
  </si>
  <si>
    <t>Property Controller II</t>
  </si>
  <si>
    <t>3,081-3,742</t>
  </si>
  <si>
    <t>Info Technology Spec I</t>
  </si>
  <si>
    <t>Warehouse Worker</t>
  </si>
  <si>
    <t>Totals, Information Services Support</t>
  </si>
  <si>
    <t>Laboratory Services:</t>
  </si>
  <si>
    <t>Info Systems Mgr</t>
  </si>
  <si>
    <t>Info Technology Spec III</t>
  </si>
  <si>
    <t>5,713-6,945</t>
  </si>
  <si>
    <r>
      <t xml:space="preserve">Staff Chemist </t>
    </r>
    <r>
      <rPr>
        <vertAlign val="superscript"/>
        <sz val="8"/>
        <rFont val="Arial Narrow"/>
        <family val="2"/>
      </rPr>
      <t>1</t>
    </r>
  </si>
  <si>
    <t>5,425-6,594</t>
  </si>
  <si>
    <r>
      <t xml:space="preserve">Office Techn-Typing </t>
    </r>
    <r>
      <rPr>
        <vertAlign val="superscript"/>
        <sz val="8"/>
        <rFont val="Arial Narrow"/>
        <family val="2"/>
      </rPr>
      <t>2</t>
    </r>
  </si>
  <si>
    <t>Totals, Laboratory Services</t>
  </si>
  <si>
    <t>TOTALS, AUTHORIZED POSITIONS</t>
  </si>
  <si>
    <t>Regular/Ongoing Positions</t>
  </si>
  <si>
    <r>
      <t>1</t>
    </r>
    <r>
      <rPr>
        <sz val="8"/>
        <rFont val="Arial Narrow"/>
        <family val="2"/>
      </rPr>
      <t xml:space="preserve">  1.0 position limited-term to 6/30/2015.</t>
    </r>
  </si>
  <si>
    <r>
      <t>2</t>
    </r>
    <r>
      <rPr>
        <sz val="8"/>
        <rFont val="Arial Narrow"/>
        <family val="2"/>
      </rPr>
      <t xml:space="preserve">  1.0 position limited-term to 6/30/2015.</t>
    </r>
  </si>
  <si>
    <t>ESTIMATED EXPENDITURES CURRENT YEAR</t>
  </si>
  <si>
    <t>BL 26-13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</si>
</sst>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3" formatCode="_(* #,##0.00_);_(* \(#,##0.00\);_(* &quot;-&quot;??_);_(@_)"/>
    <numFmt numFmtId="164" formatCode="General_)"/>
    <numFmt numFmtId="165" formatCode="mm/dd/yy_)"/>
    <numFmt numFmtId="166" formatCode="#,##0.0;[Red]\-#,##0.0;\-;@"/>
    <numFmt numFmtId="167" formatCode="0.0"/>
    <numFmt numFmtId="168" formatCode="&quot;$&quot;#,##0"/>
    <numFmt numFmtId="169" formatCode="#,##0.0"/>
    <numFmt numFmtId="170" formatCode="#,##0.0;#,##0.0;&quot;-&quot;"/>
    <numFmt numFmtId="171" formatCode="\(* #,##0.0\);\(* \(#,##0.0\);\-;\(@\)"/>
    <numFmt numFmtId="172" formatCode="#,##0.0;\-#,##0.0;&quot;-&quot;"/>
    <numFmt numFmtId="173" formatCode="\(#,##0\);\(\-#,##0\);&quot;-&quot;;@"/>
    <numFmt numFmtId="174" formatCode="\-"/>
    <numFmt numFmtId="175" formatCode="#,##0;\-#,##0;\-"/>
  </numFmts>
  <fonts count="23" x14ac:knownFonts="1">
    <font>
      <sz val="10"/>
      <name val="Courier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Courier"/>
      <family val="3"/>
    </font>
    <font>
      <b/>
      <sz val="12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vertAlign val="superscript"/>
      <sz val="8"/>
      <name val="Arial Narrow"/>
      <family val="2"/>
    </font>
    <font>
      <b/>
      <sz val="18"/>
      <color indexed="8"/>
      <name val="Arial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43" fontId="1" fillId="0" borderId="0" applyFont="0" applyFill="0" applyBorder="0" applyAlignment="0" applyProtection="0"/>
    <xf numFmtId="0" fontId="16" fillId="0" borderId="0"/>
    <xf numFmtId="0" fontId="1" fillId="0" borderId="0"/>
  </cellStyleXfs>
  <cellXfs count="149">
    <xf numFmtId="164" fontId="0" fillId="0" borderId="0" xfId="0"/>
    <xf numFmtId="164" fontId="2" fillId="0" borderId="0" xfId="0" applyFont="1" applyAlignment="1" applyProtection="1">
      <alignment vertical="top"/>
      <protection locked="0"/>
    </xf>
    <xf numFmtId="168" fontId="3" fillId="0" borderId="1" xfId="0" applyNumberFormat="1" applyFont="1" applyBorder="1" applyAlignment="1" applyProtection="1">
      <alignment vertical="top"/>
      <protection locked="0"/>
    </xf>
    <xf numFmtId="168" fontId="2" fillId="0" borderId="0" xfId="0" applyNumberFormat="1" applyFont="1" applyAlignment="1" applyProtection="1">
      <alignment vertical="top"/>
      <protection locked="0"/>
    </xf>
    <xf numFmtId="3" fontId="2" fillId="0" borderId="0" xfId="0" applyNumberFormat="1" applyFont="1" applyAlignment="1" applyProtection="1">
      <alignment vertical="top"/>
      <protection locked="0"/>
    </xf>
    <xf numFmtId="168" fontId="3" fillId="0" borderId="0" xfId="0" applyNumberFormat="1" applyFont="1" applyAlignment="1" applyProtection="1">
      <alignment vertical="top"/>
      <protection locked="0"/>
    </xf>
    <xf numFmtId="164" fontId="3" fillId="0" borderId="0" xfId="0" applyFont="1" applyAlignment="1" applyProtection="1">
      <alignment vertical="top"/>
      <protection locked="0"/>
    </xf>
    <xf numFmtId="164" fontId="2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164" fontId="3" fillId="0" borderId="0" xfId="0" applyFont="1" applyAlignment="1" applyProtection="1">
      <alignment horizontal="left" vertical="top" wrapText="1"/>
      <protection locked="0"/>
    </xf>
    <xf numFmtId="169" fontId="2" fillId="0" borderId="0" xfId="0" applyNumberFormat="1" applyFont="1" applyAlignment="1" applyProtection="1">
      <alignment vertical="top"/>
      <protection locked="0"/>
    </xf>
    <xf numFmtId="49" fontId="2" fillId="0" borderId="0" xfId="0" applyNumberFormat="1" applyFont="1" applyAlignment="1">
      <alignment horizontal="left" vertical="top"/>
    </xf>
    <xf numFmtId="164" fontId="2" fillId="0" borderId="0" xfId="0" applyFont="1" applyAlignment="1">
      <alignment vertical="top" wrapText="1"/>
    </xf>
    <xf numFmtId="14" fontId="2" fillId="0" borderId="0" xfId="0" quotePrefix="1" applyNumberFormat="1" applyFont="1" applyAlignment="1" applyProtection="1">
      <alignment horizontal="right" vertical="top"/>
      <protection locked="0"/>
    </xf>
    <xf numFmtId="165" fontId="2" fillId="0" borderId="0" xfId="0" applyNumberFormat="1" applyFont="1" applyAlignment="1" applyProtection="1">
      <alignment horizontal="right" vertical="top"/>
      <protection locked="0"/>
    </xf>
    <xf numFmtId="164" fontId="2" fillId="0" borderId="0" xfId="0" applyFont="1" applyAlignment="1" applyProtection="1">
      <alignment vertical="top" wrapText="1"/>
      <protection locked="0"/>
    </xf>
    <xf numFmtId="164" fontId="3" fillId="0" borderId="0" xfId="0" applyFont="1" applyAlignment="1" applyProtection="1">
      <alignment horizontal="center" vertical="top" wrapText="1"/>
      <protection locked="0"/>
    </xf>
    <xf numFmtId="164" fontId="3" fillId="0" borderId="0" xfId="0" applyFont="1" applyAlignment="1" applyProtection="1">
      <alignment horizontal="center" vertical="top"/>
      <protection locked="0"/>
    </xf>
    <xf numFmtId="164" fontId="2" fillId="0" borderId="0" xfId="0" applyFont="1" applyAlignment="1" applyProtection="1">
      <alignment horizontal="left" vertical="top" wrapText="1"/>
      <protection locked="0"/>
    </xf>
    <xf numFmtId="164" fontId="3" fillId="0" borderId="0" xfId="0" applyFont="1" applyAlignment="1">
      <alignment vertical="top"/>
    </xf>
    <xf numFmtId="37" fontId="2" fillId="0" borderId="0" xfId="0" applyNumberFormat="1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167" fontId="2" fillId="0" borderId="0" xfId="0" applyNumberFormat="1" applyFont="1" applyAlignment="1" applyProtection="1">
      <alignment vertical="top"/>
      <protection locked="0"/>
    </xf>
    <xf numFmtId="164" fontId="3" fillId="0" borderId="0" xfId="0" applyFont="1" applyAlignment="1" applyProtection="1">
      <alignment horizontal="left" wrapText="1"/>
      <protection locked="0"/>
    </xf>
    <xf numFmtId="169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3" fontId="2" fillId="0" borderId="0" xfId="0" applyNumberFormat="1" applyFont="1" applyAlignment="1">
      <alignment vertical="top"/>
    </xf>
    <xf numFmtId="169" fontId="2" fillId="0" borderId="0" xfId="0" applyNumberFormat="1" applyFont="1" applyAlignment="1">
      <alignment vertical="top"/>
    </xf>
    <xf numFmtId="169" fontId="2" fillId="0" borderId="0" xfId="0" applyNumberFormat="1" applyFont="1" applyAlignment="1" applyProtection="1">
      <alignment horizontal="right"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3" fontId="0" fillId="0" borderId="0" xfId="0" applyNumberFormat="1"/>
    <xf numFmtId="164" fontId="0" fillId="0" borderId="0" xfId="0" applyAlignment="1">
      <alignment horizontal="left" indent="1"/>
    </xf>
    <xf numFmtId="167" fontId="0" fillId="0" borderId="0" xfId="0" applyNumberFormat="1"/>
    <xf numFmtId="2" fontId="0" fillId="0" borderId="0" xfId="0" applyNumberFormat="1" applyAlignment="1">
      <alignment horizontal="left" indent="1"/>
    </xf>
    <xf numFmtId="164" fontId="4" fillId="0" borderId="0" xfId="0" applyFont="1"/>
    <xf numFmtId="164" fontId="4" fillId="0" borderId="0" xfId="0" applyFont="1" applyAlignment="1">
      <alignment horizontal="center" wrapText="1"/>
    </xf>
    <xf numFmtId="0" fontId="6" fillId="0" borderId="0" xfId="3" applyFont="1"/>
    <xf numFmtId="0" fontId="6" fillId="0" borderId="0" xfId="3" applyFont="1" applyAlignment="1">
      <alignment horizontal="center"/>
    </xf>
    <xf numFmtId="170" fontId="6" fillId="0" borderId="0" xfId="3" applyNumberFormat="1" applyFont="1" applyAlignment="1">
      <alignment horizontal="center"/>
    </xf>
    <xf numFmtId="0" fontId="6" fillId="0" borderId="2" xfId="3" applyFont="1" applyBorder="1" applyAlignment="1">
      <alignment horizontal="center"/>
    </xf>
    <xf numFmtId="0" fontId="7" fillId="0" borderId="0" xfId="3" applyFont="1"/>
    <xf numFmtId="170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170" fontId="7" fillId="0" borderId="0" xfId="3" applyNumberFormat="1" applyFont="1"/>
    <xf numFmtId="170" fontId="6" fillId="0" borderId="0" xfId="3" applyNumberFormat="1" applyFont="1"/>
    <xf numFmtId="168" fontId="6" fillId="0" borderId="0" xfId="3" applyNumberFormat="1" applyFont="1" applyAlignment="1">
      <alignment horizontal="right"/>
    </xf>
    <xf numFmtId="6" fontId="6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0" borderId="0" xfId="3" applyFont="1" applyAlignment="1">
      <alignment horizontal="right"/>
    </xf>
    <xf numFmtId="170" fontId="6" fillId="0" borderId="1" xfId="3" applyNumberFormat="1" applyFont="1" applyBorder="1" applyAlignment="1">
      <alignment horizontal="center"/>
    </xf>
    <xf numFmtId="167" fontId="6" fillId="0" borderId="0" xfId="3" applyNumberFormat="1" applyFont="1" applyAlignment="1">
      <alignment horizontal="center"/>
    </xf>
    <xf numFmtId="168" fontId="6" fillId="0" borderId="1" xfId="3" applyNumberFormat="1" applyFont="1" applyBorder="1" applyAlignment="1">
      <alignment horizontal="right"/>
    </xf>
    <xf numFmtId="173" fontId="6" fillId="0" borderId="0" xfId="3" applyNumberFormat="1" applyFont="1" applyAlignment="1">
      <alignment horizontal="right"/>
    </xf>
    <xf numFmtId="37" fontId="6" fillId="0" borderId="0" xfId="3" applyNumberFormat="1" applyFont="1" applyAlignment="1">
      <alignment horizontal="right"/>
    </xf>
    <xf numFmtId="171" fontId="6" fillId="0" borderId="0" xfId="3" applyNumberFormat="1" applyFont="1" applyAlignment="1">
      <alignment horizontal="center"/>
    </xf>
    <xf numFmtId="0" fontId="6" fillId="0" borderId="0" xfId="3" applyFont="1" applyAlignment="1">
      <alignment horizontal="left" indent="1"/>
    </xf>
    <xf numFmtId="170" fontId="6" fillId="0" borderId="2" xfId="3" applyNumberFormat="1" applyFont="1" applyBorder="1" applyAlignment="1">
      <alignment horizontal="center"/>
    </xf>
    <xf numFmtId="0" fontId="6" fillId="0" borderId="0" xfId="3" applyFont="1" applyAlignment="1">
      <alignment horizontal="left"/>
    </xf>
    <xf numFmtId="0" fontId="8" fillId="0" borderId="0" xfId="3" applyFont="1"/>
    <xf numFmtId="170" fontId="8" fillId="0" borderId="3" xfId="3" applyNumberFormat="1" applyFont="1" applyBorder="1" applyAlignment="1">
      <alignment horizontal="center"/>
    </xf>
    <xf numFmtId="168" fontId="8" fillId="0" borderId="3" xfId="3" applyNumberFormat="1" applyFont="1" applyBorder="1" applyAlignment="1">
      <alignment horizontal="right"/>
    </xf>
    <xf numFmtId="0" fontId="1" fillId="0" borderId="0" xfId="3"/>
    <xf numFmtId="168" fontId="6" fillId="0" borderId="0" xfId="3" applyNumberFormat="1" applyFont="1"/>
    <xf numFmtId="1" fontId="6" fillId="0" borderId="0" xfId="3" applyNumberFormat="1" applyFont="1" applyAlignment="1">
      <alignment horizontal="right"/>
    </xf>
    <xf numFmtId="172" fontId="6" fillId="0" borderId="0" xfId="3" applyNumberFormat="1" applyFont="1" applyAlignment="1">
      <alignment horizontal="right"/>
    </xf>
    <xf numFmtId="0" fontId="6" fillId="0" borderId="2" xfId="3" applyFont="1" applyBorder="1"/>
    <xf numFmtId="170" fontId="6" fillId="0" borderId="0" xfId="3" applyNumberFormat="1" applyFont="1" applyAlignment="1">
      <alignment horizontal="right"/>
    </xf>
    <xf numFmtId="175" fontId="6" fillId="0" borderId="2" xfId="3" applyNumberFormat="1" applyFont="1" applyBorder="1" applyAlignment="1">
      <alignment horizontal="right"/>
    </xf>
    <xf numFmtId="0" fontId="9" fillId="0" borderId="0" xfId="3" applyFont="1" applyAlignment="1">
      <alignment horizontal="left" indent="1"/>
    </xf>
    <xf numFmtId="3" fontId="0" fillId="0" borderId="0" xfId="0" applyNumberFormat="1" applyAlignment="1">
      <alignment horizontal="right" indent="1"/>
    </xf>
    <xf numFmtId="164" fontId="0" fillId="0" borderId="0" xfId="0" applyAlignment="1">
      <alignment horizontal="right" indent="1"/>
    </xf>
    <xf numFmtId="0" fontId="6" fillId="0" borderId="0" xfId="3" applyFont="1" applyAlignment="1">
      <alignment horizontal="left" vertical="top" indent="1"/>
    </xf>
    <xf numFmtId="49" fontId="6" fillId="0" borderId="0" xfId="3" applyNumberFormat="1" applyFont="1" applyAlignment="1" applyProtection="1">
      <alignment horizontal="left" vertical="top" indent="1"/>
      <protection locked="0"/>
    </xf>
    <xf numFmtId="170" fontId="6" fillId="0" borderId="2" xfId="3" applyNumberFormat="1" applyFont="1" applyBorder="1"/>
    <xf numFmtId="0" fontId="6" fillId="0" borderId="0" xfId="3" applyFont="1" applyAlignment="1">
      <alignment horizontal="center" vertical="top"/>
    </xf>
    <xf numFmtId="170" fontId="6" fillId="0" borderId="0" xfId="3" applyNumberFormat="1" applyFont="1" applyAlignment="1">
      <alignment horizontal="center" vertical="top"/>
    </xf>
    <xf numFmtId="0" fontId="6" fillId="0" borderId="0" xfId="3" applyFont="1" applyAlignment="1">
      <alignment vertical="top"/>
    </xf>
    <xf numFmtId="0" fontId="10" fillId="0" borderId="1" xfId="3" applyFont="1" applyBorder="1" applyAlignment="1">
      <alignment vertical="top"/>
    </xf>
    <xf numFmtId="168" fontId="6" fillId="0" borderId="0" xfId="3" applyNumberFormat="1" applyFont="1" applyAlignment="1">
      <alignment horizontal="center" vertical="top"/>
    </xf>
    <xf numFmtId="170" fontId="6" fillId="0" borderId="0" xfId="3" applyNumberFormat="1" applyFont="1" applyAlignment="1">
      <alignment vertical="top"/>
    </xf>
    <xf numFmtId="168" fontId="6" fillId="0" borderId="0" xfId="3" applyNumberFormat="1" applyFont="1" applyAlignment="1">
      <alignment vertical="top"/>
    </xf>
    <xf numFmtId="0" fontId="10" fillId="0" borderId="0" xfId="3" applyFont="1" applyAlignment="1">
      <alignment vertical="top"/>
    </xf>
    <xf numFmtId="0" fontId="17" fillId="0" borderId="0" xfId="2" applyFont="1"/>
    <xf numFmtId="0" fontId="18" fillId="0" borderId="0" xfId="2" applyFont="1"/>
    <xf numFmtId="0" fontId="18" fillId="0" borderId="0" xfId="2" applyFont="1" applyAlignment="1">
      <alignment horizontal="center"/>
    </xf>
    <xf numFmtId="0" fontId="19" fillId="0" borderId="0" xfId="2" applyFont="1"/>
    <xf numFmtId="0" fontId="20" fillId="0" borderId="0" xfId="2" applyFont="1" applyAlignment="1">
      <alignment horizontal="center" wrapText="1"/>
    </xf>
    <xf numFmtId="49" fontId="20" fillId="0" borderId="5" xfId="2" applyNumberFormat="1" applyFont="1" applyBorder="1" applyAlignment="1">
      <alignment horizontal="center"/>
    </xf>
    <xf numFmtId="49" fontId="20" fillId="0" borderId="6" xfId="2" applyNumberFormat="1" applyFont="1" applyBorder="1" applyAlignment="1">
      <alignment horizontal="center"/>
    </xf>
    <xf numFmtId="49" fontId="20" fillId="0" borderId="7" xfId="2" applyNumberFormat="1" applyFont="1" applyBorder="1" applyAlignment="1">
      <alignment horizontal="center"/>
    </xf>
    <xf numFmtId="49" fontId="20" fillId="0" borderId="0" xfId="2" applyNumberFormat="1" applyFont="1" applyAlignment="1">
      <alignment horizontal="center"/>
    </xf>
    <xf numFmtId="0" fontId="18" fillId="0" borderId="8" xfId="2" applyFont="1" applyBorder="1"/>
    <xf numFmtId="0" fontId="17" fillId="0" borderId="9" xfId="2" applyFont="1" applyBorder="1" applyAlignment="1">
      <alignment horizontal="center"/>
    </xf>
    <xf numFmtId="49" fontId="18" fillId="0" borderId="10" xfId="2" applyNumberFormat="1" applyFont="1" applyBorder="1" applyAlignment="1">
      <alignment horizontal="center"/>
    </xf>
    <xf numFmtId="0" fontId="18" fillId="0" borderId="10" xfId="2" applyFont="1" applyBorder="1"/>
    <xf numFmtId="168" fontId="18" fillId="0" borderId="10" xfId="2" applyNumberFormat="1" applyFont="1" applyBorder="1" applyAlignment="1">
      <alignment horizontal="center"/>
    </xf>
    <xf numFmtId="167" fontId="18" fillId="0" borderId="10" xfId="2" applyNumberFormat="1" applyFont="1" applyBorder="1" applyAlignment="1">
      <alignment horizontal="center"/>
    </xf>
    <xf numFmtId="168" fontId="18" fillId="0" borderId="10" xfId="2" applyNumberFormat="1" applyFont="1" applyBorder="1" applyAlignment="1">
      <alignment horizontal="right"/>
    </xf>
    <xf numFmtId="168" fontId="18" fillId="0" borderId="11" xfId="2" applyNumberFormat="1" applyFont="1" applyBorder="1" applyAlignment="1">
      <alignment horizontal="right"/>
    </xf>
    <xf numFmtId="0" fontId="17" fillId="0" borderId="3" xfId="2" applyFont="1" applyBorder="1" applyAlignment="1">
      <alignment horizontal="center"/>
    </xf>
    <xf numFmtId="0" fontId="18" fillId="0" borderId="3" xfId="2" applyFont="1" applyBorder="1"/>
    <xf numFmtId="49" fontId="20" fillId="0" borderId="12" xfId="2" applyNumberFormat="1" applyFont="1" applyBorder="1" applyAlignment="1">
      <alignment horizontal="center"/>
    </xf>
    <xf numFmtId="49" fontId="20" fillId="0" borderId="13" xfId="2" applyNumberFormat="1" applyFont="1" applyBorder="1" applyAlignment="1">
      <alignment horizontal="center"/>
    </xf>
    <xf numFmtId="49" fontId="20" fillId="0" borderId="13" xfId="2" applyNumberFormat="1" applyFont="1" applyBorder="1" applyAlignment="1">
      <alignment horizontal="left"/>
    </xf>
    <xf numFmtId="0" fontId="19" fillId="0" borderId="10" xfId="2" applyFont="1" applyBorder="1" applyAlignment="1">
      <alignment horizontal="right"/>
    </xf>
    <xf numFmtId="167" fontId="19" fillId="0" borderId="14" xfId="2" applyNumberFormat="1" applyFont="1" applyBorder="1" applyAlignment="1">
      <alignment horizontal="center"/>
    </xf>
    <xf numFmtId="168" fontId="19" fillId="0" borderId="14" xfId="2" applyNumberFormat="1" applyFont="1" applyBorder="1" applyAlignment="1">
      <alignment horizontal="right"/>
    </xf>
    <xf numFmtId="174" fontId="2" fillId="0" borderId="0" xfId="0" applyNumberFormat="1" applyFont="1" applyAlignment="1" applyProtection="1">
      <alignment vertical="top"/>
      <protection locked="0"/>
    </xf>
    <xf numFmtId="164" fontId="12" fillId="0" borderId="0" xfId="0" applyFont="1"/>
    <xf numFmtId="49" fontId="20" fillId="0" borderId="10" xfId="2" applyNumberFormat="1" applyFont="1" applyBorder="1" applyAlignment="1">
      <alignment horizontal="left"/>
    </xf>
    <xf numFmtId="167" fontId="19" fillId="0" borderId="10" xfId="2" applyNumberFormat="1" applyFont="1" applyBorder="1" applyAlignment="1">
      <alignment horizontal="center"/>
    </xf>
    <xf numFmtId="168" fontId="19" fillId="0" borderId="10" xfId="2" applyNumberFormat="1" applyFont="1" applyBorder="1" applyAlignment="1">
      <alignment horizontal="right"/>
    </xf>
    <xf numFmtId="168" fontId="19" fillId="0" borderId="11" xfId="2" applyNumberFormat="1" applyFont="1" applyBorder="1" applyAlignment="1">
      <alignment horizontal="right"/>
    </xf>
    <xf numFmtId="169" fontId="18" fillId="0" borderId="3" xfId="2" applyNumberFormat="1" applyFont="1" applyBorder="1"/>
    <xf numFmtId="3" fontId="18" fillId="0" borderId="3" xfId="2" applyNumberFormat="1" applyFont="1" applyBorder="1"/>
    <xf numFmtId="49" fontId="18" fillId="0" borderId="10" xfId="2" quotePrefix="1" applyNumberFormat="1" applyFont="1" applyBorder="1" applyAlignment="1">
      <alignment horizontal="center"/>
    </xf>
    <xf numFmtId="169" fontId="3" fillId="0" borderId="0" xfId="0" applyNumberFormat="1" applyFont="1" applyAlignment="1" applyProtection="1">
      <alignment horizontal="center" vertical="top"/>
      <protection locked="0"/>
    </xf>
    <xf numFmtId="3" fontId="3" fillId="0" borderId="0" xfId="0" applyNumberFormat="1" applyFont="1" applyAlignment="1" applyProtection="1">
      <alignment horizontal="center" vertical="top"/>
      <protection locked="0"/>
    </xf>
    <xf numFmtId="164" fontId="4" fillId="0" borderId="0" xfId="0" applyFont="1" applyAlignment="1">
      <alignment horizontal="center"/>
    </xf>
    <xf numFmtId="0" fontId="20" fillId="0" borderId="4" xfId="2" applyFont="1" applyBorder="1" applyAlignment="1">
      <alignment horizontal="center" wrapText="1"/>
    </xf>
    <xf numFmtId="170" fontId="6" fillId="0" borderId="2" xfId="3" applyNumberFormat="1" applyFont="1" applyBorder="1" applyAlignment="1">
      <alignment horizontal="center" vertical="top"/>
    </xf>
    <xf numFmtId="0" fontId="6" fillId="0" borderId="2" xfId="3" applyFont="1" applyBorder="1" applyAlignment="1">
      <alignment horizontal="center" vertical="top"/>
    </xf>
    <xf numFmtId="170" fontId="9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right"/>
    </xf>
    <xf numFmtId="167" fontId="9" fillId="0" borderId="0" xfId="3" applyNumberFormat="1" applyFont="1" applyAlignment="1">
      <alignment horizontal="center"/>
    </xf>
    <xf numFmtId="3" fontId="9" fillId="0" borderId="0" xfId="3" applyNumberFormat="1" applyFont="1" applyAlignment="1">
      <alignment horizontal="right"/>
    </xf>
    <xf numFmtId="0" fontId="20" fillId="0" borderId="11" xfId="2" applyFont="1" applyBorder="1" applyAlignment="1">
      <alignment horizontal="center" wrapText="1"/>
    </xf>
    <xf numFmtId="0" fontId="20" fillId="0" borderId="15" xfId="2" applyFont="1" applyBorder="1" applyAlignment="1">
      <alignment horizontal="center" wrapText="1"/>
    </xf>
    <xf numFmtId="0" fontId="22" fillId="0" borderId="0" xfId="2" applyFont="1" applyAlignment="1">
      <alignment horizontal="center"/>
    </xf>
    <xf numFmtId="0" fontId="20" fillId="0" borderId="10" xfId="2" applyFont="1" applyBorder="1" applyAlignment="1">
      <alignment horizontal="center" wrapText="1"/>
    </xf>
    <xf numFmtId="0" fontId="20" fillId="0" borderId="4" xfId="2" applyFont="1" applyBorder="1" applyAlignment="1">
      <alignment horizontal="center" wrapText="1"/>
    </xf>
    <xf numFmtId="0" fontId="21" fillId="0" borderId="12" xfId="2" applyFont="1" applyBorder="1" applyAlignment="1">
      <alignment horizontal="left"/>
    </xf>
    <xf numFmtId="0" fontId="21" fillId="0" borderId="13" xfId="2" applyFont="1" applyBorder="1" applyAlignment="1">
      <alignment horizontal="left"/>
    </xf>
    <xf numFmtId="0" fontId="17" fillId="0" borderId="10" xfId="2" applyFont="1" applyBorder="1" applyAlignment="1">
      <alignment horizontal="left" vertical="top" wrapText="1"/>
    </xf>
    <xf numFmtId="0" fontId="17" fillId="0" borderId="10" xfId="2" applyFont="1" applyBorder="1" applyAlignment="1">
      <alignment horizontal="left" vertical="top"/>
    </xf>
    <xf numFmtId="0" fontId="17" fillId="0" borderId="16" xfId="2" applyFont="1" applyBorder="1" applyAlignment="1">
      <alignment horizontal="left"/>
    </xf>
    <xf numFmtId="0" fontId="17" fillId="0" borderId="8" xfId="2" applyFont="1" applyBorder="1" applyAlignment="1">
      <alignment horizontal="left"/>
    </xf>
    <xf numFmtId="0" fontId="17" fillId="0" borderId="17" xfId="2" applyFont="1" applyBorder="1" applyAlignment="1">
      <alignment horizontal="center"/>
    </xf>
    <xf numFmtId="0" fontId="20" fillId="0" borderId="9" xfId="2" applyFont="1" applyBorder="1" applyAlignment="1">
      <alignment horizontal="center" wrapText="1"/>
    </xf>
    <xf numFmtId="0" fontId="20" fillId="0" borderId="18" xfId="2" applyFont="1" applyBorder="1" applyAlignment="1">
      <alignment horizontal="center" wrapText="1"/>
    </xf>
    <xf numFmtId="169" fontId="11" fillId="0" borderId="0" xfId="0" applyNumberFormat="1" applyFont="1" applyAlignment="1">
      <alignment horizontal="center" vertical="top"/>
    </xf>
    <xf numFmtId="169" fontId="3" fillId="0" borderId="0" xfId="0" applyNumberFormat="1" applyFont="1" applyAlignment="1" applyProtection="1">
      <alignment horizontal="left" vertical="top"/>
      <protection locked="0"/>
    </xf>
    <xf numFmtId="166" fontId="2" fillId="0" borderId="0" xfId="0" applyNumberFormat="1" applyFont="1" applyAlignment="1" applyProtection="1">
      <alignment horizontal="left" vertical="top"/>
      <protection locked="0"/>
    </xf>
    <xf numFmtId="169" fontId="3" fillId="0" borderId="0" xfId="0" applyNumberFormat="1" applyFont="1" applyAlignment="1" applyProtection="1">
      <alignment horizontal="center" vertical="top"/>
      <protection locked="0"/>
    </xf>
    <xf numFmtId="3" fontId="3" fillId="0" borderId="0" xfId="0" applyNumberFormat="1" applyFont="1" applyAlignment="1" applyProtection="1">
      <alignment horizontal="center" vertical="top"/>
      <protection locked="0"/>
    </xf>
    <xf numFmtId="164" fontId="4" fillId="0" borderId="0" xfId="0" applyFont="1" applyAlignment="1">
      <alignment horizontal="center"/>
    </xf>
    <xf numFmtId="0" fontId="5" fillId="0" borderId="0" xfId="3" applyFont="1" applyAlignment="1">
      <alignment horizontal="center" vertical="top"/>
    </xf>
    <xf numFmtId="170" fontId="6" fillId="0" borderId="2" xfId="3" applyNumberFormat="1" applyFont="1" applyBorder="1" applyAlignment="1">
      <alignment horizontal="center" vertical="top"/>
    </xf>
    <xf numFmtId="0" fontId="6" fillId="0" borderId="2" xfId="3" applyFont="1" applyBorder="1" applyAlignment="1">
      <alignment horizontal="center" vertical="top"/>
    </xf>
  </cellXfs>
  <cellStyles count="4">
    <cellStyle name="Comma" xfId="1" builtinId="3"/>
    <cellStyle name="Normal" xfId="0" builtinId="0"/>
    <cellStyle name="Normal 2" xfId="2" xr:uid="{00000000-0005-0000-0000-000002000000}"/>
    <cellStyle name="Normal_0160_f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2257425</xdr:colOff>
      <xdr:row>109</xdr:row>
      <xdr:rowOff>0</xdr:rowOff>
    </xdr:from>
    <xdr:to>
      <xdr:col>12</xdr:col>
      <xdr:colOff>0</xdr:colOff>
      <xdr:row>110</xdr:row>
      <xdr:rowOff>19050</xdr:rowOff>
    </xdr:to>
    <xdr:sp macro="" textlink="">
      <xdr:nvSpPr>
        <xdr:cNvPr id="5367" name="Rectangle 1">
          <a:extLst>
            <a:ext uri="{FF2B5EF4-FFF2-40B4-BE49-F238E27FC236}">
              <a16:creationId xmlns:a16="http://schemas.microsoft.com/office/drawing/2014/main" id="{00000000-0008-0000-0300-0000F7140000}"/>
            </a:ext>
          </a:extLst>
        </xdr:cNvPr>
        <xdr:cNvSpPr>
          <a:spLocks noChangeArrowheads="1"/>
        </xdr:cNvSpPr>
      </xdr:nvSpPr>
      <xdr:spPr bwMode="auto">
        <a:xfrm>
          <a:off x="2257425" y="18688050"/>
          <a:ext cx="457200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110</xdr:row>
      <xdr:rowOff>19050</xdr:rowOff>
    </xdr:from>
    <xdr:to>
      <xdr:col>1</xdr:col>
      <xdr:colOff>266700</xdr:colOff>
      <xdr:row>114</xdr:row>
      <xdr:rowOff>0</xdr:rowOff>
    </xdr:to>
    <xdr:sp macro="" textlink="">
      <xdr:nvSpPr>
        <xdr:cNvPr id="5368" name="Line 2">
          <a:extLst>
            <a:ext uri="{FF2B5EF4-FFF2-40B4-BE49-F238E27FC236}">
              <a16:creationId xmlns:a16="http://schemas.microsoft.com/office/drawing/2014/main" id="{00000000-0008-0000-0300-0000F8140000}"/>
            </a:ext>
          </a:extLst>
        </xdr:cNvPr>
        <xdr:cNvSpPr>
          <a:spLocks noChangeShapeType="1"/>
        </xdr:cNvSpPr>
      </xdr:nvSpPr>
      <xdr:spPr bwMode="auto">
        <a:xfrm>
          <a:off x="2638425" y="18878550"/>
          <a:ext cx="2667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2286000</xdr:colOff>
      <xdr:row>114</xdr:row>
      <xdr:rowOff>57150</xdr:rowOff>
    </xdr:from>
    <xdr:to>
      <xdr:col>7</xdr:col>
      <xdr:colOff>431140</xdr:colOff>
      <xdr:row>115</xdr:row>
      <xdr:rowOff>11430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295525" y="19592925"/>
          <a:ext cx="25812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Courier"/>
            </a:rPr>
            <a:t>Schedule 8 Reconciled Positions and Wages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P19"/>
  <sheetViews>
    <sheetView view="pageBreakPreview" zoomScale="80" zoomScaleNormal="60" zoomScaleSheetLayoutView="80" workbookViewId="0">
      <selection activeCell="D15" sqref="D15"/>
    </sheetView>
  </sheetViews>
  <sheetFormatPr defaultColWidth="9.58203125" defaultRowHeight="15" customHeight="1" x14ac:dyDescent="0.25"/>
  <cols>
    <col min="1" max="1" width="6.75" style="11" customWidth="1"/>
    <col min="2" max="2" width="43.83203125" style="12" customWidth="1"/>
    <col min="3" max="3" width="9.75" style="27" customWidth="1"/>
    <col min="4" max="4" width="4" style="7" customWidth="1"/>
    <col min="5" max="5" width="9.75" style="27" customWidth="1"/>
    <col min="6" max="6" width="4" style="7" customWidth="1"/>
    <col min="7" max="7" width="9.75" style="27" customWidth="1"/>
    <col min="8" max="8" width="4" style="7" customWidth="1"/>
    <col min="9" max="9" width="14" style="26" customWidth="1"/>
    <col min="10" max="10" width="4" style="7" customWidth="1"/>
    <col min="11" max="11" width="14.08203125" style="26" customWidth="1"/>
    <col min="12" max="12" width="3.5" style="7" customWidth="1"/>
    <col min="13" max="13" width="14" style="26" customWidth="1"/>
    <col min="14" max="14" width="5.58203125" style="7" customWidth="1"/>
    <col min="15" max="15" width="12.58203125" style="7" customWidth="1"/>
    <col min="16" max="16" width="5.58203125" style="7" customWidth="1"/>
    <col min="17" max="16384" width="9.58203125" style="7"/>
  </cols>
  <sheetData>
    <row r="1" spans="1:16" ht="48.75" customHeight="1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6" ht="15" customHeight="1" x14ac:dyDescent="0.25">
      <c r="A2" s="29" t="s">
        <v>1</v>
      </c>
      <c r="C2" s="141" t="s">
        <v>2</v>
      </c>
      <c r="D2" s="142"/>
      <c r="E2" s="142"/>
      <c r="F2" s="142"/>
      <c r="G2" s="142"/>
      <c r="H2" s="142"/>
      <c r="I2" s="142"/>
      <c r="J2" s="142"/>
      <c r="K2" s="4"/>
      <c r="L2" s="1"/>
      <c r="M2" s="13"/>
      <c r="N2" s="1"/>
      <c r="O2" s="1"/>
      <c r="P2" s="14"/>
    </row>
    <row r="3" spans="1:16" ht="18.75" customHeight="1" x14ac:dyDescent="0.25">
      <c r="B3" s="15"/>
      <c r="C3" s="10"/>
      <c r="D3" s="1"/>
      <c r="E3" s="10"/>
      <c r="F3" s="1"/>
      <c r="G3" s="10"/>
      <c r="H3" s="1"/>
      <c r="I3" s="4"/>
      <c r="J3" s="1"/>
      <c r="K3" s="4"/>
      <c r="L3" s="1"/>
      <c r="M3" s="4"/>
      <c r="N3" s="1"/>
      <c r="O3" s="1"/>
      <c r="P3" s="1"/>
    </row>
    <row r="4" spans="1:16" ht="15" customHeight="1" x14ac:dyDescent="0.25">
      <c r="B4" s="16" t="s">
        <v>3</v>
      </c>
      <c r="C4" s="143" t="s">
        <v>4</v>
      </c>
      <c r="D4" s="143"/>
      <c r="E4" s="143"/>
      <c r="F4" s="143"/>
      <c r="G4" s="143"/>
      <c r="H4" s="17"/>
      <c r="I4" s="144" t="s">
        <v>5</v>
      </c>
      <c r="J4" s="144"/>
      <c r="K4" s="144"/>
      <c r="L4" s="144"/>
      <c r="M4" s="144"/>
      <c r="N4" s="1"/>
    </row>
    <row r="5" spans="1:16" ht="15" customHeight="1" x14ac:dyDescent="0.25">
      <c r="B5" s="16"/>
      <c r="C5" s="116" t="s">
        <v>6</v>
      </c>
      <c r="D5" s="17"/>
      <c r="E5" s="116" t="s">
        <v>7</v>
      </c>
      <c r="F5" s="17"/>
      <c r="G5" s="116" t="s">
        <v>8</v>
      </c>
      <c r="H5" s="17"/>
      <c r="I5" s="117" t="s">
        <v>6</v>
      </c>
      <c r="J5" s="17"/>
      <c r="K5" s="117" t="s">
        <v>7</v>
      </c>
      <c r="L5" s="17"/>
      <c r="M5" s="117" t="s">
        <v>8</v>
      </c>
      <c r="N5" s="1"/>
    </row>
    <row r="6" spans="1:16" ht="15" customHeight="1" x14ac:dyDescent="0.25">
      <c r="B6" s="16" t="s">
        <v>9</v>
      </c>
      <c r="C6" s="21" t="s">
        <v>10</v>
      </c>
      <c r="D6" s="17"/>
      <c r="E6" s="21" t="s">
        <v>1</v>
      </c>
      <c r="F6" s="17"/>
      <c r="G6" s="21" t="s">
        <v>11</v>
      </c>
      <c r="H6" s="17"/>
      <c r="I6" s="21" t="s">
        <v>10</v>
      </c>
      <c r="J6" s="17"/>
      <c r="K6" s="21" t="s">
        <v>1</v>
      </c>
      <c r="L6" s="17"/>
      <c r="M6" s="21" t="s">
        <v>11</v>
      </c>
      <c r="N6" s="1"/>
    </row>
    <row r="7" spans="1:16" ht="15" customHeight="1" x14ac:dyDescent="0.25">
      <c r="B7" s="18" t="s">
        <v>12</v>
      </c>
      <c r="C7" s="21"/>
      <c r="D7" s="17"/>
      <c r="E7" s="21"/>
      <c r="F7" s="17"/>
      <c r="G7" s="21"/>
      <c r="H7" s="17"/>
      <c r="I7" s="117"/>
      <c r="J7" s="17"/>
      <c r="K7" s="117"/>
      <c r="L7" s="17"/>
      <c r="M7" s="117"/>
      <c r="N7" s="1"/>
    </row>
    <row r="8" spans="1:16" ht="15" customHeight="1" x14ac:dyDescent="0.25">
      <c r="B8" s="18" t="s">
        <v>13</v>
      </c>
      <c r="C8" s="10">
        <v>678.4</v>
      </c>
      <c r="D8" s="1"/>
      <c r="E8" s="10">
        <v>709</v>
      </c>
      <c r="F8" s="1"/>
      <c r="G8" s="10">
        <v>711</v>
      </c>
      <c r="H8" s="1"/>
      <c r="I8" s="3">
        <v>36691</v>
      </c>
      <c r="J8" s="1"/>
      <c r="K8" s="3">
        <v>43368</v>
      </c>
      <c r="L8" s="1"/>
      <c r="M8" s="3">
        <v>44263</v>
      </c>
      <c r="N8" s="1"/>
    </row>
    <row r="9" spans="1:16" ht="15" customHeight="1" x14ac:dyDescent="0.25">
      <c r="B9" s="18" t="s">
        <v>14</v>
      </c>
      <c r="C9" s="22">
        <v>0</v>
      </c>
      <c r="D9" s="1"/>
      <c r="E9" s="22">
        <v>0</v>
      </c>
      <c r="F9" s="1"/>
      <c r="G9" s="22">
        <v>2</v>
      </c>
      <c r="H9" s="1"/>
      <c r="I9" s="107">
        <v>0</v>
      </c>
      <c r="J9" s="1"/>
      <c r="K9" s="4">
        <v>2257</v>
      </c>
      <c r="L9" s="1"/>
      <c r="M9" s="4">
        <v>6471</v>
      </c>
      <c r="N9" s="1"/>
    </row>
    <row r="10" spans="1:16" ht="15" customHeight="1" x14ac:dyDescent="0.25">
      <c r="B10" s="9" t="s">
        <v>15</v>
      </c>
      <c r="C10" s="25">
        <f>SUM(C8:C9)</f>
        <v>678.4</v>
      </c>
      <c r="D10" s="1"/>
      <c r="E10" s="25">
        <f>SUM(E8:E9)</f>
        <v>709</v>
      </c>
      <c r="F10" s="1"/>
      <c r="G10" s="25">
        <f>SUM(G8:G9)</f>
        <v>713</v>
      </c>
      <c r="H10" s="1"/>
      <c r="I10" s="2">
        <f>SUM(I8:I9)</f>
        <v>36691</v>
      </c>
      <c r="J10" s="1"/>
      <c r="K10" s="2">
        <f>SUM(K8:K9)</f>
        <v>45625</v>
      </c>
      <c r="L10" s="1"/>
      <c r="M10" s="2">
        <f>SUM(M8:M9)</f>
        <v>50734</v>
      </c>
      <c r="N10" s="1"/>
    </row>
    <row r="11" spans="1:16" ht="15" customHeight="1" x14ac:dyDescent="0.25">
      <c r="B11" s="18" t="s">
        <v>16</v>
      </c>
      <c r="C11" s="28">
        <v>0</v>
      </c>
      <c r="D11" s="1"/>
      <c r="E11" s="28">
        <v>0</v>
      </c>
      <c r="F11" s="1"/>
      <c r="G11" s="28">
        <v>0</v>
      </c>
      <c r="H11" s="1"/>
      <c r="I11" s="4">
        <v>12582</v>
      </c>
      <c r="J11" s="1"/>
      <c r="K11" s="4">
        <v>16842</v>
      </c>
      <c r="L11" s="1"/>
      <c r="M11" s="4">
        <v>19359</v>
      </c>
      <c r="N11" s="1"/>
    </row>
    <row r="12" spans="1:16" ht="15" customHeight="1" x14ac:dyDescent="0.25">
      <c r="B12" s="9" t="s">
        <v>17</v>
      </c>
      <c r="C12" s="25">
        <f>SUM(C10:C11)</f>
        <v>678.4</v>
      </c>
      <c r="D12" s="1"/>
      <c r="E12" s="25">
        <f>SUM(E10:E11)</f>
        <v>709</v>
      </c>
      <c r="F12" s="1"/>
      <c r="G12" s="25">
        <f>SUM(G10:G11)</f>
        <v>713</v>
      </c>
      <c r="H12" s="1"/>
      <c r="I12" s="2">
        <f>SUM(I10:I11)</f>
        <v>49273</v>
      </c>
      <c r="J12" s="20"/>
      <c r="K12" s="2">
        <f>SUM(K10:K11)</f>
        <v>62467</v>
      </c>
      <c r="L12" s="20"/>
      <c r="M12" s="2">
        <f>SUM(M10:M11)</f>
        <v>70093</v>
      </c>
      <c r="N12" s="1"/>
    </row>
    <row r="13" spans="1:16" ht="15" customHeight="1" x14ac:dyDescent="0.25">
      <c r="B13" s="15"/>
      <c r="C13" s="10"/>
      <c r="D13" s="1"/>
      <c r="E13" s="10"/>
      <c r="F13" s="1"/>
      <c r="G13" s="10"/>
      <c r="H13" s="1"/>
      <c r="I13" s="4"/>
      <c r="J13" s="1"/>
      <c r="K13" s="4"/>
      <c r="L13" s="1"/>
      <c r="M13" s="4"/>
      <c r="N13" s="1"/>
    </row>
    <row r="14" spans="1:16" ht="15" customHeight="1" x14ac:dyDescent="0.25">
      <c r="B14" s="18" t="s">
        <v>18</v>
      </c>
      <c r="C14" s="10"/>
      <c r="D14" s="1"/>
      <c r="E14" s="10"/>
      <c r="F14" s="1"/>
      <c r="G14" s="10"/>
      <c r="H14" s="1"/>
      <c r="I14" s="3">
        <v>50248</v>
      </c>
      <c r="J14" s="1"/>
      <c r="K14" s="3">
        <v>63244</v>
      </c>
      <c r="L14" s="1"/>
      <c r="M14" s="3">
        <v>68608</v>
      </c>
      <c r="N14" s="1"/>
    </row>
    <row r="15" spans="1:16" ht="15" customHeight="1" x14ac:dyDescent="0.25">
      <c r="B15" s="18"/>
      <c r="C15" s="10"/>
      <c r="D15" s="1"/>
      <c r="E15" s="10"/>
      <c r="F15" s="1"/>
      <c r="G15" s="10"/>
      <c r="H15" s="1"/>
      <c r="I15" s="5"/>
      <c r="J15" s="1"/>
      <c r="K15" s="5"/>
      <c r="L15" s="1"/>
      <c r="M15" s="5"/>
      <c r="N15" s="1"/>
    </row>
    <row r="16" spans="1:16" s="19" customFormat="1" ht="28" x14ac:dyDescent="0.3">
      <c r="A16" s="8"/>
      <c r="B16" s="23" t="s">
        <v>19</v>
      </c>
      <c r="C16" s="24"/>
      <c r="D16" s="6"/>
      <c r="E16" s="24"/>
      <c r="F16" s="6"/>
      <c r="G16" s="24"/>
      <c r="H16" s="6"/>
      <c r="I16" s="2">
        <f>I12+I14</f>
        <v>99521</v>
      </c>
      <c r="J16" s="1"/>
      <c r="K16" s="2">
        <f>K12+K14</f>
        <v>125711</v>
      </c>
      <c r="L16" s="1"/>
      <c r="M16" s="2">
        <f>M12+M14</f>
        <v>138701</v>
      </c>
      <c r="N16" s="6"/>
    </row>
    <row r="17" spans="1:14" ht="15" customHeight="1" x14ac:dyDescent="0.25">
      <c r="B17" s="18" t="s">
        <v>20</v>
      </c>
      <c r="C17" s="10"/>
      <c r="D17" s="1"/>
      <c r="E17" s="10"/>
      <c r="F17" s="1"/>
      <c r="G17" s="10"/>
      <c r="H17" s="1"/>
      <c r="I17" s="3"/>
      <c r="J17" s="1"/>
      <c r="K17" s="3"/>
      <c r="L17" s="1"/>
      <c r="M17" s="3"/>
      <c r="N17" s="1"/>
    </row>
    <row r="18" spans="1:14" ht="15" customHeight="1" x14ac:dyDescent="0.25">
      <c r="B18" s="7"/>
      <c r="C18" s="7"/>
      <c r="E18" s="7"/>
      <c r="G18" s="7"/>
      <c r="I18" s="7"/>
      <c r="K18" s="7"/>
      <c r="M18" s="7"/>
      <c r="N18" s="1"/>
    </row>
    <row r="19" spans="1:14" ht="15" customHeight="1" x14ac:dyDescent="0.25">
      <c r="A19" s="15"/>
    </row>
  </sheetData>
  <mergeCells count="4">
    <mergeCell ref="A1:M1"/>
    <mergeCell ref="C2:J2"/>
    <mergeCell ref="C4:G4"/>
    <mergeCell ref="I4:M4"/>
  </mergeCells>
  <printOptions headings="1"/>
  <pageMargins left="0.4" right="0.25" top="0.5" bottom="0.5" header="0.5" footer="0.25"/>
  <pageSetup scale="70" fitToHeight="50" pageOrder="overThenDown" orientation="portrait" horizontalDpi="300" verticalDpi="300" r:id="rId1"/>
  <headerFooter alignWithMargins="0">
    <oddFooter>&amp;L&amp;"Arial,Regular"I:\Unit\Training\PYs\2015-16 SBO 7A training.xls&amp;R&amp;"Arial,Regular"July, 2014</oddFooter>
  </headerFooter>
  <rowBreaks count="2" manualBreakCount="2">
    <brk id="37" max="16383" man="1"/>
    <brk id="337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C26" sqref="C26"/>
    </sheetView>
  </sheetViews>
  <sheetFormatPr defaultRowHeight="12.5" x14ac:dyDescent="0.25"/>
  <cols>
    <col min="1" max="1" width="21.25" bestFit="1" customWidth="1"/>
    <col min="2" max="2" width="2.58203125" customWidth="1"/>
    <col min="3" max="3" width="22.5" customWidth="1"/>
    <col min="4" max="4" width="5.83203125" customWidth="1"/>
    <col min="5" max="5" width="10.58203125" customWidth="1"/>
    <col min="6" max="6" width="18.75" customWidth="1"/>
  </cols>
  <sheetData>
    <row r="1" spans="1:6" s="34" customFormat="1" ht="21" customHeight="1" x14ac:dyDescent="0.25">
      <c r="A1" s="145" t="s">
        <v>21</v>
      </c>
      <c r="B1" s="145"/>
      <c r="C1" s="145"/>
      <c r="D1" s="145"/>
      <c r="E1" s="145"/>
      <c r="F1" s="145"/>
    </row>
    <row r="2" spans="1:6" ht="72.75" customHeight="1" x14ac:dyDescent="0.25">
      <c r="A2" s="34" t="s">
        <v>22</v>
      </c>
      <c r="B2" s="34"/>
      <c r="C2" s="118" t="s">
        <v>23</v>
      </c>
      <c r="D2" s="34"/>
      <c r="E2" s="34"/>
      <c r="F2" s="35" t="s">
        <v>24</v>
      </c>
    </row>
    <row r="4" spans="1:6" x14ac:dyDescent="0.25">
      <c r="A4" s="108" t="s">
        <v>25</v>
      </c>
      <c r="B4" t="s">
        <v>26</v>
      </c>
      <c r="C4" t="s">
        <v>27</v>
      </c>
    </row>
    <row r="5" spans="1:6" x14ac:dyDescent="0.25">
      <c r="C5" t="s">
        <v>28</v>
      </c>
      <c r="F5" s="69">
        <v>500000</v>
      </c>
    </row>
    <row r="6" spans="1:6" x14ac:dyDescent="0.25">
      <c r="F6" s="70"/>
    </row>
    <row r="7" spans="1:6" x14ac:dyDescent="0.25">
      <c r="A7" s="34" t="s">
        <v>29</v>
      </c>
      <c r="F7" s="70"/>
    </row>
    <row r="8" spans="1:6" x14ac:dyDescent="0.25">
      <c r="A8" t="s">
        <v>30</v>
      </c>
      <c r="F8" s="69">
        <v>500000</v>
      </c>
    </row>
    <row r="10" spans="1:6" x14ac:dyDescent="0.25">
      <c r="A10" s="31" t="s">
        <v>31</v>
      </c>
    </row>
    <row r="11" spans="1:6" x14ac:dyDescent="0.25">
      <c r="A11" s="31" t="s">
        <v>32</v>
      </c>
      <c r="D11" s="32">
        <v>2</v>
      </c>
      <c r="E11" s="30">
        <v>180000</v>
      </c>
    </row>
    <row r="12" spans="1:6" x14ac:dyDescent="0.25">
      <c r="A12" s="31" t="s">
        <v>33</v>
      </c>
      <c r="D12" s="32">
        <v>3</v>
      </c>
      <c r="E12" s="30">
        <v>221000</v>
      </c>
    </row>
    <row r="13" spans="1:6" x14ac:dyDescent="0.25">
      <c r="A13" s="31" t="s">
        <v>34</v>
      </c>
      <c r="D13" s="32">
        <v>1</v>
      </c>
      <c r="E13" s="30">
        <v>34000</v>
      </c>
    </row>
    <row r="14" spans="1:6" x14ac:dyDescent="0.25">
      <c r="A14" s="31" t="s">
        <v>35</v>
      </c>
      <c r="D14" s="32"/>
      <c r="E14" s="30">
        <v>25000</v>
      </c>
    </row>
    <row r="15" spans="1:6" x14ac:dyDescent="0.25">
      <c r="A15" s="31" t="s">
        <v>36</v>
      </c>
      <c r="E15" s="30">
        <v>40000</v>
      </c>
    </row>
    <row r="16" spans="1:6" x14ac:dyDescent="0.25">
      <c r="E16" s="30"/>
    </row>
    <row r="17" spans="1:6" x14ac:dyDescent="0.25">
      <c r="A17" s="31" t="s">
        <v>37</v>
      </c>
      <c r="E17" s="30">
        <f>SUM(E11:E16)</f>
        <v>500000</v>
      </c>
    </row>
    <row r="19" spans="1:6" x14ac:dyDescent="0.25">
      <c r="A19" s="34"/>
    </row>
    <row r="20" spans="1:6" x14ac:dyDescent="0.25">
      <c r="F20" s="30"/>
    </row>
    <row r="22" spans="1:6" x14ac:dyDescent="0.25">
      <c r="A22" s="33"/>
      <c r="E22" s="30"/>
    </row>
    <row r="26" spans="1:6" x14ac:dyDescent="0.25">
      <c r="A26" s="34"/>
      <c r="B26" s="34"/>
      <c r="C26" s="118"/>
      <c r="D26" s="34"/>
      <c r="E26" s="34"/>
      <c r="F26" s="35"/>
    </row>
    <row r="29" spans="1:6" x14ac:dyDescent="0.25">
      <c r="F29" s="30"/>
    </row>
    <row r="31" spans="1:6" x14ac:dyDescent="0.25">
      <c r="A31" s="34"/>
    </row>
    <row r="32" spans="1:6" x14ac:dyDescent="0.25">
      <c r="A32" s="31"/>
      <c r="E32" s="30"/>
    </row>
  </sheetData>
  <mergeCells count="1">
    <mergeCell ref="A1:F1"/>
  </mergeCells>
  <pageMargins left="0.75" right="0.75" top="1" bottom="1" header="0.5" footer="0.5"/>
  <pageSetup orientation="portrait" r:id="rId1"/>
  <headerFooter alignWithMargins="0">
    <oddFooter>&amp;L&amp;"Arial,Regular"I:\Unit\Training\PYs\2015-16 SBO 7A training.xls&amp;R&amp;"Arial,Regular"July, 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6"/>
  <sheetViews>
    <sheetView tabSelected="1" view="pageBreakPreview" zoomScaleNormal="100" zoomScaleSheetLayoutView="100" workbookViewId="0">
      <selection activeCell="L2" sqref="L2:M2"/>
    </sheetView>
  </sheetViews>
  <sheetFormatPr defaultColWidth="9" defaultRowHeight="10" x14ac:dyDescent="0.2"/>
  <cols>
    <col min="1" max="1" width="4.33203125" style="82" bestFit="1" customWidth="1"/>
    <col min="2" max="2" width="46.5" style="83" bestFit="1" customWidth="1"/>
    <col min="3" max="3" width="6.5" style="83" customWidth="1"/>
    <col min="4" max="4" width="11.5" style="83" customWidth="1"/>
    <col min="5" max="5" width="8.33203125" style="83" customWidth="1"/>
    <col min="6" max="6" width="8" style="83" customWidth="1"/>
    <col min="7" max="7" width="7.58203125" style="83" customWidth="1"/>
    <col min="8" max="10" width="4.58203125" style="83" customWidth="1"/>
    <col min="11" max="11" width="11.5" style="83" bestFit="1" customWidth="1"/>
    <col min="12" max="12" width="10.83203125" style="83" bestFit="1" customWidth="1"/>
    <col min="13" max="13" width="12.58203125" style="83" customWidth="1"/>
    <col min="14" max="16384" width="9" style="83"/>
  </cols>
  <sheetData>
    <row r="1" spans="1:13" ht="11.5" x14ac:dyDescent="0.25">
      <c r="L1" s="128" t="s">
        <v>38</v>
      </c>
      <c r="M1" s="128"/>
    </row>
    <row r="2" spans="1:13" ht="11.5" x14ac:dyDescent="0.25">
      <c r="L2" s="128" t="s">
        <v>197</v>
      </c>
      <c r="M2" s="128"/>
    </row>
    <row r="3" spans="1:13" x14ac:dyDescent="0.2">
      <c r="M3" s="84"/>
    </row>
    <row r="4" spans="1:13" ht="15.65" customHeight="1" x14ac:dyDescent="0.35">
      <c r="A4" s="131" t="s">
        <v>39</v>
      </c>
      <c r="B4" s="132"/>
      <c r="C4" s="132"/>
      <c r="D4" s="132"/>
      <c r="E4" s="133" t="s">
        <v>40</v>
      </c>
      <c r="F4" s="134"/>
      <c r="G4" s="134"/>
      <c r="H4" s="134"/>
      <c r="I4" s="134"/>
      <c r="J4" s="134"/>
      <c r="K4" s="134"/>
      <c r="L4" s="133" t="s">
        <v>41</v>
      </c>
      <c r="M4" s="134"/>
    </row>
    <row r="5" spans="1:13" s="82" customFormat="1" ht="8.5" customHeight="1" x14ac:dyDescent="0.2">
      <c r="A5" s="135" t="s">
        <v>42</v>
      </c>
      <c r="B5" s="136"/>
      <c r="C5" s="136"/>
      <c r="D5" s="136"/>
      <c r="E5" s="134"/>
      <c r="F5" s="134"/>
      <c r="G5" s="134"/>
      <c r="H5" s="134"/>
      <c r="I5" s="134"/>
      <c r="J5" s="134"/>
      <c r="K5" s="134"/>
      <c r="L5" s="134"/>
      <c r="M5" s="134"/>
    </row>
    <row r="6" spans="1:13" ht="6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1:13" s="85" customFormat="1" ht="23.25" customHeight="1" x14ac:dyDescent="0.25">
      <c r="A7" s="138" t="s">
        <v>43</v>
      </c>
      <c r="B7" s="129" t="s">
        <v>44</v>
      </c>
      <c r="C7" s="129" t="s">
        <v>45</v>
      </c>
      <c r="D7" s="129" t="s">
        <v>46</v>
      </c>
      <c r="E7" s="129" t="s">
        <v>47</v>
      </c>
      <c r="F7" s="129" t="s">
        <v>48</v>
      </c>
      <c r="G7" s="129" t="s">
        <v>49</v>
      </c>
      <c r="H7" s="129" t="s">
        <v>50</v>
      </c>
      <c r="I7" s="129"/>
      <c r="J7" s="129"/>
      <c r="K7" s="129" t="s">
        <v>196</v>
      </c>
      <c r="L7" s="129"/>
      <c r="M7" s="126" t="s">
        <v>51</v>
      </c>
    </row>
    <row r="8" spans="1:13" s="86" customFormat="1" ht="31.5" customHeight="1" x14ac:dyDescent="0.2">
      <c r="A8" s="139"/>
      <c r="B8" s="130"/>
      <c r="C8" s="130"/>
      <c r="D8" s="130"/>
      <c r="E8" s="130"/>
      <c r="F8" s="130"/>
      <c r="G8" s="130"/>
      <c r="H8" s="119" t="s">
        <v>52</v>
      </c>
      <c r="I8" s="119" t="s">
        <v>53</v>
      </c>
      <c r="J8" s="119" t="s">
        <v>54</v>
      </c>
      <c r="K8" s="119" t="s">
        <v>55</v>
      </c>
      <c r="L8" s="119" t="s">
        <v>56</v>
      </c>
      <c r="M8" s="127"/>
    </row>
    <row r="9" spans="1:13" s="90" customFormat="1" ht="10.5" customHeight="1" thickBot="1" x14ac:dyDescent="0.25">
      <c r="A9" s="87" t="s">
        <v>57</v>
      </c>
      <c r="B9" s="88" t="s">
        <v>58</v>
      </c>
      <c r="C9" s="88" t="s">
        <v>59</v>
      </c>
      <c r="D9" s="88" t="s">
        <v>60</v>
      </c>
      <c r="E9" s="88" t="s">
        <v>61</v>
      </c>
      <c r="F9" s="88" t="s">
        <v>62</v>
      </c>
      <c r="G9" s="88" t="s">
        <v>63</v>
      </c>
      <c r="H9" s="88" t="s">
        <v>64</v>
      </c>
      <c r="I9" s="88" t="s">
        <v>65</v>
      </c>
      <c r="J9" s="88" t="s">
        <v>66</v>
      </c>
      <c r="K9" s="88" t="s">
        <v>67</v>
      </c>
      <c r="L9" s="88" t="s">
        <v>68</v>
      </c>
      <c r="M9" s="89" t="s">
        <v>69</v>
      </c>
    </row>
    <row r="10" spans="1:13" s="90" customFormat="1" ht="23.25" customHeight="1" x14ac:dyDescent="0.25">
      <c r="A10" s="101"/>
      <c r="B10" s="103" t="s">
        <v>70</v>
      </c>
      <c r="C10" s="102"/>
      <c r="D10" s="102"/>
      <c r="E10" s="102"/>
      <c r="F10" s="102"/>
      <c r="G10" s="102"/>
      <c r="H10" s="110"/>
      <c r="I10" s="110"/>
      <c r="J10" s="110"/>
      <c r="K10" s="111"/>
      <c r="L10" s="111"/>
      <c r="M10" s="112"/>
    </row>
    <row r="11" spans="1:13" ht="25" customHeight="1" x14ac:dyDescent="0.25">
      <c r="A11" s="92"/>
      <c r="B11" s="109" t="s">
        <v>71</v>
      </c>
      <c r="C11" s="115"/>
      <c r="D11" s="94"/>
      <c r="E11" s="95"/>
      <c r="F11" s="95"/>
      <c r="G11" s="94"/>
      <c r="H11" s="110"/>
      <c r="I11" s="110"/>
      <c r="J11" s="110"/>
      <c r="K11" s="111"/>
      <c r="L11" s="111"/>
      <c r="M11" s="112"/>
    </row>
    <row r="12" spans="1:13" ht="25" customHeight="1" x14ac:dyDescent="0.2">
      <c r="A12" s="92"/>
      <c r="B12" s="109" t="s">
        <v>72</v>
      </c>
      <c r="C12" s="93"/>
      <c r="D12" s="94"/>
      <c r="E12" s="95"/>
      <c r="F12" s="95"/>
      <c r="G12" s="94"/>
      <c r="H12" s="96"/>
      <c r="I12" s="96"/>
      <c r="J12" s="96"/>
      <c r="K12" s="97"/>
      <c r="L12" s="97"/>
      <c r="M12" s="98"/>
    </row>
    <row r="13" spans="1:13" ht="25" customHeight="1" x14ac:dyDescent="0.2">
      <c r="A13" s="92">
        <v>1</v>
      </c>
      <c r="B13" s="94"/>
      <c r="C13" s="93"/>
      <c r="D13" s="94"/>
      <c r="E13" s="95"/>
      <c r="F13" s="95"/>
      <c r="G13" s="94"/>
      <c r="H13" s="96"/>
      <c r="I13" s="96"/>
      <c r="J13" s="96"/>
      <c r="K13" s="97"/>
      <c r="L13" s="97"/>
      <c r="M13" s="98"/>
    </row>
    <row r="14" spans="1:13" ht="25" customHeight="1" x14ac:dyDescent="0.2">
      <c r="A14" s="92">
        <v>2</v>
      </c>
      <c r="B14" s="91"/>
      <c r="C14" s="93"/>
      <c r="D14" s="94"/>
      <c r="E14" s="95"/>
      <c r="F14" s="95"/>
      <c r="G14" s="94"/>
      <c r="H14" s="96"/>
      <c r="I14" s="96"/>
      <c r="J14" s="96"/>
      <c r="K14" s="97"/>
      <c r="L14" s="97"/>
      <c r="M14" s="98"/>
    </row>
    <row r="15" spans="1:13" ht="25" customHeight="1" x14ac:dyDescent="0.2">
      <c r="A15" s="92">
        <v>3</v>
      </c>
      <c r="B15" s="94"/>
      <c r="C15" s="93"/>
      <c r="D15" s="94"/>
      <c r="E15" s="95"/>
      <c r="F15" s="95"/>
      <c r="G15" s="94"/>
      <c r="H15" s="96"/>
      <c r="I15" s="96"/>
      <c r="J15" s="96"/>
      <c r="K15" s="97"/>
      <c r="L15" s="97"/>
      <c r="M15" s="98"/>
    </row>
    <row r="16" spans="1:13" ht="25" customHeight="1" x14ac:dyDescent="0.2">
      <c r="A16" s="92">
        <v>4</v>
      </c>
      <c r="B16" s="91"/>
      <c r="C16" s="93"/>
      <c r="D16" s="94"/>
      <c r="E16" s="95"/>
      <c r="F16" s="95"/>
      <c r="G16" s="94"/>
      <c r="H16" s="96"/>
      <c r="I16" s="96"/>
      <c r="J16" s="96"/>
      <c r="K16" s="97"/>
      <c r="L16" s="97"/>
      <c r="M16" s="98"/>
    </row>
    <row r="17" spans="1:13" ht="25" customHeight="1" x14ac:dyDescent="0.2">
      <c r="A17" s="92">
        <v>5</v>
      </c>
      <c r="B17" s="91"/>
      <c r="C17" s="93"/>
      <c r="D17" s="94"/>
      <c r="E17" s="95"/>
      <c r="F17" s="95"/>
      <c r="G17" s="94"/>
      <c r="H17" s="96"/>
      <c r="I17" s="96"/>
      <c r="J17" s="96"/>
      <c r="K17" s="97"/>
      <c r="L17" s="97"/>
      <c r="M17" s="98"/>
    </row>
    <row r="18" spans="1:13" ht="25" customHeight="1" x14ac:dyDescent="0.2">
      <c r="A18" s="92">
        <v>6</v>
      </c>
      <c r="B18" s="94"/>
      <c r="C18" s="93"/>
      <c r="D18" s="94"/>
      <c r="E18" s="95"/>
      <c r="F18" s="95"/>
      <c r="G18" s="94"/>
      <c r="H18" s="96"/>
      <c r="I18" s="96"/>
      <c r="J18" s="96"/>
      <c r="K18" s="97"/>
      <c r="L18" s="97"/>
      <c r="M18" s="98"/>
    </row>
    <row r="19" spans="1:13" ht="25" customHeight="1" x14ac:dyDescent="0.2">
      <c r="A19" s="92">
        <v>7</v>
      </c>
      <c r="B19" s="94"/>
      <c r="C19" s="93"/>
      <c r="D19" s="94"/>
      <c r="E19" s="95"/>
      <c r="F19" s="95"/>
      <c r="G19" s="94"/>
      <c r="H19" s="96"/>
      <c r="I19" s="96"/>
      <c r="J19" s="96"/>
      <c r="K19" s="97"/>
      <c r="L19" s="97"/>
      <c r="M19" s="98"/>
    </row>
    <row r="20" spans="1:13" ht="25" customHeight="1" x14ac:dyDescent="0.2">
      <c r="A20" s="92">
        <v>8</v>
      </c>
      <c r="B20" s="94"/>
      <c r="C20" s="93"/>
      <c r="D20" s="94"/>
      <c r="E20" s="95"/>
      <c r="F20" s="95"/>
      <c r="G20" s="94"/>
      <c r="H20" s="96"/>
      <c r="I20" s="96"/>
      <c r="J20" s="96"/>
      <c r="K20" s="97"/>
      <c r="L20" s="97"/>
      <c r="M20" s="98"/>
    </row>
    <row r="21" spans="1:13" ht="25" customHeight="1" x14ac:dyDescent="0.2">
      <c r="A21" s="92">
        <v>9</v>
      </c>
      <c r="B21" s="94"/>
      <c r="C21" s="93"/>
      <c r="D21" s="94"/>
      <c r="E21" s="95"/>
      <c r="F21" s="95"/>
      <c r="G21" s="94"/>
      <c r="H21" s="96"/>
      <c r="I21" s="96"/>
      <c r="J21" s="96"/>
      <c r="K21" s="97"/>
      <c r="L21" s="97"/>
      <c r="M21" s="98"/>
    </row>
    <row r="22" spans="1:13" ht="25" customHeight="1" x14ac:dyDescent="0.2">
      <c r="A22" s="92">
        <v>10</v>
      </c>
      <c r="B22" s="94"/>
      <c r="C22" s="93"/>
      <c r="D22" s="94"/>
      <c r="E22" s="95"/>
      <c r="F22" s="95"/>
      <c r="G22" s="94"/>
      <c r="H22" s="96"/>
      <c r="I22" s="96"/>
      <c r="J22" s="96"/>
      <c r="K22" s="97"/>
      <c r="L22" s="97"/>
      <c r="M22" s="98"/>
    </row>
    <row r="23" spans="1:13" ht="25" customHeight="1" x14ac:dyDescent="0.2">
      <c r="A23" s="92">
        <v>11</v>
      </c>
      <c r="B23" s="94"/>
      <c r="C23" s="93"/>
      <c r="D23" s="94"/>
      <c r="E23" s="95"/>
      <c r="F23" s="95"/>
      <c r="G23" s="94"/>
      <c r="H23" s="96"/>
      <c r="I23" s="96"/>
      <c r="J23" s="96"/>
      <c r="K23" s="97"/>
      <c r="L23" s="97"/>
      <c r="M23" s="98"/>
    </row>
    <row r="24" spans="1:13" ht="25" customHeight="1" x14ac:dyDescent="0.2">
      <c r="A24" s="92">
        <v>12</v>
      </c>
      <c r="B24" s="94"/>
      <c r="C24" s="93"/>
      <c r="D24" s="94"/>
      <c r="E24" s="95"/>
      <c r="F24" s="95"/>
      <c r="G24" s="94"/>
      <c r="H24" s="96"/>
      <c r="I24" s="96"/>
      <c r="J24" s="96"/>
      <c r="K24" s="97"/>
      <c r="L24" s="97"/>
      <c r="M24" s="98"/>
    </row>
    <row r="25" spans="1:13" ht="25" customHeight="1" x14ac:dyDescent="0.2">
      <c r="A25" s="92">
        <v>13</v>
      </c>
      <c r="B25" s="94"/>
      <c r="C25" s="93"/>
      <c r="D25" s="94"/>
      <c r="E25" s="95"/>
      <c r="F25" s="95"/>
      <c r="G25" s="94"/>
      <c r="H25" s="96"/>
      <c r="I25" s="96"/>
      <c r="J25" s="96"/>
      <c r="K25" s="97"/>
      <c r="L25" s="97"/>
      <c r="M25" s="98"/>
    </row>
    <row r="26" spans="1:13" ht="25" customHeight="1" x14ac:dyDescent="0.2">
      <c r="A26" s="92">
        <v>14</v>
      </c>
      <c r="B26" s="94"/>
      <c r="C26" s="93"/>
      <c r="D26" s="94"/>
      <c r="E26" s="95"/>
      <c r="F26" s="95"/>
      <c r="G26" s="94"/>
      <c r="H26" s="96"/>
      <c r="I26" s="96"/>
      <c r="J26" s="96"/>
      <c r="K26" s="97"/>
      <c r="L26" s="97"/>
      <c r="M26" s="98"/>
    </row>
    <row r="27" spans="1:13" ht="25" customHeight="1" x14ac:dyDescent="0.2">
      <c r="A27" s="92">
        <v>15</v>
      </c>
      <c r="B27" s="94"/>
      <c r="C27" s="93"/>
      <c r="D27" s="94"/>
      <c r="E27" s="95"/>
      <c r="F27" s="95"/>
      <c r="G27" s="94"/>
      <c r="H27" s="96"/>
      <c r="I27" s="96"/>
      <c r="J27" s="96"/>
      <c r="K27" s="97"/>
      <c r="L27" s="97"/>
      <c r="M27" s="98"/>
    </row>
    <row r="28" spans="1:13" ht="25" customHeight="1" x14ac:dyDescent="0.2">
      <c r="A28" s="92">
        <v>16</v>
      </c>
      <c r="B28" s="94"/>
      <c r="C28" s="93"/>
      <c r="D28" s="94"/>
      <c r="E28" s="95"/>
      <c r="F28" s="95"/>
      <c r="G28" s="94"/>
      <c r="H28" s="96"/>
      <c r="I28" s="96"/>
      <c r="J28" s="96"/>
      <c r="K28" s="97"/>
      <c r="L28" s="97"/>
      <c r="M28" s="98"/>
    </row>
    <row r="29" spans="1:13" ht="25" customHeight="1" thickBot="1" x14ac:dyDescent="0.3">
      <c r="A29" s="92">
        <v>17</v>
      </c>
      <c r="B29" s="104" t="s">
        <v>73</v>
      </c>
      <c r="C29" s="93"/>
      <c r="D29" s="94"/>
      <c r="E29" s="95"/>
      <c r="F29" s="95"/>
      <c r="G29" s="94"/>
      <c r="H29" s="105">
        <f t="shared" ref="H29:M29" si="0">SUM(H10:H28)</f>
        <v>0</v>
      </c>
      <c r="I29" s="105">
        <f t="shared" si="0"/>
        <v>0</v>
      </c>
      <c r="J29" s="105">
        <f t="shared" si="0"/>
        <v>0</v>
      </c>
      <c r="K29" s="106">
        <f t="shared" si="0"/>
        <v>0</v>
      </c>
      <c r="L29" s="106">
        <f t="shared" si="0"/>
        <v>0</v>
      </c>
      <c r="M29" s="106">
        <f t="shared" si="0"/>
        <v>0</v>
      </c>
    </row>
    <row r="30" spans="1:13" ht="25" customHeight="1" thickTop="1" thickBot="1" x14ac:dyDescent="0.25">
      <c r="A30" s="92">
        <v>18</v>
      </c>
      <c r="B30" s="100"/>
      <c r="C30" s="100"/>
      <c r="D30" s="100"/>
      <c r="E30" s="100"/>
      <c r="F30" s="100"/>
      <c r="G30" s="100"/>
      <c r="H30" s="113"/>
      <c r="I30" s="113"/>
      <c r="J30" s="113"/>
      <c r="K30" s="114"/>
      <c r="L30" s="114"/>
      <c r="M30" s="114"/>
    </row>
    <row r="31" spans="1:13" ht="25" customHeight="1" thickTop="1" x14ac:dyDescent="0.2">
      <c r="A31" s="99"/>
    </row>
    <row r="32" spans="1:1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mergeCells count="17">
    <mergeCell ref="A7:A8"/>
    <mergeCell ref="B7:B8"/>
    <mergeCell ref="C7:C8"/>
    <mergeCell ref="D7:D8"/>
    <mergeCell ref="E7:E8"/>
    <mergeCell ref="A4:D4"/>
    <mergeCell ref="E4:K5"/>
    <mergeCell ref="L4:M5"/>
    <mergeCell ref="A5:D5"/>
    <mergeCell ref="A6:M6"/>
    <mergeCell ref="M7:M8"/>
    <mergeCell ref="L1:M1"/>
    <mergeCell ref="L2:M2"/>
    <mergeCell ref="F7:F8"/>
    <mergeCell ref="G7:G8"/>
    <mergeCell ref="H7:J7"/>
    <mergeCell ref="K7:L7"/>
  </mergeCells>
  <printOptions horizontalCentered="1" verticalCentered="1"/>
  <pageMargins left="0.25" right="0.25" top="0.25" bottom="0.5" header="0.05" footer="0.3"/>
  <pageSetup scale="86" orientation="landscape" r:id="rId1"/>
  <headerFooter>
    <oddFooter>&amp;C&amp;"Arial,Regular"&amp;P&amp;R&amp;"Arial,Regular"July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6"/>
  <sheetViews>
    <sheetView view="pageBreakPreview" topLeftCell="A85" zoomScaleNormal="100" workbookViewId="0">
      <selection activeCell="F110" sqref="F110"/>
    </sheetView>
  </sheetViews>
  <sheetFormatPr defaultColWidth="8" defaultRowHeight="10.5" x14ac:dyDescent="0.25"/>
  <cols>
    <col min="1" max="1" width="34.58203125" style="36" customWidth="1"/>
    <col min="2" max="2" width="6.58203125" style="44" customWidth="1"/>
    <col min="3" max="3" width="1.25" style="36" customWidth="1"/>
    <col min="4" max="4" width="6.58203125" style="44" customWidth="1"/>
    <col min="5" max="5" width="1.25" style="36" customWidth="1"/>
    <col min="6" max="6" width="6.58203125" style="44" customWidth="1"/>
    <col min="7" max="7" width="1.25" style="36" customWidth="1"/>
    <col min="8" max="8" width="9.58203125" style="37" customWidth="1"/>
    <col min="9" max="9" width="1.25" style="37" customWidth="1"/>
    <col min="10" max="10" width="9.58203125" style="37" customWidth="1"/>
    <col min="11" max="11" width="1.25" style="37" customWidth="1"/>
    <col min="12" max="12" width="9.58203125" style="37" customWidth="1"/>
    <col min="13" max="16384" width="8" style="36"/>
  </cols>
  <sheetData>
    <row r="1" spans="1:12" ht="15.5" x14ac:dyDescent="0.25">
      <c r="A1" s="146" t="s">
        <v>74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x14ac:dyDescent="0.25">
      <c r="A2" s="65"/>
      <c r="B2" s="73"/>
      <c r="C2" s="65"/>
      <c r="D2" s="73"/>
      <c r="E2" s="65"/>
      <c r="F2" s="73"/>
      <c r="G2" s="65"/>
      <c r="H2" s="39"/>
      <c r="I2" s="39"/>
      <c r="J2" s="39"/>
      <c r="K2" s="39"/>
      <c r="L2" s="39"/>
    </row>
    <row r="4" spans="1:12" x14ac:dyDescent="0.25">
      <c r="A4" s="74" t="s">
        <v>75</v>
      </c>
      <c r="B4" s="147" t="s">
        <v>50</v>
      </c>
      <c r="C4" s="147"/>
      <c r="D4" s="147"/>
      <c r="E4" s="147"/>
      <c r="F4" s="147"/>
      <c r="G4" s="74"/>
      <c r="H4" s="148" t="s">
        <v>76</v>
      </c>
      <c r="I4" s="148"/>
      <c r="J4" s="148"/>
      <c r="K4" s="148"/>
      <c r="L4" s="148"/>
    </row>
    <row r="5" spans="1:12" x14ac:dyDescent="0.25">
      <c r="A5" s="74"/>
      <c r="B5" s="75" t="s">
        <v>77</v>
      </c>
      <c r="C5" s="74"/>
      <c r="D5" s="75" t="s">
        <v>78</v>
      </c>
      <c r="E5" s="74"/>
      <c r="F5" s="75" t="s">
        <v>8</v>
      </c>
      <c r="G5" s="74"/>
      <c r="H5" s="74" t="s">
        <v>6</v>
      </c>
      <c r="I5" s="74"/>
      <c r="J5" s="74" t="s">
        <v>7</v>
      </c>
      <c r="K5" s="74"/>
      <c r="L5" s="74" t="s">
        <v>8</v>
      </c>
    </row>
    <row r="6" spans="1:12" x14ac:dyDescent="0.25">
      <c r="A6" s="74" t="s">
        <v>79</v>
      </c>
      <c r="B6" s="74" t="s">
        <v>10</v>
      </c>
      <c r="C6" s="74"/>
      <c r="D6" s="74" t="s">
        <v>1</v>
      </c>
      <c r="E6" s="74"/>
      <c r="F6" s="74" t="s">
        <v>11</v>
      </c>
      <c r="G6" s="74"/>
      <c r="H6" s="74" t="s">
        <v>10</v>
      </c>
      <c r="I6" s="74"/>
      <c r="J6" s="74" t="s">
        <v>1</v>
      </c>
      <c r="K6" s="74"/>
      <c r="L6" s="74" t="s">
        <v>11</v>
      </c>
    </row>
    <row r="7" spans="1:12" x14ac:dyDescent="0.25">
      <c r="A7" s="121"/>
      <c r="B7" s="120"/>
      <c r="C7" s="121"/>
      <c r="D7" s="120"/>
      <c r="E7" s="121"/>
      <c r="F7" s="120"/>
      <c r="G7" s="121"/>
      <c r="H7" s="121" t="s">
        <v>80</v>
      </c>
      <c r="I7" s="121"/>
      <c r="J7" s="121"/>
      <c r="K7" s="121"/>
      <c r="L7" s="121"/>
    </row>
    <row r="8" spans="1:12" ht="13" x14ac:dyDescent="0.3">
      <c r="A8" s="40"/>
      <c r="B8" s="41"/>
      <c r="C8" s="42"/>
      <c r="D8" s="43"/>
      <c r="E8" s="40"/>
      <c r="F8" s="43"/>
      <c r="G8" s="40"/>
      <c r="I8" s="40"/>
      <c r="J8" s="40"/>
      <c r="K8" s="40"/>
      <c r="L8" s="40"/>
    </row>
    <row r="9" spans="1:12" ht="14.15" customHeight="1" x14ac:dyDescent="0.25">
      <c r="A9" s="36" t="s">
        <v>81</v>
      </c>
      <c r="B9" s="38"/>
      <c r="C9" s="37"/>
    </row>
    <row r="10" spans="1:12" ht="14.15" customHeight="1" x14ac:dyDescent="0.25">
      <c r="A10" s="55" t="s">
        <v>82</v>
      </c>
      <c r="B10" s="38">
        <v>4</v>
      </c>
      <c r="C10" s="37"/>
      <c r="D10" s="38">
        <v>4</v>
      </c>
      <c r="E10" s="37"/>
      <c r="F10" s="38">
        <v>4</v>
      </c>
      <c r="H10" s="45">
        <v>137856</v>
      </c>
      <c r="I10" s="46"/>
      <c r="J10" s="45">
        <v>137856</v>
      </c>
      <c r="K10" s="47"/>
      <c r="L10" s="45">
        <v>137856</v>
      </c>
    </row>
    <row r="11" spans="1:12" ht="14.15" customHeight="1" x14ac:dyDescent="0.25">
      <c r="A11" s="55" t="s">
        <v>83</v>
      </c>
      <c r="B11" s="38">
        <v>2</v>
      </c>
      <c r="C11" s="37"/>
      <c r="D11" s="38">
        <v>2</v>
      </c>
      <c r="E11" s="37"/>
      <c r="F11" s="38">
        <v>2</v>
      </c>
      <c r="H11" s="47" t="s">
        <v>84</v>
      </c>
      <c r="I11" s="48"/>
      <c r="J11" s="47">
        <v>251088</v>
      </c>
      <c r="K11" s="47"/>
      <c r="L11" s="47">
        <v>251088</v>
      </c>
    </row>
    <row r="12" spans="1:12" ht="14.15" customHeight="1" x14ac:dyDescent="0.25">
      <c r="A12" s="55" t="s">
        <v>85</v>
      </c>
      <c r="B12" s="38">
        <v>2</v>
      </c>
      <c r="C12" s="37"/>
      <c r="D12" s="38">
        <v>2</v>
      </c>
      <c r="E12" s="37"/>
      <c r="F12" s="38">
        <v>2</v>
      </c>
      <c r="H12" s="48" t="s">
        <v>86</v>
      </c>
      <c r="J12" s="47">
        <v>192720</v>
      </c>
      <c r="L12" s="47">
        <v>203115</v>
      </c>
    </row>
    <row r="13" spans="1:12" ht="14.15" customHeight="1" x14ac:dyDescent="0.25">
      <c r="A13" s="55" t="s">
        <v>87</v>
      </c>
      <c r="B13" s="38">
        <v>3</v>
      </c>
      <c r="C13" s="37"/>
      <c r="D13" s="38">
        <v>3</v>
      </c>
      <c r="E13" s="37"/>
      <c r="F13" s="38">
        <v>3</v>
      </c>
      <c r="H13" s="48" t="s">
        <v>88</v>
      </c>
      <c r="J13" s="47">
        <v>175248</v>
      </c>
      <c r="L13" s="47">
        <v>179049</v>
      </c>
    </row>
    <row r="14" spans="1:12" ht="14.15" customHeight="1" x14ac:dyDescent="0.25">
      <c r="A14" s="55" t="s">
        <v>32</v>
      </c>
      <c r="B14" s="38">
        <v>3</v>
      </c>
      <c r="C14" s="37"/>
      <c r="D14" s="38">
        <v>3</v>
      </c>
      <c r="E14" s="37"/>
      <c r="F14" s="38">
        <v>3</v>
      </c>
      <c r="H14" s="63" t="s">
        <v>89</v>
      </c>
      <c r="J14" s="47">
        <v>228024</v>
      </c>
      <c r="L14" s="47">
        <v>228024</v>
      </c>
    </row>
    <row r="15" spans="1:12" ht="14.15" customHeight="1" x14ac:dyDescent="0.25">
      <c r="A15" s="55" t="s">
        <v>90</v>
      </c>
      <c r="B15" s="38">
        <v>3</v>
      </c>
      <c r="C15" s="37"/>
      <c r="D15" s="38">
        <v>3</v>
      </c>
      <c r="E15" s="37"/>
      <c r="F15" s="38">
        <v>3</v>
      </c>
      <c r="H15" s="48" t="s">
        <v>91</v>
      </c>
      <c r="I15" s="48"/>
      <c r="J15" s="47">
        <v>159632</v>
      </c>
      <c r="K15" s="47"/>
      <c r="L15" s="47">
        <v>159632</v>
      </c>
    </row>
    <row r="16" spans="1:12" ht="14.15" customHeight="1" x14ac:dyDescent="0.25">
      <c r="A16" s="55" t="s">
        <v>92</v>
      </c>
      <c r="B16" s="38">
        <v>2.2000000000000002</v>
      </c>
      <c r="C16" s="37"/>
      <c r="D16" s="38">
        <v>3</v>
      </c>
      <c r="E16" s="37"/>
      <c r="F16" s="38">
        <v>3</v>
      </c>
      <c r="H16" s="48" t="s">
        <v>93</v>
      </c>
      <c r="I16" s="48"/>
      <c r="J16" s="47">
        <v>134424</v>
      </c>
      <c r="K16" s="47"/>
      <c r="L16" s="47">
        <v>134424</v>
      </c>
    </row>
    <row r="17" spans="1:12" ht="14.15" customHeight="1" x14ac:dyDescent="0.25">
      <c r="A17" s="55" t="s">
        <v>94</v>
      </c>
      <c r="B17" s="49">
        <f>SUM(B10:B16)</f>
        <v>19.2</v>
      </c>
      <c r="C17" s="38"/>
      <c r="D17" s="49">
        <f>SUM(D10:D16)</f>
        <v>20</v>
      </c>
      <c r="E17" s="38"/>
      <c r="F17" s="49">
        <f>SUM(F10:F16)</f>
        <v>20</v>
      </c>
      <c r="H17" s="51">
        <v>1284770</v>
      </c>
      <c r="I17" s="48"/>
      <c r="J17" s="51">
        <f>SUM(J10:J16)</f>
        <v>1278992</v>
      </c>
      <c r="K17" s="47"/>
      <c r="L17" s="51">
        <f>SUM(L10:L16)</f>
        <v>1293188</v>
      </c>
    </row>
    <row r="18" spans="1:12" ht="14.15" customHeight="1" x14ac:dyDescent="0.25">
      <c r="A18" s="36" t="s">
        <v>95</v>
      </c>
      <c r="B18" s="38"/>
      <c r="C18" s="37"/>
      <c r="D18" s="38"/>
      <c r="E18" s="37"/>
      <c r="F18" s="38"/>
      <c r="H18" s="48"/>
      <c r="I18" s="48"/>
      <c r="J18" s="47"/>
      <c r="K18" s="47"/>
      <c r="L18" s="47"/>
    </row>
    <row r="19" spans="1:12" ht="14.15" customHeight="1" x14ac:dyDescent="0.25">
      <c r="A19" s="55" t="s">
        <v>96</v>
      </c>
      <c r="B19" s="38">
        <v>8</v>
      </c>
      <c r="C19" s="37"/>
      <c r="D19" s="38">
        <v>8</v>
      </c>
      <c r="E19" s="37"/>
      <c r="F19" s="38">
        <v>8</v>
      </c>
      <c r="H19" s="48" t="s">
        <v>97</v>
      </c>
      <c r="I19" s="48"/>
      <c r="J19" s="47">
        <v>851136</v>
      </c>
      <c r="K19" s="47"/>
      <c r="L19" s="47">
        <v>874698</v>
      </c>
    </row>
    <row r="20" spans="1:12" ht="14.15" customHeight="1" x14ac:dyDescent="0.25">
      <c r="A20" s="55" t="s">
        <v>98</v>
      </c>
      <c r="B20" s="38">
        <v>6.8</v>
      </c>
      <c r="C20" s="37"/>
      <c r="D20" s="38">
        <v>6.8</v>
      </c>
      <c r="E20" s="37"/>
      <c r="F20" s="38">
        <v>6.8</v>
      </c>
      <c r="H20" s="48" t="s">
        <v>99</v>
      </c>
      <c r="I20" s="48"/>
      <c r="J20" s="47">
        <v>1172122</v>
      </c>
      <c r="K20" s="47"/>
      <c r="L20" s="47">
        <v>1194327</v>
      </c>
    </row>
    <row r="21" spans="1:12" ht="14.15" customHeight="1" x14ac:dyDescent="0.25">
      <c r="A21" s="55" t="s">
        <v>100</v>
      </c>
      <c r="B21" s="38">
        <v>12.9</v>
      </c>
      <c r="C21" s="37"/>
      <c r="D21" s="38">
        <v>12.9</v>
      </c>
      <c r="E21" s="37"/>
      <c r="F21" s="38">
        <v>12.9</v>
      </c>
      <c r="H21" s="48" t="s">
        <v>99</v>
      </c>
      <c r="I21" s="48"/>
      <c r="J21" s="47">
        <v>1181278</v>
      </c>
      <c r="K21" s="47"/>
      <c r="L21" s="47">
        <v>1184697</v>
      </c>
    </row>
    <row r="22" spans="1:12" ht="14.15" customHeight="1" x14ac:dyDescent="0.25">
      <c r="A22" s="55" t="s">
        <v>87</v>
      </c>
      <c r="B22" s="38">
        <v>3.9</v>
      </c>
      <c r="C22" s="37"/>
      <c r="D22" s="38">
        <v>4</v>
      </c>
      <c r="E22" s="37"/>
      <c r="F22" s="38">
        <v>4</v>
      </c>
      <c r="H22" s="48" t="s">
        <v>88</v>
      </c>
      <c r="I22" s="48"/>
      <c r="J22" s="47">
        <v>350496</v>
      </c>
      <c r="K22" s="47"/>
      <c r="L22" s="47">
        <v>352467</v>
      </c>
    </row>
    <row r="23" spans="1:12" ht="14.15" customHeight="1" x14ac:dyDescent="0.25">
      <c r="A23" s="55" t="s">
        <v>101</v>
      </c>
      <c r="B23" s="38">
        <v>7.4</v>
      </c>
      <c r="C23" s="37"/>
      <c r="D23" s="38">
        <v>7.5</v>
      </c>
      <c r="E23" s="37"/>
      <c r="F23" s="38">
        <v>7.5</v>
      </c>
      <c r="H23" s="48" t="s">
        <v>102</v>
      </c>
      <c r="I23" s="48"/>
      <c r="J23" s="47">
        <v>1864620</v>
      </c>
      <c r="K23" s="47"/>
      <c r="L23" s="47">
        <v>1875326</v>
      </c>
    </row>
    <row r="24" spans="1:12" ht="14.15" customHeight="1" x14ac:dyDescent="0.25">
      <c r="A24" s="55" t="s">
        <v>32</v>
      </c>
      <c r="B24" s="38">
        <v>2.9</v>
      </c>
      <c r="C24" s="37"/>
      <c r="D24" s="38">
        <v>4</v>
      </c>
      <c r="E24" s="37"/>
      <c r="F24" s="38">
        <v>4</v>
      </c>
      <c r="H24" s="63" t="s">
        <v>89</v>
      </c>
      <c r="J24" s="47">
        <v>304032</v>
      </c>
      <c r="L24" s="47">
        <v>310462</v>
      </c>
    </row>
    <row r="25" spans="1:12" ht="14.15" customHeight="1" x14ac:dyDescent="0.25">
      <c r="A25" s="55" t="s">
        <v>33</v>
      </c>
      <c r="B25" s="38">
        <v>9</v>
      </c>
      <c r="C25" s="37"/>
      <c r="D25" s="38">
        <v>10</v>
      </c>
      <c r="E25" s="37"/>
      <c r="F25" s="38">
        <v>10</v>
      </c>
      <c r="H25" s="63" t="s">
        <v>103</v>
      </c>
      <c r="J25" s="47">
        <v>569520</v>
      </c>
      <c r="L25" s="47">
        <v>571359</v>
      </c>
    </row>
    <row r="26" spans="1:12" ht="14.15" customHeight="1" x14ac:dyDescent="0.25">
      <c r="A26" s="55" t="s">
        <v>104</v>
      </c>
      <c r="B26" s="38">
        <v>19.8</v>
      </c>
      <c r="C26" s="37"/>
      <c r="D26" s="38">
        <v>19.899999999999999</v>
      </c>
      <c r="E26" s="37"/>
      <c r="F26" s="38">
        <v>19.899999999999999</v>
      </c>
      <c r="H26" s="63" t="s">
        <v>91</v>
      </c>
      <c r="J26" s="47">
        <v>981707</v>
      </c>
      <c r="L26" s="47">
        <v>983421</v>
      </c>
    </row>
    <row r="27" spans="1:12" ht="14.15" customHeight="1" x14ac:dyDescent="0.25">
      <c r="A27" s="55" t="s">
        <v>105</v>
      </c>
      <c r="B27" s="38">
        <v>20.2</v>
      </c>
      <c r="C27" s="37"/>
      <c r="D27" s="38">
        <v>20.2</v>
      </c>
      <c r="E27" s="37"/>
      <c r="F27" s="38">
        <v>20.2</v>
      </c>
      <c r="H27" s="48" t="s">
        <v>106</v>
      </c>
      <c r="I27" s="48"/>
      <c r="J27" s="47">
        <v>1765980</v>
      </c>
      <c r="K27" s="47"/>
      <c r="L27" s="47">
        <v>1787691</v>
      </c>
    </row>
    <row r="28" spans="1:12" ht="14.15" customHeight="1" x14ac:dyDescent="0.25">
      <c r="A28" s="55" t="s">
        <v>107</v>
      </c>
      <c r="B28" s="38">
        <v>20.2</v>
      </c>
      <c r="C28" s="37"/>
      <c r="D28" s="38">
        <v>20.2</v>
      </c>
      <c r="E28" s="37"/>
      <c r="F28" s="38">
        <v>20.2</v>
      </c>
      <c r="H28" s="48" t="s">
        <v>108</v>
      </c>
      <c r="I28" s="48"/>
      <c r="J28" s="47">
        <v>846703</v>
      </c>
      <c r="K28" s="47"/>
      <c r="L28" s="47">
        <v>854236</v>
      </c>
    </row>
    <row r="29" spans="1:12" ht="14.15" customHeight="1" x14ac:dyDescent="0.25">
      <c r="A29" s="55" t="s">
        <v>109</v>
      </c>
      <c r="B29" s="38">
        <v>8.5</v>
      </c>
      <c r="C29" s="37"/>
      <c r="D29" s="38">
        <v>8.5</v>
      </c>
      <c r="E29" s="37"/>
      <c r="F29" s="38">
        <v>8.5</v>
      </c>
      <c r="H29" s="48" t="s">
        <v>110</v>
      </c>
      <c r="I29" s="48"/>
      <c r="J29" s="47">
        <v>334254</v>
      </c>
      <c r="K29" s="47"/>
      <c r="L29" s="47">
        <v>337641</v>
      </c>
    </row>
    <row r="30" spans="1:12" ht="14.15" customHeight="1" x14ac:dyDescent="0.25">
      <c r="A30" s="55" t="s">
        <v>111</v>
      </c>
      <c r="B30" s="38">
        <v>78</v>
      </c>
      <c r="C30" s="37"/>
      <c r="D30" s="38">
        <f>78</f>
        <v>78</v>
      </c>
      <c r="E30" s="37"/>
      <c r="F30" s="38">
        <f>78</f>
        <v>78</v>
      </c>
      <c r="H30" s="48" t="s">
        <v>112</v>
      </c>
      <c r="I30" s="48"/>
      <c r="J30" s="47">
        <f>3050424</f>
        <v>3050424</v>
      </c>
      <c r="K30" s="47"/>
      <c r="L30" s="47">
        <f>3051497</f>
        <v>3051497</v>
      </c>
    </row>
    <row r="31" spans="1:12" ht="14.15" customHeight="1" x14ac:dyDescent="0.25">
      <c r="A31" s="55" t="s">
        <v>113</v>
      </c>
      <c r="B31" s="38">
        <v>13</v>
      </c>
      <c r="C31" s="37"/>
      <c r="D31" s="38">
        <v>13</v>
      </c>
      <c r="E31" s="37"/>
      <c r="F31" s="38">
        <v>13</v>
      </c>
      <c r="H31" s="48" t="s">
        <v>114</v>
      </c>
      <c r="I31" s="48"/>
      <c r="J31" s="47">
        <v>493584</v>
      </c>
      <c r="K31" s="47"/>
      <c r="L31" s="47">
        <v>494671</v>
      </c>
    </row>
    <row r="32" spans="1:12" ht="14.15" customHeight="1" x14ac:dyDescent="0.25">
      <c r="A32" s="55" t="s">
        <v>115</v>
      </c>
      <c r="B32" s="38">
        <v>72.900000000000006</v>
      </c>
      <c r="C32" s="37"/>
      <c r="D32" s="38">
        <v>73</v>
      </c>
      <c r="E32" s="37"/>
      <c r="F32" s="38">
        <v>73</v>
      </c>
      <c r="H32" s="48" t="s">
        <v>116</v>
      </c>
      <c r="I32" s="48"/>
      <c r="J32" s="47">
        <v>2247816</v>
      </c>
      <c r="K32" s="47"/>
      <c r="L32" s="47">
        <v>2249670</v>
      </c>
    </row>
    <row r="33" spans="1:12" ht="14.15" customHeight="1" x14ac:dyDescent="0.25">
      <c r="A33" s="55" t="s">
        <v>117</v>
      </c>
      <c r="B33" s="38">
        <v>5</v>
      </c>
      <c r="C33" s="37"/>
      <c r="D33" s="38">
        <v>5</v>
      </c>
      <c r="E33" s="37"/>
      <c r="F33" s="38">
        <v>5</v>
      </c>
      <c r="H33" s="52">
        <v>314415</v>
      </c>
      <c r="I33" s="48"/>
      <c r="J33" s="47">
        <v>315000</v>
      </c>
      <c r="K33" s="47"/>
      <c r="L33" s="47">
        <v>315000</v>
      </c>
    </row>
    <row r="34" spans="1:12" ht="12.75" customHeight="1" x14ac:dyDescent="0.25">
      <c r="A34" s="55" t="s">
        <v>118</v>
      </c>
      <c r="B34" s="38">
        <v>0</v>
      </c>
      <c r="C34" s="37"/>
      <c r="D34" s="38">
        <v>0</v>
      </c>
      <c r="E34" s="37"/>
      <c r="F34" s="38">
        <v>0</v>
      </c>
      <c r="H34" s="52">
        <v>54955</v>
      </c>
      <c r="I34" s="48"/>
      <c r="J34" s="47">
        <v>55000</v>
      </c>
      <c r="K34" s="47"/>
      <c r="L34" s="47">
        <v>55000</v>
      </c>
    </row>
    <row r="35" spans="1:12" ht="14.15" customHeight="1" x14ac:dyDescent="0.25">
      <c r="A35" s="55" t="s">
        <v>119</v>
      </c>
      <c r="B35" s="49">
        <f>SUM(B19:B34)</f>
        <v>288.5</v>
      </c>
      <c r="C35" s="38"/>
      <c r="D35" s="49">
        <f>SUM(D19:D34)</f>
        <v>291</v>
      </c>
      <c r="E35" s="38"/>
      <c r="F35" s="49">
        <f>SUM(F19:F34)</f>
        <v>291</v>
      </c>
      <c r="H35" s="51">
        <v>14702636</v>
      </c>
      <c r="I35" s="48"/>
      <c r="J35" s="51">
        <f>SUM(J19:J34)</f>
        <v>16383672</v>
      </c>
      <c r="K35" s="47"/>
      <c r="L35" s="51">
        <f>SUM(L19:L34)</f>
        <v>16492163</v>
      </c>
    </row>
    <row r="36" spans="1:12" ht="14.15" customHeight="1" x14ac:dyDescent="0.25">
      <c r="A36" s="36" t="s">
        <v>120</v>
      </c>
      <c r="B36" s="38"/>
      <c r="C36" s="37"/>
      <c r="D36" s="38"/>
      <c r="E36" s="37"/>
      <c r="F36" s="38"/>
      <c r="H36" s="48"/>
      <c r="I36" s="48"/>
      <c r="J36" s="47"/>
      <c r="K36" s="47"/>
      <c r="L36" s="47"/>
    </row>
    <row r="37" spans="1:12" ht="14.15" customHeight="1" x14ac:dyDescent="0.25">
      <c r="A37" s="55" t="s">
        <v>121</v>
      </c>
      <c r="B37" s="38">
        <v>9.9</v>
      </c>
      <c r="C37" s="37"/>
      <c r="D37" s="38">
        <v>10</v>
      </c>
      <c r="E37" s="37"/>
      <c r="F37" s="38">
        <v>10</v>
      </c>
      <c r="H37" s="48" t="s">
        <v>103</v>
      </c>
      <c r="I37" s="48"/>
      <c r="J37" s="47">
        <v>569520</v>
      </c>
      <c r="K37" s="47"/>
      <c r="L37" s="47">
        <v>576315</v>
      </c>
    </row>
    <row r="38" spans="1:12" ht="14.15" customHeight="1" x14ac:dyDescent="0.25">
      <c r="A38" s="55" t="s">
        <v>122</v>
      </c>
      <c r="B38" s="38">
        <v>12.7</v>
      </c>
      <c r="C38" s="37"/>
      <c r="D38" s="38">
        <v>13</v>
      </c>
      <c r="E38" s="37"/>
      <c r="F38" s="38">
        <v>13</v>
      </c>
      <c r="H38" s="48" t="s">
        <v>123</v>
      </c>
      <c r="I38" s="48"/>
      <c r="J38" s="47">
        <v>641628</v>
      </c>
      <c r="K38" s="47"/>
      <c r="L38" s="47">
        <v>643547</v>
      </c>
    </row>
    <row r="39" spans="1:12" ht="14.15" customHeight="1" x14ac:dyDescent="0.25">
      <c r="A39" s="55" t="s">
        <v>104</v>
      </c>
      <c r="B39" s="38">
        <v>19.8</v>
      </c>
      <c r="C39" s="37"/>
      <c r="D39" s="38">
        <v>20</v>
      </c>
      <c r="E39" s="37"/>
      <c r="F39" s="38">
        <v>20</v>
      </c>
      <c r="H39" s="63" t="s">
        <v>91</v>
      </c>
      <c r="J39" s="47">
        <v>986640</v>
      </c>
      <c r="L39" s="47">
        <v>987641</v>
      </c>
    </row>
    <row r="40" spans="1:12" ht="14.15" customHeight="1" x14ac:dyDescent="0.25">
      <c r="A40" s="55" t="s">
        <v>124</v>
      </c>
      <c r="B40" s="38">
        <v>30.9</v>
      </c>
      <c r="C40" s="37"/>
      <c r="D40" s="38">
        <v>32</v>
      </c>
      <c r="E40" s="37"/>
      <c r="F40" s="38">
        <v>32</v>
      </c>
      <c r="H40" s="53" t="s">
        <v>125</v>
      </c>
      <c r="I40" s="48"/>
      <c r="J40" s="47">
        <v>1021824</v>
      </c>
      <c r="K40" s="47"/>
      <c r="L40" s="47">
        <v>1024367</v>
      </c>
    </row>
    <row r="41" spans="1:12" ht="14.15" customHeight="1" x14ac:dyDescent="0.25">
      <c r="A41" s="55" t="s">
        <v>126</v>
      </c>
      <c r="B41" s="38">
        <v>29.4</v>
      </c>
      <c r="C41" s="37"/>
      <c r="D41" s="38">
        <v>30</v>
      </c>
      <c r="E41" s="37"/>
      <c r="F41" s="38">
        <v>30</v>
      </c>
      <c r="H41" s="53" t="s">
        <v>127</v>
      </c>
      <c r="I41" s="48"/>
      <c r="J41" s="47">
        <v>887400</v>
      </c>
      <c r="K41" s="47"/>
      <c r="L41" s="47">
        <v>889431</v>
      </c>
    </row>
    <row r="42" spans="1:12" ht="14.15" customHeight="1" x14ac:dyDescent="0.25">
      <c r="A42" s="55" t="s">
        <v>128</v>
      </c>
      <c r="B42" s="38">
        <v>1</v>
      </c>
      <c r="C42" s="37"/>
      <c r="D42" s="38">
        <v>1</v>
      </c>
      <c r="E42" s="37"/>
      <c r="F42" s="38">
        <v>1</v>
      </c>
      <c r="H42" s="53" t="s">
        <v>129</v>
      </c>
      <c r="I42" s="48"/>
      <c r="J42" s="47">
        <v>23256</v>
      </c>
      <c r="K42" s="47"/>
      <c r="L42" s="47">
        <v>25032</v>
      </c>
    </row>
    <row r="43" spans="1:12" ht="14.15" customHeight="1" x14ac:dyDescent="0.25">
      <c r="A43" s="55" t="s">
        <v>117</v>
      </c>
      <c r="B43" s="38">
        <v>2</v>
      </c>
      <c r="C43" s="37"/>
      <c r="D43" s="38">
        <v>2</v>
      </c>
      <c r="E43" s="37"/>
      <c r="F43" s="38">
        <v>2</v>
      </c>
      <c r="H43" s="52">
        <v>23537</v>
      </c>
      <c r="I43" s="48"/>
      <c r="J43" s="47">
        <v>24000</v>
      </c>
      <c r="K43" s="47"/>
      <c r="L43" s="47">
        <v>24000</v>
      </c>
    </row>
    <row r="44" spans="1:12" ht="14.15" customHeight="1" x14ac:dyDescent="0.25">
      <c r="A44" s="55" t="s">
        <v>118</v>
      </c>
      <c r="B44" s="38">
        <v>0</v>
      </c>
      <c r="C44" s="37"/>
      <c r="D44" s="38">
        <v>0</v>
      </c>
      <c r="E44" s="37"/>
      <c r="F44" s="38">
        <v>0</v>
      </c>
      <c r="H44" s="52">
        <v>5163</v>
      </c>
      <c r="I44" s="48"/>
      <c r="J44" s="47">
        <v>5000</v>
      </c>
      <c r="K44" s="47"/>
      <c r="L44" s="47">
        <v>5000</v>
      </c>
    </row>
    <row r="45" spans="1:12" ht="14.15" customHeight="1" x14ac:dyDescent="0.25">
      <c r="A45" s="55" t="s">
        <v>130</v>
      </c>
      <c r="B45" s="49">
        <f>SUM(B37:B44)</f>
        <v>105.70000000000002</v>
      </c>
      <c r="C45" s="38"/>
      <c r="D45" s="49">
        <f>SUM(D37:D44)</f>
        <v>108</v>
      </c>
      <c r="E45" s="38"/>
      <c r="F45" s="49">
        <f>SUM(F37:F44)</f>
        <v>108</v>
      </c>
      <c r="H45" s="51">
        <v>3906204</v>
      </c>
      <c r="I45" s="48"/>
      <c r="J45" s="51">
        <f>SUM(J37:J44)</f>
        <v>4159268</v>
      </c>
      <c r="K45" s="47"/>
      <c r="L45" s="51">
        <f>SUM(L37:L44)</f>
        <v>4175333</v>
      </c>
    </row>
    <row r="46" spans="1:12" ht="14.15" customHeight="1" x14ac:dyDescent="0.25">
      <c r="A46" s="36" t="s">
        <v>131</v>
      </c>
      <c r="B46" s="38"/>
      <c r="C46" s="37"/>
      <c r="D46" s="38"/>
      <c r="E46" s="37"/>
      <c r="F46" s="38"/>
      <c r="H46" s="53"/>
      <c r="I46" s="48"/>
      <c r="J46" s="47"/>
      <c r="K46" s="47"/>
      <c r="L46" s="47"/>
    </row>
    <row r="47" spans="1:12" ht="14.15" customHeight="1" x14ac:dyDescent="0.25">
      <c r="A47" s="55" t="s">
        <v>132</v>
      </c>
      <c r="B47" s="38">
        <v>22.2</v>
      </c>
      <c r="C47" s="37"/>
      <c r="D47" s="38">
        <v>22.2</v>
      </c>
      <c r="E47" s="37"/>
      <c r="F47" s="38">
        <v>22.2</v>
      </c>
      <c r="H47" s="53" t="s">
        <v>88</v>
      </c>
      <c r="I47" s="48"/>
      <c r="J47" s="47">
        <v>1945252</v>
      </c>
      <c r="K47" s="47"/>
      <c r="L47" s="47">
        <v>2042488</v>
      </c>
    </row>
    <row r="48" spans="1:12" ht="14.15" customHeight="1" x14ac:dyDescent="0.25">
      <c r="A48" s="55" t="s">
        <v>133</v>
      </c>
      <c r="B48" s="38">
        <v>47.6</v>
      </c>
      <c r="C48" s="37"/>
      <c r="D48" s="38">
        <v>47.6</v>
      </c>
      <c r="E48" s="37"/>
      <c r="F48" s="38">
        <v>47.6</v>
      </c>
      <c r="H48" s="53" t="s">
        <v>134</v>
      </c>
      <c r="I48" s="48"/>
      <c r="J48" s="47">
        <v>3605985</v>
      </c>
      <c r="K48" s="47"/>
      <c r="L48" s="47">
        <v>3786284</v>
      </c>
    </row>
    <row r="49" spans="1:12" ht="14.15" customHeight="1" x14ac:dyDescent="0.25">
      <c r="A49" s="55" t="s">
        <v>32</v>
      </c>
      <c r="B49" s="38">
        <v>7.9</v>
      </c>
      <c r="C49" s="37"/>
      <c r="D49" s="38">
        <v>9</v>
      </c>
      <c r="E49" s="37"/>
      <c r="F49" s="38">
        <v>9</v>
      </c>
      <c r="H49" s="63" t="s">
        <v>89</v>
      </c>
      <c r="J49" s="47">
        <v>304032</v>
      </c>
      <c r="L49" s="47">
        <v>310462</v>
      </c>
    </row>
    <row r="50" spans="1:12" ht="14.15" customHeight="1" x14ac:dyDescent="0.25">
      <c r="A50" s="55" t="s">
        <v>33</v>
      </c>
      <c r="B50" s="38">
        <v>9</v>
      </c>
      <c r="C50" s="37"/>
      <c r="D50" s="38">
        <v>10</v>
      </c>
      <c r="E50" s="37"/>
      <c r="F50" s="38">
        <v>10</v>
      </c>
      <c r="H50" s="63" t="s">
        <v>103</v>
      </c>
      <c r="J50" s="47">
        <v>569520</v>
      </c>
      <c r="L50" s="47">
        <v>571359</v>
      </c>
    </row>
    <row r="51" spans="1:12" ht="14.15" customHeight="1" x14ac:dyDescent="0.25">
      <c r="A51" s="55" t="s">
        <v>135</v>
      </c>
      <c r="B51" s="38">
        <v>3.4</v>
      </c>
      <c r="C51" s="37"/>
      <c r="D51" s="38">
        <v>3.5</v>
      </c>
      <c r="E51" s="37"/>
      <c r="F51" s="38">
        <v>3.5</v>
      </c>
      <c r="H51" s="53" t="s">
        <v>136</v>
      </c>
      <c r="I51" s="48"/>
      <c r="J51" s="47">
        <v>62832</v>
      </c>
      <c r="K51" s="47"/>
      <c r="L51" s="47">
        <v>62832</v>
      </c>
    </row>
    <row r="52" spans="1:12" ht="14.15" customHeight="1" x14ac:dyDescent="0.25">
      <c r="A52" s="55" t="s">
        <v>104</v>
      </c>
      <c r="B52" s="38">
        <v>19.8</v>
      </c>
      <c r="C52" s="37"/>
      <c r="D52" s="38">
        <v>19.8</v>
      </c>
      <c r="E52" s="37"/>
      <c r="F52" s="38">
        <v>19.8</v>
      </c>
      <c r="H52" s="63" t="s">
        <v>91</v>
      </c>
      <c r="J52" s="47">
        <v>986640</v>
      </c>
      <c r="L52" s="47">
        <v>987641</v>
      </c>
    </row>
    <row r="53" spans="1:12" ht="14.15" customHeight="1" x14ac:dyDescent="0.25">
      <c r="A53" s="55" t="s">
        <v>137</v>
      </c>
      <c r="B53" s="38">
        <v>2</v>
      </c>
      <c r="C53" s="37"/>
      <c r="D53" s="38">
        <v>2</v>
      </c>
      <c r="E53" s="37"/>
      <c r="F53" s="38">
        <v>2</v>
      </c>
      <c r="H53" s="53" t="s">
        <v>138</v>
      </c>
      <c r="I53" s="48"/>
      <c r="J53" s="47">
        <v>72062</v>
      </c>
      <c r="K53" s="47"/>
      <c r="L53" s="47">
        <v>72062</v>
      </c>
    </row>
    <row r="54" spans="1:12" ht="14.15" customHeight="1" x14ac:dyDescent="0.25">
      <c r="A54" s="55" t="s">
        <v>126</v>
      </c>
      <c r="B54" s="38">
        <v>2.7</v>
      </c>
      <c r="C54" s="37"/>
      <c r="D54" s="38">
        <v>2.7</v>
      </c>
      <c r="E54" s="37"/>
      <c r="F54" s="38">
        <v>2.7</v>
      </c>
      <c r="H54" s="53" t="s">
        <v>127</v>
      </c>
      <c r="I54" s="48"/>
      <c r="J54" s="47">
        <v>35976</v>
      </c>
      <c r="K54" s="47"/>
      <c r="L54" s="47">
        <v>35976</v>
      </c>
    </row>
    <row r="55" spans="1:12" ht="14.15" customHeight="1" x14ac:dyDescent="0.25">
      <c r="A55" s="55" t="s">
        <v>128</v>
      </c>
      <c r="B55" s="38">
        <v>0.2</v>
      </c>
      <c r="C55" s="37"/>
      <c r="D55" s="38">
        <v>0.2</v>
      </c>
      <c r="E55" s="37"/>
      <c r="F55" s="38">
        <v>0.2</v>
      </c>
      <c r="H55" s="53" t="s">
        <v>129</v>
      </c>
      <c r="I55" s="48"/>
      <c r="J55" s="47">
        <v>23838</v>
      </c>
      <c r="K55" s="47"/>
      <c r="L55" s="47">
        <v>25032</v>
      </c>
    </row>
    <row r="56" spans="1:12" ht="14.15" customHeight="1" x14ac:dyDescent="0.25">
      <c r="A56" s="55" t="s">
        <v>117</v>
      </c>
      <c r="B56" s="38">
        <v>4</v>
      </c>
      <c r="C56" s="37"/>
      <c r="D56" s="38">
        <v>4</v>
      </c>
      <c r="E56" s="37"/>
      <c r="F56" s="38">
        <v>4</v>
      </c>
      <c r="H56" s="52">
        <v>69869</v>
      </c>
      <c r="I56" s="48"/>
      <c r="J56" s="47">
        <v>70000</v>
      </c>
      <c r="K56" s="47"/>
      <c r="L56" s="47">
        <v>70000</v>
      </c>
    </row>
    <row r="57" spans="1:12" ht="14.15" customHeight="1" x14ac:dyDescent="0.25">
      <c r="A57" s="55" t="s">
        <v>118</v>
      </c>
      <c r="B57" s="38">
        <v>0</v>
      </c>
      <c r="C57" s="37"/>
      <c r="D57" s="38">
        <v>0</v>
      </c>
      <c r="E57" s="37"/>
      <c r="F57" s="38">
        <v>0</v>
      </c>
      <c r="H57" s="52">
        <v>322</v>
      </c>
      <c r="I57" s="48"/>
      <c r="J57" s="47">
        <v>300</v>
      </c>
      <c r="K57" s="47"/>
      <c r="L57" s="47">
        <v>300</v>
      </c>
    </row>
    <row r="58" spans="1:12" ht="14.15" customHeight="1" x14ac:dyDescent="0.25">
      <c r="A58" s="55" t="s">
        <v>139</v>
      </c>
      <c r="B58" s="49">
        <f>SUM(B47:B57)</f>
        <v>118.80000000000001</v>
      </c>
      <c r="C58" s="38"/>
      <c r="D58" s="49">
        <f>SUM(D47:D57)</f>
        <v>121</v>
      </c>
      <c r="E58" s="38"/>
      <c r="F58" s="49">
        <f>SUM(F47:F57)</f>
        <v>121</v>
      </c>
      <c r="H58" s="51">
        <f>6498724+H57+H56</f>
        <v>6568915</v>
      </c>
      <c r="I58" s="48"/>
      <c r="J58" s="51">
        <f>SUM(J47:J57)</f>
        <v>7676437</v>
      </c>
      <c r="K58" s="47"/>
      <c r="L58" s="51">
        <f>SUM(L47:L57)</f>
        <v>7964436</v>
      </c>
    </row>
    <row r="59" spans="1:12" ht="14.15" customHeight="1" x14ac:dyDescent="0.25">
      <c r="A59" s="36" t="s">
        <v>140</v>
      </c>
      <c r="B59" s="38"/>
      <c r="C59" s="37"/>
      <c r="D59" s="38"/>
      <c r="E59" s="37"/>
      <c r="F59" s="38"/>
      <c r="H59" s="53"/>
      <c r="I59" s="48"/>
      <c r="J59" s="47"/>
      <c r="K59" s="47"/>
      <c r="L59" s="47"/>
    </row>
    <row r="60" spans="1:12" ht="14.15" customHeight="1" x14ac:dyDescent="0.25">
      <c r="A60" s="55" t="s">
        <v>33</v>
      </c>
      <c r="B60" s="38">
        <v>9</v>
      </c>
      <c r="C60" s="37"/>
      <c r="D60" s="38">
        <v>10</v>
      </c>
      <c r="E60" s="37"/>
      <c r="F60" s="38">
        <v>10</v>
      </c>
      <c r="H60" s="63" t="s">
        <v>103</v>
      </c>
      <c r="J60" s="47">
        <v>569520</v>
      </c>
      <c r="L60" s="47">
        <f t="shared" ref="L60:L69" si="0">J60*5%+J60</f>
        <v>597996</v>
      </c>
    </row>
    <row r="61" spans="1:12" ht="14.15" customHeight="1" x14ac:dyDescent="0.25">
      <c r="A61" s="55" t="s">
        <v>141</v>
      </c>
      <c r="B61" s="38">
        <v>10.1</v>
      </c>
      <c r="C61" s="37"/>
      <c r="D61" s="38">
        <v>11.1</v>
      </c>
      <c r="E61" s="37"/>
      <c r="F61" s="38">
        <v>11.1</v>
      </c>
      <c r="H61" s="53" t="s">
        <v>142</v>
      </c>
      <c r="I61" s="48"/>
      <c r="J61" s="47">
        <v>524674</v>
      </c>
      <c r="K61" s="47"/>
      <c r="L61" s="47">
        <f t="shared" si="0"/>
        <v>550907.69999999995</v>
      </c>
    </row>
    <row r="62" spans="1:12" ht="14.15" customHeight="1" x14ac:dyDescent="0.25">
      <c r="A62" s="55" t="s">
        <v>143</v>
      </c>
      <c r="B62" s="38">
        <v>9.4</v>
      </c>
      <c r="C62" s="37"/>
      <c r="D62" s="38">
        <v>9.5</v>
      </c>
      <c r="E62" s="37"/>
      <c r="F62" s="38">
        <v>9.5</v>
      </c>
      <c r="H62" s="53" t="s">
        <v>144</v>
      </c>
      <c r="I62" s="48"/>
      <c r="J62" s="47">
        <v>410856</v>
      </c>
      <c r="K62" s="47"/>
      <c r="L62" s="47">
        <f t="shared" si="0"/>
        <v>431398.8</v>
      </c>
    </row>
    <row r="63" spans="1:12" ht="14.15" customHeight="1" x14ac:dyDescent="0.25">
      <c r="A63" s="55" t="s">
        <v>145</v>
      </c>
      <c r="B63" s="38">
        <v>18</v>
      </c>
      <c r="C63" s="37"/>
      <c r="D63" s="38">
        <v>19</v>
      </c>
      <c r="E63" s="37"/>
      <c r="F63" s="38">
        <v>19</v>
      </c>
      <c r="H63" s="53" t="s">
        <v>110</v>
      </c>
      <c r="I63" s="48"/>
      <c r="J63" s="47">
        <v>747156</v>
      </c>
      <c r="K63" s="47"/>
      <c r="L63" s="47">
        <f t="shared" si="0"/>
        <v>784513.8</v>
      </c>
    </row>
    <row r="64" spans="1:12" ht="14.15" customHeight="1" x14ac:dyDescent="0.25">
      <c r="A64" s="55" t="s">
        <v>146</v>
      </c>
      <c r="B64" s="38">
        <v>7.3</v>
      </c>
      <c r="C64" s="37"/>
      <c r="D64" s="38">
        <v>7.3</v>
      </c>
      <c r="E64" s="37"/>
      <c r="F64" s="38">
        <v>7.3</v>
      </c>
      <c r="H64" s="53" t="s">
        <v>147</v>
      </c>
      <c r="I64" s="48"/>
      <c r="J64" s="47">
        <v>248696</v>
      </c>
      <c r="K64" s="47"/>
      <c r="L64" s="47">
        <f t="shared" si="0"/>
        <v>261130.8</v>
      </c>
    </row>
    <row r="65" spans="1:12" ht="14.15" customHeight="1" x14ac:dyDescent="0.25">
      <c r="A65" s="55" t="s">
        <v>126</v>
      </c>
      <c r="B65" s="38">
        <v>16.3</v>
      </c>
      <c r="C65" s="37"/>
      <c r="D65" s="38">
        <v>16.399999999999999</v>
      </c>
      <c r="E65" s="37"/>
      <c r="F65" s="38">
        <v>16.399999999999999</v>
      </c>
      <c r="H65" s="53" t="s">
        <v>127</v>
      </c>
      <c r="I65" s="48"/>
      <c r="J65" s="47">
        <v>485112</v>
      </c>
      <c r="K65" s="47"/>
      <c r="L65" s="47">
        <f t="shared" si="0"/>
        <v>509367.6</v>
      </c>
    </row>
    <row r="66" spans="1:12" ht="14.15" customHeight="1" x14ac:dyDescent="0.25">
      <c r="A66" s="55" t="s">
        <v>148</v>
      </c>
      <c r="B66" s="38">
        <v>15.7</v>
      </c>
      <c r="C66" s="37"/>
      <c r="D66" s="38">
        <v>15.7</v>
      </c>
      <c r="E66" s="37"/>
      <c r="F66" s="38">
        <v>15.7</v>
      </c>
      <c r="H66" s="53" t="s">
        <v>149</v>
      </c>
      <c r="I66" s="48"/>
      <c r="J66" s="47">
        <v>746019</v>
      </c>
      <c r="K66" s="47"/>
      <c r="L66" s="47">
        <f t="shared" si="0"/>
        <v>783319.95</v>
      </c>
    </row>
    <row r="67" spans="1:12" ht="14.15" customHeight="1" x14ac:dyDescent="0.25">
      <c r="A67" s="55" t="s">
        <v>150</v>
      </c>
      <c r="B67" s="38">
        <v>6.3</v>
      </c>
      <c r="C67" s="37"/>
      <c r="D67" s="38">
        <v>6.5</v>
      </c>
      <c r="E67" s="37"/>
      <c r="F67" s="38">
        <v>6.5</v>
      </c>
      <c r="H67" s="53" t="s">
        <v>151</v>
      </c>
      <c r="I67" s="48"/>
      <c r="J67" s="47">
        <v>181818</v>
      </c>
      <c r="K67" s="47"/>
      <c r="L67" s="47">
        <f t="shared" si="0"/>
        <v>190908.9</v>
      </c>
    </row>
    <row r="68" spans="1:12" ht="14.15" customHeight="1" x14ac:dyDescent="0.25">
      <c r="A68" s="55" t="s">
        <v>152</v>
      </c>
      <c r="B68" s="38">
        <v>4</v>
      </c>
      <c r="C68" s="37"/>
      <c r="D68" s="38">
        <v>4</v>
      </c>
      <c r="E68" s="37"/>
      <c r="F68" s="38">
        <v>4</v>
      </c>
      <c r="H68" s="53" t="s">
        <v>153</v>
      </c>
      <c r="I68" s="48"/>
      <c r="J68" s="47">
        <v>96144</v>
      </c>
      <c r="K68" s="47"/>
      <c r="L68" s="47">
        <f t="shared" si="0"/>
        <v>100951.2</v>
      </c>
    </row>
    <row r="69" spans="1:12" ht="14.15" customHeight="1" x14ac:dyDescent="0.25">
      <c r="A69" s="55" t="s">
        <v>128</v>
      </c>
      <c r="B69" s="38">
        <v>11.3</v>
      </c>
      <c r="C69" s="37"/>
      <c r="D69" s="38">
        <v>11.5</v>
      </c>
      <c r="E69" s="37"/>
      <c r="F69" s="38">
        <v>11.5</v>
      </c>
      <c r="H69" s="53" t="s">
        <v>129</v>
      </c>
      <c r="I69" s="48"/>
      <c r="J69" s="47">
        <v>267444</v>
      </c>
      <c r="K69" s="47"/>
      <c r="L69" s="47">
        <f t="shared" si="0"/>
        <v>280816.2</v>
      </c>
    </row>
    <row r="70" spans="1:12" ht="14.15" customHeight="1" x14ac:dyDescent="0.25">
      <c r="A70" s="55" t="s">
        <v>117</v>
      </c>
      <c r="B70" s="38">
        <v>8</v>
      </c>
      <c r="C70" s="37"/>
      <c r="D70" s="38">
        <v>9</v>
      </c>
      <c r="E70" s="37"/>
      <c r="F70" s="38">
        <v>9</v>
      </c>
      <c r="H70" s="52">
        <v>705853</v>
      </c>
      <c r="I70" s="48"/>
      <c r="J70" s="47">
        <v>704000</v>
      </c>
      <c r="K70" s="47"/>
      <c r="L70" s="47">
        <v>704000</v>
      </c>
    </row>
    <row r="71" spans="1:12" ht="14.15" customHeight="1" x14ac:dyDescent="0.25">
      <c r="A71" s="55" t="s">
        <v>118</v>
      </c>
      <c r="B71" s="54">
        <v>0</v>
      </c>
      <c r="C71" s="37"/>
      <c r="D71" s="38">
        <v>0</v>
      </c>
      <c r="E71" s="37"/>
      <c r="F71" s="38">
        <v>0</v>
      </c>
      <c r="H71" s="52">
        <v>218767</v>
      </c>
      <c r="I71" s="48"/>
      <c r="J71" s="47">
        <v>219000</v>
      </c>
      <c r="K71" s="47"/>
      <c r="L71" s="47">
        <v>219000</v>
      </c>
    </row>
    <row r="72" spans="1:12" ht="14.15" customHeight="1" x14ac:dyDescent="0.25">
      <c r="A72" s="55" t="s">
        <v>154</v>
      </c>
      <c r="B72" s="49">
        <f>SUM(B60:B71)</f>
        <v>115.39999999999999</v>
      </c>
      <c r="C72" s="50"/>
      <c r="D72" s="49">
        <f>SUM(D60:D71)</f>
        <v>120</v>
      </c>
      <c r="E72" s="50"/>
      <c r="F72" s="49">
        <f>SUM(F60:F71)</f>
        <v>120</v>
      </c>
      <c r="H72" s="51">
        <f>3798546+H71+H70</f>
        <v>4723166</v>
      </c>
      <c r="I72" s="48"/>
      <c r="J72" s="51">
        <f>SUM(J60:J71)</f>
        <v>5200439</v>
      </c>
      <c r="K72" s="47"/>
      <c r="L72" s="51">
        <f>SUM(L60:L71)</f>
        <v>5414310.9499999993</v>
      </c>
    </row>
    <row r="73" spans="1:12" ht="14.15" customHeight="1" x14ac:dyDescent="0.25">
      <c r="A73" s="57" t="s">
        <v>155</v>
      </c>
      <c r="B73" s="38"/>
      <c r="C73" s="37"/>
      <c r="D73" s="38"/>
      <c r="E73" s="37"/>
      <c r="F73" s="38"/>
      <c r="H73" s="53"/>
      <c r="I73" s="48"/>
      <c r="J73" s="47"/>
      <c r="K73" s="47"/>
      <c r="L73" s="47"/>
    </row>
    <row r="74" spans="1:12" ht="14.15" customHeight="1" x14ac:dyDescent="0.25">
      <c r="A74" s="55" t="s">
        <v>156</v>
      </c>
      <c r="B74" s="38">
        <v>2</v>
      </c>
      <c r="C74" s="37"/>
      <c r="D74" s="38">
        <v>2</v>
      </c>
      <c r="E74" s="37"/>
      <c r="F74" s="38">
        <v>2</v>
      </c>
      <c r="H74" s="63" t="s">
        <v>89</v>
      </c>
      <c r="I74" s="48"/>
      <c r="J74" s="47">
        <v>152016</v>
      </c>
      <c r="K74" s="47"/>
      <c r="L74" s="47">
        <f t="shared" ref="L74:L82" si="1">J74*5%+J74</f>
        <v>159616.79999999999</v>
      </c>
    </row>
    <row r="75" spans="1:12" ht="14.15" customHeight="1" x14ac:dyDescent="0.25">
      <c r="A75" s="55" t="s">
        <v>157</v>
      </c>
      <c r="B75" s="38">
        <v>2</v>
      </c>
      <c r="C75" s="37"/>
      <c r="D75" s="38">
        <v>1</v>
      </c>
      <c r="E75" s="37"/>
      <c r="F75" s="38">
        <v>1</v>
      </c>
      <c r="H75" s="63" t="s">
        <v>103</v>
      </c>
      <c r="I75" s="48"/>
      <c r="J75" s="47">
        <v>56952</v>
      </c>
      <c r="K75" s="47"/>
      <c r="L75" s="47">
        <f t="shared" si="1"/>
        <v>59799.6</v>
      </c>
    </row>
    <row r="76" spans="1:12" ht="14.15" customHeight="1" x14ac:dyDescent="0.25">
      <c r="A76" s="55" t="s">
        <v>158</v>
      </c>
      <c r="B76" s="38">
        <v>1.6</v>
      </c>
      <c r="C76" s="37"/>
      <c r="D76" s="38">
        <v>2</v>
      </c>
      <c r="E76" s="37"/>
      <c r="F76" s="38">
        <v>2</v>
      </c>
      <c r="H76" s="53" t="s">
        <v>159</v>
      </c>
      <c r="I76" s="48"/>
      <c r="J76" s="47">
        <v>222888</v>
      </c>
      <c r="K76" s="47"/>
      <c r="L76" s="47">
        <f t="shared" si="1"/>
        <v>234032.4</v>
      </c>
    </row>
    <row r="77" spans="1:12" ht="14.15" customHeight="1" x14ac:dyDescent="0.25">
      <c r="A77" s="55" t="s">
        <v>160</v>
      </c>
      <c r="B77" s="38">
        <v>1</v>
      </c>
      <c r="C77" s="37"/>
      <c r="D77" s="38">
        <v>1</v>
      </c>
      <c r="E77" s="37"/>
      <c r="F77" s="38">
        <v>1</v>
      </c>
      <c r="H77" s="53" t="s">
        <v>161</v>
      </c>
      <c r="I77" s="48"/>
      <c r="J77" s="47">
        <v>92136</v>
      </c>
      <c r="K77" s="47"/>
      <c r="L77" s="47">
        <f t="shared" si="1"/>
        <v>96742.8</v>
      </c>
    </row>
    <row r="78" spans="1:12" ht="14.15" customHeight="1" x14ac:dyDescent="0.25">
      <c r="A78" s="55" t="s">
        <v>162</v>
      </c>
      <c r="B78" s="38">
        <v>3</v>
      </c>
      <c r="C78" s="37"/>
      <c r="D78" s="38">
        <v>2</v>
      </c>
      <c r="E78" s="37"/>
      <c r="F78" s="38">
        <v>2</v>
      </c>
      <c r="H78" s="53" t="s">
        <v>163</v>
      </c>
      <c r="I78" s="48"/>
      <c r="J78" s="47">
        <v>139392</v>
      </c>
      <c r="K78" s="47"/>
      <c r="L78" s="47">
        <f t="shared" si="1"/>
        <v>146361.60000000001</v>
      </c>
    </row>
    <row r="79" spans="1:12" ht="14.15" customHeight="1" x14ac:dyDescent="0.25">
      <c r="A79" s="55" t="s">
        <v>126</v>
      </c>
      <c r="B79" s="38">
        <v>0.3</v>
      </c>
      <c r="C79" s="37"/>
      <c r="D79" s="38">
        <v>1</v>
      </c>
      <c r="E79" s="37"/>
      <c r="F79" s="38">
        <v>1</v>
      </c>
      <c r="H79" s="53" t="s">
        <v>164</v>
      </c>
      <c r="I79" s="48"/>
      <c r="J79" s="47">
        <v>33864</v>
      </c>
      <c r="K79" s="47"/>
      <c r="L79" s="47">
        <f t="shared" si="1"/>
        <v>35557.199999999997</v>
      </c>
    </row>
    <row r="80" spans="1:12" ht="14.15" customHeight="1" x14ac:dyDescent="0.25">
      <c r="A80" s="55" t="s">
        <v>165</v>
      </c>
      <c r="B80" s="38">
        <v>2</v>
      </c>
      <c r="C80" s="37"/>
      <c r="D80" s="38">
        <v>2</v>
      </c>
      <c r="E80" s="37"/>
      <c r="F80" s="38">
        <v>2</v>
      </c>
      <c r="H80" s="53" t="s">
        <v>166</v>
      </c>
      <c r="I80" s="48"/>
      <c r="J80" s="47">
        <v>33060</v>
      </c>
      <c r="K80" s="47"/>
      <c r="L80" s="47">
        <f t="shared" si="1"/>
        <v>34713</v>
      </c>
    </row>
    <row r="81" spans="1:12" ht="14.15" customHeight="1" x14ac:dyDescent="0.25">
      <c r="A81" s="55" t="s">
        <v>167</v>
      </c>
      <c r="B81" s="38">
        <v>1</v>
      </c>
      <c r="C81" s="37"/>
      <c r="D81" s="38">
        <v>1</v>
      </c>
      <c r="E81" s="37"/>
      <c r="F81" s="38">
        <v>1</v>
      </c>
      <c r="H81" s="53" t="s">
        <v>168</v>
      </c>
      <c r="I81" s="48"/>
      <c r="J81" s="47">
        <v>30120</v>
      </c>
      <c r="K81" s="47"/>
      <c r="L81" s="47">
        <f t="shared" si="1"/>
        <v>31626</v>
      </c>
    </row>
    <row r="82" spans="1:12" ht="14.15" customHeight="1" x14ac:dyDescent="0.25">
      <c r="A82" s="55" t="s">
        <v>128</v>
      </c>
      <c r="B82" s="38">
        <v>1</v>
      </c>
      <c r="C82" s="37"/>
      <c r="D82" s="38">
        <v>1</v>
      </c>
      <c r="E82" s="37"/>
      <c r="F82" s="38">
        <v>1</v>
      </c>
      <c r="H82" s="53" t="s">
        <v>129</v>
      </c>
      <c r="I82" s="48"/>
      <c r="J82" s="47">
        <v>23838</v>
      </c>
      <c r="K82" s="47"/>
      <c r="L82" s="47">
        <f t="shared" si="1"/>
        <v>25029.9</v>
      </c>
    </row>
    <row r="83" spans="1:12" ht="14.15" customHeight="1" x14ac:dyDescent="0.25">
      <c r="A83" s="55" t="s">
        <v>117</v>
      </c>
      <c r="B83" s="38">
        <v>5</v>
      </c>
      <c r="C83" s="37"/>
      <c r="D83" s="38">
        <v>2</v>
      </c>
      <c r="E83" s="37"/>
      <c r="F83" s="38">
        <v>2</v>
      </c>
      <c r="H83" s="52">
        <v>107750</v>
      </c>
      <c r="I83" s="48"/>
      <c r="J83" s="47">
        <v>69000</v>
      </c>
      <c r="K83" s="47"/>
      <c r="L83" s="47">
        <v>69000</v>
      </c>
    </row>
    <row r="84" spans="1:12" ht="14.15" customHeight="1" x14ac:dyDescent="0.25">
      <c r="A84" s="55" t="s">
        <v>118</v>
      </c>
      <c r="B84" s="56" t="s">
        <v>169</v>
      </c>
      <c r="C84" s="37"/>
      <c r="D84" s="56" t="s">
        <v>169</v>
      </c>
      <c r="E84" s="37"/>
      <c r="F84" s="56" t="s">
        <v>169</v>
      </c>
      <c r="H84" s="67">
        <v>0</v>
      </c>
      <c r="I84" s="48"/>
      <c r="J84" s="47">
        <v>104700</v>
      </c>
      <c r="K84" s="47"/>
      <c r="L84" s="47">
        <v>104700</v>
      </c>
    </row>
    <row r="85" spans="1:12" ht="14.15" customHeight="1" x14ac:dyDescent="0.25">
      <c r="A85" s="55" t="s">
        <v>170</v>
      </c>
      <c r="B85" s="38">
        <f>SUM(B74:B84)</f>
        <v>18.899999999999999</v>
      </c>
      <c r="C85" s="38"/>
      <c r="D85" s="38">
        <f>SUM(D74:D84)</f>
        <v>15</v>
      </c>
      <c r="E85" s="38"/>
      <c r="F85" s="38">
        <f>SUM(F74:F84)</f>
        <v>15</v>
      </c>
      <c r="H85" s="45">
        <f>724668+H83</f>
        <v>832418</v>
      </c>
      <c r="I85" s="48"/>
      <c r="J85" s="51">
        <f>SUM(J74:J84)</f>
        <v>957966</v>
      </c>
      <c r="K85" s="47"/>
      <c r="L85" s="51">
        <f>SUM(L74:L84)</f>
        <v>997179.29999999993</v>
      </c>
    </row>
    <row r="86" spans="1:12" ht="14.15" customHeight="1" x14ac:dyDescent="0.25">
      <c r="A86" s="57" t="s">
        <v>171</v>
      </c>
      <c r="B86" s="38"/>
      <c r="C86" s="37"/>
      <c r="D86" s="38"/>
      <c r="E86" s="37"/>
      <c r="F86" s="38"/>
      <c r="H86" s="53"/>
      <c r="I86" s="48"/>
      <c r="J86" s="47"/>
      <c r="K86" s="47"/>
      <c r="L86" s="47"/>
    </row>
    <row r="87" spans="1:12" ht="14.15" customHeight="1" x14ac:dyDescent="0.25">
      <c r="A87" s="55" t="s">
        <v>157</v>
      </c>
      <c r="B87" s="38">
        <v>0</v>
      </c>
      <c r="C87" s="37"/>
      <c r="D87" s="38">
        <v>1</v>
      </c>
      <c r="E87" s="37"/>
      <c r="F87" s="38">
        <v>1</v>
      </c>
      <c r="H87" s="63" t="s">
        <v>103</v>
      </c>
      <c r="I87" s="48"/>
      <c r="J87" s="47">
        <v>56952</v>
      </c>
      <c r="K87" s="47"/>
      <c r="L87" s="47">
        <f t="shared" ref="L87:L96" si="2">J87*5%+J87</f>
        <v>59799.6</v>
      </c>
    </row>
    <row r="88" spans="1:12" ht="14.15" customHeight="1" x14ac:dyDescent="0.25">
      <c r="A88" s="55" t="s">
        <v>172</v>
      </c>
      <c r="B88" s="38">
        <v>1</v>
      </c>
      <c r="C88" s="37"/>
      <c r="D88" s="38">
        <v>1</v>
      </c>
      <c r="E88" s="37"/>
      <c r="F88" s="38">
        <v>1</v>
      </c>
      <c r="H88" s="53" t="s">
        <v>173</v>
      </c>
      <c r="I88" s="48"/>
      <c r="J88" s="47">
        <v>62532</v>
      </c>
      <c r="K88" s="47"/>
      <c r="L88" s="47">
        <f t="shared" si="2"/>
        <v>65658.600000000006</v>
      </c>
    </row>
    <row r="89" spans="1:12" ht="14.15" customHeight="1" x14ac:dyDescent="0.25">
      <c r="A89" s="55" t="s">
        <v>174</v>
      </c>
      <c r="B89" s="38">
        <v>0.8</v>
      </c>
      <c r="C89" s="37"/>
      <c r="D89" s="38">
        <v>1</v>
      </c>
      <c r="E89" s="37"/>
      <c r="F89" s="38">
        <v>1</v>
      </c>
      <c r="H89" s="53" t="s">
        <v>175</v>
      </c>
      <c r="I89" s="48"/>
      <c r="J89" s="47">
        <v>62400</v>
      </c>
      <c r="K89" s="47"/>
      <c r="L89" s="47">
        <f t="shared" si="2"/>
        <v>65520</v>
      </c>
    </row>
    <row r="90" spans="1:12" ht="14.15" customHeight="1" x14ac:dyDescent="0.25">
      <c r="A90" s="55" t="s">
        <v>176</v>
      </c>
      <c r="B90" s="38">
        <v>0.6</v>
      </c>
      <c r="C90" s="37"/>
      <c r="D90" s="38">
        <v>1</v>
      </c>
      <c r="E90" s="37"/>
      <c r="F90" s="38">
        <v>1</v>
      </c>
      <c r="H90" s="53" t="s">
        <v>103</v>
      </c>
      <c r="I90" s="48"/>
      <c r="J90" s="47">
        <v>56952</v>
      </c>
      <c r="K90" s="47"/>
      <c r="L90" s="47">
        <f t="shared" si="2"/>
        <v>59799.6</v>
      </c>
    </row>
    <row r="91" spans="1:12" ht="14.15" customHeight="1" x14ac:dyDescent="0.25">
      <c r="A91" s="55" t="s">
        <v>177</v>
      </c>
      <c r="B91" s="38">
        <v>0.5</v>
      </c>
      <c r="C91" s="37"/>
      <c r="D91" s="38">
        <v>0.5</v>
      </c>
      <c r="E91" s="37"/>
      <c r="F91" s="38">
        <v>0.5</v>
      </c>
      <c r="H91" s="53" t="s">
        <v>178</v>
      </c>
      <c r="I91" s="48"/>
      <c r="J91" s="47">
        <v>19608</v>
      </c>
      <c r="K91" s="47"/>
      <c r="L91" s="47">
        <f t="shared" si="2"/>
        <v>20588.400000000001</v>
      </c>
    </row>
    <row r="92" spans="1:12" ht="14.15" customHeight="1" x14ac:dyDescent="0.25">
      <c r="A92" s="55" t="s">
        <v>179</v>
      </c>
      <c r="B92" s="38">
        <v>1</v>
      </c>
      <c r="C92" s="37"/>
      <c r="D92" s="38">
        <v>1</v>
      </c>
      <c r="E92" s="37"/>
      <c r="F92" s="38">
        <v>1</v>
      </c>
      <c r="H92" s="53" t="s">
        <v>180</v>
      </c>
      <c r="I92" s="48"/>
      <c r="J92" s="47">
        <v>36972</v>
      </c>
      <c r="K92" s="47"/>
      <c r="L92" s="47">
        <f t="shared" si="2"/>
        <v>38820.6</v>
      </c>
    </row>
    <row r="93" spans="1:12" ht="14.15" customHeight="1" x14ac:dyDescent="0.25">
      <c r="A93" s="55" t="s">
        <v>181</v>
      </c>
      <c r="B93" s="38">
        <v>1.2</v>
      </c>
      <c r="C93" s="37"/>
      <c r="D93" s="38">
        <v>1.2</v>
      </c>
      <c r="E93" s="37"/>
      <c r="F93" s="38">
        <v>1.2</v>
      </c>
      <c r="H93" s="53" t="s">
        <v>163</v>
      </c>
      <c r="I93" s="48"/>
      <c r="J93" s="47">
        <v>41817</v>
      </c>
      <c r="K93" s="47"/>
      <c r="L93" s="47">
        <f t="shared" si="2"/>
        <v>43907.85</v>
      </c>
    </row>
    <row r="94" spans="1:12" ht="14.15" customHeight="1" x14ac:dyDescent="0.25">
      <c r="A94" s="55" t="s">
        <v>182</v>
      </c>
      <c r="B94" s="50">
        <v>1.5</v>
      </c>
      <c r="C94" s="37"/>
      <c r="D94" s="38">
        <v>1.5</v>
      </c>
      <c r="E94" s="37"/>
      <c r="F94" s="38">
        <v>1.5</v>
      </c>
      <c r="H94" s="53" t="s">
        <v>166</v>
      </c>
      <c r="I94" s="48"/>
      <c r="J94" s="47">
        <v>48384</v>
      </c>
      <c r="K94" s="47"/>
      <c r="L94" s="47">
        <f t="shared" si="2"/>
        <v>50803.199999999997</v>
      </c>
    </row>
    <row r="95" spans="1:12" ht="14.15" customHeight="1" x14ac:dyDescent="0.25">
      <c r="A95" s="55" t="s">
        <v>126</v>
      </c>
      <c r="B95" s="38">
        <v>0.5</v>
      </c>
      <c r="C95" s="37"/>
      <c r="D95" s="38">
        <v>2.5</v>
      </c>
      <c r="E95" s="37"/>
      <c r="F95" s="38">
        <v>2.5</v>
      </c>
      <c r="H95" s="53" t="s">
        <v>127</v>
      </c>
      <c r="I95" s="48"/>
      <c r="J95" s="47">
        <v>73950</v>
      </c>
      <c r="K95" s="47"/>
      <c r="L95" s="47">
        <f t="shared" si="2"/>
        <v>77647.5</v>
      </c>
    </row>
    <row r="96" spans="1:12" ht="14.15" customHeight="1" x14ac:dyDescent="0.25">
      <c r="A96" s="55" t="s">
        <v>128</v>
      </c>
      <c r="B96" s="38">
        <v>1.1000000000000001</v>
      </c>
      <c r="C96" s="37"/>
      <c r="D96" s="38">
        <v>1.3</v>
      </c>
      <c r="E96" s="37"/>
      <c r="F96" s="38">
        <v>1.3</v>
      </c>
      <c r="H96" s="53" t="s">
        <v>129</v>
      </c>
      <c r="I96" s="48"/>
      <c r="J96" s="47">
        <v>30232</v>
      </c>
      <c r="K96" s="47"/>
      <c r="L96" s="47">
        <f t="shared" si="2"/>
        <v>31743.599999999999</v>
      </c>
    </row>
    <row r="97" spans="1:12" ht="14.15" customHeight="1" x14ac:dyDescent="0.25">
      <c r="A97" s="55" t="s">
        <v>117</v>
      </c>
      <c r="B97" s="38">
        <v>3</v>
      </c>
      <c r="C97" s="37"/>
      <c r="D97" s="38">
        <v>3</v>
      </c>
      <c r="E97" s="37"/>
      <c r="F97" s="38">
        <v>3</v>
      </c>
      <c r="H97" s="52">
        <v>203659</v>
      </c>
      <c r="I97" s="48"/>
      <c r="J97" s="47">
        <v>204632</v>
      </c>
      <c r="K97" s="47"/>
      <c r="L97" s="47">
        <v>205397</v>
      </c>
    </row>
    <row r="98" spans="1:12" ht="14.15" customHeight="1" x14ac:dyDescent="0.25">
      <c r="A98" s="55" t="s">
        <v>118</v>
      </c>
      <c r="B98" s="38">
        <v>0</v>
      </c>
      <c r="C98" s="37"/>
      <c r="D98" s="38">
        <v>0</v>
      </c>
      <c r="E98" s="37"/>
      <c r="F98" s="38">
        <v>0</v>
      </c>
      <c r="H98" s="52">
        <v>3872</v>
      </c>
      <c r="I98" s="48"/>
      <c r="J98" s="64">
        <v>0</v>
      </c>
      <c r="K98" s="64"/>
      <c r="L98" s="64">
        <v>0</v>
      </c>
    </row>
    <row r="99" spans="1:12" ht="14.15" customHeight="1" x14ac:dyDescent="0.25">
      <c r="A99" s="55" t="s">
        <v>183</v>
      </c>
      <c r="B99" s="49">
        <f>SUM(B87:B98)</f>
        <v>11.2</v>
      </c>
      <c r="C99" s="50"/>
      <c r="D99" s="49">
        <f>SUM(D87:D98)</f>
        <v>15</v>
      </c>
      <c r="E99" s="50"/>
      <c r="F99" s="49">
        <f>SUM(F87:F98)</f>
        <v>15</v>
      </c>
      <c r="H99" s="51">
        <f>464319+H98+H97</f>
        <v>671850</v>
      </c>
      <c r="I99" s="48"/>
      <c r="J99" s="51">
        <f>SUM(J87:J98)</f>
        <v>694431</v>
      </c>
      <c r="K99" s="47"/>
      <c r="L99" s="51">
        <f>SUM(L87:L98)</f>
        <v>719685.95</v>
      </c>
    </row>
    <row r="100" spans="1:12" ht="14.15" customHeight="1" x14ac:dyDescent="0.25">
      <c r="A100" s="57" t="s">
        <v>184</v>
      </c>
      <c r="B100" s="38"/>
      <c r="C100" s="37"/>
      <c r="D100" s="38"/>
      <c r="E100" s="37"/>
      <c r="F100" s="38"/>
      <c r="H100" s="53"/>
      <c r="I100" s="48"/>
      <c r="J100" s="47"/>
      <c r="K100" s="47"/>
      <c r="L100" s="47"/>
    </row>
    <row r="101" spans="1:12" ht="14.15" customHeight="1" x14ac:dyDescent="0.25">
      <c r="A101" s="55" t="s">
        <v>87</v>
      </c>
      <c r="B101" s="38">
        <v>1</v>
      </c>
      <c r="C101" s="37"/>
      <c r="D101" s="38">
        <v>1</v>
      </c>
      <c r="E101" s="37"/>
      <c r="F101" s="38">
        <v>1</v>
      </c>
      <c r="H101" s="53" t="s">
        <v>88</v>
      </c>
      <c r="I101" s="48"/>
      <c r="J101" s="47">
        <v>87624</v>
      </c>
      <c r="K101" s="47"/>
      <c r="L101" s="47">
        <f>J101*5%+J101</f>
        <v>92005.2</v>
      </c>
    </row>
    <row r="102" spans="1:12" ht="14.15" customHeight="1" x14ac:dyDescent="0.25">
      <c r="A102" s="55" t="s">
        <v>185</v>
      </c>
      <c r="B102" s="38">
        <v>3.2</v>
      </c>
      <c r="C102" s="37"/>
      <c r="D102" s="38">
        <v>3.5</v>
      </c>
      <c r="E102" s="37"/>
      <c r="F102" s="38">
        <v>3.5</v>
      </c>
      <c r="H102" s="53" t="s">
        <v>89</v>
      </c>
      <c r="I102" s="48"/>
      <c r="J102" s="47">
        <v>266028</v>
      </c>
      <c r="K102" s="47"/>
      <c r="L102" s="47">
        <f>J102*5%+J102</f>
        <v>279329.40000000002</v>
      </c>
    </row>
    <row r="103" spans="1:12" ht="14.15" customHeight="1" x14ac:dyDescent="0.25">
      <c r="A103" s="55" t="s">
        <v>186</v>
      </c>
      <c r="B103" s="38">
        <v>6.4</v>
      </c>
      <c r="C103" s="37"/>
      <c r="D103" s="38">
        <v>6.5</v>
      </c>
      <c r="E103" s="37"/>
      <c r="F103" s="38">
        <v>6.5</v>
      </c>
      <c r="H103" s="53" t="s">
        <v>187</v>
      </c>
      <c r="I103" s="48"/>
      <c r="J103" s="47">
        <v>445614</v>
      </c>
      <c r="K103" s="47"/>
      <c r="L103" s="47">
        <f>J103*5%+J103</f>
        <v>467894.7</v>
      </c>
    </row>
    <row r="104" spans="1:12" ht="15" customHeight="1" x14ac:dyDescent="0.25">
      <c r="A104" s="72" t="s">
        <v>188</v>
      </c>
      <c r="B104" s="38">
        <v>0</v>
      </c>
      <c r="C104" s="37"/>
      <c r="D104" s="38">
        <v>1</v>
      </c>
      <c r="E104" s="37"/>
      <c r="F104" s="38">
        <v>0</v>
      </c>
      <c r="H104" s="53" t="s">
        <v>189</v>
      </c>
      <c r="I104" s="48"/>
      <c r="J104" s="47">
        <v>65088</v>
      </c>
      <c r="K104" s="47"/>
      <c r="L104" s="66">
        <v>0</v>
      </c>
    </row>
    <row r="105" spans="1:12" ht="14.15" customHeight="1" x14ac:dyDescent="0.25">
      <c r="A105" s="55" t="s">
        <v>174</v>
      </c>
      <c r="B105" s="38">
        <v>8.5</v>
      </c>
      <c r="C105" s="37"/>
      <c r="D105" s="38">
        <v>8.5</v>
      </c>
      <c r="E105" s="37"/>
      <c r="F105" s="38">
        <v>8.5</v>
      </c>
      <c r="H105" s="53" t="s">
        <v>175</v>
      </c>
      <c r="I105" s="48"/>
      <c r="J105" s="47">
        <v>530400</v>
      </c>
      <c r="K105" s="47"/>
      <c r="L105" s="47">
        <f>J105*5%+J105</f>
        <v>556920</v>
      </c>
    </row>
    <row r="106" spans="1:12" ht="14.15" customHeight="1" x14ac:dyDescent="0.25">
      <c r="A106" s="55" t="s">
        <v>181</v>
      </c>
      <c r="B106" s="38">
        <v>7.1</v>
      </c>
      <c r="C106" s="37"/>
      <c r="D106" s="38">
        <v>7.5</v>
      </c>
      <c r="E106" s="37"/>
      <c r="F106" s="38">
        <v>7.5</v>
      </c>
      <c r="H106" s="53" t="s">
        <v>163</v>
      </c>
      <c r="I106" s="48"/>
      <c r="J106" s="47">
        <v>400752</v>
      </c>
      <c r="K106" s="47"/>
      <c r="L106" s="47">
        <f>J106*5%+J106</f>
        <v>420789.6</v>
      </c>
    </row>
    <row r="107" spans="1:12" ht="15" customHeight="1" x14ac:dyDescent="0.25">
      <c r="A107" s="71" t="s">
        <v>190</v>
      </c>
      <c r="B107" s="38">
        <v>0</v>
      </c>
      <c r="C107" s="37"/>
      <c r="D107" s="38">
        <v>1</v>
      </c>
      <c r="E107" s="37"/>
      <c r="F107" s="38" t="s">
        <v>169</v>
      </c>
      <c r="H107" s="53" t="s">
        <v>168</v>
      </c>
      <c r="I107" s="48"/>
      <c r="J107" s="47">
        <v>30120</v>
      </c>
      <c r="K107" s="47"/>
      <c r="L107" s="66">
        <v>0</v>
      </c>
    </row>
    <row r="108" spans="1:12" ht="14.15" customHeight="1" x14ac:dyDescent="0.25">
      <c r="A108" s="55" t="s">
        <v>118</v>
      </c>
      <c r="B108" s="54">
        <v>0</v>
      </c>
      <c r="C108" s="37"/>
      <c r="D108" s="54">
        <v>0</v>
      </c>
      <c r="E108" s="37"/>
      <c r="F108" s="54">
        <v>0</v>
      </c>
      <c r="H108" s="52">
        <v>156776</v>
      </c>
      <c r="I108" s="48"/>
      <c r="J108" s="47">
        <v>157956</v>
      </c>
      <c r="K108" s="47"/>
      <c r="L108" s="47">
        <v>159347</v>
      </c>
    </row>
    <row r="109" spans="1:12" ht="14.15" customHeight="1" thickBot="1" x14ac:dyDescent="0.3">
      <c r="A109" s="55" t="s">
        <v>191</v>
      </c>
      <c r="B109" s="49">
        <f>SUM(B101:B107)</f>
        <v>26.200000000000003</v>
      </c>
      <c r="C109" s="37"/>
      <c r="D109" s="49">
        <f>SUM(D101:D107)</f>
        <v>29</v>
      </c>
      <c r="E109" s="37"/>
      <c r="F109" s="49">
        <f>SUM(F101:F107)</f>
        <v>27</v>
      </c>
      <c r="G109" s="37"/>
      <c r="H109" s="51">
        <f>1803647+H108</f>
        <v>1960423</v>
      </c>
      <c r="J109" s="51">
        <f>SUM(J101:J108)</f>
        <v>1983582</v>
      </c>
      <c r="L109" s="51">
        <f>SUM(L101:L108)</f>
        <v>1976285.9</v>
      </c>
    </row>
    <row r="110" spans="1:12" ht="14.15" customHeight="1" thickTop="1" x14ac:dyDescent="0.25">
      <c r="A110" s="58" t="s">
        <v>192</v>
      </c>
      <c r="B110" s="59">
        <f>B109+B99+B85+B72+B58+B45+B35+B17</f>
        <v>703.90000000000009</v>
      </c>
      <c r="C110" s="37"/>
      <c r="D110" s="59">
        <f>D109+D99+D85+D72+D58+D45+D35+D17</f>
        <v>719</v>
      </c>
      <c r="E110" s="37"/>
      <c r="F110" s="59">
        <f>F109+F99+F85+F72+F58+F45+F35+F17</f>
        <v>717</v>
      </c>
      <c r="G110" s="37"/>
      <c r="H110" s="60">
        <f>H109+H99+H85+H72+H58+H45+H35+H17</f>
        <v>34650382</v>
      </c>
      <c r="J110" s="60">
        <f>J109+J99+J85+J72+J58+J45+J35+J17</f>
        <v>38334787</v>
      </c>
      <c r="L110" s="60">
        <f>L109+L99+L85+L72+L58+L45+L35+L17</f>
        <v>39032582.099999994</v>
      </c>
    </row>
    <row r="111" spans="1:12" ht="14.15" customHeight="1" x14ac:dyDescent="0.25">
      <c r="A111" s="68" t="s">
        <v>193</v>
      </c>
      <c r="B111" s="122">
        <f>B110-B112</f>
        <v>676.90000000000009</v>
      </c>
      <c r="C111" s="122"/>
      <c r="D111" s="122">
        <f>D110-D112</f>
        <v>694</v>
      </c>
      <c r="E111" s="122"/>
      <c r="F111" s="122">
        <f>F110-F112</f>
        <v>692</v>
      </c>
      <c r="H111" s="123">
        <f>H110-H112-H113</f>
        <v>32785444</v>
      </c>
      <c r="I111" s="123"/>
      <c r="J111" s="123">
        <f>J110-J112-J113</f>
        <v>36406199</v>
      </c>
      <c r="K111" s="123"/>
      <c r="L111" s="123">
        <f>L110-L112-L113</f>
        <v>37101838.099999994</v>
      </c>
    </row>
    <row r="112" spans="1:12" ht="14.15" customHeight="1" x14ac:dyDescent="0.25">
      <c r="A112" s="68" t="s">
        <v>117</v>
      </c>
      <c r="B112" s="124">
        <f>B97+B83+B70+B56+B43+B33</f>
        <v>27</v>
      </c>
      <c r="C112" s="124"/>
      <c r="D112" s="124">
        <f>D97+D83+D70+D56+D43+D33</f>
        <v>25</v>
      </c>
      <c r="E112" s="124"/>
      <c r="F112" s="124">
        <f>F97+F83+F70+F56+F43+F33</f>
        <v>25</v>
      </c>
      <c r="G112" s="50"/>
      <c r="H112" s="125">
        <f>H97+H83+H70+H56+H43+H33</f>
        <v>1425083</v>
      </c>
      <c r="I112" s="125"/>
      <c r="J112" s="125">
        <f>J97+J83+J70+J56+J43+J33</f>
        <v>1386632</v>
      </c>
      <c r="K112" s="125"/>
      <c r="L112" s="125">
        <f>L97+L83+L70+L56+L43+L33</f>
        <v>1387397</v>
      </c>
    </row>
    <row r="113" spans="1:12" ht="14.15" customHeight="1" x14ac:dyDescent="0.25">
      <c r="A113" s="68" t="s">
        <v>118</v>
      </c>
      <c r="B113" s="38">
        <v>0</v>
      </c>
      <c r="C113" s="37"/>
      <c r="D113" s="38">
        <v>0</v>
      </c>
      <c r="E113" s="37"/>
      <c r="F113" s="38">
        <v>0</v>
      </c>
      <c r="G113" s="61"/>
      <c r="H113" s="125">
        <f>H108+H98+H84+H71+H57+H44+H34</f>
        <v>439855</v>
      </c>
      <c r="I113" s="125"/>
      <c r="J113" s="125">
        <f>J108+J98+J84+J71+J57+J44+J34</f>
        <v>541956</v>
      </c>
      <c r="K113" s="125"/>
      <c r="L113" s="125">
        <f>L108+L98+L84+L71+L57+L44+L34</f>
        <v>543347</v>
      </c>
    </row>
    <row r="114" spans="1:12" x14ac:dyDescent="0.25">
      <c r="A114" s="65"/>
      <c r="C114" s="62"/>
      <c r="E114" s="62"/>
      <c r="G114" s="62"/>
      <c r="H114" s="62"/>
      <c r="I114" s="62"/>
      <c r="J114" s="62"/>
      <c r="K114" s="62"/>
      <c r="L114" s="62"/>
    </row>
    <row r="115" spans="1:12" s="76" customFormat="1" ht="14.25" customHeight="1" x14ac:dyDescent="0.25">
      <c r="A115" s="77" t="s">
        <v>194</v>
      </c>
      <c r="B115" s="75"/>
      <c r="C115" s="78"/>
      <c r="D115" s="79"/>
      <c r="E115" s="80"/>
      <c r="F115" s="79"/>
      <c r="G115" s="80"/>
      <c r="H115" s="80"/>
      <c r="I115" s="78"/>
      <c r="J115" s="78"/>
      <c r="K115" s="78"/>
      <c r="L115" s="78"/>
    </row>
    <row r="116" spans="1:12" s="76" customFormat="1" ht="18" customHeight="1" x14ac:dyDescent="0.25">
      <c r="A116" s="81" t="s">
        <v>195</v>
      </c>
      <c r="B116" s="75"/>
      <c r="C116" s="74"/>
      <c r="D116" s="79"/>
      <c r="F116" s="79"/>
      <c r="H116" s="74"/>
      <c r="I116" s="74"/>
      <c r="J116" s="74"/>
      <c r="K116" s="74"/>
      <c r="L116" s="74"/>
    </row>
    <row r="117" spans="1:12" x14ac:dyDescent="0.25">
      <c r="B117" s="38"/>
      <c r="C117" s="37"/>
    </row>
    <row r="118" spans="1:12" s="58" customFormat="1" x14ac:dyDescent="0.25">
      <c r="A118" s="36"/>
      <c r="B118" s="38"/>
      <c r="C118" s="37"/>
      <c r="D118" s="44"/>
      <c r="E118" s="36"/>
      <c r="F118" s="44"/>
      <c r="G118" s="36"/>
      <c r="H118" s="37"/>
      <c r="I118" s="37"/>
      <c r="J118" s="37"/>
      <c r="K118" s="37"/>
      <c r="L118" s="37"/>
    </row>
    <row r="119" spans="1:12" x14ac:dyDescent="0.25">
      <c r="B119" s="38"/>
      <c r="C119" s="37"/>
    </row>
    <row r="120" spans="1:12" x14ac:dyDescent="0.25">
      <c r="B120" s="38"/>
      <c r="C120" s="37"/>
    </row>
    <row r="121" spans="1:12" x14ac:dyDescent="0.25">
      <c r="B121" s="38"/>
      <c r="C121" s="37"/>
    </row>
    <row r="122" spans="1:12" x14ac:dyDescent="0.25">
      <c r="B122" s="38"/>
      <c r="C122" s="37"/>
    </row>
    <row r="123" spans="1:12" x14ac:dyDescent="0.25">
      <c r="B123" s="38"/>
      <c r="C123" s="37"/>
    </row>
    <row r="124" spans="1:12" x14ac:dyDescent="0.25">
      <c r="B124" s="38"/>
      <c r="C124" s="37"/>
    </row>
    <row r="125" spans="1:12" x14ac:dyDescent="0.25">
      <c r="B125" s="38"/>
      <c r="C125" s="37"/>
    </row>
    <row r="126" spans="1:12" x14ac:dyDescent="0.25">
      <c r="B126" s="38"/>
      <c r="C126" s="37"/>
    </row>
    <row r="127" spans="1:12" x14ac:dyDescent="0.25">
      <c r="B127" s="38"/>
      <c r="C127" s="37"/>
    </row>
    <row r="128" spans="1:12" x14ac:dyDescent="0.25">
      <c r="B128" s="38"/>
      <c r="C128" s="37"/>
    </row>
    <row r="129" spans="2:3" x14ac:dyDescent="0.25">
      <c r="B129" s="38"/>
      <c r="C129" s="37"/>
    </row>
    <row r="130" spans="2:3" x14ac:dyDescent="0.25">
      <c r="B130" s="38"/>
      <c r="C130" s="37"/>
    </row>
    <row r="131" spans="2:3" x14ac:dyDescent="0.25">
      <c r="B131" s="38"/>
      <c r="C131" s="37"/>
    </row>
    <row r="132" spans="2:3" x14ac:dyDescent="0.25">
      <c r="B132" s="38"/>
      <c r="C132" s="37"/>
    </row>
    <row r="133" spans="2:3" x14ac:dyDescent="0.25">
      <c r="B133" s="38"/>
      <c r="C133" s="37"/>
    </row>
    <row r="134" spans="2:3" x14ac:dyDescent="0.25">
      <c r="B134" s="38"/>
      <c r="C134" s="37"/>
    </row>
    <row r="135" spans="2:3" x14ac:dyDescent="0.25">
      <c r="B135" s="38"/>
      <c r="C135" s="37"/>
    </row>
    <row r="136" spans="2:3" x14ac:dyDescent="0.25">
      <c r="B136" s="38"/>
      <c r="C136" s="37"/>
    </row>
    <row r="137" spans="2:3" x14ac:dyDescent="0.25">
      <c r="B137" s="38"/>
      <c r="C137" s="37"/>
    </row>
    <row r="138" spans="2:3" x14ac:dyDescent="0.25">
      <c r="B138" s="38"/>
      <c r="C138" s="37"/>
    </row>
    <row r="139" spans="2:3" x14ac:dyDescent="0.25">
      <c r="B139" s="38"/>
      <c r="C139" s="37"/>
    </row>
    <row r="140" spans="2:3" x14ac:dyDescent="0.25">
      <c r="B140" s="38"/>
      <c r="C140" s="37"/>
    </row>
    <row r="141" spans="2:3" x14ac:dyDescent="0.25">
      <c r="B141" s="38"/>
      <c r="C141" s="37"/>
    </row>
    <row r="142" spans="2:3" x14ac:dyDescent="0.25">
      <c r="B142" s="38"/>
      <c r="C142" s="37"/>
    </row>
    <row r="143" spans="2:3" x14ac:dyDescent="0.25">
      <c r="B143" s="38"/>
      <c r="C143" s="37"/>
    </row>
    <row r="144" spans="2:3" x14ac:dyDescent="0.25">
      <c r="B144" s="38"/>
      <c r="C144" s="37"/>
    </row>
    <row r="145" spans="2:3" x14ac:dyDescent="0.25">
      <c r="B145" s="38"/>
      <c r="C145" s="37"/>
    </row>
    <row r="146" spans="2:3" x14ac:dyDescent="0.25">
      <c r="B146" s="38"/>
      <c r="C146" s="37"/>
    </row>
    <row r="147" spans="2:3" x14ac:dyDescent="0.25">
      <c r="B147" s="38"/>
      <c r="C147" s="37"/>
    </row>
    <row r="148" spans="2:3" x14ac:dyDescent="0.25">
      <c r="B148" s="38"/>
      <c r="C148" s="37"/>
    </row>
    <row r="149" spans="2:3" x14ac:dyDescent="0.25">
      <c r="B149" s="38"/>
      <c r="C149" s="37"/>
    </row>
    <row r="150" spans="2:3" x14ac:dyDescent="0.25">
      <c r="B150" s="38"/>
      <c r="C150" s="37"/>
    </row>
    <row r="151" spans="2:3" x14ac:dyDescent="0.25">
      <c r="B151" s="38"/>
      <c r="C151" s="37"/>
    </row>
    <row r="152" spans="2:3" x14ac:dyDescent="0.25">
      <c r="B152" s="38"/>
      <c r="C152" s="37"/>
    </row>
    <row r="153" spans="2:3" x14ac:dyDescent="0.25">
      <c r="B153" s="38"/>
      <c r="C153" s="37"/>
    </row>
    <row r="154" spans="2:3" x14ac:dyDescent="0.25">
      <c r="B154" s="38"/>
      <c r="C154" s="37"/>
    </row>
    <row r="155" spans="2:3" x14ac:dyDescent="0.25">
      <c r="B155" s="38"/>
      <c r="C155" s="37"/>
    </row>
    <row r="156" spans="2:3" x14ac:dyDescent="0.25">
      <c r="B156" s="38"/>
      <c r="C156" s="37"/>
    </row>
    <row r="157" spans="2:3" x14ac:dyDescent="0.25">
      <c r="B157" s="38"/>
      <c r="C157" s="37"/>
    </row>
    <row r="158" spans="2:3" x14ac:dyDescent="0.25">
      <c r="B158" s="38"/>
      <c r="C158" s="37"/>
    </row>
    <row r="159" spans="2:3" x14ac:dyDescent="0.25">
      <c r="B159" s="38"/>
      <c r="C159" s="37"/>
    </row>
    <row r="160" spans="2:3" x14ac:dyDescent="0.25">
      <c r="B160" s="38"/>
      <c r="C160" s="37"/>
    </row>
    <row r="161" spans="2:3" x14ac:dyDescent="0.25">
      <c r="B161" s="38"/>
      <c r="C161" s="37"/>
    </row>
    <row r="162" spans="2:3" x14ac:dyDescent="0.25">
      <c r="B162" s="38"/>
      <c r="C162" s="37"/>
    </row>
    <row r="163" spans="2:3" x14ac:dyDescent="0.25">
      <c r="B163" s="38"/>
      <c r="C163" s="37"/>
    </row>
    <row r="164" spans="2:3" x14ac:dyDescent="0.25">
      <c r="B164" s="38"/>
      <c r="C164" s="37"/>
    </row>
    <row r="165" spans="2:3" x14ac:dyDescent="0.25">
      <c r="B165" s="38"/>
      <c r="C165" s="37"/>
    </row>
    <row r="166" spans="2:3" x14ac:dyDescent="0.25">
      <c r="B166" s="38"/>
      <c r="C166" s="37"/>
    </row>
    <row r="167" spans="2:3" x14ac:dyDescent="0.25">
      <c r="B167" s="38"/>
      <c r="C167" s="37"/>
    </row>
    <row r="168" spans="2:3" x14ac:dyDescent="0.25">
      <c r="B168" s="38"/>
      <c r="C168" s="37"/>
    </row>
    <row r="169" spans="2:3" x14ac:dyDescent="0.25">
      <c r="B169" s="38"/>
      <c r="C169" s="37"/>
    </row>
    <row r="170" spans="2:3" x14ac:dyDescent="0.25">
      <c r="B170" s="38"/>
      <c r="C170" s="37"/>
    </row>
    <row r="171" spans="2:3" x14ac:dyDescent="0.25">
      <c r="B171" s="38"/>
      <c r="C171" s="37"/>
    </row>
    <row r="172" spans="2:3" x14ac:dyDescent="0.25">
      <c r="B172" s="38"/>
      <c r="C172" s="37"/>
    </row>
    <row r="173" spans="2:3" x14ac:dyDescent="0.25">
      <c r="B173" s="38"/>
      <c r="C173" s="37"/>
    </row>
    <row r="174" spans="2:3" x14ac:dyDescent="0.25">
      <c r="B174" s="38"/>
      <c r="C174" s="37"/>
    </row>
    <row r="175" spans="2:3" x14ac:dyDescent="0.25">
      <c r="B175" s="38"/>
      <c r="C175" s="37"/>
    </row>
    <row r="176" spans="2:3" x14ac:dyDescent="0.25">
      <c r="B176" s="38"/>
      <c r="C176" s="37"/>
    </row>
    <row r="177" spans="2:3" x14ac:dyDescent="0.25">
      <c r="B177" s="38"/>
      <c r="C177" s="37"/>
    </row>
    <row r="178" spans="2:3" x14ac:dyDescent="0.25">
      <c r="B178" s="38"/>
      <c r="C178" s="37"/>
    </row>
    <row r="179" spans="2:3" x14ac:dyDescent="0.25">
      <c r="B179" s="38"/>
      <c r="C179" s="37"/>
    </row>
    <row r="180" spans="2:3" x14ac:dyDescent="0.25">
      <c r="B180" s="38"/>
      <c r="C180" s="37"/>
    </row>
    <row r="181" spans="2:3" x14ac:dyDescent="0.25">
      <c r="B181" s="38"/>
      <c r="C181" s="37"/>
    </row>
    <row r="182" spans="2:3" x14ac:dyDescent="0.25">
      <c r="B182" s="38"/>
      <c r="C182" s="37"/>
    </row>
    <row r="183" spans="2:3" x14ac:dyDescent="0.25">
      <c r="B183" s="38"/>
      <c r="C183" s="37"/>
    </row>
    <row r="184" spans="2:3" x14ac:dyDescent="0.25">
      <c r="B184" s="38"/>
      <c r="C184" s="37"/>
    </row>
    <row r="185" spans="2:3" x14ac:dyDescent="0.25">
      <c r="B185" s="38"/>
      <c r="C185" s="37"/>
    </row>
    <row r="186" spans="2:3" x14ac:dyDescent="0.25">
      <c r="B186" s="38"/>
      <c r="C186" s="37"/>
    </row>
    <row r="187" spans="2:3" x14ac:dyDescent="0.25">
      <c r="B187" s="38"/>
      <c r="C187" s="37"/>
    </row>
    <row r="188" spans="2:3" x14ac:dyDescent="0.25">
      <c r="B188" s="38"/>
      <c r="C188" s="37"/>
    </row>
    <row r="189" spans="2:3" x14ac:dyDescent="0.25">
      <c r="B189" s="38"/>
      <c r="C189" s="37"/>
    </row>
    <row r="190" spans="2:3" x14ac:dyDescent="0.25">
      <c r="B190" s="38"/>
      <c r="C190" s="37"/>
    </row>
    <row r="191" spans="2:3" x14ac:dyDescent="0.25">
      <c r="B191" s="38"/>
      <c r="C191" s="37"/>
    </row>
    <row r="192" spans="2:3" x14ac:dyDescent="0.25">
      <c r="B192" s="38"/>
      <c r="C192" s="37"/>
    </row>
    <row r="193" spans="2:3" x14ac:dyDescent="0.25">
      <c r="B193" s="38"/>
      <c r="C193" s="37"/>
    </row>
    <row r="194" spans="2:3" x14ac:dyDescent="0.25">
      <c r="B194" s="38"/>
      <c r="C194" s="37"/>
    </row>
    <row r="195" spans="2:3" x14ac:dyDescent="0.25">
      <c r="B195" s="38"/>
      <c r="C195" s="37"/>
    </row>
    <row r="196" spans="2:3" x14ac:dyDescent="0.25">
      <c r="B196" s="38"/>
      <c r="C196" s="37"/>
    </row>
    <row r="197" spans="2:3" x14ac:dyDescent="0.25">
      <c r="B197" s="38"/>
      <c r="C197" s="37"/>
    </row>
    <row r="198" spans="2:3" x14ac:dyDescent="0.25">
      <c r="B198" s="38"/>
      <c r="C198" s="37"/>
    </row>
    <row r="199" spans="2:3" x14ac:dyDescent="0.25">
      <c r="B199" s="38"/>
      <c r="C199" s="37"/>
    </row>
    <row r="200" spans="2:3" x14ac:dyDescent="0.25">
      <c r="B200" s="38"/>
      <c r="C200" s="37"/>
    </row>
    <row r="201" spans="2:3" x14ac:dyDescent="0.25">
      <c r="B201" s="38"/>
      <c r="C201" s="37"/>
    </row>
    <row r="202" spans="2:3" x14ac:dyDescent="0.25">
      <c r="B202" s="38"/>
      <c r="C202" s="37"/>
    </row>
    <row r="203" spans="2:3" x14ac:dyDescent="0.25">
      <c r="B203" s="38"/>
      <c r="C203" s="37"/>
    </row>
    <row r="204" spans="2:3" x14ac:dyDescent="0.25">
      <c r="B204" s="38"/>
      <c r="C204" s="37"/>
    </row>
    <row r="205" spans="2:3" x14ac:dyDescent="0.25">
      <c r="B205" s="38"/>
      <c r="C205" s="37"/>
    </row>
    <row r="206" spans="2:3" x14ac:dyDescent="0.25">
      <c r="B206" s="38"/>
      <c r="C206" s="37"/>
    </row>
    <row r="207" spans="2:3" x14ac:dyDescent="0.25">
      <c r="B207" s="38"/>
      <c r="C207" s="37"/>
    </row>
    <row r="208" spans="2:3" x14ac:dyDescent="0.25">
      <c r="B208" s="38"/>
      <c r="C208" s="37"/>
    </row>
    <row r="209" spans="2:3" x14ac:dyDescent="0.25">
      <c r="B209" s="38"/>
      <c r="C209" s="37"/>
    </row>
    <row r="210" spans="2:3" x14ac:dyDescent="0.25">
      <c r="B210" s="38"/>
      <c r="C210" s="37"/>
    </row>
    <row r="211" spans="2:3" x14ac:dyDescent="0.25">
      <c r="B211" s="38"/>
      <c r="C211" s="37"/>
    </row>
    <row r="212" spans="2:3" x14ac:dyDescent="0.25">
      <c r="B212" s="38"/>
      <c r="C212" s="37"/>
    </row>
    <row r="213" spans="2:3" x14ac:dyDescent="0.25">
      <c r="B213" s="38"/>
      <c r="C213" s="37"/>
    </row>
    <row r="214" spans="2:3" x14ac:dyDescent="0.25">
      <c r="B214" s="38"/>
      <c r="C214" s="37"/>
    </row>
    <row r="215" spans="2:3" x14ac:dyDescent="0.25">
      <c r="B215" s="38"/>
      <c r="C215" s="37"/>
    </row>
    <row r="216" spans="2:3" x14ac:dyDescent="0.25">
      <c r="B216" s="38"/>
      <c r="C216" s="37"/>
    </row>
    <row r="217" spans="2:3" x14ac:dyDescent="0.25">
      <c r="B217" s="38"/>
      <c r="C217" s="37"/>
    </row>
    <row r="218" spans="2:3" x14ac:dyDescent="0.25">
      <c r="B218" s="38"/>
      <c r="C218" s="37"/>
    </row>
    <row r="219" spans="2:3" x14ac:dyDescent="0.25">
      <c r="B219" s="38"/>
      <c r="C219" s="37"/>
    </row>
    <row r="220" spans="2:3" x14ac:dyDescent="0.25">
      <c r="B220" s="38"/>
      <c r="C220" s="37"/>
    </row>
    <row r="221" spans="2:3" x14ac:dyDescent="0.25">
      <c r="B221" s="38"/>
      <c r="C221" s="37"/>
    </row>
    <row r="222" spans="2:3" x14ac:dyDescent="0.25">
      <c r="B222" s="38"/>
      <c r="C222" s="37"/>
    </row>
    <row r="223" spans="2:3" x14ac:dyDescent="0.25">
      <c r="B223" s="38"/>
      <c r="C223" s="37"/>
    </row>
    <row r="224" spans="2:3" x14ac:dyDescent="0.25">
      <c r="B224" s="38"/>
      <c r="C224" s="37"/>
    </row>
    <row r="225" spans="2:3" x14ac:dyDescent="0.25">
      <c r="B225" s="38"/>
      <c r="C225" s="37"/>
    </row>
    <row r="226" spans="2:3" x14ac:dyDescent="0.25">
      <c r="B226" s="38"/>
      <c r="C226" s="37"/>
    </row>
    <row r="227" spans="2:3" x14ac:dyDescent="0.25">
      <c r="B227" s="38"/>
      <c r="C227" s="37"/>
    </row>
    <row r="228" spans="2:3" x14ac:dyDescent="0.25">
      <c r="B228" s="38"/>
      <c r="C228" s="37"/>
    </row>
    <row r="229" spans="2:3" x14ac:dyDescent="0.25">
      <c r="B229" s="38"/>
      <c r="C229" s="37"/>
    </row>
    <row r="230" spans="2:3" x14ac:dyDescent="0.25">
      <c r="B230" s="38"/>
      <c r="C230" s="37"/>
    </row>
    <row r="231" spans="2:3" x14ac:dyDescent="0.25">
      <c r="B231" s="38"/>
      <c r="C231" s="37"/>
    </row>
    <row r="232" spans="2:3" x14ac:dyDescent="0.25">
      <c r="B232" s="38"/>
      <c r="C232" s="37"/>
    </row>
    <row r="233" spans="2:3" x14ac:dyDescent="0.25">
      <c r="B233" s="38"/>
      <c r="C233" s="37"/>
    </row>
    <row r="234" spans="2:3" x14ac:dyDescent="0.25">
      <c r="B234" s="38"/>
      <c r="C234" s="37"/>
    </row>
    <row r="235" spans="2:3" x14ac:dyDescent="0.25">
      <c r="B235" s="38"/>
      <c r="C235" s="37"/>
    </row>
    <row r="236" spans="2:3" x14ac:dyDescent="0.25">
      <c r="B236" s="38"/>
      <c r="C236" s="37"/>
    </row>
    <row r="237" spans="2:3" x14ac:dyDescent="0.25">
      <c r="B237" s="38"/>
      <c r="C237" s="37"/>
    </row>
    <row r="238" spans="2:3" x14ac:dyDescent="0.25">
      <c r="B238" s="38"/>
      <c r="C238" s="37"/>
    </row>
    <row r="239" spans="2:3" x14ac:dyDescent="0.25">
      <c r="B239" s="38"/>
      <c r="C239" s="37"/>
    </row>
    <row r="240" spans="2:3" x14ac:dyDescent="0.25">
      <c r="B240" s="38"/>
      <c r="C240" s="37"/>
    </row>
    <row r="241" spans="2:3" x14ac:dyDescent="0.25">
      <c r="B241" s="38"/>
      <c r="C241" s="37"/>
    </row>
    <row r="242" spans="2:3" x14ac:dyDescent="0.25">
      <c r="B242" s="38"/>
      <c r="C242" s="37"/>
    </row>
    <row r="243" spans="2:3" x14ac:dyDescent="0.25">
      <c r="B243" s="38"/>
      <c r="C243" s="37"/>
    </row>
    <row r="244" spans="2:3" x14ac:dyDescent="0.25">
      <c r="B244" s="38"/>
      <c r="C244" s="37"/>
    </row>
    <row r="245" spans="2:3" x14ac:dyDescent="0.25">
      <c r="B245" s="38"/>
      <c r="C245" s="37"/>
    </row>
    <row r="246" spans="2:3" x14ac:dyDescent="0.25">
      <c r="B246" s="38"/>
      <c r="C246" s="37"/>
    </row>
    <row r="247" spans="2:3" x14ac:dyDescent="0.25">
      <c r="B247" s="38"/>
      <c r="C247" s="37"/>
    </row>
    <row r="248" spans="2:3" x14ac:dyDescent="0.25">
      <c r="B248" s="38"/>
      <c r="C248" s="37"/>
    </row>
    <row r="249" spans="2:3" x14ac:dyDescent="0.25">
      <c r="B249" s="38"/>
      <c r="C249" s="37"/>
    </row>
    <row r="250" spans="2:3" x14ac:dyDescent="0.25">
      <c r="B250" s="38"/>
      <c r="C250" s="37"/>
    </row>
    <row r="251" spans="2:3" x14ac:dyDescent="0.25">
      <c r="B251" s="38"/>
      <c r="C251" s="37"/>
    </row>
    <row r="252" spans="2:3" x14ac:dyDescent="0.25">
      <c r="B252" s="38"/>
      <c r="C252" s="37"/>
    </row>
    <row r="253" spans="2:3" x14ac:dyDescent="0.25">
      <c r="B253" s="38"/>
      <c r="C253" s="37"/>
    </row>
    <row r="254" spans="2:3" x14ac:dyDescent="0.25">
      <c r="B254" s="38"/>
      <c r="C254" s="37"/>
    </row>
    <row r="255" spans="2:3" x14ac:dyDescent="0.25">
      <c r="B255" s="38"/>
      <c r="C255" s="37"/>
    </row>
    <row r="256" spans="2:3" x14ac:dyDescent="0.25">
      <c r="B256" s="38"/>
      <c r="C256" s="37"/>
    </row>
    <row r="257" spans="2:3" x14ac:dyDescent="0.25">
      <c r="B257" s="38"/>
      <c r="C257" s="37"/>
    </row>
    <row r="258" spans="2:3" x14ac:dyDescent="0.25">
      <c r="B258" s="38"/>
      <c r="C258" s="37"/>
    </row>
    <row r="259" spans="2:3" x14ac:dyDescent="0.25">
      <c r="B259" s="38"/>
      <c r="C259" s="37"/>
    </row>
    <row r="260" spans="2:3" x14ac:dyDescent="0.25">
      <c r="B260" s="38"/>
      <c r="C260" s="37"/>
    </row>
    <row r="261" spans="2:3" x14ac:dyDescent="0.25">
      <c r="B261" s="38"/>
      <c r="C261" s="37"/>
    </row>
    <row r="262" spans="2:3" x14ac:dyDescent="0.25">
      <c r="B262" s="38"/>
      <c r="C262" s="37"/>
    </row>
    <row r="263" spans="2:3" x14ac:dyDescent="0.25">
      <c r="B263" s="38"/>
      <c r="C263" s="37"/>
    </row>
    <row r="264" spans="2:3" x14ac:dyDescent="0.25">
      <c r="B264" s="38"/>
      <c r="C264" s="37"/>
    </row>
    <row r="265" spans="2:3" x14ac:dyDescent="0.25">
      <c r="B265" s="38"/>
      <c r="C265" s="37"/>
    </row>
    <row r="266" spans="2:3" x14ac:dyDescent="0.25">
      <c r="B266" s="38"/>
      <c r="C266" s="37"/>
    </row>
    <row r="267" spans="2:3" x14ac:dyDescent="0.25">
      <c r="B267" s="38"/>
      <c r="C267" s="37"/>
    </row>
    <row r="268" spans="2:3" x14ac:dyDescent="0.25">
      <c r="B268" s="38"/>
      <c r="C268" s="37"/>
    </row>
    <row r="269" spans="2:3" x14ac:dyDescent="0.25">
      <c r="B269" s="38"/>
      <c r="C269" s="37"/>
    </row>
    <row r="270" spans="2:3" x14ac:dyDescent="0.25">
      <c r="B270" s="38"/>
      <c r="C270" s="37"/>
    </row>
    <row r="271" spans="2:3" x14ac:dyDescent="0.25">
      <c r="B271" s="38"/>
      <c r="C271" s="37"/>
    </row>
    <row r="272" spans="2:3" x14ac:dyDescent="0.25">
      <c r="B272" s="38"/>
      <c r="C272" s="37"/>
    </row>
    <row r="273" spans="2:3" x14ac:dyDescent="0.25">
      <c r="B273" s="38"/>
      <c r="C273" s="37"/>
    </row>
    <row r="274" spans="2:3" x14ac:dyDescent="0.25">
      <c r="B274" s="38"/>
      <c r="C274" s="37"/>
    </row>
    <row r="275" spans="2:3" x14ac:dyDescent="0.25">
      <c r="B275" s="38"/>
      <c r="C275" s="37"/>
    </row>
    <row r="276" spans="2:3" x14ac:dyDescent="0.25">
      <c r="B276" s="38"/>
      <c r="C276" s="37"/>
    </row>
    <row r="277" spans="2:3" x14ac:dyDescent="0.25">
      <c r="B277" s="38"/>
      <c r="C277" s="37"/>
    </row>
    <row r="278" spans="2:3" x14ac:dyDescent="0.25">
      <c r="B278" s="38"/>
      <c r="C278" s="37"/>
    </row>
    <row r="279" spans="2:3" x14ac:dyDescent="0.25">
      <c r="B279" s="38"/>
      <c r="C279" s="37"/>
    </row>
    <row r="280" spans="2:3" x14ac:dyDescent="0.25">
      <c r="B280" s="38"/>
      <c r="C280" s="37"/>
    </row>
    <row r="281" spans="2:3" x14ac:dyDescent="0.25">
      <c r="B281" s="38"/>
      <c r="C281" s="37"/>
    </row>
    <row r="282" spans="2:3" x14ac:dyDescent="0.25">
      <c r="B282" s="38"/>
      <c r="C282" s="37"/>
    </row>
    <row r="283" spans="2:3" x14ac:dyDescent="0.25">
      <c r="B283" s="38"/>
      <c r="C283" s="37"/>
    </row>
    <row r="284" spans="2:3" x14ac:dyDescent="0.25">
      <c r="B284" s="38"/>
      <c r="C284" s="37"/>
    </row>
    <row r="285" spans="2:3" x14ac:dyDescent="0.25">
      <c r="B285" s="38"/>
      <c r="C285" s="37"/>
    </row>
    <row r="286" spans="2:3" x14ac:dyDescent="0.25">
      <c r="B286" s="38"/>
      <c r="C286" s="37"/>
    </row>
    <row r="287" spans="2:3" x14ac:dyDescent="0.25">
      <c r="B287" s="38"/>
      <c r="C287" s="37"/>
    </row>
    <row r="288" spans="2:3" x14ac:dyDescent="0.25">
      <c r="B288" s="38"/>
      <c r="C288" s="37"/>
    </row>
    <row r="289" spans="2:3" x14ac:dyDescent="0.25">
      <c r="B289" s="38"/>
      <c r="C289" s="37"/>
    </row>
    <row r="290" spans="2:3" x14ac:dyDescent="0.25">
      <c r="B290" s="38"/>
      <c r="C290" s="37"/>
    </row>
    <row r="291" spans="2:3" x14ac:dyDescent="0.25">
      <c r="B291" s="38"/>
      <c r="C291" s="37"/>
    </row>
    <row r="292" spans="2:3" x14ac:dyDescent="0.25">
      <c r="B292" s="38"/>
      <c r="C292" s="37"/>
    </row>
    <row r="293" spans="2:3" x14ac:dyDescent="0.25">
      <c r="B293" s="38"/>
      <c r="C293" s="37"/>
    </row>
    <row r="294" spans="2:3" x14ac:dyDescent="0.25">
      <c r="B294" s="38"/>
      <c r="C294" s="37"/>
    </row>
    <row r="295" spans="2:3" x14ac:dyDescent="0.25">
      <c r="B295" s="38"/>
      <c r="C295" s="37"/>
    </row>
    <row r="296" spans="2:3" x14ac:dyDescent="0.25">
      <c r="B296" s="38"/>
      <c r="C296" s="37"/>
    </row>
    <row r="297" spans="2:3" x14ac:dyDescent="0.25">
      <c r="B297" s="38"/>
      <c r="C297" s="37"/>
    </row>
    <row r="298" spans="2:3" x14ac:dyDescent="0.25">
      <c r="B298" s="38"/>
      <c r="C298" s="37"/>
    </row>
    <row r="299" spans="2:3" x14ac:dyDescent="0.25">
      <c r="B299" s="38"/>
      <c r="C299" s="37"/>
    </row>
    <row r="300" spans="2:3" x14ac:dyDescent="0.25">
      <c r="B300" s="38"/>
      <c r="C300" s="37"/>
    </row>
    <row r="301" spans="2:3" x14ac:dyDescent="0.25">
      <c r="B301" s="38"/>
      <c r="C301" s="37"/>
    </row>
    <row r="302" spans="2:3" x14ac:dyDescent="0.25">
      <c r="B302" s="38"/>
      <c r="C302" s="37"/>
    </row>
    <row r="303" spans="2:3" x14ac:dyDescent="0.25">
      <c r="B303" s="38"/>
      <c r="C303" s="37"/>
    </row>
    <row r="304" spans="2:3" x14ac:dyDescent="0.25">
      <c r="B304" s="38"/>
      <c r="C304" s="37"/>
    </row>
    <row r="305" spans="2:3" x14ac:dyDescent="0.25">
      <c r="B305" s="38"/>
      <c r="C305" s="37"/>
    </row>
    <row r="306" spans="2:3" x14ac:dyDescent="0.25">
      <c r="B306" s="38"/>
      <c r="C306" s="37"/>
    </row>
    <row r="307" spans="2:3" x14ac:dyDescent="0.25">
      <c r="B307" s="38"/>
      <c r="C307" s="37"/>
    </row>
    <row r="308" spans="2:3" x14ac:dyDescent="0.25">
      <c r="B308" s="38"/>
      <c r="C308" s="37"/>
    </row>
    <row r="309" spans="2:3" x14ac:dyDescent="0.25">
      <c r="B309" s="38"/>
      <c r="C309" s="37"/>
    </row>
    <row r="310" spans="2:3" x14ac:dyDescent="0.25">
      <c r="B310" s="38"/>
      <c r="C310" s="37"/>
    </row>
    <row r="311" spans="2:3" x14ac:dyDescent="0.25">
      <c r="B311" s="38"/>
      <c r="C311" s="37"/>
    </row>
    <row r="312" spans="2:3" x14ac:dyDescent="0.25">
      <c r="B312" s="38"/>
      <c r="C312" s="37"/>
    </row>
    <row r="313" spans="2:3" x14ac:dyDescent="0.25">
      <c r="B313" s="38"/>
      <c r="C313" s="37"/>
    </row>
    <row r="314" spans="2:3" x14ac:dyDescent="0.25">
      <c r="B314" s="38"/>
      <c r="C314" s="37"/>
    </row>
    <row r="315" spans="2:3" x14ac:dyDescent="0.25">
      <c r="B315" s="38"/>
      <c r="C315" s="37"/>
    </row>
    <row r="316" spans="2:3" x14ac:dyDescent="0.25">
      <c r="B316" s="38"/>
      <c r="C316" s="37"/>
    </row>
    <row r="317" spans="2:3" x14ac:dyDescent="0.25">
      <c r="B317" s="38"/>
      <c r="C317" s="37"/>
    </row>
    <row r="318" spans="2:3" x14ac:dyDescent="0.25">
      <c r="B318" s="38"/>
      <c r="C318" s="37"/>
    </row>
    <row r="319" spans="2:3" x14ac:dyDescent="0.25">
      <c r="B319" s="38"/>
      <c r="C319" s="37"/>
    </row>
    <row r="320" spans="2:3" x14ac:dyDescent="0.25">
      <c r="B320" s="38"/>
      <c r="C320" s="37"/>
    </row>
    <row r="321" spans="2:3" x14ac:dyDescent="0.25">
      <c r="B321" s="38"/>
      <c r="C321" s="37"/>
    </row>
    <row r="322" spans="2:3" x14ac:dyDescent="0.25">
      <c r="B322" s="38"/>
      <c r="C322" s="37"/>
    </row>
    <row r="323" spans="2:3" x14ac:dyDescent="0.25">
      <c r="B323" s="38"/>
      <c r="C323" s="37"/>
    </row>
    <row r="324" spans="2:3" x14ac:dyDescent="0.25">
      <c r="B324" s="38"/>
      <c r="C324" s="37"/>
    </row>
    <row r="325" spans="2:3" x14ac:dyDescent="0.25">
      <c r="B325" s="38"/>
      <c r="C325" s="37"/>
    </row>
    <row r="326" spans="2:3" x14ac:dyDescent="0.25">
      <c r="B326" s="38"/>
      <c r="C326" s="37"/>
    </row>
    <row r="327" spans="2:3" x14ac:dyDescent="0.25">
      <c r="B327" s="38"/>
      <c r="C327" s="37"/>
    </row>
    <row r="328" spans="2:3" x14ac:dyDescent="0.25">
      <c r="B328" s="38"/>
      <c r="C328" s="37"/>
    </row>
    <row r="329" spans="2:3" x14ac:dyDescent="0.25">
      <c r="B329" s="38"/>
      <c r="C329" s="37"/>
    </row>
    <row r="330" spans="2:3" x14ac:dyDescent="0.25">
      <c r="B330" s="38"/>
      <c r="C330" s="37"/>
    </row>
    <row r="331" spans="2:3" x14ac:dyDescent="0.25">
      <c r="B331" s="38"/>
      <c r="C331" s="37"/>
    </row>
    <row r="332" spans="2:3" x14ac:dyDescent="0.25">
      <c r="B332" s="38"/>
      <c r="C332" s="37"/>
    </row>
    <row r="333" spans="2:3" x14ac:dyDescent="0.25">
      <c r="B333" s="38"/>
      <c r="C333" s="37"/>
    </row>
    <row r="334" spans="2:3" x14ac:dyDescent="0.25">
      <c r="B334" s="38"/>
      <c r="C334" s="37"/>
    </row>
    <row r="335" spans="2:3" x14ac:dyDescent="0.25">
      <c r="B335" s="38"/>
      <c r="C335" s="37"/>
    </row>
    <row r="336" spans="2:3" x14ac:dyDescent="0.25">
      <c r="B336" s="38"/>
      <c r="C336" s="37"/>
    </row>
    <row r="337" spans="2:3" x14ac:dyDescent="0.25">
      <c r="B337" s="38"/>
      <c r="C337" s="37"/>
    </row>
    <row r="338" spans="2:3" x14ac:dyDescent="0.25">
      <c r="B338" s="38"/>
      <c r="C338" s="37"/>
    </row>
    <row r="339" spans="2:3" x14ac:dyDescent="0.25">
      <c r="B339" s="38"/>
      <c r="C339" s="37"/>
    </row>
    <row r="340" spans="2:3" x14ac:dyDescent="0.25">
      <c r="B340" s="38"/>
      <c r="C340" s="37"/>
    </row>
    <row r="341" spans="2:3" x14ac:dyDescent="0.25">
      <c r="B341" s="38"/>
      <c r="C341" s="37"/>
    </row>
    <row r="342" spans="2:3" x14ac:dyDescent="0.25">
      <c r="B342" s="38"/>
      <c r="C342" s="37"/>
    </row>
    <row r="343" spans="2:3" x14ac:dyDescent="0.25">
      <c r="B343" s="38"/>
      <c r="C343" s="37"/>
    </row>
    <row r="344" spans="2:3" x14ac:dyDescent="0.25">
      <c r="B344" s="38"/>
      <c r="C344" s="37"/>
    </row>
    <row r="345" spans="2:3" x14ac:dyDescent="0.25">
      <c r="B345" s="38"/>
      <c r="C345" s="37"/>
    </row>
    <row r="346" spans="2:3" x14ac:dyDescent="0.25">
      <c r="B346" s="38"/>
      <c r="C346" s="37"/>
    </row>
    <row r="347" spans="2:3" x14ac:dyDescent="0.25">
      <c r="B347" s="38"/>
      <c r="C347" s="37"/>
    </row>
    <row r="348" spans="2:3" x14ac:dyDescent="0.25">
      <c r="B348" s="38"/>
      <c r="C348" s="37"/>
    </row>
    <row r="349" spans="2:3" x14ac:dyDescent="0.25">
      <c r="B349" s="38"/>
      <c r="C349" s="37"/>
    </row>
    <row r="350" spans="2:3" x14ac:dyDescent="0.25">
      <c r="B350" s="38"/>
      <c r="C350" s="37"/>
    </row>
    <row r="351" spans="2:3" x14ac:dyDescent="0.25">
      <c r="B351" s="38"/>
      <c r="C351" s="37"/>
    </row>
    <row r="352" spans="2:3" x14ac:dyDescent="0.25">
      <c r="B352" s="38"/>
      <c r="C352" s="37"/>
    </row>
    <row r="353" spans="2:3" x14ac:dyDescent="0.25">
      <c r="B353" s="38"/>
      <c r="C353" s="37"/>
    </row>
    <row r="354" spans="2:3" x14ac:dyDescent="0.25">
      <c r="B354" s="38"/>
      <c r="C354" s="37"/>
    </row>
    <row r="355" spans="2:3" x14ac:dyDescent="0.25">
      <c r="B355" s="38"/>
      <c r="C355" s="37"/>
    </row>
    <row r="356" spans="2:3" x14ac:dyDescent="0.25">
      <c r="B356" s="38"/>
      <c r="C356" s="37"/>
    </row>
    <row r="357" spans="2:3" x14ac:dyDescent="0.25">
      <c r="B357" s="38"/>
      <c r="C357" s="37"/>
    </row>
    <row r="358" spans="2:3" x14ac:dyDescent="0.25">
      <c r="B358" s="38"/>
      <c r="C358" s="37"/>
    </row>
    <row r="359" spans="2:3" x14ac:dyDescent="0.25">
      <c r="B359" s="38"/>
      <c r="C359" s="37"/>
    </row>
    <row r="360" spans="2:3" x14ac:dyDescent="0.25">
      <c r="B360" s="38"/>
      <c r="C360" s="37"/>
    </row>
    <row r="361" spans="2:3" x14ac:dyDescent="0.25">
      <c r="B361" s="38"/>
      <c r="C361" s="37"/>
    </row>
    <row r="362" spans="2:3" x14ac:dyDescent="0.25">
      <c r="B362" s="38"/>
      <c r="C362" s="37"/>
    </row>
    <row r="363" spans="2:3" x14ac:dyDescent="0.25">
      <c r="B363" s="38"/>
      <c r="C363" s="37"/>
    </row>
    <row r="364" spans="2:3" x14ac:dyDescent="0.25">
      <c r="B364" s="38"/>
      <c r="C364" s="37"/>
    </row>
    <row r="365" spans="2:3" x14ac:dyDescent="0.25">
      <c r="B365" s="38"/>
      <c r="C365" s="37"/>
    </row>
    <row r="366" spans="2:3" x14ac:dyDescent="0.25">
      <c r="B366" s="38"/>
      <c r="C366" s="37"/>
    </row>
    <row r="367" spans="2:3" x14ac:dyDescent="0.25">
      <c r="B367" s="38"/>
      <c r="C367" s="37"/>
    </row>
    <row r="368" spans="2:3" x14ac:dyDescent="0.25">
      <c r="B368" s="38"/>
      <c r="C368" s="37"/>
    </row>
    <row r="369" spans="2:3" x14ac:dyDescent="0.25">
      <c r="B369" s="38"/>
      <c r="C369" s="37"/>
    </row>
    <row r="370" spans="2:3" x14ac:dyDescent="0.25">
      <c r="B370" s="38"/>
      <c r="C370" s="37"/>
    </row>
    <row r="371" spans="2:3" x14ac:dyDescent="0.25">
      <c r="B371" s="38"/>
      <c r="C371" s="37"/>
    </row>
    <row r="372" spans="2:3" x14ac:dyDescent="0.25">
      <c r="B372" s="38"/>
      <c r="C372" s="37"/>
    </row>
    <row r="373" spans="2:3" x14ac:dyDescent="0.25">
      <c r="B373" s="38"/>
      <c r="C373" s="37"/>
    </row>
    <row r="374" spans="2:3" x14ac:dyDescent="0.25">
      <c r="B374" s="38"/>
      <c r="C374" s="37"/>
    </row>
    <row r="375" spans="2:3" x14ac:dyDescent="0.25">
      <c r="B375" s="38"/>
      <c r="C375" s="37"/>
    </row>
    <row r="376" spans="2:3" x14ac:dyDescent="0.25">
      <c r="B376" s="38"/>
      <c r="C376" s="37"/>
    </row>
  </sheetData>
  <mergeCells count="3">
    <mergeCell ref="A1:L1"/>
    <mergeCell ref="B4:F4"/>
    <mergeCell ref="H4:L4"/>
  </mergeCells>
  <printOptions horizontalCentered="1"/>
  <pageMargins left="0.75" right="0.75" top="0.5" bottom="0.5" header="0.5" footer="0.5"/>
  <pageSetup orientation="portrait" r:id="rId1"/>
  <headerFooter alignWithMargins="0">
    <oddHeader xml:space="preserve">&amp;L&amp;"Arial Narrow,Bold"&amp;12          EP&amp;R&amp;"Arial Narrow,Bold"&amp;12&amp;P         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7" ma:contentTypeDescription="Create a new document." ma:contentTypeScope="" ma:versionID="3b50b80cd124ec70293af9af3d802038">
  <xsd:schema xmlns:xsd="http://www.w3.org/2001/XMLSchema" xmlns:xs="http://www.w3.org/2001/XMLSchema" xmlns:p="http://schemas.microsoft.com/office/2006/metadata/properties" xmlns:ns1="http://schemas.microsoft.com/sharepoint/v3" xmlns:ns2="d48bccdd-9d79-4ff7-8c48-7ea1ac9c084a" xmlns:ns3="c1cf9bbc-61a0-48a2-ac17-6c71eb332d2b" targetNamespace="http://schemas.microsoft.com/office/2006/metadata/properties" ma:root="true" ma:fieldsID="a1751daea05874471d94611fd62bfe92" ns1:_="" ns2:_="" ns3:_="">
    <xsd:import namespace="http://schemas.microsoft.com/sharepoint/v3"/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24a4b3-9328-4f91-84a4-59b470b20cdf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25EA3C-7D39-4534-9F50-28019B9C514E}">
  <ds:schemaRefs>
    <ds:schemaRef ds:uri="http://schemas.microsoft.com/office/2006/documentManagement/types"/>
    <ds:schemaRef ds:uri="c1cf9bbc-61a0-48a2-ac17-6c71eb332d2b"/>
    <ds:schemaRef ds:uri="http://schemas.microsoft.com/sharepoint/v3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d48bccdd-9d79-4ff7-8c48-7ea1ac9c084a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DDDA203-3046-4E68-92B9-2154A1B583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7D2963-4EDE-44DE-ADA0-5FAD2E7A0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Category</vt:lpstr>
      <vt:lpstr>FCB</vt:lpstr>
      <vt:lpstr>Sch 8 Sum Reconciliation</vt:lpstr>
      <vt:lpstr>Sample 7A (Original)</vt:lpstr>
      <vt:lpstr>'Sample 7A (Original)'!Print_Area</vt:lpstr>
      <vt:lpstr>'Sch 8 Sum Reconciliation'!Print_Area</vt:lpstr>
      <vt:lpstr>'Sample 7A (Original)'!Print_Titles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C-Supplementary Schedule of Salaries</dc:title>
  <dc:subject/>
  <dc:creator>Department of Finance</dc:creator>
  <cp:keywords/>
  <dc:description/>
  <cp:lastModifiedBy>Chastain, Cindy</cp:lastModifiedBy>
  <cp:revision/>
  <dcterms:created xsi:type="dcterms:W3CDTF">2001-09-06T16:19:17Z</dcterms:created>
  <dcterms:modified xsi:type="dcterms:W3CDTF">2026-07-20T20:50:28Z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0x0101006877068CF4605047904B56A96DAF20C2</vt:lpwstr>
  </property>
  <property fmtid="{D5CDD505-2E9C-101B-9397-08002B2CF9AE}" pid="4" name="MediaServiceImageTags">
    <vt:lpwstr/>
  </property>
  <property fmtid="{D5CDD505-2E9C-101B-9397-08002B2CF9AE}" pid="5" name="SV_HIDDEN_GRID_QUERY_LIST_4F35BF76-6C0D-4D9B-82B2-816C12CF3733">
    <vt:lpwstr>empty_477D106A-C0D6-4607-AEBD-E2C9D60EA279</vt:lpwstr>
  </property>
</Properties>
</file>