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fijlee\Downloads\"/>
    </mc:Choice>
  </mc:AlternateContent>
  <xr:revisionPtr revIDLastSave="0" documentId="8_{FD4A0F35-8603-4280-A966-085E5C67B00A}" xr6:coauthVersionLast="47" xr6:coauthVersionMax="47" xr10:uidLastSave="{00000000-0000-0000-0000-000000000000}"/>
  <workbookProtection workbookAlgorithmName="SHA-512" workbookHashValue="c8QcW7WIjDfwJiWQPqVFt16clYolXfHATXmP4+q7Mw2JxHhZst10ycMnswJmoQPF64I09sksXuvGsZajs+JCSw==" workbookSaltValue="qzduDRMHQiKpHfYQQck1Sg==" workbookSpinCount="100000" lockStructure="1"/>
  <bookViews>
    <workbookView xWindow="-28920" yWindow="-120" windowWidth="29040" windowHeight="15720" tabRatio="579" xr2:uid="{00000000-000D-0000-FFFF-FFFF00000000}"/>
  </bookViews>
  <sheets>
    <sheet name="9800 Checklist" sheetId="117" r:id="rId1"/>
    <sheet name="1" sheetId="90" r:id="rId2"/>
    <sheet name="2" sheetId="92" r:id="rId3"/>
    <sheet name="3" sheetId="128" r:id="rId4"/>
    <sheet name="3a" sheetId="126" r:id="rId5"/>
    <sheet name="3b" sheetId="111" r:id="rId6"/>
    <sheet name="4" sheetId="112" r:id="rId7"/>
    <sheet name="5" sheetId="113" r:id="rId8"/>
    <sheet name="6" sheetId="107" state="hidden" r:id="rId9"/>
    <sheet name="7" sheetId="87" r:id="rId10"/>
    <sheet name="8" sheetId="99" r:id="rId11"/>
    <sheet name="UCM" sheetId="131" state="hidden" r:id="rId12"/>
    <sheet name="Category List NEW" sheetId="132" state="hidden" r:id="rId13"/>
    <sheet name="UCM 7-21-23" sheetId="129" state="veryHidden" r:id="rId14"/>
    <sheet name="Category List" sheetId="100" state="veryHidden" r:id="rId15"/>
  </sheets>
  <definedNames>
    <definedName name="______X1" localSheetId="5">#REF!</definedName>
    <definedName name="______X1" localSheetId="6">#REF!</definedName>
    <definedName name="______X1" localSheetId="7">#REF!</definedName>
    <definedName name="______X1" localSheetId="8">#REF!</definedName>
    <definedName name="______X1" localSheetId="9">#REF!</definedName>
    <definedName name="______X1" localSheetId="10">#REF!</definedName>
    <definedName name="______X1" localSheetId="12">#REF!</definedName>
    <definedName name="______X1" localSheetId="11">#REF!</definedName>
    <definedName name="______X1">#REF!</definedName>
    <definedName name="______X11" localSheetId="1">#REF!</definedName>
    <definedName name="______X11" localSheetId="2">#REF!</definedName>
    <definedName name="______X11" localSheetId="5">#REF!</definedName>
    <definedName name="______X11" localSheetId="6">#REF!</definedName>
    <definedName name="______X11" localSheetId="7">#REF!</definedName>
    <definedName name="______X11" localSheetId="8">#REF!</definedName>
    <definedName name="______X11" localSheetId="9">#REF!</definedName>
    <definedName name="______X11" localSheetId="10">#REF!</definedName>
    <definedName name="______X11">#REF!</definedName>
    <definedName name="_____Mo12" localSheetId="1">#REF!</definedName>
    <definedName name="_____Mo12" localSheetId="2">#REF!</definedName>
    <definedName name="_____Mo12" localSheetId="5">#REF!</definedName>
    <definedName name="_____Mo12" localSheetId="6">#REF!</definedName>
    <definedName name="_____Mo12" localSheetId="7">#REF!</definedName>
    <definedName name="_____Mo12" localSheetId="8">#REF!</definedName>
    <definedName name="_____Mo12" localSheetId="9">#REF!</definedName>
    <definedName name="_____Mo12" localSheetId="10">#REF!</definedName>
    <definedName name="_____Mo12">#REF!</definedName>
    <definedName name="_____Mo5" localSheetId="1">#REF!</definedName>
    <definedName name="_____Mo5" localSheetId="2">#REF!</definedName>
    <definedName name="_____Mo5" localSheetId="5">#REF!</definedName>
    <definedName name="_____Mo5" localSheetId="6">#REF!</definedName>
    <definedName name="_____Mo5" localSheetId="7">#REF!</definedName>
    <definedName name="_____Mo5" localSheetId="8">#REF!</definedName>
    <definedName name="_____Mo5" localSheetId="9">#REF!</definedName>
    <definedName name="_____Mo5" localSheetId="10">#REF!</definedName>
    <definedName name="_____Mo5">#REF!</definedName>
    <definedName name="_____mo7" localSheetId="5">#REF!</definedName>
    <definedName name="_____mo7" localSheetId="6">#REF!</definedName>
    <definedName name="_____mo7" localSheetId="7">#REF!</definedName>
    <definedName name="_____mo7" localSheetId="8">#REF!</definedName>
    <definedName name="_____mo7" localSheetId="9">#REF!</definedName>
    <definedName name="_____mo7" localSheetId="10">#REF!</definedName>
    <definedName name="_____mo7">#REF!</definedName>
    <definedName name="_____X1" localSheetId="1">#REF!</definedName>
    <definedName name="_____X1" localSheetId="2">#REF!</definedName>
    <definedName name="_____X1" localSheetId="5">#REF!</definedName>
    <definedName name="_____X1" localSheetId="6">#REF!</definedName>
    <definedName name="_____X1" localSheetId="7">#REF!</definedName>
    <definedName name="_____X1" localSheetId="8">#REF!</definedName>
    <definedName name="_____X1" localSheetId="9">#REF!</definedName>
    <definedName name="_____X1" localSheetId="10">#REF!</definedName>
    <definedName name="_____X1" localSheetId="0">#REF!</definedName>
    <definedName name="_____X1" localSheetId="12">#REF!</definedName>
    <definedName name="_____X1" localSheetId="11">#REF!</definedName>
    <definedName name="_____X1">#REF!</definedName>
    <definedName name="_____X11" localSheetId="1">#REF!</definedName>
    <definedName name="_____X11" localSheetId="2">#REF!</definedName>
    <definedName name="_____X11" localSheetId="5">#REF!</definedName>
    <definedName name="_____X11" localSheetId="6">#REF!</definedName>
    <definedName name="_____X11" localSheetId="7">#REF!</definedName>
    <definedName name="_____X11" localSheetId="8">#REF!</definedName>
    <definedName name="_____X11" localSheetId="9">#REF!</definedName>
    <definedName name="_____X11" localSheetId="10">#REF!</definedName>
    <definedName name="_____X11">#REF!</definedName>
    <definedName name="____Mo12" localSheetId="5">#REF!</definedName>
    <definedName name="____Mo12" localSheetId="6">#REF!</definedName>
    <definedName name="____Mo12" localSheetId="7">#REF!</definedName>
    <definedName name="____Mo12" localSheetId="8">#REF!</definedName>
    <definedName name="____Mo12" localSheetId="9">#REF!</definedName>
    <definedName name="____Mo12" localSheetId="10">#REF!</definedName>
    <definedName name="____Mo12">#REF!</definedName>
    <definedName name="____Mo5" localSheetId="5">#REF!</definedName>
    <definedName name="____Mo5" localSheetId="6">#REF!</definedName>
    <definedName name="____Mo5" localSheetId="7">#REF!</definedName>
    <definedName name="____Mo5" localSheetId="8">#REF!</definedName>
    <definedName name="____Mo5" localSheetId="9">#REF!</definedName>
    <definedName name="____Mo5" localSheetId="10">#REF!</definedName>
    <definedName name="____Mo5">#REF!</definedName>
    <definedName name="____mo7" localSheetId="5">#REF!</definedName>
    <definedName name="____mo7" localSheetId="6">#REF!</definedName>
    <definedName name="____mo7" localSheetId="7">#REF!</definedName>
    <definedName name="____mo7" localSheetId="8">#REF!</definedName>
    <definedName name="____mo7" localSheetId="9">#REF!</definedName>
    <definedName name="____mo7" localSheetId="10">#REF!</definedName>
    <definedName name="____mo7">#REF!</definedName>
    <definedName name="____X1" localSheetId="1">#REF!</definedName>
    <definedName name="____X1" localSheetId="2">#REF!</definedName>
    <definedName name="____X1" localSheetId="5">#REF!</definedName>
    <definedName name="____X1" localSheetId="6">#REF!</definedName>
    <definedName name="____X1" localSheetId="7">#REF!</definedName>
    <definedName name="____X1" localSheetId="8">#REF!</definedName>
    <definedName name="____X1" localSheetId="9">#REF!</definedName>
    <definedName name="____X1" localSheetId="10">#REF!</definedName>
    <definedName name="____X1" localSheetId="0">#REF!</definedName>
    <definedName name="____X1" localSheetId="12">#REF!</definedName>
    <definedName name="____X1" localSheetId="11">#REF!</definedName>
    <definedName name="____X1">#REF!</definedName>
    <definedName name="____X11" localSheetId="2">#REF!</definedName>
    <definedName name="____X11" localSheetId="5">#REF!</definedName>
    <definedName name="____X11" localSheetId="6">#REF!</definedName>
    <definedName name="____X11" localSheetId="7">#REF!</definedName>
    <definedName name="____X11" localSheetId="8">#REF!</definedName>
    <definedName name="____X11" localSheetId="9">#REF!</definedName>
    <definedName name="____X11" localSheetId="10">#REF!</definedName>
    <definedName name="____X11">#REF!</definedName>
    <definedName name="___Mo12" localSheetId="2">#REF!</definedName>
    <definedName name="___Mo12" localSheetId="5">#REF!</definedName>
    <definedName name="___Mo12" localSheetId="6">#REF!</definedName>
    <definedName name="___Mo12" localSheetId="7">#REF!</definedName>
    <definedName name="___Mo12" localSheetId="8">#REF!</definedName>
    <definedName name="___Mo12" localSheetId="9">#REF!</definedName>
    <definedName name="___Mo12" localSheetId="10">#REF!</definedName>
    <definedName name="___Mo12">#REF!</definedName>
    <definedName name="___Mo5" localSheetId="2">#REF!</definedName>
    <definedName name="___Mo5" localSheetId="5">#REF!</definedName>
    <definedName name="___Mo5" localSheetId="6">#REF!</definedName>
    <definedName name="___Mo5" localSheetId="7">#REF!</definedName>
    <definedName name="___Mo5" localSheetId="8">#REF!</definedName>
    <definedName name="___Mo5" localSheetId="9">#REF!</definedName>
    <definedName name="___Mo5" localSheetId="10">#REF!</definedName>
    <definedName name="___Mo5">#REF!</definedName>
    <definedName name="___mo7" localSheetId="5">#REF!</definedName>
    <definedName name="___mo7" localSheetId="6">#REF!</definedName>
    <definedName name="___mo7" localSheetId="7">#REF!</definedName>
    <definedName name="___mo7" localSheetId="8">#REF!</definedName>
    <definedName name="___mo7" localSheetId="9">#REF!</definedName>
    <definedName name="___mo7" localSheetId="10">#REF!</definedName>
    <definedName name="___mo7">#REF!</definedName>
    <definedName name="___X1" localSheetId="1">#REF!</definedName>
    <definedName name="___X1" localSheetId="2">#REF!</definedName>
    <definedName name="___X1" localSheetId="5">#REF!</definedName>
    <definedName name="___X1" localSheetId="6">#REF!</definedName>
    <definedName name="___X1" localSheetId="7">#REF!</definedName>
    <definedName name="___X1" localSheetId="8">#REF!</definedName>
    <definedName name="___X1" localSheetId="9">#REF!</definedName>
    <definedName name="___X1" localSheetId="10">#REF!</definedName>
    <definedName name="___X1" localSheetId="0">#REF!</definedName>
    <definedName name="___X1" localSheetId="12">#REF!</definedName>
    <definedName name="___X1" localSheetId="11">#REF!</definedName>
    <definedName name="___X1">#REF!</definedName>
    <definedName name="___X11" localSheetId="2">#REF!</definedName>
    <definedName name="___X11" localSheetId="5">#REF!</definedName>
    <definedName name="___X11" localSheetId="6">#REF!</definedName>
    <definedName name="___X11" localSheetId="7">#REF!</definedName>
    <definedName name="___X11" localSheetId="8">#REF!</definedName>
    <definedName name="___X11" localSheetId="9">#REF!</definedName>
    <definedName name="___X11" localSheetId="10">#REF!</definedName>
    <definedName name="___X11">#REF!</definedName>
    <definedName name="__Mo12" localSheetId="2">#REF!</definedName>
    <definedName name="__Mo12" localSheetId="5">#REF!</definedName>
    <definedName name="__Mo12" localSheetId="6">#REF!</definedName>
    <definedName name="__Mo12" localSheetId="7">#REF!</definedName>
    <definedName name="__Mo12" localSheetId="8">#REF!</definedName>
    <definedName name="__Mo12" localSheetId="9">#REF!</definedName>
    <definedName name="__Mo12" localSheetId="10">#REF!</definedName>
    <definedName name="__Mo12">#REF!</definedName>
    <definedName name="__Mo5" localSheetId="2">#REF!</definedName>
    <definedName name="__Mo5" localSheetId="5">#REF!</definedName>
    <definedName name="__Mo5" localSheetId="6">#REF!</definedName>
    <definedName name="__Mo5" localSheetId="7">#REF!</definedName>
    <definedName name="__Mo5" localSheetId="8">#REF!</definedName>
    <definedName name="__Mo5" localSheetId="9">#REF!</definedName>
    <definedName name="__Mo5" localSheetId="10">#REF!</definedName>
    <definedName name="__Mo5">#REF!</definedName>
    <definedName name="__mo7" localSheetId="5">#REF!</definedName>
    <definedName name="__mo7" localSheetId="6">#REF!</definedName>
    <definedName name="__mo7" localSheetId="7">#REF!</definedName>
    <definedName name="__mo7" localSheetId="8">#REF!</definedName>
    <definedName name="__mo7" localSheetId="9">#REF!</definedName>
    <definedName name="__mo7" localSheetId="10">#REF!</definedName>
    <definedName name="__mo7">#REF!</definedName>
    <definedName name="__X1" localSheetId="1">#REF!</definedName>
    <definedName name="__X1" localSheetId="2">#REF!</definedName>
    <definedName name="__X1" localSheetId="5">#REF!</definedName>
    <definedName name="__X1" localSheetId="6">#REF!</definedName>
    <definedName name="__X1" localSheetId="7">#REF!</definedName>
    <definedName name="__X1" localSheetId="8">#REF!</definedName>
    <definedName name="__X1" localSheetId="9">#REF!</definedName>
    <definedName name="__X1" localSheetId="10">#REF!</definedName>
    <definedName name="__X1" localSheetId="0">#REF!</definedName>
    <definedName name="__X1" localSheetId="12">#REF!</definedName>
    <definedName name="__X1" localSheetId="11">#REF!</definedName>
    <definedName name="__X1">#REF!</definedName>
    <definedName name="__X11" localSheetId="2">#REF!</definedName>
    <definedName name="__X11" localSheetId="5">#REF!</definedName>
    <definedName name="__X11" localSheetId="6">#REF!</definedName>
    <definedName name="__X11" localSheetId="7">#REF!</definedName>
    <definedName name="__X11" localSheetId="8">#REF!</definedName>
    <definedName name="__X11" localSheetId="9">#REF!</definedName>
    <definedName name="__X11" localSheetId="10">#REF!</definedName>
    <definedName name="__X11">#REF!</definedName>
    <definedName name="_5150640_Retirement___Judges_and_Justices" localSheetId="12">'Category List NEW'!$A$3:$A$5</definedName>
    <definedName name="_5150640_Retirement___Judges_and_Justices">#REF!</definedName>
    <definedName name="_xlnm._FilterDatabase" localSheetId="3" hidden="1">'3'!$A$3:$I$13</definedName>
    <definedName name="_xlnm._FilterDatabase" localSheetId="4" hidden="1">'3a'!$A$5:$F$6</definedName>
    <definedName name="_xlnm._FilterDatabase" localSheetId="11" hidden="1">UCM!$A$1:$D$1731</definedName>
    <definedName name="_xlnm._FilterDatabase" localSheetId="13" hidden="1">'UCM 7-21-23'!$A$1:$F$1711</definedName>
    <definedName name="_Mo12" localSheetId="2">#REF!</definedName>
    <definedName name="_Mo12" localSheetId="5">#REF!</definedName>
    <definedName name="_Mo12" localSheetId="6">#REF!</definedName>
    <definedName name="_Mo12" localSheetId="7">#REF!</definedName>
    <definedName name="_Mo12" localSheetId="8">#REF!</definedName>
    <definedName name="_mo12" localSheetId="9">#REF!</definedName>
    <definedName name="_Mo12" localSheetId="10">#REF!</definedName>
    <definedName name="_mo12">#REF!</definedName>
    <definedName name="_Mo5" localSheetId="5">#REF!</definedName>
    <definedName name="_Mo5" localSheetId="6">#REF!</definedName>
    <definedName name="_Mo5" localSheetId="7">#REF!</definedName>
    <definedName name="_Mo5" localSheetId="8">#REF!</definedName>
    <definedName name="_MO5" localSheetId="9">#REF!</definedName>
    <definedName name="_Mo5" localSheetId="10">#REF!</definedName>
    <definedName name="_MO5">#REF!</definedName>
    <definedName name="_mo67" localSheetId="8">#REF!</definedName>
    <definedName name="_mo67">#REF!</definedName>
    <definedName name="_mo7" localSheetId="5">#REF!</definedName>
    <definedName name="_mo7" localSheetId="6">#REF!</definedName>
    <definedName name="_mo7" localSheetId="7">#REF!</definedName>
    <definedName name="_mo7" localSheetId="8">#REF!</definedName>
    <definedName name="_mo7" localSheetId="9">#REF!</definedName>
    <definedName name="_mo7" localSheetId="10">#REF!</definedName>
    <definedName name="_mo7">#REF!</definedName>
    <definedName name="_Sort" localSheetId="3" hidden="1">#REF!</definedName>
    <definedName name="_Sort" localSheetId="4" hidden="1">#REF!</definedName>
    <definedName name="_Sort" localSheetId="5" hidden="1">#REF!</definedName>
    <definedName name="_Sort" localSheetId="6" hidden="1">#REF!</definedName>
    <definedName name="_Sort" localSheetId="7" hidden="1">#REF!</definedName>
    <definedName name="_Sort" localSheetId="8" hidden="1">#REF!</definedName>
    <definedName name="_Sort" localSheetId="9" hidden="1">#REF!</definedName>
    <definedName name="_Sort" localSheetId="10" hidden="1">#REF!</definedName>
    <definedName name="_Sort" hidden="1">#REF!</definedName>
    <definedName name="_X1" localSheetId="1">#REF!</definedName>
    <definedName name="_X1" localSheetId="2">#REF!</definedName>
    <definedName name="_X1" localSheetId="5">#REF!</definedName>
    <definedName name="_X1" localSheetId="6">#REF!</definedName>
    <definedName name="_X1" localSheetId="7">#REF!</definedName>
    <definedName name="_X1" localSheetId="8">#REF!</definedName>
    <definedName name="_X1" localSheetId="9">#REF!</definedName>
    <definedName name="_X1" localSheetId="10">#REF!</definedName>
    <definedName name="_X1" localSheetId="0">#REF!</definedName>
    <definedName name="_X1" localSheetId="12">#REF!</definedName>
    <definedName name="_X1" localSheetId="11">#REF!</definedName>
    <definedName name="_X1">#REF!</definedName>
    <definedName name="_X11" localSheetId="1">#REF!</definedName>
    <definedName name="_X11" localSheetId="2">#REF!</definedName>
    <definedName name="_X11" localSheetId="5">#REF!</definedName>
    <definedName name="_X11" localSheetId="6">#REF!</definedName>
    <definedName name="_X11" localSheetId="7">#REF!</definedName>
    <definedName name="_X11" localSheetId="8">#REF!</definedName>
    <definedName name="_X11" localSheetId="9">#REF!</definedName>
    <definedName name="_X11" localSheetId="10">#REF!</definedName>
    <definedName name="_X11">#REF!</definedName>
    <definedName name="_X3" localSheetId="8">#REF!</definedName>
    <definedName name="_X3">#REF!</definedName>
    <definedName name="ALJI" localSheetId="1">#REF!</definedName>
    <definedName name="ALJI" localSheetId="2">#REF!</definedName>
    <definedName name="ALJI" localSheetId="5">#REF!</definedName>
    <definedName name="ALJI" localSheetId="6">#REF!</definedName>
    <definedName name="ALJI" localSheetId="7">#REF!</definedName>
    <definedName name="ALJI" localSheetId="8">#REF!</definedName>
    <definedName name="ALJI" localSheetId="10">#REF!</definedName>
    <definedName name="ALJI" localSheetId="12">#REF!</definedName>
    <definedName name="ALJI" localSheetId="11">#REF!</definedName>
    <definedName name="ALJI">#REF!</definedName>
    <definedName name="dental" localSheetId="2">#REF!</definedName>
    <definedName name="dental" localSheetId="5">#REF!</definedName>
    <definedName name="dental" localSheetId="6">#REF!</definedName>
    <definedName name="dental" localSheetId="7">#REF!</definedName>
    <definedName name="dental" localSheetId="8">#REF!</definedName>
    <definedName name="dental" localSheetId="9">#REF!</definedName>
    <definedName name="dental" localSheetId="10">#REF!</definedName>
    <definedName name="dental">#REF!</definedName>
    <definedName name="dummy" hidden="1">#REF!</definedName>
    <definedName name="EstdPos501BU12_13UniformParks" localSheetId="5">#REF!</definedName>
    <definedName name="EstdPos501BU12_13UniformParks" localSheetId="6">#REF!</definedName>
    <definedName name="EstdPos501BU12_13UniformParks" localSheetId="7">#REF!</definedName>
    <definedName name="EstdPos501BU12_13UniformParks" localSheetId="8">#REF!</definedName>
    <definedName name="EstdPos501BU12_13UniformParks" localSheetId="9">#REF!</definedName>
    <definedName name="EstdPos501BU12_13UniformParks" localSheetId="10">#REF!</definedName>
    <definedName name="EstdPos501BU12_13UniformParks">#REF!</definedName>
    <definedName name="Fund" localSheetId="1">#REF!</definedName>
    <definedName name="Fund" localSheetId="2">#REF!</definedName>
    <definedName name="Fund" localSheetId="5">#REF!</definedName>
    <definedName name="Fund" localSheetId="6">#REF!</definedName>
    <definedName name="Fund" localSheetId="7">#REF!</definedName>
    <definedName name="Fund" localSheetId="8">#REF!</definedName>
    <definedName name="Fund" localSheetId="10">#REF!</definedName>
    <definedName name="Fund" localSheetId="12">#REF!</definedName>
    <definedName name="Fund" localSheetId="11">#REF!</definedName>
    <definedName name="Fund">#REF!</definedName>
    <definedName name="FUND_CODE" localSheetId="5">#REF!</definedName>
    <definedName name="FUND_CODE" localSheetId="6">#REF!</definedName>
    <definedName name="FUND_CODE" localSheetId="7">#REF!</definedName>
    <definedName name="FUND_CODE" localSheetId="8">#REF!</definedName>
    <definedName name="FUND_CODE" localSheetId="0">#REF!</definedName>
    <definedName name="FUND_CODE">#REF!</definedName>
    <definedName name="Funds" localSheetId="1">#REF!</definedName>
    <definedName name="Funds" localSheetId="2">#REF!</definedName>
    <definedName name="Funds" localSheetId="5">#REF!</definedName>
    <definedName name="Funds" localSheetId="6">#REF!</definedName>
    <definedName name="Funds" localSheetId="7">#REF!</definedName>
    <definedName name="Funds" localSheetId="8">#REF!</definedName>
    <definedName name="Funds" localSheetId="9">#REF!</definedName>
    <definedName name="Funds" localSheetId="10">#REF!</definedName>
    <definedName name="Funds">#REF!</definedName>
    <definedName name="GSI" localSheetId="1">#REF!</definedName>
    <definedName name="GSI" localSheetId="2">#REF!</definedName>
    <definedName name="GSI" localSheetId="5">#REF!</definedName>
    <definedName name="GSI" localSheetId="6">#REF!</definedName>
    <definedName name="GSI" localSheetId="7">#REF!</definedName>
    <definedName name="GSI" localSheetId="8">#REF!</definedName>
    <definedName name="GSI" localSheetId="10">#REF!</definedName>
    <definedName name="GSI" localSheetId="12">#REF!</definedName>
    <definedName name="GSI" localSheetId="11">#REF!</definedName>
    <definedName name="GSI">#REF!</definedName>
    <definedName name="III" localSheetId="1">#REF!</definedName>
    <definedName name="III" localSheetId="2">#REF!</definedName>
    <definedName name="III" localSheetId="5">#REF!</definedName>
    <definedName name="III" localSheetId="6">#REF!</definedName>
    <definedName name="III" localSheetId="7">#REF!</definedName>
    <definedName name="III" localSheetId="8">#REF!</definedName>
    <definedName name="III" localSheetId="10">#REF!</definedName>
    <definedName name="III" localSheetId="0">#REF!</definedName>
    <definedName name="III" localSheetId="12">#REF!</definedName>
    <definedName name="III" localSheetId="11">#REF!</definedName>
    <definedName name="III">#REF!</definedName>
    <definedName name="IV" localSheetId="1">#REF!</definedName>
    <definedName name="IV" localSheetId="2">#REF!</definedName>
    <definedName name="IV" localSheetId="5">#REF!</definedName>
    <definedName name="IV" localSheetId="6">#REF!</definedName>
    <definedName name="IV" localSheetId="7">#REF!</definedName>
    <definedName name="IV" localSheetId="8">#REF!</definedName>
    <definedName name="IV" localSheetId="10">#REF!</definedName>
    <definedName name="IV" localSheetId="12">#REF!</definedName>
    <definedName name="IV" localSheetId="11">#REF!</definedName>
    <definedName name="IV">#REF!</definedName>
    <definedName name="jj" localSheetId="5">#REF!</definedName>
    <definedName name="jj" localSheetId="6">#REF!</definedName>
    <definedName name="jj" localSheetId="7">#REF!</definedName>
    <definedName name="jj" localSheetId="8">#REF!</definedName>
    <definedName name="jj" localSheetId="9">#REF!</definedName>
    <definedName name="jj" localSheetId="10">#REF!</definedName>
    <definedName name="jj">#REF!</definedName>
    <definedName name="jjj" localSheetId="5">#REF!</definedName>
    <definedName name="jjj" localSheetId="6">#REF!</definedName>
    <definedName name="jjj" localSheetId="7">#REF!</definedName>
    <definedName name="jjj" localSheetId="8">#REF!</definedName>
    <definedName name="jjj" localSheetId="9">#REF!</definedName>
    <definedName name="jjj" localSheetId="10">#REF!</definedName>
    <definedName name="jjj">#REF!</definedName>
    <definedName name="Job_Class" localSheetId="8">#REF!</definedName>
    <definedName name="Job_Class" localSheetId="0">#REF!</definedName>
    <definedName name="Job_Class" localSheetId="12">#REF!</definedName>
    <definedName name="Job_Class">#REF!</definedName>
    <definedName name="Lookup_Entity" localSheetId="8">#REF!</definedName>
    <definedName name="Lookup_Entity">#REF!</definedName>
    <definedName name="Lookup_ENY" localSheetId="8">#REF!</definedName>
    <definedName name="Lookup_ENY" localSheetId="0">#REF!</definedName>
    <definedName name="Lookup_ENY" localSheetId="12">#REF!</definedName>
    <definedName name="Lookup_ENY">#REF!</definedName>
    <definedName name="Lookup_Fund" localSheetId="8">#REF!</definedName>
    <definedName name="Lookup_Fund" localSheetId="0">#REF!</definedName>
    <definedName name="Lookup_Fund" localSheetId="12">#REF!</definedName>
    <definedName name="Lookup_Fund">#REF!</definedName>
    <definedName name="Lookup_NonAddbyCat" localSheetId="8">#REF!</definedName>
    <definedName name="Lookup_NonAddbyCat" localSheetId="0">#REF!</definedName>
    <definedName name="Lookup_NonAddbyCat" localSheetId="12">#REF!</definedName>
    <definedName name="Lookup_NonAddbyCat">#REF!</definedName>
    <definedName name="Lookup_Program" localSheetId="8">#REF!</definedName>
    <definedName name="Lookup_Program" localSheetId="0">#REF!</definedName>
    <definedName name="Lookup_Program" localSheetId="12">#REF!</definedName>
    <definedName name="Lookup_Program">#REF!</definedName>
    <definedName name="Lookup_Reference" localSheetId="8">#REF!</definedName>
    <definedName name="Lookup_Reference" localSheetId="0">#REF!</definedName>
    <definedName name="Lookup_Reference" localSheetId="12">#REF!</definedName>
    <definedName name="Lookup_Reference">#REF!</definedName>
    <definedName name="Lookup_Reimbursements" localSheetId="8">#REF!</definedName>
    <definedName name="Lookup_Reimbursements" localSheetId="0">#REF!</definedName>
    <definedName name="Lookup_Reimbursements" localSheetId="12">#REF!</definedName>
    <definedName name="Lookup_Reimbursements">#REF!</definedName>
    <definedName name="Lookup_RequestbyCategory" localSheetId="8">#REF!</definedName>
    <definedName name="Lookup_RequestbyCategory" localSheetId="0">#REF!</definedName>
    <definedName name="Lookup_RequestbyCategory" localSheetId="12">#REF!</definedName>
    <definedName name="Lookup_RequestbyCategory">#REF!</definedName>
    <definedName name="Lookup_Revenue" localSheetId="8">#REF!</definedName>
    <definedName name="Lookup_Revenue">#REF!</definedName>
    <definedName name="Med" localSheetId="5">#REF!</definedName>
    <definedName name="Med" localSheetId="6">#REF!</definedName>
    <definedName name="Med" localSheetId="7">#REF!</definedName>
    <definedName name="Med" localSheetId="8">#REF!</definedName>
    <definedName name="Med" localSheetId="9">#REF!</definedName>
    <definedName name="Med" localSheetId="10">#REF!</definedName>
    <definedName name="Med">#REF!</definedName>
    <definedName name="MedaSS" localSheetId="5">#REF!</definedName>
    <definedName name="MedaSS" localSheetId="6">#REF!</definedName>
    <definedName name="MedaSS" localSheetId="7">#REF!</definedName>
    <definedName name="MedaSS" localSheetId="8">#REF!</definedName>
    <definedName name="MedaSS" localSheetId="9">#REF!</definedName>
    <definedName name="MedaSS" localSheetId="10">#REF!</definedName>
    <definedName name="MedaSS">#REF!</definedName>
    <definedName name="MedOnly" localSheetId="5">#REF!</definedName>
    <definedName name="MedOnly" localSheetId="6">#REF!</definedName>
    <definedName name="MedOnly" localSheetId="7">#REF!</definedName>
    <definedName name="MedOnly" localSheetId="8">#REF!</definedName>
    <definedName name="MedOnly" localSheetId="9">#REF!</definedName>
    <definedName name="MedOnly" localSheetId="10">#REF!</definedName>
    <definedName name="MedOnly">#REF!</definedName>
    <definedName name="MedwSS" localSheetId="5">#REF!</definedName>
    <definedName name="MedwSS" localSheetId="6">#REF!</definedName>
    <definedName name="MedwSS" localSheetId="7">#REF!</definedName>
    <definedName name="MedwSS" localSheetId="8">#REF!</definedName>
    <definedName name="MedwSS" localSheetId="9">#REF!</definedName>
    <definedName name="MedwSS" localSheetId="10">#REF!</definedName>
    <definedName name="MedwSS">#REF!</definedName>
    <definedName name="Misc" localSheetId="5">#REF!</definedName>
    <definedName name="Misc" localSheetId="6">#REF!</definedName>
    <definedName name="Misc" localSheetId="7">#REF!</definedName>
    <definedName name="Misc" localSheetId="8">#REF!</definedName>
    <definedName name="Misc" localSheetId="9">#REF!</definedName>
    <definedName name="Misc" localSheetId="10">#REF!</definedName>
    <definedName name="Misc">#REF!</definedName>
    <definedName name="MO" localSheetId="5">#REF!</definedName>
    <definedName name="MO" localSheetId="6">#REF!</definedName>
    <definedName name="MO" localSheetId="7">#REF!</definedName>
    <definedName name="MO" localSheetId="8">#REF!</definedName>
    <definedName name="MO" localSheetId="9">#REF!</definedName>
    <definedName name="MO" localSheetId="10">#REF!</definedName>
    <definedName name="MO">#REF!</definedName>
    <definedName name="Position_Summary" localSheetId="8">#REF!</definedName>
    <definedName name="Position_Summary" localSheetId="0">#REF!</definedName>
    <definedName name="Position_Summary" localSheetId="12">#REF!</definedName>
    <definedName name="Position_Summary">#REF!</definedName>
    <definedName name="_xlnm.Print_Area" localSheetId="1">'1'!$A$1:$K$76</definedName>
    <definedName name="_xlnm.Print_Area" localSheetId="5">'3b'!$A$1:$H$18</definedName>
    <definedName name="_xlnm.Print_Area" localSheetId="6">'4'!$A$1:$V$266</definedName>
    <definedName name="_xlnm.Print_Area" localSheetId="7">'5'!$A$1:$O$95</definedName>
    <definedName name="_xlnm.Print_Area" localSheetId="8">'6'!$A$1:$Q$103</definedName>
    <definedName name="_xlnm.Print_Area" localSheetId="9">'7'!$A$1:$N$1088</definedName>
    <definedName name="_xlnm.Print_Area" localSheetId="0">'9800 Checklist'!$A$1:$K$66</definedName>
    <definedName name="_xlnm.Print_Titles" localSheetId="3">'3'!$1:$3</definedName>
    <definedName name="Qry183_501BU12_13_Parks_CDF_Uniform" localSheetId="2">#REF!</definedName>
    <definedName name="Qry183_501BU12_13_Parks_CDF_Uniform" localSheetId="5">#REF!</definedName>
    <definedName name="Qry183_501BU12_13_Parks_CDF_Uniform" localSheetId="6">#REF!</definedName>
    <definedName name="Qry183_501BU12_13_Parks_CDF_Uniform" localSheetId="7">#REF!</definedName>
    <definedName name="Qry183_501BU12_13_Parks_CDF_Uniform" localSheetId="8">#REF!</definedName>
    <definedName name="Qry183_501BU12_13_Parks_CDF_Uniform" localSheetId="9">#REF!</definedName>
    <definedName name="Qry183_501BU12_13_Parks_CDF_Uniform" localSheetId="10">#REF!</definedName>
    <definedName name="Qry183_501BU12_13_Parks_CDF_Uniform">#REF!</definedName>
    <definedName name="Qry183_501BU12_13_ParksUniform" localSheetId="5">#REF!</definedName>
    <definedName name="Qry183_501BU12_13_ParksUniform" localSheetId="6">#REF!</definedName>
    <definedName name="Qry183_501BU12_13_ParksUniform" localSheetId="7">#REF!</definedName>
    <definedName name="Qry183_501BU12_13_ParksUniform" localSheetId="8">#REF!</definedName>
    <definedName name="Qry183_501BU12_13_ParksUniform" localSheetId="9">#REF!</definedName>
    <definedName name="Qry183_501BU12_13_ParksUniform" localSheetId="10">#REF!</definedName>
    <definedName name="Qry183_501BU12_13_ParksUniform">#REF!</definedName>
    <definedName name="QryPosBen701BU12_13Uniform" localSheetId="5">#REF!</definedName>
    <definedName name="QryPosBen701BU12_13Uniform" localSheetId="6">#REF!</definedName>
    <definedName name="QryPosBen701BU12_13Uniform" localSheetId="7">#REF!</definedName>
    <definedName name="QryPosBen701BU12_13Uniform" localSheetId="8">#REF!</definedName>
    <definedName name="QryPosBen701BU12_13Uniform" localSheetId="9">#REF!</definedName>
    <definedName name="QryPosBen701BU12_13Uniform" localSheetId="10">#REF!</definedName>
    <definedName name="QryPosBen701BU12_13Uniform">#REF!</definedName>
    <definedName name="QryTbl183DepAtGIII_IV" localSheetId="1">#REF!</definedName>
    <definedName name="QryTbl183DepAtGIII_IV" localSheetId="2">#REF!</definedName>
    <definedName name="QryTbl183DepAtGIII_IV" localSheetId="5">#REF!</definedName>
    <definedName name="QryTbl183DepAtGIII_IV" localSheetId="6">#REF!</definedName>
    <definedName name="QryTbl183DepAtGIII_IV" localSheetId="7">#REF!</definedName>
    <definedName name="QryTbl183DepAtGIII_IV" localSheetId="8">#REF!</definedName>
    <definedName name="QryTbl183DepAtGIII_IV" localSheetId="9">#REF!</definedName>
    <definedName name="QryTbl183DepAtGIII_IV" localSheetId="10">#REF!</definedName>
    <definedName name="QryTbl183DepAtGIII_IV" localSheetId="0">#REF!</definedName>
    <definedName name="QryTbl183DepAtGIII_IV" localSheetId="12">#REF!</definedName>
    <definedName name="QryTbl183DepAtGIII_IV" localSheetId="11">#REF!</definedName>
    <definedName name="QryTbl183DepAtGIII_IV">#REF!</definedName>
    <definedName name="QyEstPos501BU4CallCtrPay" localSheetId="5">#REF!</definedName>
    <definedName name="QyEstPos501BU4CallCtrPay" localSheetId="6">#REF!</definedName>
    <definedName name="QyEstPos501BU4CallCtrPay" localSheetId="7">#REF!</definedName>
    <definedName name="QyEstPos501BU4CallCtrPay" localSheetId="8">#REF!</definedName>
    <definedName name="QyEstPos501BU4CallCtrPay" localSheetId="9">#REF!</definedName>
    <definedName name="QyEstPos501BU4CallCtrPay" localSheetId="10">#REF!</definedName>
    <definedName name="QyEstPos501BU4CallCtrPay">#REF!</definedName>
    <definedName name="Safety" localSheetId="5">#REF!</definedName>
    <definedName name="Safety" localSheetId="6">#REF!</definedName>
    <definedName name="Safety" localSheetId="7">#REF!</definedName>
    <definedName name="Safety" localSheetId="8">#REF!</definedName>
    <definedName name="Safety" localSheetId="9">#REF!</definedName>
    <definedName name="Safety" localSheetId="10">#REF!</definedName>
    <definedName name="Safety">#REF!</definedName>
    <definedName name="SelectPostion" localSheetId="8">#REF!</definedName>
    <definedName name="SelectPostion" localSheetId="0">#REF!</definedName>
    <definedName name="SelectPostion" localSheetId="12">#REF!</definedName>
    <definedName name="SelectPostion">#REF!</definedName>
    <definedName name="SSA" localSheetId="5">#REF!</definedName>
    <definedName name="SSA" localSheetId="6">#REF!</definedName>
    <definedName name="SSA" localSheetId="7">#REF!</definedName>
    <definedName name="SSA" localSheetId="8">#REF!</definedName>
    <definedName name="SSA" localSheetId="9">#REF!</definedName>
    <definedName name="SSA" localSheetId="10">#REF!</definedName>
    <definedName name="SSA">#REF!</definedName>
    <definedName name="TABLE" localSheetId="1">#REF!</definedName>
    <definedName name="TABLE" localSheetId="2">#REF!</definedName>
    <definedName name="TABLE" localSheetId="5">#REF!</definedName>
    <definedName name="TABLE" localSheetId="6">#REF!</definedName>
    <definedName name="TABLE" localSheetId="7">#REF!</definedName>
    <definedName name="TABLE" localSheetId="8">#REF!</definedName>
    <definedName name="TABLE" localSheetId="10">#REF!</definedName>
    <definedName name="TABLE" localSheetId="12">#REF!</definedName>
    <definedName name="TABLE" localSheetId="11">#REF!</definedName>
    <definedName name="TABLE">#REF!</definedName>
    <definedName name="ttwo" localSheetId="1">#REF!</definedName>
    <definedName name="ttwo" localSheetId="2">#REF!</definedName>
    <definedName name="ttwo" localSheetId="5">#REF!</definedName>
    <definedName name="ttwo" localSheetId="6">#REF!</definedName>
    <definedName name="ttwo" localSheetId="7">#REF!</definedName>
    <definedName name="ttwo" localSheetId="8">#REF!</definedName>
    <definedName name="ttwo" localSheetId="10">#REF!</definedName>
    <definedName name="ttwo" localSheetId="12">#REF!</definedName>
    <definedName name="ttwo" localSheetId="11">#REF!</definedName>
    <definedName name="ttwo">#REF!</definedName>
    <definedName name="X" localSheetId="1">#REF!</definedName>
    <definedName name="X" localSheetId="2">#REF!</definedName>
    <definedName name="X" localSheetId="5">#REF!</definedName>
    <definedName name="X" localSheetId="6">#REF!</definedName>
    <definedName name="X" localSheetId="7">#REF!</definedName>
    <definedName name="X" localSheetId="8">#REF!</definedName>
    <definedName name="X" localSheetId="10">#REF!</definedName>
    <definedName name="X" localSheetId="12">#REF!</definedName>
    <definedName name="X" localSheetId="11">#REF!</definedName>
    <definedName name="X">#REF!</definedName>
    <definedName name="YearDim" localSheetId="5">#REF!</definedName>
    <definedName name="YearDim" localSheetId="6">#REF!</definedName>
    <definedName name="YearDim" localSheetId="7">#REF!</definedName>
    <definedName name="YearDim" localSheetId="8">#REF!</definedName>
    <definedName name="YearDim">#REF!</definedName>
    <definedName name="Z_E958146D_DB01_4245_9C2F_F3B6328757F2_.wvu.Rows" localSheetId="9" hidden="1">'7'!$22:$1063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7" i="90" l="1"/>
  <c r="A254" i="112"/>
  <c r="A255" i="112"/>
  <c r="A256" i="112"/>
  <c r="A257" i="112"/>
  <c r="A258" i="112"/>
  <c r="A259" i="112"/>
  <c r="A260" i="112"/>
  <c r="A261" i="112"/>
  <c r="A262" i="112"/>
  <c r="A263" i="112"/>
  <c r="A264" i="112"/>
  <c r="A249" i="112"/>
  <c r="A250" i="112"/>
  <c r="A251" i="112"/>
  <c r="A252" i="112"/>
  <c r="A253" i="112"/>
  <c r="A248" i="112"/>
  <c r="G25" i="113"/>
  <c r="G24" i="113"/>
  <c r="G23" i="113"/>
  <c r="G17" i="113"/>
  <c r="G16" i="113"/>
  <c r="G15" i="113"/>
  <c r="F1" i="126" l="1"/>
  <c r="H1" i="111"/>
  <c r="H1" i="128" l="1"/>
  <c r="H15" i="87" l="1"/>
  <c r="H16" i="87"/>
  <c r="H17" i="87"/>
  <c r="H18" i="87"/>
  <c r="H19" i="87"/>
  <c r="H20" i="87"/>
  <c r="H21" i="87"/>
  <c r="H22" i="87"/>
  <c r="H23" i="87"/>
  <c r="H24" i="87"/>
  <c r="H25" i="87"/>
  <c r="H26" i="87"/>
  <c r="H27" i="87"/>
  <c r="H28" i="87"/>
  <c r="H29" i="87"/>
  <c r="H30" i="87"/>
  <c r="H31" i="87"/>
  <c r="H32" i="87"/>
  <c r="H33" i="87"/>
  <c r="H34" i="87"/>
  <c r="H35" i="87"/>
  <c r="H36" i="87"/>
  <c r="H37" i="87"/>
  <c r="H38" i="87"/>
  <c r="H39" i="87"/>
  <c r="H40" i="87"/>
  <c r="H41" i="87"/>
  <c r="H42" i="87"/>
  <c r="H43" i="87"/>
  <c r="H44" i="87"/>
  <c r="H45" i="87"/>
  <c r="H46" i="87"/>
  <c r="H47" i="87"/>
  <c r="H48" i="87"/>
  <c r="H49" i="87"/>
  <c r="H50" i="87"/>
  <c r="H51" i="87"/>
  <c r="H52" i="87"/>
  <c r="H53" i="87"/>
  <c r="H54" i="87"/>
  <c r="H55" i="87"/>
  <c r="H56" i="87"/>
  <c r="H57" i="87"/>
  <c r="H58" i="87"/>
  <c r="H59" i="87"/>
  <c r="H60" i="87"/>
  <c r="H61" i="87"/>
  <c r="H62" i="87"/>
  <c r="H63" i="87"/>
  <c r="H64" i="87"/>
  <c r="H65" i="87"/>
  <c r="H66" i="87"/>
  <c r="H67" i="87"/>
  <c r="H68" i="87"/>
  <c r="H69" i="87"/>
  <c r="H70" i="87"/>
  <c r="H71" i="87"/>
  <c r="H72" i="87"/>
  <c r="H73" i="87"/>
  <c r="H74" i="87"/>
  <c r="H75" i="87"/>
  <c r="H76" i="87"/>
  <c r="H77" i="87"/>
  <c r="H78" i="87"/>
  <c r="H79" i="87"/>
  <c r="H80" i="87"/>
  <c r="H81" i="87"/>
  <c r="H82" i="87"/>
  <c r="H83" i="87"/>
  <c r="H84" i="87"/>
  <c r="H85" i="87"/>
  <c r="H86" i="87"/>
  <c r="H87" i="87"/>
  <c r="H88" i="87"/>
  <c r="H89" i="87"/>
  <c r="H90" i="87"/>
  <c r="H91" i="87"/>
  <c r="H92" i="87"/>
  <c r="H93" i="87"/>
  <c r="H94" i="87"/>
  <c r="H95" i="87"/>
  <c r="H96" i="87"/>
  <c r="H97" i="87"/>
  <c r="H98" i="87"/>
  <c r="H99" i="87"/>
  <c r="H100" i="87"/>
  <c r="H101" i="87"/>
  <c r="H102" i="87"/>
  <c r="H103" i="87"/>
  <c r="H104" i="87"/>
  <c r="H105" i="87"/>
  <c r="H106" i="87"/>
  <c r="H107" i="87"/>
  <c r="H108" i="87"/>
  <c r="H109" i="87"/>
  <c r="H110" i="87"/>
  <c r="H111" i="87"/>
  <c r="H112" i="87"/>
  <c r="H113" i="87"/>
  <c r="H114" i="87"/>
  <c r="H115" i="87"/>
  <c r="H116" i="87"/>
  <c r="H117" i="87"/>
  <c r="H118" i="87"/>
  <c r="H119" i="87"/>
  <c r="H120" i="87"/>
  <c r="H121" i="87"/>
  <c r="H122" i="87"/>
  <c r="H123" i="87"/>
  <c r="H124" i="87"/>
  <c r="H125" i="87"/>
  <c r="H126" i="87"/>
  <c r="H127" i="87"/>
  <c r="H128" i="87"/>
  <c r="H129" i="87"/>
  <c r="H130" i="87"/>
  <c r="H131" i="87"/>
  <c r="H132" i="87"/>
  <c r="H133" i="87"/>
  <c r="H134" i="87"/>
  <c r="H135" i="87"/>
  <c r="H136" i="87"/>
  <c r="H137" i="87"/>
  <c r="H138" i="87"/>
  <c r="H139" i="87"/>
  <c r="H140" i="87"/>
  <c r="H141" i="87"/>
  <c r="H142" i="87"/>
  <c r="H143" i="87"/>
  <c r="H144" i="87"/>
  <c r="H145" i="87"/>
  <c r="H146" i="87"/>
  <c r="H147" i="87"/>
  <c r="H148" i="87"/>
  <c r="H149" i="87"/>
  <c r="H150" i="87"/>
  <c r="H151" i="87"/>
  <c r="H152" i="87"/>
  <c r="H153" i="87"/>
  <c r="H154" i="87"/>
  <c r="H155" i="87"/>
  <c r="H156" i="87"/>
  <c r="H157" i="87"/>
  <c r="H158" i="87"/>
  <c r="H159" i="87"/>
  <c r="H160" i="87"/>
  <c r="H161" i="87"/>
  <c r="H162" i="87"/>
  <c r="H163" i="87"/>
  <c r="H164" i="87"/>
  <c r="H165" i="87"/>
  <c r="H166" i="87"/>
  <c r="H167" i="87"/>
  <c r="H168" i="87"/>
  <c r="H169" i="87"/>
  <c r="H170" i="87"/>
  <c r="H171" i="87"/>
  <c r="H172" i="87"/>
  <c r="H173" i="87"/>
  <c r="H174" i="87"/>
  <c r="H175" i="87"/>
  <c r="H176" i="87"/>
  <c r="H177" i="87"/>
  <c r="H178" i="87"/>
  <c r="H179" i="87"/>
  <c r="H180" i="87"/>
  <c r="H181" i="87"/>
  <c r="H182" i="87"/>
  <c r="H183" i="87"/>
  <c r="H184" i="87"/>
  <c r="H185" i="87"/>
  <c r="H186" i="87"/>
  <c r="H187" i="87"/>
  <c r="H188" i="87"/>
  <c r="H189" i="87"/>
  <c r="H190" i="87"/>
  <c r="H191" i="87"/>
  <c r="H192" i="87"/>
  <c r="H193" i="87"/>
  <c r="H194" i="87"/>
  <c r="H195" i="87"/>
  <c r="H196" i="87"/>
  <c r="H197" i="87"/>
  <c r="H198" i="87"/>
  <c r="H199" i="87"/>
  <c r="H200" i="87"/>
  <c r="H201" i="87"/>
  <c r="H202" i="87"/>
  <c r="H203" i="87"/>
  <c r="H204" i="87"/>
  <c r="H205" i="87"/>
  <c r="H206" i="87"/>
  <c r="H207" i="87"/>
  <c r="H208" i="87"/>
  <c r="H209" i="87"/>
  <c r="H210" i="87"/>
  <c r="H211" i="87"/>
  <c r="H212" i="87"/>
  <c r="H213" i="87"/>
  <c r="H214" i="87"/>
  <c r="H215" i="87"/>
  <c r="H216" i="87"/>
  <c r="H217" i="87"/>
  <c r="H218" i="87"/>
  <c r="H219" i="87"/>
  <c r="H220" i="87"/>
  <c r="H221" i="87"/>
  <c r="H222" i="87"/>
  <c r="H223" i="87"/>
  <c r="H224" i="87"/>
  <c r="H225" i="87"/>
  <c r="H226" i="87"/>
  <c r="H227" i="87"/>
  <c r="H228" i="87"/>
  <c r="H229" i="87"/>
  <c r="H230" i="87"/>
  <c r="H231" i="87"/>
  <c r="H232" i="87"/>
  <c r="H233" i="87"/>
  <c r="H234" i="87"/>
  <c r="H235" i="87"/>
  <c r="H236" i="87"/>
  <c r="H237" i="87"/>
  <c r="H238" i="87"/>
  <c r="H239" i="87"/>
  <c r="H240" i="87"/>
  <c r="H241" i="87"/>
  <c r="H242" i="87"/>
  <c r="H243" i="87"/>
  <c r="H244" i="87"/>
  <c r="H245" i="87"/>
  <c r="H246" i="87"/>
  <c r="H247" i="87"/>
  <c r="H248" i="87"/>
  <c r="H249" i="87"/>
  <c r="H250" i="87"/>
  <c r="H251" i="87"/>
  <c r="H252" i="87"/>
  <c r="H253" i="87"/>
  <c r="H254" i="87"/>
  <c r="H255" i="87"/>
  <c r="H256" i="87"/>
  <c r="H257" i="87"/>
  <c r="H258" i="87"/>
  <c r="H259" i="87"/>
  <c r="H260" i="87"/>
  <c r="H261" i="87"/>
  <c r="H262" i="87"/>
  <c r="H263" i="87"/>
  <c r="H264" i="87"/>
  <c r="H265" i="87"/>
  <c r="H266" i="87"/>
  <c r="H267" i="87"/>
  <c r="H268" i="87"/>
  <c r="H269" i="87"/>
  <c r="H270" i="87"/>
  <c r="H271" i="87"/>
  <c r="H272" i="87"/>
  <c r="H273" i="87"/>
  <c r="H274" i="87"/>
  <c r="H275" i="87"/>
  <c r="H276" i="87"/>
  <c r="H277" i="87"/>
  <c r="H278" i="87"/>
  <c r="H279" i="87"/>
  <c r="H280" i="87"/>
  <c r="H281" i="87"/>
  <c r="H282" i="87"/>
  <c r="H283" i="87"/>
  <c r="H284" i="87"/>
  <c r="H285" i="87"/>
  <c r="H286" i="87"/>
  <c r="H287" i="87"/>
  <c r="H288" i="87"/>
  <c r="H289" i="87"/>
  <c r="H290" i="87"/>
  <c r="H291" i="87"/>
  <c r="H292" i="87"/>
  <c r="H293" i="87"/>
  <c r="H294" i="87"/>
  <c r="H295" i="87"/>
  <c r="H296" i="87"/>
  <c r="H297" i="87"/>
  <c r="H298" i="87"/>
  <c r="H299" i="87"/>
  <c r="H300" i="87"/>
  <c r="H301" i="87"/>
  <c r="H302" i="87"/>
  <c r="H303" i="87"/>
  <c r="H304" i="87"/>
  <c r="H305" i="87"/>
  <c r="H306" i="87"/>
  <c r="H307" i="87"/>
  <c r="H308" i="87"/>
  <c r="H309" i="87"/>
  <c r="H310" i="87"/>
  <c r="H311" i="87"/>
  <c r="H312" i="87"/>
  <c r="H313" i="87"/>
  <c r="H314" i="87"/>
  <c r="H315" i="87"/>
  <c r="H316" i="87"/>
  <c r="H317" i="87"/>
  <c r="H318" i="87"/>
  <c r="H319" i="87"/>
  <c r="H320" i="87"/>
  <c r="H321" i="87"/>
  <c r="H322" i="87"/>
  <c r="H323" i="87"/>
  <c r="H324" i="87"/>
  <c r="H325" i="87"/>
  <c r="H326" i="87"/>
  <c r="H327" i="87"/>
  <c r="H328" i="87"/>
  <c r="H329" i="87"/>
  <c r="H330" i="87"/>
  <c r="H331" i="87"/>
  <c r="H332" i="87"/>
  <c r="H333" i="87"/>
  <c r="H334" i="87"/>
  <c r="H335" i="87"/>
  <c r="H336" i="87"/>
  <c r="H337" i="87"/>
  <c r="H338" i="87"/>
  <c r="H339" i="87"/>
  <c r="H340" i="87"/>
  <c r="H341" i="87"/>
  <c r="H342" i="87"/>
  <c r="H343" i="87"/>
  <c r="H344" i="87"/>
  <c r="H345" i="87"/>
  <c r="H346" i="87"/>
  <c r="H347" i="87"/>
  <c r="H348" i="87"/>
  <c r="H349" i="87"/>
  <c r="H350" i="87"/>
  <c r="H351" i="87"/>
  <c r="H352" i="87"/>
  <c r="H353" i="87"/>
  <c r="H354" i="87"/>
  <c r="H355" i="87"/>
  <c r="H356" i="87"/>
  <c r="H357" i="87"/>
  <c r="H358" i="87"/>
  <c r="H359" i="87"/>
  <c r="H360" i="87"/>
  <c r="H361" i="87"/>
  <c r="H362" i="87"/>
  <c r="H363" i="87"/>
  <c r="H364" i="87"/>
  <c r="H365" i="87"/>
  <c r="H366" i="87"/>
  <c r="H367" i="87"/>
  <c r="H368" i="87"/>
  <c r="H369" i="87"/>
  <c r="H370" i="87"/>
  <c r="H371" i="87"/>
  <c r="H372" i="87"/>
  <c r="H373" i="87"/>
  <c r="H374" i="87"/>
  <c r="H375" i="87"/>
  <c r="H376" i="87"/>
  <c r="H377" i="87"/>
  <c r="H378" i="87"/>
  <c r="H379" i="87"/>
  <c r="H380" i="87"/>
  <c r="H381" i="87"/>
  <c r="H382" i="87"/>
  <c r="H383" i="87"/>
  <c r="H384" i="87"/>
  <c r="H385" i="87"/>
  <c r="H386" i="87"/>
  <c r="H387" i="87"/>
  <c r="H388" i="87"/>
  <c r="H389" i="87"/>
  <c r="H390" i="87"/>
  <c r="H391" i="87"/>
  <c r="H392" i="87"/>
  <c r="H393" i="87"/>
  <c r="H394" i="87"/>
  <c r="H395" i="87"/>
  <c r="H396" i="87"/>
  <c r="H397" i="87"/>
  <c r="H398" i="87"/>
  <c r="H399" i="87"/>
  <c r="H400" i="87"/>
  <c r="H401" i="87"/>
  <c r="H402" i="87"/>
  <c r="H403" i="87"/>
  <c r="H404" i="87"/>
  <c r="H405" i="87"/>
  <c r="H406" i="87"/>
  <c r="H407" i="87"/>
  <c r="H408" i="87"/>
  <c r="H409" i="87"/>
  <c r="H410" i="87"/>
  <c r="H411" i="87"/>
  <c r="H412" i="87"/>
  <c r="H413" i="87"/>
  <c r="H414" i="87"/>
  <c r="H415" i="87"/>
  <c r="H416" i="87"/>
  <c r="H417" i="87"/>
  <c r="H418" i="87"/>
  <c r="H419" i="87"/>
  <c r="H420" i="87"/>
  <c r="H421" i="87"/>
  <c r="H422" i="87"/>
  <c r="H423" i="87"/>
  <c r="H424" i="87"/>
  <c r="H425" i="87"/>
  <c r="H426" i="87"/>
  <c r="H427" i="87"/>
  <c r="H428" i="87"/>
  <c r="H429" i="87"/>
  <c r="H430" i="87"/>
  <c r="H431" i="87"/>
  <c r="H432" i="87"/>
  <c r="H433" i="87"/>
  <c r="H434" i="87"/>
  <c r="H435" i="87"/>
  <c r="H436" i="87"/>
  <c r="H437" i="87"/>
  <c r="H438" i="87"/>
  <c r="H439" i="87"/>
  <c r="H440" i="87"/>
  <c r="H441" i="87"/>
  <c r="H442" i="87"/>
  <c r="H443" i="87"/>
  <c r="H444" i="87"/>
  <c r="H445" i="87"/>
  <c r="H446" i="87"/>
  <c r="H447" i="87"/>
  <c r="H448" i="87"/>
  <c r="H449" i="87"/>
  <c r="H450" i="87"/>
  <c r="H451" i="87"/>
  <c r="H452" i="87"/>
  <c r="H453" i="87"/>
  <c r="H454" i="87"/>
  <c r="H455" i="87"/>
  <c r="H456" i="87"/>
  <c r="H457" i="87"/>
  <c r="H458" i="87"/>
  <c r="H459" i="87"/>
  <c r="H460" i="87"/>
  <c r="H461" i="87"/>
  <c r="H462" i="87"/>
  <c r="H463" i="87"/>
  <c r="H464" i="87"/>
  <c r="H465" i="87"/>
  <c r="H466" i="87"/>
  <c r="H467" i="87"/>
  <c r="H468" i="87"/>
  <c r="H469" i="87"/>
  <c r="H470" i="87"/>
  <c r="H471" i="87"/>
  <c r="H472" i="87"/>
  <c r="H473" i="87"/>
  <c r="H474" i="87"/>
  <c r="H475" i="87"/>
  <c r="H476" i="87"/>
  <c r="H477" i="87"/>
  <c r="H478" i="87"/>
  <c r="H479" i="87"/>
  <c r="H480" i="87"/>
  <c r="H481" i="87"/>
  <c r="H482" i="87"/>
  <c r="H483" i="87"/>
  <c r="H484" i="87"/>
  <c r="H485" i="87"/>
  <c r="H486" i="87"/>
  <c r="H487" i="87"/>
  <c r="H488" i="87"/>
  <c r="H489" i="87"/>
  <c r="H490" i="87"/>
  <c r="H491" i="87"/>
  <c r="H492" i="87"/>
  <c r="H493" i="87"/>
  <c r="H494" i="87"/>
  <c r="H495" i="87"/>
  <c r="H496" i="87"/>
  <c r="H497" i="87"/>
  <c r="H498" i="87"/>
  <c r="H499" i="87"/>
  <c r="H500" i="87"/>
  <c r="H501" i="87"/>
  <c r="H502" i="87"/>
  <c r="H503" i="87"/>
  <c r="H504" i="87"/>
  <c r="H505" i="87"/>
  <c r="H506" i="87"/>
  <c r="H507" i="87"/>
  <c r="H508" i="87"/>
  <c r="H509" i="87"/>
  <c r="H510" i="87"/>
  <c r="H511" i="87"/>
  <c r="H512" i="87"/>
  <c r="H513" i="87"/>
  <c r="H514" i="87"/>
  <c r="H515" i="87"/>
  <c r="H516" i="87"/>
  <c r="H517" i="87"/>
  <c r="H518" i="87"/>
  <c r="H519" i="87"/>
  <c r="H520" i="87"/>
  <c r="H521" i="87"/>
  <c r="H522" i="87"/>
  <c r="H523" i="87"/>
  <c r="H524" i="87"/>
  <c r="H525" i="87"/>
  <c r="H526" i="87"/>
  <c r="H527" i="87"/>
  <c r="H528" i="87"/>
  <c r="H529" i="87"/>
  <c r="H530" i="87"/>
  <c r="H531" i="87"/>
  <c r="H532" i="87"/>
  <c r="H533" i="87"/>
  <c r="H534" i="87"/>
  <c r="H535" i="87"/>
  <c r="H536" i="87"/>
  <c r="H537" i="87"/>
  <c r="H538" i="87"/>
  <c r="H539" i="87"/>
  <c r="H540" i="87"/>
  <c r="H541" i="87"/>
  <c r="H542" i="87"/>
  <c r="H543" i="87"/>
  <c r="H544" i="87"/>
  <c r="H545" i="87"/>
  <c r="H546" i="87"/>
  <c r="H547" i="87"/>
  <c r="H548" i="87"/>
  <c r="H549" i="87"/>
  <c r="H550" i="87"/>
  <c r="H551" i="87"/>
  <c r="H552" i="87"/>
  <c r="H553" i="87"/>
  <c r="H554" i="87"/>
  <c r="H555" i="87"/>
  <c r="H556" i="87"/>
  <c r="H557" i="87"/>
  <c r="H558" i="87"/>
  <c r="H559" i="87"/>
  <c r="H560" i="87"/>
  <c r="H561" i="87"/>
  <c r="H562" i="87"/>
  <c r="H563" i="87"/>
  <c r="H564" i="87"/>
  <c r="H565" i="87"/>
  <c r="H566" i="87"/>
  <c r="H567" i="87"/>
  <c r="H568" i="87"/>
  <c r="H569" i="87"/>
  <c r="H570" i="87"/>
  <c r="H571" i="87"/>
  <c r="H572" i="87"/>
  <c r="H573" i="87"/>
  <c r="H574" i="87"/>
  <c r="H575" i="87"/>
  <c r="H576" i="87"/>
  <c r="H577" i="87"/>
  <c r="H578" i="87"/>
  <c r="H579" i="87"/>
  <c r="H580" i="87"/>
  <c r="H581" i="87"/>
  <c r="H582" i="87"/>
  <c r="H583" i="87"/>
  <c r="H584" i="87"/>
  <c r="H585" i="87"/>
  <c r="H586" i="87"/>
  <c r="H587" i="87"/>
  <c r="H588" i="87"/>
  <c r="H589" i="87"/>
  <c r="H590" i="87"/>
  <c r="H591" i="87"/>
  <c r="H592" i="87"/>
  <c r="H593" i="87"/>
  <c r="H594" i="87"/>
  <c r="H595" i="87"/>
  <c r="H596" i="87"/>
  <c r="H597" i="87"/>
  <c r="H598" i="87"/>
  <c r="H599" i="87"/>
  <c r="H600" i="87"/>
  <c r="H601" i="87"/>
  <c r="H602" i="87"/>
  <c r="H603" i="87"/>
  <c r="H604" i="87"/>
  <c r="H605" i="87"/>
  <c r="H606" i="87"/>
  <c r="H607" i="87"/>
  <c r="H608" i="87"/>
  <c r="H609" i="87"/>
  <c r="H610" i="87"/>
  <c r="H611" i="87"/>
  <c r="H612" i="87"/>
  <c r="H613" i="87"/>
  <c r="H614" i="87"/>
  <c r="H615" i="87"/>
  <c r="H616" i="87"/>
  <c r="H617" i="87"/>
  <c r="H618" i="87"/>
  <c r="H619" i="87"/>
  <c r="H620" i="87"/>
  <c r="H621" i="87"/>
  <c r="H622" i="87"/>
  <c r="H623" i="87"/>
  <c r="H624" i="87"/>
  <c r="H625" i="87"/>
  <c r="H626" i="87"/>
  <c r="H627" i="87"/>
  <c r="H628" i="87"/>
  <c r="H629" i="87"/>
  <c r="H630" i="87"/>
  <c r="H631" i="87"/>
  <c r="H632" i="87"/>
  <c r="H633" i="87"/>
  <c r="H634" i="87"/>
  <c r="H635" i="87"/>
  <c r="H636" i="87"/>
  <c r="H637" i="87"/>
  <c r="H638" i="87"/>
  <c r="H639" i="87"/>
  <c r="H640" i="87"/>
  <c r="H641" i="87"/>
  <c r="H642" i="87"/>
  <c r="H643" i="87"/>
  <c r="H644" i="87"/>
  <c r="H645" i="87"/>
  <c r="H646" i="87"/>
  <c r="H647" i="87"/>
  <c r="H648" i="87"/>
  <c r="H649" i="87"/>
  <c r="H650" i="87"/>
  <c r="H651" i="87"/>
  <c r="H652" i="87"/>
  <c r="H653" i="87"/>
  <c r="H654" i="87"/>
  <c r="H655" i="87"/>
  <c r="H656" i="87"/>
  <c r="H657" i="87"/>
  <c r="H658" i="87"/>
  <c r="H659" i="87"/>
  <c r="H660" i="87"/>
  <c r="H661" i="87"/>
  <c r="H662" i="87"/>
  <c r="H663" i="87"/>
  <c r="H664" i="87"/>
  <c r="H665" i="87"/>
  <c r="H666" i="87"/>
  <c r="H667" i="87"/>
  <c r="H668" i="87"/>
  <c r="H669" i="87"/>
  <c r="H670" i="87"/>
  <c r="H671" i="87"/>
  <c r="H672" i="87"/>
  <c r="H673" i="87"/>
  <c r="H674" i="87"/>
  <c r="H675" i="87"/>
  <c r="H676" i="87"/>
  <c r="H677" i="87"/>
  <c r="H678" i="87"/>
  <c r="H679" i="87"/>
  <c r="H680" i="87"/>
  <c r="H681" i="87"/>
  <c r="H682" i="87"/>
  <c r="H683" i="87"/>
  <c r="H684" i="87"/>
  <c r="H685" i="87"/>
  <c r="H686" i="87"/>
  <c r="H687" i="87"/>
  <c r="H688" i="87"/>
  <c r="H689" i="87"/>
  <c r="H690" i="87"/>
  <c r="H691" i="87"/>
  <c r="H692" i="87"/>
  <c r="H693" i="87"/>
  <c r="H694" i="87"/>
  <c r="H695" i="87"/>
  <c r="H696" i="87"/>
  <c r="H697" i="87"/>
  <c r="H698" i="87"/>
  <c r="H699" i="87"/>
  <c r="H700" i="87"/>
  <c r="H701" i="87"/>
  <c r="H702" i="87"/>
  <c r="H703" i="87"/>
  <c r="H704" i="87"/>
  <c r="H705" i="87"/>
  <c r="H706" i="87"/>
  <c r="H707" i="87"/>
  <c r="H708" i="87"/>
  <c r="H709" i="87"/>
  <c r="H710" i="87"/>
  <c r="H711" i="87"/>
  <c r="H712" i="87"/>
  <c r="H713" i="87"/>
  <c r="H714" i="87"/>
  <c r="H715" i="87"/>
  <c r="H716" i="87"/>
  <c r="H717" i="87"/>
  <c r="H718" i="87"/>
  <c r="H719" i="87"/>
  <c r="H720" i="87"/>
  <c r="H721" i="87"/>
  <c r="H722" i="87"/>
  <c r="H723" i="87"/>
  <c r="H724" i="87"/>
  <c r="H725" i="87"/>
  <c r="H726" i="87"/>
  <c r="H727" i="87"/>
  <c r="H728" i="87"/>
  <c r="H729" i="87"/>
  <c r="H730" i="87"/>
  <c r="H731" i="87"/>
  <c r="H732" i="87"/>
  <c r="H733" i="87"/>
  <c r="H734" i="87"/>
  <c r="H735" i="87"/>
  <c r="H736" i="87"/>
  <c r="H737" i="87"/>
  <c r="H738" i="87"/>
  <c r="H739" i="87"/>
  <c r="H740" i="87"/>
  <c r="H741" i="87"/>
  <c r="H742" i="87"/>
  <c r="H743" i="87"/>
  <c r="H744" i="87"/>
  <c r="H745" i="87"/>
  <c r="H746" i="87"/>
  <c r="H747" i="87"/>
  <c r="H748" i="87"/>
  <c r="H749" i="87"/>
  <c r="H750" i="87"/>
  <c r="H751" i="87"/>
  <c r="H752" i="87"/>
  <c r="H753" i="87"/>
  <c r="H754" i="87"/>
  <c r="H755" i="87"/>
  <c r="H756" i="87"/>
  <c r="H757" i="87"/>
  <c r="H758" i="87"/>
  <c r="H759" i="87"/>
  <c r="H760" i="87"/>
  <c r="H761" i="87"/>
  <c r="H762" i="87"/>
  <c r="H763" i="87"/>
  <c r="H764" i="87"/>
  <c r="H765" i="87"/>
  <c r="H766" i="87"/>
  <c r="H767" i="87"/>
  <c r="H768" i="87"/>
  <c r="H769" i="87"/>
  <c r="H770" i="87"/>
  <c r="H771" i="87"/>
  <c r="H772" i="87"/>
  <c r="H773" i="87"/>
  <c r="H774" i="87"/>
  <c r="H775" i="87"/>
  <c r="H776" i="87"/>
  <c r="H777" i="87"/>
  <c r="H778" i="87"/>
  <c r="H779" i="87"/>
  <c r="H780" i="87"/>
  <c r="H781" i="87"/>
  <c r="H782" i="87"/>
  <c r="H783" i="87"/>
  <c r="H784" i="87"/>
  <c r="H785" i="87"/>
  <c r="H786" i="87"/>
  <c r="H787" i="87"/>
  <c r="H788" i="87"/>
  <c r="H789" i="87"/>
  <c r="H790" i="87"/>
  <c r="H791" i="87"/>
  <c r="H792" i="87"/>
  <c r="H793" i="87"/>
  <c r="H794" i="87"/>
  <c r="H795" i="87"/>
  <c r="H796" i="87"/>
  <c r="H797" i="87"/>
  <c r="H798" i="87"/>
  <c r="H799" i="87"/>
  <c r="H800" i="87"/>
  <c r="H801" i="87"/>
  <c r="H802" i="87"/>
  <c r="H803" i="87"/>
  <c r="H804" i="87"/>
  <c r="H805" i="87"/>
  <c r="H806" i="87"/>
  <c r="H807" i="87"/>
  <c r="H808" i="87"/>
  <c r="H809" i="87"/>
  <c r="H810" i="87"/>
  <c r="H811" i="87"/>
  <c r="H812" i="87"/>
  <c r="H813" i="87"/>
  <c r="H814" i="87"/>
  <c r="H815" i="87"/>
  <c r="H816" i="87"/>
  <c r="H817" i="87"/>
  <c r="H818" i="87"/>
  <c r="H819" i="87"/>
  <c r="H820" i="87"/>
  <c r="H821" i="87"/>
  <c r="H822" i="87"/>
  <c r="H823" i="87"/>
  <c r="H824" i="87"/>
  <c r="H825" i="87"/>
  <c r="H826" i="87"/>
  <c r="H827" i="87"/>
  <c r="H828" i="87"/>
  <c r="H829" i="87"/>
  <c r="H830" i="87"/>
  <c r="H831" i="87"/>
  <c r="H832" i="87"/>
  <c r="H833" i="87"/>
  <c r="H834" i="87"/>
  <c r="H835" i="87"/>
  <c r="H836" i="87"/>
  <c r="H837" i="87"/>
  <c r="H838" i="87"/>
  <c r="H839" i="87"/>
  <c r="H840" i="87"/>
  <c r="H841" i="87"/>
  <c r="H842" i="87"/>
  <c r="H843" i="87"/>
  <c r="H844" i="87"/>
  <c r="H845" i="87"/>
  <c r="H846" i="87"/>
  <c r="H847" i="87"/>
  <c r="H848" i="87"/>
  <c r="H849" i="87"/>
  <c r="H850" i="87"/>
  <c r="H851" i="87"/>
  <c r="H852" i="87"/>
  <c r="H853" i="87"/>
  <c r="H854" i="87"/>
  <c r="H855" i="87"/>
  <c r="H856" i="87"/>
  <c r="H857" i="87"/>
  <c r="H858" i="87"/>
  <c r="H859" i="87"/>
  <c r="H860" i="87"/>
  <c r="H861" i="87"/>
  <c r="H862" i="87"/>
  <c r="H863" i="87"/>
  <c r="H864" i="87"/>
  <c r="H865" i="87"/>
  <c r="H866" i="87"/>
  <c r="H867" i="87"/>
  <c r="H868" i="87"/>
  <c r="H869" i="87"/>
  <c r="H870" i="87"/>
  <c r="H871" i="87"/>
  <c r="H872" i="87"/>
  <c r="H873" i="87"/>
  <c r="H874" i="87"/>
  <c r="H875" i="87"/>
  <c r="H876" i="87"/>
  <c r="H877" i="87"/>
  <c r="H878" i="87"/>
  <c r="H879" i="87"/>
  <c r="H880" i="87"/>
  <c r="H881" i="87"/>
  <c r="H882" i="87"/>
  <c r="H883" i="87"/>
  <c r="H884" i="87"/>
  <c r="H885" i="87"/>
  <c r="H886" i="87"/>
  <c r="H887" i="87"/>
  <c r="H888" i="87"/>
  <c r="H889" i="87"/>
  <c r="H890" i="87"/>
  <c r="H891" i="87"/>
  <c r="H892" i="87"/>
  <c r="H893" i="87"/>
  <c r="H894" i="87"/>
  <c r="H895" i="87"/>
  <c r="H896" i="87"/>
  <c r="H897" i="87"/>
  <c r="H898" i="87"/>
  <c r="H899" i="87"/>
  <c r="H900" i="87"/>
  <c r="H901" i="87"/>
  <c r="H902" i="87"/>
  <c r="H903" i="87"/>
  <c r="H904" i="87"/>
  <c r="H905" i="87"/>
  <c r="H906" i="87"/>
  <c r="H907" i="87"/>
  <c r="H908" i="87"/>
  <c r="H909" i="87"/>
  <c r="H910" i="87"/>
  <c r="H911" i="87"/>
  <c r="H912" i="87"/>
  <c r="H913" i="87"/>
  <c r="H914" i="87"/>
  <c r="H915" i="87"/>
  <c r="H916" i="87"/>
  <c r="H917" i="87"/>
  <c r="H918" i="87"/>
  <c r="H919" i="87"/>
  <c r="H920" i="87"/>
  <c r="H921" i="87"/>
  <c r="H922" i="87"/>
  <c r="H923" i="87"/>
  <c r="H924" i="87"/>
  <c r="H925" i="87"/>
  <c r="H926" i="87"/>
  <c r="H927" i="87"/>
  <c r="H928" i="87"/>
  <c r="H929" i="87"/>
  <c r="H930" i="87"/>
  <c r="H931" i="87"/>
  <c r="H932" i="87"/>
  <c r="H933" i="87"/>
  <c r="H934" i="87"/>
  <c r="H935" i="87"/>
  <c r="H936" i="87"/>
  <c r="H937" i="87"/>
  <c r="H938" i="87"/>
  <c r="H939" i="87"/>
  <c r="H940" i="87"/>
  <c r="H941" i="87"/>
  <c r="H942" i="87"/>
  <c r="H943" i="87"/>
  <c r="H944" i="87"/>
  <c r="H945" i="87"/>
  <c r="H946" i="87"/>
  <c r="H947" i="87"/>
  <c r="H948" i="87"/>
  <c r="H949" i="87"/>
  <c r="H950" i="87"/>
  <c r="H951" i="87"/>
  <c r="H952" i="87"/>
  <c r="H953" i="87"/>
  <c r="H954" i="87"/>
  <c r="H955" i="87"/>
  <c r="H956" i="87"/>
  <c r="H957" i="87"/>
  <c r="H958" i="87"/>
  <c r="H959" i="87"/>
  <c r="H960" i="87"/>
  <c r="H961" i="87"/>
  <c r="H962" i="87"/>
  <c r="H963" i="87"/>
  <c r="H964" i="87"/>
  <c r="H965" i="87"/>
  <c r="H966" i="87"/>
  <c r="H967" i="87"/>
  <c r="H968" i="87"/>
  <c r="H969" i="87"/>
  <c r="H970" i="87"/>
  <c r="H971" i="87"/>
  <c r="H972" i="87"/>
  <c r="H973" i="87"/>
  <c r="H974" i="87"/>
  <c r="H975" i="87"/>
  <c r="H976" i="87"/>
  <c r="H977" i="87"/>
  <c r="H978" i="87"/>
  <c r="H979" i="87"/>
  <c r="H980" i="87"/>
  <c r="H981" i="87"/>
  <c r="H982" i="87"/>
  <c r="H983" i="87"/>
  <c r="H984" i="87"/>
  <c r="H985" i="87"/>
  <c r="H986" i="87"/>
  <c r="H987" i="87"/>
  <c r="H988" i="87"/>
  <c r="H989" i="87"/>
  <c r="H990" i="87"/>
  <c r="H991" i="87"/>
  <c r="H992" i="87"/>
  <c r="H993" i="87"/>
  <c r="H994" i="87"/>
  <c r="H995" i="87"/>
  <c r="H996" i="87"/>
  <c r="H997" i="87"/>
  <c r="H998" i="87"/>
  <c r="H999" i="87"/>
  <c r="H1000" i="87"/>
  <c r="H1001" i="87"/>
  <c r="H1002" i="87"/>
  <c r="H1003" i="87"/>
  <c r="H1004" i="87"/>
  <c r="H1005" i="87"/>
  <c r="H1006" i="87"/>
  <c r="H1007" i="87"/>
  <c r="H1008" i="87"/>
  <c r="H1009" i="87"/>
  <c r="H1010" i="87"/>
  <c r="H1011" i="87"/>
  <c r="H1012" i="87"/>
  <c r="H1013" i="87"/>
  <c r="H1014" i="87"/>
  <c r="H1015" i="87"/>
  <c r="H1016" i="87"/>
  <c r="H1017" i="87"/>
  <c r="H1018" i="87"/>
  <c r="H1019" i="87"/>
  <c r="H1020" i="87"/>
  <c r="H1021" i="87"/>
  <c r="H1022" i="87"/>
  <c r="H1023" i="87"/>
  <c r="H1024" i="87"/>
  <c r="H1025" i="87"/>
  <c r="H1026" i="87"/>
  <c r="H1027" i="87"/>
  <c r="H1028" i="87"/>
  <c r="H1029" i="87"/>
  <c r="H1030" i="87"/>
  <c r="H1031" i="87"/>
  <c r="H1032" i="87"/>
  <c r="H1033" i="87"/>
  <c r="H1034" i="87"/>
  <c r="H1035" i="87"/>
  <c r="H1036" i="87"/>
  <c r="H1037" i="87"/>
  <c r="H1038" i="87"/>
  <c r="H1039" i="87"/>
  <c r="H1040" i="87"/>
  <c r="H1041" i="87"/>
  <c r="H1042" i="87"/>
  <c r="H1043" i="87"/>
  <c r="H1044" i="87"/>
  <c r="H1045" i="87"/>
  <c r="H1046" i="87"/>
  <c r="H1047" i="87"/>
  <c r="H1048" i="87"/>
  <c r="H1049" i="87"/>
  <c r="H1050" i="87"/>
  <c r="H1051" i="87"/>
  <c r="H1052" i="87"/>
  <c r="H1053" i="87"/>
  <c r="H1054" i="87"/>
  <c r="H1055" i="87"/>
  <c r="H1056" i="87"/>
  <c r="H1057" i="87"/>
  <c r="H1058" i="87"/>
  <c r="H1059" i="87"/>
  <c r="H1060" i="87"/>
  <c r="H1061" i="87"/>
  <c r="H1062" i="87"/>
  <c r="H1063" i="87"/>
  <c r="H14" i="87"/>
  <c r="Q78" i="107"/>
  <c r="Q23" i="107"/>
  <c r="F1714" i="131"/>
  <c r="F1781" i="131"/>
  <c r="F1780" i="131"/>
  <c r="F1779" i="131"/>
  <c r="F1778" i="131"/>
  <c r="F1777" i="131"/>
  <c r="F1776" i="131"/>
  <c r="F1775" i="131"/>
  <c r="F1774" i="131"/>
  <c r="F1773" i="131"/>
  <c r="F1772" i="131"/>
  <c r="F1771" i="131"/>
  <c r="F1770" i="131"/>
  <c r="F1769" i="131"/>
  <c r="F1768" i="131"/>
  <c r="F1767" i="131"/>
  <c r="F1766" i="131"/>
  <c r="F1765" i="131"/>
  <c r="F1764" i="131"/>
  <c r="F1763" i="131"/>
  <c r="F1762" i="131"/>
  <c r="F1761" i="131"/>
  <c r="F1760" i="131"/>
  <c r="F1759" i="131"/>
  <c r="F1758" i="131"/>
  <c r="F1757" i="131"/>
  <c r="F1756" i="131"/>
  <c r="F1755" i="131"/>
  <c r="F1754" i="131"/>
  <c r="F1753" i="131"/>
  <c r="F1752" i="131"/>
  <c r="F1751" i="131"/>
  <c r="F1750" i="131"/>
  <c r="F1749" i="131"/>
  <c r="F1748" i="131"/>
  <c r="F1747" i="131"/>
  <c r="F1746" i="131"/>
  <c r="F1745" i="131"/>
  <c r="F1744" i="131"/>
  <c r="F1743" i="131"/>
  <c r="F1742" i="131"/>
  <c r="F1741" i="131"/>
  <c r="F1740" i="131"/>
  <c r="F1739" i="131"/>
  <c r="F1738" i="131"/>
  <c r="F1737" i="131"/>
  <c r="F1736" i="131"/>
  <c r="F1735" i="131"/>
  <c r="F1734" i="131"/>
  <c r="F1733" i="131"/>
  <c r="F1732" i="131"/>
  <c r="F1731" i="131"/>
  <c r="F1730" i="131"/>
  <c r="F1729" i="131"/>
  <c r="F1728" i="131"/>
  <c r="F1727" i="131"/>
  <c r="F1726" i="131"/>
  <c r="F1725" i="131"/>
  <c r="F1724" i="131"/>
  <c r="F1723" i="131"/>
  <c r="F1722" i="131"/>
  <c r="F1721" i="131"/>
  <c r="F1720" i="131"/>
  <c r="F1719" i="131"/>
  <c r="F1718" i="131"/>
  <c r="F1717" i="131"/>
  <c r="F1716" i="131"/>
  <c r="F1715" i="131"/>
  <c r="F1713" i="131"/>
  <c r="F1712" i="131"/>
  <c r="F1711" i="131"/>
  <c r="F1710" i="131"/>
  <c r="F1709" i="131"/>
  <c r="F1708" i="131"/>
  <c r="F1707" i="131"/>
  <c r="F1706" i="131"/>
  <c r="F1705" i="131"/>
  <c r="F1704" i="131"/>
  <c r="F1703" i="131"/>
  <c r="F1702" i="131"/>
  <c r="F1701" i="131"/>
  <c r="F1700" i="131"/>
  <c r="F1699" i="131"/>
  <c r="F1698" i="131"/>
  <c r="F1697" i="131"/>
  <c r="F1696" i="131"/>
  <c r="F1695" i="131"/>
  <c r="F1694" i="131"/>
  <c r="F1693" i="131"/>
  <c r="F1692" i="131"/>
  <c r="F1691" i="131"/>
  <c r="F1690" i="131"/>
  <c r="F1689" i="131"/>
  <c r="F1688" i="131"/>
  <c r="F1687" i="131"/>
  <c r="F1686" i="131"/>
  <c r="F1685" i="131"/>
  <c r="F1684" i="131"/>
  <c r="F1683" i="131"/>
  <c r="F1682" i="131"/>
  <c r="F1681" i="131"/>
  <c r="F1680" i="131"/>
  <c r="F1679" i="131"/>
  <c r="F1678" i="131"/>
  <c r="F1677" i="131"/>
  <c r="F1676" i="131"/>
  <c r="F1675" i="131"/>
  <c r="F1674" i="131"/>
  <c r="F1673" i="131"/>
  <c r="F1672" i="131"/>
  <c r="F1671" i="131"/>
  <c r="F1670" i="131"/>
  <c r="F1669" i="131"/>
  <c r="F1668" i="131"/>
  <c r="F1667" i="131"/>
  <c r="F1666" i="131"/>
  <c r="F1665" i="131"/>
  <c r="F1664" i="131"/>
  <c r="F1663" i="131"/>
  <c r="F1662" i="131"/>
  <c r="F1661" i="131"/>
  <c r="F1660" i="131"/>
  <c r="F1659" i="131"/>
  <c r="F1658" i="131"/>
  <c r="F1657" i="131"/>
  <c r="F1656" i="131"/>
  <c r="F1655" i="131"/>
  <c r="F1654" i="131"/>
  <c r="F1653" i="131"/>
  <c r="F1652" i="131"/>
  <c r="F1651" i="131"/>
  <c r="F1650" i="131"/>
  <c r="F1649" i="131"/>
  <c r="F1648" i="131"/>
  <c r="F1647" i="131"/>
  <c r="F1646" i="131"/>
  <c r="F1645" i="131"/>
  <c r="F1644" i="131"/>
  <c r="F1643" i="131"/>
  <c r="F1642" i="131"/>
  <c r="F1641" i="131"/>
  <c r="F1640" i="131"/>
  <c r="F1639" i="131"/>
  <c r="F1638" i="131"/>
  <c r="F1637" i="131"/>
  <c r="F1636" i="131"/>
  <c r="F1635" i="131"/>
  <c r="F1634" i="131"/>
  <c r="F1633" i="131"/>
  <c r="F1632" i="131"/>
  <c r="F1631" i="131"/>
  <c r="F1630" i="131"/>
  <c r="F1629" i="131"/>
  <c r="F1628" i="131"/>
  <c r="F1627" i="131"/>
  <c r="F1626" i="131"/>
  <c r="F1625" i="131"/>
  <c r="F1624" i="131"/>
  <c r="F1623" i="131"/>
  <c r="F1622" i="131"/>
  <c r="F1621" i="131"/>
  <c r="F1620" i="131"/>
  <c r="F1619" i="131"/>
  <c r="F1618" i="131"/>
  <c r="F1617" i="131"/>
  <c r="F1616" i="131"/>
  <c r="F1615" i="131"/>
  <c r="F1614" i="131"/>
  <c r="F1613" i="131"/>
  <c r="F1612" i="131"/>
  <c r="F1611" i="131"/>
  <c r="F1610" i="131"/>
  <c r="F1609" i="131"/>
  <c r="F1608" i="131"/>
  <c r="F1607" i="131"/>
  <c r="F1606" i="131"/>
  <c r="F1605" i="131"/>
  <c r="F1604" i="131"/>
  <c r="F1603" i="131"/>
  <c r="F1602" i="131"/>
  <c r="F1601" i="131"/>
  <c r="F1600" i="131"/>
  <c r="F1599" i="131"/>
  <c r="F1598" i="131"/>
  <c r="F1597" i="131"/>
  <c r="F1596" i="131"/>
  <c r="F1595" i="131"/>
  <c r="F1594" i="131"/>
  <c r="F1593" i="131"/>
  <c r="F1592" i="131"/>
  <c r="F1591" i="131"/>
  <c r="F1590" i="131"/>
  <c r="F1589" i="131"/>
  <c r="F1588" i="131"/>
  <c r="F1587" i="131"/>
  <c r="F1586" i="131"/>
  <c r="F1585" i="131"/>
  <c r="F1584" i="131"/>
  <c r="F1583" i="131"/>
  <c r="F1582" i="131"/>
  <c r="F1581" i="131"/>
  <c r="F1580" i="131"/>
  <c r="F1579" i="131"/>
  <c r="F1578" i="131"/>
  <c r="F1577" i="131"/>
  <c r="F1576" i="131"/>
  <c r="F1575" i="131"/>
  <c r="F1574" i="131"/>
  <c r="F1573" i="131"/>
  <c r="F1572" i="131"/>
  <c r="F1571" i="131"/>
  <c r="F1570" i="131"/>
  <c r="F1569" i="131"/>
  <c r="F1568" i="131"/>
  <c r="F1567" i="131"/>
  <c r="F1566" i="131"/>
  <c r="F1565" i="131"/>
  <c r="F1564" i="131"/>
  <c r="F1563" i="131"/>
  <c r="F1562" i="131"/>
  <c r="F1561" i="131"/>
  <c r="F1560" i="131"/>
  <c r="F1559" i="131"/>
  <c r="F1558" i="131"/>
  <c r="F1557" i="131"/>
  <c r="F1556" i="131"/>
  <c r="F1555" i="131"/>
  <c r="F1554" i="131"/>
  <c r="F1553" i="131"/>
  <c r="F1552" i="131"/>
  <c r="F1551" i="131"/>
  <c r="F1550" i="131"/>
  <c r="F1549" i="131"/>
  <c r="F1548" i="131"/>
  <c r="F1547" i="131"/>
  <c r="F1546" i="131"/>
  <c r="F1545" i="131"/>
  <c r="F1544" i="131"/>
  <c r="F1543" i="131"/>
  <c r="F1542" i="131"/>
  <c r="F1541" i="131"/>
  <c r="F1540" i="131"/>
  <c r="F1539" i="131"/>
  <c r="F1538" i="131"/>
  <c r="F1537" i="131"/>
  <c r="F1536" i="131"/>
  <c r="F1535" i="131"/>
  <c r="F1534" i="131"/>
  <c r="F1533" i="131"/>
  <c r="F1532" i="131"/>
  <c r="F1531" i="131"/>
  <c r="F1530" i="131"/>
  <c r="F1529" i="131"/>
  <c r="F1528" i="131"/>
  <c r="F1527" i="131"/>
  <c r="F1526" i="131"/>
  <c r="F1525" i="131"/>
  <c r="F1524" i="131"/>
  <c r="F1523" i="131"/>
  <c r="F1522" i="131"/>
  <c r="F1521" i="131"/>
  <c r="F1520" i="131"/>
  <c r="F1519" i="131"/>
  <c r="F1518" i="131"/>
  <c r="F1517" i="131"/>
  <c r="F1516" i="131"/>
  <c r="F1515" i="131"/>
  <c r="F1514" i="131"/>
  <c r="F1513" i="131"/>
  <c r="F1512" i="131"/>
  <c r="F1511" i="131"/>
  <c r="F1510" i="131"/>
  <c r="F1509" i="131"/>
  <c r="F1508" i="131"/>
  <c r="F1507" i="131"/>
  <c r="F1506" i="131"/>
  <c r="F1505" i="131"/>
  <c r="F1504" i="131"/>
  <c r="F1503" i="131"/>
  <c r="F1502" i="131"/>
  <c r="F1501" i="131"/>
  <c r="F1500" i="131"/>
  <c r="F1499" i="131"/>
  <c r="F1498" i="131"/>
  <c r="F1497" i="131"/>
  <c r="F1496" i="131"/>
  <c r="F1495" i="131"/>
  <c r="F1494" i="131"/>
  <c r="F1493" i="131"/>
  <c r="F1492" i="131"/>
  <c r="F1491" i="131"/>
  <c r="F1490" i="131"/>
  <c r="F1489" i="131"/>
  <c r="F1488" i="131"/>
  <c r="F1487" i="131"/>
  <c r="F1486" i="131"/>
  <c r="F1485" i="131"/>
  <c r="F1484" i="131"/>
  <c r="F1483" i="131"/>
  <c r="F1482" i="131"/>
  <c r="F1481" i="131"/>
  <c r="F1480" i="131"/>
  <c r="F1479" i="131"/>
  <c r="F1478" i="131"/>
  <c r="F1477" i="131"/>
  <c r="F1476" i="131"/>
  <c r="F1475" i="131"/>
  <c r="F1474" i="131"/>
  <c r="F1473" i="131"/>
  <c r="F1472" i="131"/>
  <c r="F1471" i="131"/>
  <c r="F1470" i="131"/>
  <c r="F1469" i="131"/>
  <c r="F1468" i="131"/>
  <c r="F1467" i="131"/>
  <c r="F1466" i="131"/>
  <c r="F1465" i="131"/>
  <c r="F1464" i="131"/>
  <c r="F1463" i="131"/>
  <c r="F1462" i="131"/>
  <c r="F1461" i="131"/>
  <c r="F1460" i="131"/>
  <c r="F1459" i="131"/>
  <c r="F1458" i="131"/>
  <c r="F1457" i="131"/>
  <c r="F1456" i="131"/>
  <c r="F1455" i="131"/>
  <c r="F1454" i="131"/>
  <c r="F1453" i="131"/>
  <c r="F1452" i="131"/>
  <c r="F1451" i="131"/>
  <c r="F1450" i="131"/>
  <c r="F1449" i="131"/>
  <c r="F1448" i="131"/>
  <c r="F1447" i="131"/>
  <c r="F1446" i="131"/>
  <c r="F1445" i="131"/>
  <c r="F1444" i="131"/>
  <c r="F1443" i="131"/>
  <c r="F1442" i="131"/>
  <c r="F1441" i="131"/>
  <c r="F1440" i="131"/>
  <c r="F1439" i="131"/>
  <c r="F1438" i="131"/>
  <c r="F1437" i="131"/>
  <c r="F1436" i="131"/>
  <c r="F1435" i="131"/>
  <c r="F1434" i="131"/>
  <c r="F1433" i="131"/>
  <c r="F1432" i="131"/>
  <c r="F1431" i="131"/>
  <c r="F1430" i="131"/>
  <c r="F1429" i="131"/>
  <c r="F1428" i="131"/>
  <c r="F1427" i="131"/>
  <c r="F1426" i="131"/>
  <c r="F1425" i="131"/>
  <c r="F1424" i="131"/>
  <c r="F1423" i="131"/>
  <c r="F1422" i="131"/>
  <c r="F1421" i="131"/>
  <c r="F1420" i="131"/>
  <c r="F1419" i="131"/>
  <c r="F1418" i="131"/>
  <c r="F1417" i="131"/>
  <c r="F1416" i="131"/>
  <c r="F1415" i="131"/>
  <c r="F1414" i="131"/>
  <c r="F1413" i="131"/>
  <c r="F1412" i="131"/>
  <c r="F1411" i="131"/>
  <c r="F1410" i="131"/>
  <c r="F1409" i="131"/>
  <c r="F1408" i="131"/>
  <c r="F1407" i="131"/>
  <c r="F1406" i="131"/>
  <c r="F1405" i="131"/>
  <c r="F1404" i="131"/>
  <c r="F1403" i="131"/>
  <c r="F1402" i="131"/>
  <c r="F1401" i="131"/>
  <c r="F1400" i="131"/>
  <c r="F1399" i="131"/>
  <c r="F1398" i="131"/>
  <c r="F1397" i="131"/>
  <c r="F1396" i="131"/>
  <c r="F1395" i="131"/>
  <c r="F1394" i="131"/>
  <c r="F1393" i="131"/>
  <c r="F1392" i="131"/>
  <c r="F1391" i="131"/>
  <c r="F1390" i="131"/>
  <c r="F1389" i="131"/>
  <c r="F1388" i="131"/>
  <c r="F1387" i="131"/>
  <c r="F1386" i="131"/>
  <c r="F1385" i="131"/>
  <c r="F1384" i="131"/>
  <c r="F1383" i="131"/>
  <c r="F1382" i="131"/>
  <c r="F1381" i="131"/>
  <c r="F1380" i="131"/>
  <c r="F1379" i="131"/>
  <c r="F1378" i="131"/>
  <c r="F1377" i="131"/>
  <c r="F1376" i="131"/>
  <c r="F1375" i="131"/>
  <c r="F1374" i="131"/>
  <c r="F1373" i="131"/>
  <c r="F1372" i="131"/>
  <c r="F1371" i="131"/>
  <c r="F1370" i="131"/>
  <c r="F1369" i="131"/>
  <c r="F1368" i="131"/>
  <c r="F1367" i="131"/>
  <c r="F1366" i="131"/>
  <c r="F1365" i="131"/>
  <c r="F1364" i="131"/>
  <c r="F1363" i="131"/>
  <c r="F1362" i="131"/>
  <c r="F1361" i="131"/>
  <c r="F1360" i="131"/>
  <c r="F1359" i="131"/>
  <c r="F1358" i="131"/>
  <c r="F1357" i="131"/>
  <c r="F1356" i="131"/>
  <c r="F1355" i="131"/>
  <c r="F1354" i="131"/>
  <c r="F1353" i="131"/>
  <c r="F1352" i="131"/>
  <c r="F1351" i="131"/>
  <c r="F1350" i="131"/>
  <c r="F1349" i="131"/>
  <c r="F1348" i="131"/>
  <c r="F1347" i="131"/>
  <c r="F1346" i="131"/>
  <c r="F1345" i="131"/>
  <c r="F1344" i="131"/>
  <c r="F1343" i="131"/>
  <c r="F1342" i="131"/>
  <c r="F1341" i="131"/>
  <c r="F1340" i="131"/>
  <c r="F1339" i="131"/>
  <c r="F1338" i="131"/>
  <c r="F1337" i="131"/>
  <c r="F1336" i="131"/>
  <c r="F1335" i="131"/>
  <c r="F1334" i="131"/>
  <c r="F1333" i="131"/>
  <c r="F1332" i="131"/>
  <c r="F1331" i="131"/>
  <c r="F1330" i="131"/>
  <c r="F1329" i="131"/>
  <c r="F1328" i="131"/>
  <c r="F1327" i="131"/>
  <c r="F1326" i="131"/>
  <c r="F1325" i="131"/>
  <c r="F1324" i="131"/>
  <c r="F1323" i="131"/>
  <c r="F1322" i="131"/>
  <c r="F1321" i="131"/>
  <c r="F1320" i="131"/>
  <c r="F1319" i="131"/>
  <c r="F1318" i="131"/>
  <c r="F1317" i="131"/>
  <c r="F1316" i="131"/>
  <c r="F1315" i="131"/>
  <c r="F1314" i="131"/>
  <c r="F1313" i="131"/>
  <c r="F1312" i="131"/>
  <c r="F1311" i="131"/>
  <c r="F1310" i="131"/>
  <c r="F1309" i="131"/>
  <c r="F1308" i="131"/>
  <c r="F1307" i="131"/>
  <c r="F1306" i="131"/>
  <c r="F1305" i="131"/>
  <c r="F1304" i="131"/>
  <c r="F1303" i="131"/>
  <c r="F1302" i="131"/>
  <c r="F1301" i="131"/>
  <c r="F1300" i="131"/>
  <c r="F1299" i="131"/>
  <c r="F1298" i="131"/>
  <c r="F1297" i="131"/>
  <c r="F1296" i="131"/>
  <c r="F1295" i="131"/>
  <c r="F1294" i="131"/>
  <c r="F1293" i="131"/>
  <c r="F1292" i="131"/>
  <c r="F1291" i="131"/>
  <c r="F1290" i="131"/>
  <c r="F1289" i="131"/>
  <c r="F1288" i="131"/>
  <c r="F1287" i="131"/>
  <c r="F1286" i="131"/>
  <c r="F1285" i="131"/>
  <c r="F1284" i="131"/>
  <c r="F1283" i="131"/>
  <c r="F1282" i="131"/>
  <c r="F1281" i="131"/>
  <c r="F1280" i="131"/>
  <c r="F1279" i="131"/>
  <c r="F1278" i="131"/>
  <c r="F1277" i="131"/>
  <c r="F1276" i="131"/>
  <c r="F1275" i="131"/>
  <c r="F1274" i="131"/>
  <c r="F1273" i="131"/>
  <c r="F1272" i="131"/>
  <c r="F1271" i="131"/>
  <c r="F1270" i="131"/>
  <c r="F1269" i="131"/>
  <c r="F1268" i="131"/>
  <c r="F1267" i="131"/>
  <c r="F1266" i="131"/>
  <c r="F1265" i="131"/>
  <c r="F1264" i="131"/>
  <c r="F1263" i="131"/>
  <c r="F1262" i="131"/>
  <c r="F1261" i="131"/>
  <c r="F1260" i="131"/>
  <c r="F1259" i="131"/>
  <c r="F1258" i="131"/>
  <c r="F1257" i="131"/>
  <c r="F1256" i="131"/>
  <c r="F1255" i="131"/>
  <c r="F1254" i="131"/>
  <c r="F1253" i="131"/>
  <c r="F1252" i="131"/>
  <c r="F1251" i="131"/>
  <c r="F1250" i="131"/>
  <c r="F1249" i="131"/>
  <c r="F1248" i="131"/>
  <c r="F1247" i="131"/>
  <c r="F1246" i="131"/>
  <c r="F1245" i="131"/>
  <c r="F1244" i="131"/>
  <c r="F1243" i="131"/>
  <c r="F1242" i="131"/>
  <c r="F1241" i="131"/>
  <c r="F1240" i="131"/>
  <c r="F1239" i="131"/>
  <c r="F1238" i="131"/>
  <c r="F1237" i="131"/>
  <c r="F1236" i="131"/>
  <c r="F1235" i="131"/>
  <c r="F1234" i="131"/>
  <c r="F1233" i="131"/>
  <c r="F1232" i="131"/>
  <c r="F1231" i="131"/>
  <c r="F1230" i="131"/>
  <c r="F1229" i="131"/>
  <c r="F1228" i="131"/>
  <c r="F1227" i="131"/>
  <c r="F1226" i="131"/>
  <c r="F1225" i="131"/>
  <c r="F1224" i="131"/>
  <c r="F1223" i="131"/>
  <c r="F1222" i="131"/>
  <c r="F1221" i="131"/>
  <c r="F1220" i="131"/>
  <c r="F1219" i="131"/>
  <c r="F1218" i="131"/>
  <c r="F1217" i="131"/>
  <c r="F1216" i="131"/>
  <c r="F1215" i="131"/>
  <c r="F1214" i="131"/>
  <c r="F1213" i="131"/>
  <c r="F1212" i="131"/>
  <c r="F1211" i="131"/>
  <c r="F1210" i="131"/>
  <c r="F1209" i="131"/>
  <c r="F1208" i="131"/>
  <c r="F1207" i="131"/>
  <c r="F1206" i="131"/>
  <c r="F1205" i="131"/>
  <c r="F1204" i="131"/>
  <c r="F1203" i="131"/>
  <c r="F1202" i="131"/>
  <c r="F1201" i="131"/>
  <c r="F1200" i="131"/>
  <c r="F1199" i="131"/>
  <c r="F1198" i="131"/>
  <c r="F1197" i="131"/>
  <c r="F1196" i="131"/>
  <c r="F1195" i="131"/>
  <c r="F1194" i="131"/>
  <c r="F1193" i="131"/>
  <c r="F1192" i="131"/>
  <c r="F1191" i="131"/>
  <c r="F1190" i="131"/>
  <c r="F1189" i="131"/>
  <c r="F1188" i="131"/>
  <c r="F1187" i="131"/>
  <c r="F1186" i="131"/>
  <c r="F1185" i="131"/>
  <c r="F1184" i="131"/>
  <c r="F1183" i="131"/>
  <c r="F1182" i="131"/>
  <c r="F1181" i="131"/>
  <c r="F1180" i="131"/>
  <c r="F1179" i="131"/>
  <c r="F1178" i="131"/>
  <c r="F1177" i="131"/>
  <c r="F1176" i="131"/>
  <c r="F1175" i="131"/>
  <c r="F1174" i="131"/>
  <c r="F1173" i="131"/>
  <c r="F1172" i="131"/>
  <c r="F1171" i="131"/>
  <c r="F1170" i="131"/>
  <c r="F1169" i="131"/>
  <c r="F1168" i="131"/>
  <c r="F1167" i="131"/>
  <c r="F1166" i="131"/>
  <c r="F1165" i="131"/>
  <c r="F1164" i="131"/>
  <c r="F1163" i="131"/>
  <c r="F1162" i="131"/>
  <c r="F1161" i="131"/>
  <c r="F1160" i="131"/>
  <c r="F1159" i="131"/>
  <c r="F1158" i="131"/>
  <c r="F1157" i="131"/>
  <c r="F1156" i="131"/>
  <c r="F1155" i="131"/>
  <c r="F1154" i="131"/>
  <c r="F1153" i="131"/>
  <c r="F1152" i="131"/>
  <c r="F1151" i="131"/>
  <c r="F1150" i="131"/>
  <c r="F1149" i="131"/>
  <c r="F1148" i="131"/>
  <c r="F1147" i="131"/>
  <c r="F1146" i="131"/>
  <c r="F1145" i="131"/>
  <c r="F1144" i="131"/>
  <c r="F1143" i="131"/>
  <c r="F1142" i="131"/>
  <c r="F1141" i="131"/>
  <c r="F1140" i="131"/>
  <c r="F1139" i="131"/>
  <c r="F1138" i="131"/>
  <c r="F1137" i="131"/>
  <c r="F1136" i="131"/>
  <c r="F1135" i="131"/>
  <c r="F1134" i="131"/>
  <c r="F1133" i="131"/>
  <c r="F1132" i="131"/>
  <c r="F1131" i="131"/>
  <c r="F1130" i="131"/>
  <c r="F1129" i="131"/>
  <c r="F1128" i="131"/>
  <c r="F1127" i="131"/>
  <c r="F1126" i="131"/>
  <c r="F1125" i="131"/>
  <c r="F1124" i="131"/>
  <c r="F1123" i="131"/>
  <c r="F1122" i="131"/>
  <c r="F1121" i="131"/>
  <c r="F1120" i="131"/>
  <c r="F1119" i="131"/>
  <c r="F1118" i="131"/>
  <c r="F1117" i="131"/>
  <c r="F1116" i="131"/>
  <c r="F1115" i="131"/>
  <c r="F1114" i="131"/>
  <c r="F1113" i="131"/>
  <c r="F1112" i="131"/>
  <c r="F1111" i="131"/>
  <c r="F1110" i="131"/>
  <c r="F1109" i="131"/>
  <c r="F1108" i="131"/>
  <c r="F1107" i="131"/>
  <c r="F1106" i="131"/>
  <c r="F1105" i="131"/>
  <c r="F1104" i="131"/>
  <c r="F1103" i="131"/>
  <c r="F1102" i="131"/>
  <c r="F1101" i="131"/>
  <c r="F1100" i="131"/>
  <c r="F1099" i="131"/>
  <c r="F1098" i="131"/>
  <c r="F1097" i="131"/>
  <c r="F1096" i="131"/>
  <c r="F1095" i="131"/>
  <c r="F1094" i="131"/>
  <c r="F1093" i="131"/>
  <c r="F1092" i="131"/>
  <c r="F1091" i="131"/>
  <c r="F1090" i="131"/>
  <c r="F1089" i="131"/>
  <c r="F1088" i="131"/>
  <c r="F1087" i="131"/>
  <c r="F1086" i="131"/>
  <c r="F1085" i="131"/>
  <c r="F1084" i="131"/>
  <c r="F1083" i="131"/>
  <c r="F1082" i="131"/>
  <c r="F1081" i="131"/>
  <c r="F1080" i="131"/>
  <c r="F1079" i="131"/>
  <c r="F1078" i="131"/>
  <c r="F1077" i="131"/>
  <c r="F1076" i="131"/>
  <c r="F1075" i="131"/>
  <c r="F1074" i="131"/>
  <c r="F1073" i="131"/>
  <c r="F1072" i="131"/>
  <c r="F1071" i="131"/>
  <c r="F1070" i="131"/>
  <c r="F1069" i="131"/>
  <c r="F1068" i="131"/>
  <c r="F1067" i="131"/>
  <c r="F1066" i="131"/>
  <c r="F1065" i="131"/>
  <c r="F1064" i="131"/>
  <c r="F1063" i="131"/>
  <c r="F1062" i="131"/>
  <c r="F1061" i="131"/>
  <c r="F1060" i="131"/>
  <c r="F1059" i="131"/>
  <c r="F1058" i="131"/>
  <c r="F1057" i="131"/>
  <c r="F1056" i="131"/>
  <c r="F1055" i="131"/>
  <c r="F1054" i="131"/>
  <c r="F1053" i="131"/>
  <c r="F1052" i="131"/>
  <c r="F1051" i="131"/>
  <c r="F1050" i="131"/>
  <c r="F1049" i="131"/>
  <c r="F1048" i="131"/>
  <c r="F1047" i="131"/>
  <c r="F1046" i="131"/>
  <c r="F1045" i="131"/>
  <c r="F1044" i="131"/>
  <c r="F1043" i="131"/>
  <c r="F1042" i="131"/>
  <c r="F1041" i="131"/>
  <c r="F1040" i="131"/>
  <c r="F1039" i="131"/>
  <c r="F1038" i="131"/>
  <c r="F1037" i="131"/>
  <c r="F1036" i="131"/>
  <c r="F1035" i="131"/>
  <c r="F1034" i="131"/>
  <c r="F1033" i="131"/>
  <c r="F1032" i="131"/>
  <c r="F1031" i="131"/>
  <c r="F1030" i="131"/>
  <c r="F1029" i="131"/>
  <c r="F1028" i="131"/>
  <c r="F1027" i="131"/>
  <c r="F1026" i="131"/>
  <c r="F1025" i="131"/>
  <c r="F1024" i="131"/>
  <c r="F1023" i="131"/>
  <c r="F1022" i="131"/>
  <c r="F1021" i="131"/>
  <c r="F1020" i="131"/>
  <c r="F1019" i="131"/>
  <c r="F1018" i="131"/>
  <c r="F1017" i="131"/>
  <c r="F1016" i="131"/>
  <c r="F1015" i="131"/>
  <c r="F1014" i="131"/>
  <c r="F1013" i="131"/>
  <c r="F1012" i="131"/>
  <c r="F1011" i="131"/>
  <c r="F1010" i="131"/>
  <c r="F1009" i="131"/>
  <c r="F1008" i="131"/>
  <c r="F1007" i="131"/>
  <c r="F1006" i="131"/>
  <c r="F1005" i="131"/>
  <c r="F1004" i="131"/>
  <c r="F1003" i="131"/>
  <c r="F1002" i="131"/>
  <c r="F1001" i="131"/>
  <c r="F1000" i="131"/>
  <c r="F999" i="131"/>
  <c r="F998" i="131"/>
  <c r="F997" i="131"/>
  <c r="F996" i="131"/>
  <c r="F995" i="131"/>
  <c r="F994" i="131"/>
  <c r="F993" i="131"/>
  <c r="F992" i="131"/>
  <c r="F991" i="131"/>
  <c r="F990" i="131"/>
  <c r="F989" i="131"/>
  <c r="F988" i="131"/>
  <c r="F987" i="131"/>
  <c r="F986" i="131"/>
  <c r="F985" i="131"/>
  <c r="F984" i="131"/>
  <c r="F983" i="131"/>
  <c r="F982" i="131"/>
  <c r="F981" i="131"/>
  <c r="F980" i="131"/>
  <c r="F979" i="131"/>
  <c r="F978" i="131"/>
  <c r="F977" i="131"/>
  <c r="F976" i="131"/>
  <c r="F975" i="131"/>
  <c r="F974" i="131"/>
  <c r="F973" i="131"/>
  <c r="F972" i="131"/>
  <c r="F971" i="131"/>
  <c r="F970" i="131"/>
  <c r="F969" i="131"/>
  <c r="F968" i="131"/>
  <c r="F967" i="131"/>
  <c r="F966" i="131"/>
  <c r="F965" i="131"/>
  <c r="F964" i="131"/>
  <c r="F963" i="131"/>
  <c r="F962" i="131"/>
  <c r="F961" i="131"/>
  <c r="F960" i="131"/>
  <c r="F959" i="131"/>
  <c r="F958" i="131"/>
  <c r="F957" i="131"/>
  <c r="F956" i="131"/>
  <c r="F955" i="131"/>
  <c r="F954" i="131"/>
  <c r="F953" i="131"/>
  <c r="F952" i="131"/>
  <c r="F951" i="131"/>
  <c r="F950" i="131"/>
  <c r="F949" i="131"/>
  <c r="F948" i="131"/>
  <c r="F947" i="131"/>
  <c r="F946" i="131"/>
  <c r="F945" i="131"/>
  <c r="F944" i="131"/>
  <c r="F943" i="131"/>
  <c r="F942" i="131"/>
  <c r="F941" i="131"/>
  <c r="F940" i="131"/>
  <c r="F939" i="131"/>
  <c r="F938" i="131"/>
  <c r="F937" i="131"/>
  <c r="F936" i="131"/>
  <c r="F935" i="131"/>
  <c r="F934" i="131"/>
  <c r="F933" i="131"/>
  <c r="F932" i="131"/>
  <c r="F931" i="131"/>
  <c r="F930" i="131"/>
  <c r="F929" i="131"/>
  <c r="F928" i="131"/>
  <c r="F927" i="131"/>
  <c r="F926" i="131"/>
  <c r="F925" i="131"/>
  <c r="F924" i="131"/>
  <c r="F923" i="131"/>
  <c r="F922" i="131"/>
  <c r="F921" i="131"/>
  <c r="F920" i="131"/>
  <c r="F919" i="131"/>
  <c r="F918" i="131"/>
  <c r="F917" i="131"/>
  <c r="F916" i="131"/>
  <c r="F915" i="131"/>
  <c r="F914" i="131"/>
  <c r="F913" i="131"/>
  <c r="F912" i="131"/>
  <c r="F911" i="131"/>
  <c r="F910" i="131"/>
  <c r="F909" i="131"/>
  <c r="F908" i="131"/>
  <c r="F907" i="131"/>
  <c r="F906" i="131"/>
  <c r="F905" i="131"/>
  <c r="F904" i="131"/>
  <c r="F903" i="131"/>
  <c r="F902" i="131"/>
  <c r="F901" i="131"/>
  <c r="F900" i="131"/>
  <c r="F899" i="131"/>
  <c r="F898" i="131"/>
  <c r="F897" i="131"/>
  <c r="F896" i="131"/>
  <c r="F895" i="131"/>
  <c r="F894" i="131"/>
  <c r="F893" i="131"/>
  <c r="F892" i="131"/>
  <c r="F891" i="131"/>
  <c r="F890" i="131"/>
  <c r="F889" i="131"/>
  <c r="F888" i="131"/>
  <c r="F887" i="131"/>
  <c r="F886" i="131"/>
  <c r="F885" i="131"/>
  <c r="F884" i="131"/>
  <c r="F883" i="131"/>
  <c r="F882" i="131"/>
  <c r="F881" i="131"/>
  <c r="F880" i="131"/>
  <c r="F879" i="131"/>
  <c r="F878" i="131"/>
  <c r="F877" i="131"/>
  <c r="F876" i="131"/>
  <c r="F875" i="131"/>
  <c r="F874" i="131"/>
  <c r="F873" i="131"/>
  <c r="F872" i="131"/>
  <c r="F871" i="131"/>
  <c r="F870" i="131"/>
  <c r="F869" i="131"/>
  <c r="F868" i="131"/>
  <c r="F867" i="131"/>
  <c r="F866" i="131"/>
  <c r="F865" i="131"/>
  <c r="F864" i="131"/>
  <c r="F863" i="131"/>
  <c r="F862" i="131"/>
  <c r="F861" i="131"/>
  <c r="F860" i="131"/>
  <c r="F859" i="131"/>
  <c r="F858" i="131"/>
  <c r="F857" i="131"/>
  <c r="F856" i="131"/>
  <c r="F855" i="131"/>
  <c r="F854" i="131"/>
  <c r="F853" i="131"/>
  <c r="F852" i="131"/>
  <c r="F851" i="131"/>
  <c r="F850" i="131"/>
  <c r="F849" i="131"/>
  <c r="F848" i="131"/>
  <c r="F847" i="131"/>
  <c r="F846" i="131"/>
  <c r="F845" i="131"/>
  <c r="F844" i="131"/>
  <c r="F843" i="131"/>
  <c r="F842" i="131"/>
  <c r="F841" i="131"/>
  <c r="F840" i="131"/>
  <c r="F839" i="131"/>
  <c r="F838" i="131"/>
  <c r="F837" i="131"/>
  <c r="F836" i="131"/>
  <c r="F835" i="131"/>
  <c r="F834" i="131"/>
  <c r="F833" i="131"/>
  <c r="F832" i="131"/>
  <c r="F831" i="131"/>
  <c r="F830" i="131"/>
  <c r="F829" i="131"/>
  <c r="F828" i="131"/>
  <c r="F827" i="131"/>
  <c r="F826" i="131"/>
  <c r="F825" i="131"/>
  <c r="F824" i="131"/>
  <c r="F823" i="131"/>
  <c r="F822" i="131"/>
  <c r="F821" i="131"/>
  <c r="F820" i="131"/>
  <c r="F819" i="131"/>
  <c r="F818" i="131"/>
  <c r="F817" i="131"/>
  <c r="F816" i="131"/>
  <c r="F815" i="131"/>
  <c r="F814" i="131"/>
  <c r="F813" i="131"/>
  <c r="F812" i="131"/>
  <c r="F811" i="131"/>
  <c r="F810" i="131"/>
  <c r="F809" i="131"/>
  <c r="F808" i="131"/>
  <c r="F807" i="131"/>
  <c r="F806" i="131"/>
  <c r="F805" i="131"/>
  <c r="F804" i="131"/>
  <c r="F803" i="131"/>
  <c r="F802" i="131"/>
  <c r="F801" i="131"/>
  <c r="F800" i="131"/>
  <c r="F799" i="131"/>
  <c r="F798" i="131"/>
  <c r="F797" i="131"/>
  <c r="F796" i="131"/>
  <c r="F795" i="131"/>
  <c r="F794" i="131"/>
  <c r="F793" i="131"/>
  <c r="F792" i="131"/>
  <c r="F791" i="131"/>
  <c r="F790" i="131"/>
  <c r="F789" i="131"/>
  <c r="F788" i="131"/>
  <c r="F787" i="131"/>
  <c r="F786" i="131"/>
  <c r="F785" i="131"/>
  <c r="F784" i="131"/>
  <c r="F783" i="131"/>
  <c r="F782" i="131"/>
  <c r="F781" i="131"/>
  <c r="F780" i="131"/>
  <c r="F779" i="131"/>
  <c r="F778" i="131"/>
  <c r="F777" i="131"/>
  <c r="F776" i="131"/>
  <c r="F775" i="131"/>
  <c r="F774" i="131"/>
  <c r="F773" i="131"/>
  <c r="F772" i="131"/>
  <c r="F771" i="131"/>
  <c r="F770" i="131"/>
  <c r="F769" i="131"/>
  <c r="F768" i="131"/>
  <c r="F767" i="131"/>
  <c r="F766" i="131"/>
  <c r="F765" i="131"/>
  <c r="F764" i="131"/>
  <c r="F763" i="131"/>
  <c r="F762" i="131"/>
  <c r="F761" i="131"/>
  <c r="F760" i="131"/>
  <c r="F759" i="131"/>
  <c r="F758" i="131"/>
  <c r="F757" i="131"/>
  <c r="F756" i="131"/>
  <c r="F755" i="131"/>
  <c r="F754" i="131"/>
  <c r="F753" i="131"/>
  <c r="F752" i="131"/>
  <c r="F751" i="131"/>
  <c r="F750" i="131"/>
  <c r="F749" i="131"/>
  <c r="F748" i="131"/>
  <c r="F747" i="131"/>
  <c r="F746" i="131"/>
  <c r="F745" i="131"/>
  <c r="F744" i="131"/>
  <c r="F743" i="131"/>
  <c r="F742" i="131"/>
  <c r="F741" i="131"/>
  <c r="F740" i="131"/>
  <c r="F739" i="131"/>
  <c r="F738" i="131"/>
  <c r="F737" i="131"/>
  <c r="F736" i="131"/>
  <c r="F735" i="131"/>
  <c r="F734" i="131"/>
  <c r="F733" i="131"/>
  <c r="F732" i="131"/>
  <c r="F731" i="131"/>
  <c r="F730" i="131"/>
  <c r="F729" i="131"/>
  <c r="F728" i="131"/>
  <c r="F727" i="131"/>
  <c r="F726" i="131"/>
  <c r="F725" i="131"/>
  <c r="F724" i="131"/>
  <c r="F723" i="131"/>
  <c r="F722" i="131"/>
  <c r="F721" i="131"/>
  <c r="F720" i="131"/>
  <c r="F719" i="131"/>
  <c r="F718" i="131"/>
  <c r="F717" i="131"/>
  <c r="F716" i="131"/>
  <c r="F715" i="131"/>
  <c r="F714" i="131"/>
  <c r="F713" i="131"/>
  <c r="F712" i="131"/>
  <c r="F711" i="131"/>
  <c r="F710" i="131"/>
  <c r="F709" i="131"/>
  <c r="F708" i="131"/>
  <c r="F707" i="131"/>
  <c r="F706" i="131"/>
  <c r="F705" i="131"/>
  <c r="F704" i="131"/>
  <c r="F703" i="131"/>
  <c r="F702" i="131"/>
  <c r="F701" i="131"/>
  <c r="F700" i="131"/>
  <c r="F699" i="131"/>
  <c r="F698" i="131"/>
  <c r="F697" i="131"/>
  <c r="F696" i="131"/>
  <c r="F695" i="131"/>
  <c r="F694" i="131"/>
  <c r="F693" i="131"/>
  <c r="F692" i="131"/>
  <c r="F691" i="131"/>
  <c r="F690" i="131"/>
  <c r="F689" i="131"/>
  <c r="F688" i="131"/>
  <c r="F687" i="131"/>
  <c r="F686" i="131"/>
  <c r="F685" i="131"/>
  <c r="F684" i="131"/>
  <c r="F683" i="131"/>
  <c r="F682" i="131"/>
  <c r="F681" i="131"/>
  <c r="F680" i="131"/>
  <c r="F679" i="131"/>
  <c r="F678" i="131"/>
  <c r="F677" i="131"/>
  <c r="F676" i="131"/>
  <c r="F675" i="131"/>
  <c r="F674" i="131"/>
  <c r="F673" i="131"/>
  <c r="F672" i="131"/>
  <c r="F671" i="131"/>
  <c r="F670" i="131"/>
  <c r="F669" i="131"/>
  <c r="F668" i="131"/>
  <c r="F667" i="131"/>
  <c r="F666" i="131"/>
  <c r="F665" i="131"/>
  <c r="F664" i="131"/>
  <c r="F663" i="131"/>
  <c r="F662" i="131"/>
  <c r="F661" i="131"/>
  <c r="F660" i="131"/>
  <c r="F659" i="131"/>
  <c r="F658" i="131"/>
  <c r="F657" i="131"/>
  <c r="F656" i="131"/>
  <c r="F655" i="131"/>
  <c r="F654" i="131"/>
  <c r="F653" i="131"/>
  <c r="F652" i="131"/>
  <c r="F651" i="131"/>
  <c r="F650" i="131"/>
  <c r="F649" i="131"/>
  <c r="F648" i="131"/>
  <c r="F647" i="131"/>
  <c r="F646" i="131"/>
  <c r="F645" i="131"/>
  <c r="F644" i="131"/>
  <c r="F643" i="131"/>
  <c r="F642" i="131"/>
  <c r="F641" i="131"/>
  <c r="F640" i="131"/>
  <c r="F639" i="131"/>
  <c r="F638" i="131"/>
  <c r="F637" i="131"/>
  <c r="F636" i="131"/>
  <c r="F635" i="131"/>
  <c r="F634" i="131"/>
  <c r="F633" i="131"/>
  <c r="F632" i="131"/>
  <c r="F631" i="131"/>
  <c r="F630" i="131"/>
  <c r="F629" i="131"/>
  <c r="F628" i="131"/>
  <c r="F627" i="131"/>
  <c r="F626" i="131"/>
  <c r="F625" i="131"/>
  <c r="F624" i="131"/>
  <c r="F623" i="131"/>
  <c r="F622" i="131"/>
  <c r="F621" i="131"/>
  <c r="F620" i="131"/>
  <c r="F619" i="131"/>
  <c r="F618" i="131"/>
  <c r="F617" i="131"/>
  <c r="F616" i="131"/>
  <c r="F615" i="131"/>
  <c r="F614" i="131"/>
  <c r="F613" i="131"/>
  <c r="F612" i="131"/>
  <c r="F611" i="131"/>
  <c r="F610" i="131"/>
  <c r="F609" i="131"/>
  <c r="F608" i="131"/>
  <c r="F607" i="131"/>
  <c r="F606" i="131"/>
  <c r="F605" i="131"/>
  <c r="F604" i="131"/>
  <c r="F603" i="131"/>
  <c r="F602" i="131"/>
  <c r="F601" i="131"/>
  <c r="F600" i="131"/>
  <c r="F599" i="131"/>
  <c r="F598" i="131"/>
  <c r="F597" i="131"/>
  <c r="F596" i="131"/>
  <c r="F595" i="131"/>
  <c r="F594" i="131"/>
  <c r="F593" i="131"/>
  <c r="F592" i="131"/>
  <c r="F591" i="131"/>
  <c r="F590" i="131"/>
  <c r="F589" i="131"/>
  <c r="F588" i="131"/>
  <c r="F587" i="131"/>
  <c r="F586" i="131"/>
  <c r="F585" i="131"/>
  <c r="F584" i="131"/>
  <c r="F583" i="131"/>
  <c r="F582" i="131"/>
  <c r="F581" i="131"/>
  <c r="F580" i="131"/>
  <c r="F579" i="131"/>
  <c r="F578" i="131"/>
  <c r="F577" i="131"/>
  <c r="F576" i="131"/>
  <c r="F575" i="131"/>
  <c r="F574" i="131"/>
  <c r="F573" i="131"/>
  <c r="F572" i="131"/>
  <c r="F571" i="131"/>
  <c r="F570" i="131"/>
  <c r="F569" i="131"/>
  <c r="F568" i="131"/>
  <c r="F567" i="131"/>
  <c r="F566" i="131"/>
  <c r="F565" i="131"/>
  <c r="F564" i="131"/>
  <c r="F563" i="131"/>
  <c r="F562" i="131"/>
  <c r="F561" i="131"/>
  <c r="F560" i="131"/>
  <c r="F559" i="131"/>
  <c r="F558" i="131"/>
  <c r="F557" i="131"/>
  <c r="F556" i="131"/>
  <c r="F555" i="131"/>
  <c r="F554" i="131"/>
  <c r="F553" i="131"/>
  <c r="F552" i="131"/>
  <c r="F551" i="131"/>
  <c r="F550" i="131"/>
  <c r="F549" i="131"/>
  <c r="F548" i="131"/>
  <c r="F547" i="131"/>
  <c r="F546" i="131"/>
  <c r="F545" i="131"/>
  <c r="F544" i="131"/>
  <c r="F543" i="131"/>
  <c r="F542" i="131"/>
  <c r="F541" i="131"/>
  <c r="F540" i="131"/>
  <c r="F539" i="131"/>
  <c r="F538" i="131"/>
  <c r="F537" i="131"/>
  <c r="F536" i="131"/>
  <c r="F535" i="131"/>
  <c r="F534" i="131"/>
  <c r="F533" i="131"/>
  <c r="F532" i="131"/>
  <c r="F531" i="131"/>
  <c r="F530" i="131"/>
  <c r="F529" i="131"/>
  <c r="F528" i="131"/>
  <c r="F527" i="131"/>
  <c r="F526" i="131"/>
  <c r="F525" i="131"/>
  <c r="F524" i="131"/>
  <c r="F523" i="131"/>
  <c r="F522" i="131"/>
  <c r="F521" i="131"/>
  <c r="F520" i="131"/>
  <c r="F519" i="131"/>
  <c r="F518" i="131"/>
  <c r="F517" i="131"/>
  <c r="F516" i="131"/>
  <c r="F515" i="131"/>
  <c r="F514" i="131"/>
  <c r="F513" i="131"/>
  <c r="F512" i="131"/>
  <c r="F511" i="131"/>
  <c r="F510" i="131"/>
  <c r="F509" i="131"/>
  <c r="F508" i="131"/>
  <c r="F507" i="131"/>
  <c r="F506" i="131"/>
  <c r="F505" i="131"/>
  <c r="F504" i="131"/>
  <c r="F503" i="131"/>
  <c r="F502" i="131"/>
  <c r="F501" i="131"/>
  <c r="F500" i="131"/>
  <c r="F499" i="131"/>
  <c r="F498" i="131"/>
  <c r="F497" i="131"/>
  <c r="F496" i="131"/>
  <c r="F495" i="131"/>
  <c r="F494" i="131"/>
  <c r="F493" i="131"/>
  <c r="F492" i="131"/>
  <c r="F491" i="131"/>
  <c r="F490" i="131"/>
  <c r="F489" i="131"/>
  <c r="F488" i="131"/>
  <c r="F487" i="131"/>
  <c r="F486" i="131"/>
  <c r="F485" i="131"/>
  <c r="F484" i="131"/>
  <c r="F483" i="131"/>
  <c r="F482" i="131"/>
  <c r="F481" i="131"/>
  <c r="F480" i="131"/>
  <c r="F479" i="131"/>
  <c r="F478" i="131"/>
  <c r="F477" i="131"/>
  <c r="F476" i="131"/>
  <c r="F475" i="131"/>
  <c r="F474" i="131"/>
  <c r="F473" i="131"/>
  <c r="F472" i="131"/>
  <c r="F471" i="131"/>
  <c r="F470" i="131"/>
  <c r="F469" i="131"/>
  <c r="F468" i="131"/>
  <c r="F467" i="131"/>
  <c r="F466" i="131"/>
  <c r="F465" i="131"/>
  <c r="F464" i="131"/>
  <c r="F463" i="131"/>
  <c r="F462" i="131"/>
  <c r="F461" i="131"/>
  <c r="F460" i="131"/>
  <c r="F459" i="131"/>
  <c r="F458" i="131"/>
  <c r="F457" i="131"/>
  <c r="F456" i="131"/>
  <c r="F455" i="131"/>
  <c r="F454" i="131"/>
  <c r="F453" i="131"/>
  <c r="F452" i="131"/>
  <c r="F451" i="131"/>
  <c r="F450" i="131"/>
  <c r="F449" i="131"/>
  <c r="F448" i="131"/>
  <c r="F447" i="131"/>
  <c r="F446" i="131"/>
  <c r="F445" i="131"/>
  <c r="F444" i="131"/>
  <c r="F443" i="131"/>
  <c r="F442" i="131"/>
  <c r="F441" i="131"/>
  <c r="F440" i="131"/>
  <c r="F439" i="131"/>
  <c r="F438" i="131"/>
  <c r="F437" i="131"/>
  <c r="F436" i="131"/>
  <c r="F435" i="131"/>
  <c r="F434" i="131"/>
  <c r="F433" i="131"/>
  <c r="F432" i="131"/>
  <c r="F431" i="131"/>
  <c r="F430" i="131"/>
  <c r="F429" i="131"/>
  <c r="F428" i="131"/>
  <c r="F427" i="131"/>
  <c r="F426" i="131"/>
  <c r="F425" i="131"/>
  <c r="F424" i="131"/>
  <c r="F423" i="131"/>
  <c r="F422" i="131"/>
  <c r="F421" i="131"/>
  <c r="F420" i="131"/>
  <c r="F419" i="131"/>
  <c r="F418" i="131"/>
  <c r="F417" i="131"/>
  <c r="F416" i="131"/>
  <c r="F415" i="131"/>
  <c r="F414" i="131"/>
  <c r="F413" i="131"/>
  <c r="F412" i="131"/>
  <c r="F411" i="131"/>
  <c r="F410" i="131"/>
  <c r="F409" i="131"/>
  <c r="F408" i="131"/>
  <c r="F407" i="131"/>
  <c r="F406" i="131"/>
  <c r="F405" i="131"/>
  <c r="F404" i="131"/>
  <c r="F403" i="131"/>
  <c r="F402" i="131"/>
  <c r="F401" i="131"/>
  <c r="F400" i="131"/>
  <c r="F399" i="131"/>
  <c r="F398" i="131"/>
  <c r="F397" i="131"/>
  <c r="F396" i="131"/>
  <c r="F395" i="131"/>
  <c r="F394" i="131"/>
  <c r="F393" i="131"/>
  <c r="F392" i="131"/>
  <c r="F391" i="131"/>
  <c r="F390" i="131"/>
  <c r="F389" i="131"/>
  <c r="F388" i="131"/>
  <c r="F387" i="131"/>
  <c r="F386" i="131"/>
  <c r="F385" i="131"/>
  <c r="F384" i="131"/>
  <c r="F383" i="131"/>
  <c r="F382" i="131"/>
  <c r="F381" i="131"/>
  <c r="F380" i="131"/>
  <c r="F379" i="131"/>
  <c r="F378" i="131"/>
  <c r="F377" i="131"/>
  <c r="F376" i="131"/>
  <c r="F375" i="131"/>
  <c r="F374" i="131"/>
  <c r="F373" i="131"/>
  <c r="F372" i="131"/>
  <c r="F371" i="131"/>
  <c r="F370" i="131"/>
  <c r="F369" i="131"/>
  <c r="F368" i="131"/>
  <c r="F367" i="131"/>
  <c r="F366" i="131"/>
  <c r="F365" i="131"/>
  <c r="F364" i="131"/>
  <c r="F363" i="131"/>
  <c r="F362" i="131"/>
  <c r="F361" i="131"/>
  <c r="F360" i="131"/>
  <c r="F359" i="131"/>
  <c r="F358" i="131"/>
  <c r="F357" i="131"/>
  <c r="F356" i="131"/>
  <c r="F355" i="131"/>
  <c r="F354" i="131"/>
  <c r="F353" i="131"/>
  <c r="F352" i="131"/>
  <c r="F351" i="131"/>
  <c r="F350" i="131"/>
  <c r="F349" i="131"/>
  <c r="F348" i="131"/>
  <c r="F347" i="131"/>
  <c r="F346" i="131"/>
  <c r="F345" i="131"/>
  <c r="F344" i="131"/>
  <c r="F343" i="131"/>
  <c r="F342" i="131"/>
  <c r="F341" i="131"/>
  <c r="F340" i="131"/>
  <c r="F339" i="131"/>
  <c r="F338" i="131"/>
  <c r="F337" i="131"/>
  <c r="F336" i="131"/>
  <c r="F335" i="131"/>
  <c r="F334" i="131"/>
  <c r="F333" i="131"/>
  <c r="F332" i="131"/>
  <c r="F331" i="131"/>
  <c r="F330" i="131"/>
  <c r="F329" i="131"/>
  <c r="F328" i="131"/>
  <c r="F327" i="131"/>
  <c r="F326" i="131"/>
  <c r="F325" i="131"/>
  <c r="F324" i="131"/>
  <c r="F323" i="131"/>
  <c r="F322" i="131"/>
  <c r="F321" i="131"/>
  <c r="F320" i="131"/>
  <c r="F319" i="131"/>
  <c r="F318" i="131"/>
  <c r="F317" i="131"/>
  <c r="F316" i="131"/>
  <c r="F315" i="131"/>
  <c r="F314" i="131"/>
  <c r="F313" i="131"/>
  <c r="F312" i="131"/>
  <c r="F311" i="131"/>
  <c r="F310" i="131"/>
  <c r="F309" i="131"/>
  <c r="F308" i="131"/>
  <c r="F307" i="131"/>
  <c r="F306" i="131"/>
  <c r="F305" i="131"/>
  <c r="F304" i="131"/>
  <c r="F303" i="131"/>
  <c r="F302" i="131"/>
  <c r="F301" i="131"/>
  <c r="F300" i="131"/>
  <c r="F299" i="131"/>
  <c r="F298" i="131"/>
  <c r="F297" i="131"/>
  <c r="F296" i="131"/>
  <c r="F295" i="131"/>
  <c r="F294" i="131"/>
  <c r="F293" i="131"/>
  <c r="F292" i="131"/>
  <c r="F291" i="131"/>
  <c r="F290" i="131"/>
  <c r="F289" i="131"/>
  <c r="F288" i="131"/>
  <c r="F287" i="131"/>
  <c r="F286" i="131"/>
  <c r="F285" i="131"/>
  <c r="F284" i="131"/>
  <c r="F283" i="131"/>
  <c r="F282" i="131"/>
  <c r="F281" i="131"/>
  <c r="F280" i="131"/>
  <c r="F279" i="131"/>
  <c r="F278" i="131"/>
  <c r="F277" i="131"/>
  <c r="F276" i="131"/>
  <c r="F275" i="131"/>
  <c r="F274" i="131"/>
  <c r="F273" i="131"/>
  <c r="F272" i="131"/>
  <c r="F271" i="131"/>
  <c r="F270" i="131"/>
  <c r="F269" i="131"/>
  <c r="F268" i="131"/>
  <c r="F267" i="131"/>
  <c r="F266" i="131"/>
  <c r="F265" i="131"/>
  <c r="F264" i="131"/>
  <c r="F263" i="131"/>
  <c r="F262" i="131"/>
  <c r="F261" i="131"/>
  <c r="F260" i="131"/>
  <c r="F259" i="131"/>
  <c r="F258" i="131"/>
  <c r="F257" i="131"/>
  <c r="F256" i="131"/>
  <c r="F255" i="131"/>
  <c r="F254" i="131"/>
  <c r="F253" i="131"/>
  <c r="F252" i="131"/>
  <c r="F251" i="131"/>
  <c r="F250" i="131"/>
  <c r="F249" i="131"/>
  <c r="F248" i="131"/>
  <c r="F247" i="131"/>
  <c r="F246" i="131"/>
  <c r="F245" i="131"/>
  <c r="F244" i="131"/>
  <c r="F243" i="131"/>
  <c r="F242" i="131"/>
  <c r="F241" i="131"/>
  <c r="F240" i="131"/>
  <c r="F239" i="131"/>
  <c r="F238" i="131"/>
  <c r="F237" i="131"/>
  <c r="F236" i="131"/>
  <c r="F235" i="131"/>
  <c r="F234" i="131"/>
  <c r="F233" i="131"/>
  <c r="F232" i="131"/>
  <c r="F231" i="131"/>
  <c r="F230" i="131"/>
  <c r="F229" i="131"/>
  <c r="F228" i="131"/>
  <c r="F227" i="131"/>
  <c r="F226" i="131"/>
  <c r="F225" i="131"/>
  <c r="F224" i="131"/>
  <c r="F223" i="131"/>
  <c r="F222" i="131"/>
  <c r="F221" i="131"/>
  <c r="F220" i="131"/>
  <c r="F219" i="131"/>
  <c r="F218" i="131"/>
  <c r="F217" i="131"/>
  <c r="F216" i="131"/>
  <c r="F215" i="131"/>
  <c r="F214" i="131"/>
  <c r="F213" i="131"/>
  <c r="F212" i="131"/>
  <c r="F211" i="131"/>
  <c r="F210" i="131"/>
  <c r="F209" i="131"/>
  <c r="F208" i="131"/>
  <c r="F207" i="131"/>
  <c r="F206" i="131"/>
  <c r="F205" i="131"/>
  <c r="F204" i="131"/>
  <c r="F203" i="131"/>
  <c r="F202" i="131"/>
  <c r="F201" i="131"/>
  <c r="F200" i="131"/>
  <c r="F199" i="131"/>
  <c r="F198" i="131"/>
  <c r="F197" i="131"/>
  <c r="F196" i="131"/>
  <c r="F195" i="131"/>
  <c r="F194" i="131"/>
  <c r="F193" i="131"/>
  <c r="F192" i="131"/>
  <c r="F191" i="131"/>
  <c r="F190" i="131"/>
  <c r="F189" i="131"/>
  <c r="F188" i="131"/>
  <c r="F187" i="131"/>
  <c r="F186" i="131"/>
  <c r="F185" i="131"/>
  <c r="F184" i="131"/>
  <c r="F183" i="131"/>
  <c r="F182" i="131"/>
  <c r="F181" i="131"/>
  <c r="F180" i="131"/>
  <c r="F179" i="131"/>
  <c r="F178" i="131"/>
  <c r="F177" i="131"/>
  <c r="F176" i="131"/>
  <c r="F175" i="131"/>
  <c r="F174" i="131"/>
  <c r="F173" i="131"/>
  <c r="F172" i="131"/>
  <c r="F171" i="131"/>
  <c r="F170" i="131"/>
  <c r="F169" i="131"/>
  <c r="F168" i="131"/>
  <c r="F167" i="131"/>
  <c r="F166" i="131"/>
  <c r="F165" i="131"/>
  <c r="F164" i="131"/>
  <c r="F163" i="131"/>
  <c r="F162" i="131"/>
  <c r="F161" i="131"/>
  <c r="F160" i="131"/>
  <c r="F159" i="131"/>
  <c r="F158" i="131"/>
  <c r="F157" i="131"/>
  <c r="F156" i="131"/>
  <c r="F155" i="131"/>
  <c r="F154" i="131"/>
  <c r="F153" i="131"/>
  <c r="F152" i="131"/>
  <c r="F151" i="131"/>
  <c r="F150" i="131"/>
  <c r="F149" i="131"/>
  <c r="F148" i="131"/>
  <c r="F147" i="131"/>
  <c r="F146" i="131"/>
  <c r="F145" i="131"/>
  <c r="F144" i="131"/>
  <c r="F143" i="131"/>
  <c r="F142" i="131"/>
  <c r="F141" i="131"/>
  <c r="F140" i="131"/>
  <c r="F139" i="131"/>
  <c r="F138" i="131"/>
  <c r="F137" i="131"/>
  <c r="F136" i="131"/>
  <c r="F135" i="131"/>
  <c r="F134" i="131"/>
  <c r="F133" i="131"/>
  <c r="F132" i="131"/>
  <c r="F131" i="131"/>
  <c r="F130" i="131"/>
  <c r="F129" i="131"/>
  <c r="F128" i="131"/>
  <c r="F127" i="131"/>
  <c r="F126" i="131"/>
  <c r="F125" i="131"/>
  <c r="F124" i="131"/>
  <c r="F123" i="131"/>
  <c r="F122" i="131"/>
  <c r="F121" i="131"/>
  <c r="F120" i="131"/>
  <c r="F119" i="131"/>
  <c r="F118" i="131"/>
  <c r="F117" i="131"/>
  <c r="F116" i="131"/>
  <c r="F115" i="131"/>
  <c r="F114" i="131"/>
  <c r="F113" i="131"/>
  <c r="F112" i="131"/>
  <c r="F111" i="131"/>
  <c r="F110" i="131"/>
  <c r="F109" i="131"/>
  <c r="F108" i="131"/>
  <c r="F107" i="131"/>
  <c r="F106" i="131"/>
  <c r="F105" i="131"/>
  <c r="F104" i="131"/>
  <c r="F103" i="131"/>
  <c r="F102" i="131"/>
  <c r="F101" i="131"/>
  <c r="F100" i="131"/>
  <c r="F99" i="131"/>
  <c r="F98" i="131"/>
  <c r="F97" i="131"/>
  <c r="F96" i="131"/>
  <c r="F95" i="131"/>
  <c r="F94" i="131"/>
  <c r="F93" i="131"/>
  <c r="F92" i="131"/>
  <c r="F91" i="131"/>
  <c r="F90" i="131"/>
  <c r="F89" i="131"/>
  <c r="F88" i="131"/>
  <c r="F87" i="131"/>
  <c r="F86" i="131"/>
  <c r="F85" i="131"/>
  <c r="F84" i="131"/>
  <c r="F83" i="131"/>
  <c r="F82" i="131"/>
  <c r="F81" i="131"/>
  <c r="F80" i="131"/>
  <c r="F79" i="131"/>
  <c r="F78" i="131"/>
  <c r="F77" i="131"/>
  <c r="F76" i="131"/>
  <c r="F75" i="131"/>
  <c r="F74" i="131"/>
  <c r="F73" i="131"/>
  <c r="F72" i="131"/>
  <c r="F71" i="131"/>
  <c r="F70" i="131"/>
  <c r="F69" i="131"/>
  <c r="F68" i="131"/>
  <c r="F67" i="131"/>
  <c r="F66" i="131"/>
  <c r="F65" i="131"/>
  <c r="F64" i="131"/>
  <c r="F63" i="131"/>
  <c r="F62" i="131"/>
  <c r="F61" i="131"/>
  <c r="F60" i="131"/>
  <c r="F59" i="131"/>
  <c r="F58" i="131"/>
  <c r="F57" i="131"/>
  <c r="F56" i="131"/>
  <c r="F55" i="131"/>
  <c r="F54" i="131"/>
  <c r="F53" i="131"/>
  <c r="F52" i="131"/>
  <c r="F51" i="131"/>
  <c r="F50" i="131"/>
  <c r="F49" i="131"/>
  <c r="F48" i="131"/>
  <c r="F47" i="131"/>
  <c r="F46" i="131"/>
  <c r="F45" i="131"/>
  <c r="F44" i="131"/>
  <c r="F43" i="131"/>
  <c r="F42" i="131"/>
  <c r="F41" i="131"/>
  <c r="F40" i="131"/>
  <c r="F39" i="131"/>
  <c r="F38" i="131"/>
  <c r="F37" i="131"/>
  <c r="F36" i="131"/>
  <c r="F35" i="131"/>
  <c r="F34" i="131"/>
  <c r="F33" i="131"/>
  <c r="F32" i="131"/>
  <c r="F31" i="131"/>
  <c r="F30" i="131"/>
  <c r="F29" i="131"/>
  <c r="F28" i="131"/>
  <c r="F27" i="131"/>
  <c r="F26" i="131"/>
  <c r="F25" i="131"/>
  <c r="F24" i="131"/>
  <c r="F23" i="131"/>
  <c r="F22" i="131"/>
  <c r="F21" i="131"/>
  <c r="F20" i="131"/>
  <c r="F19" i="131"/>
  <c r="F18" i="131"/>
  <c r="F17" i="131"/>
  <c r="F16" i="131"/>
  <c r="F15" i="131"/>
  <c r="F14" i="131"/>
  <c r="F13" i="131"/>
  <c r="F12" i="131"/>
  <c r="F11" i="131"/>
  <c r="F10" i="131"/>
  <c r="F9" i="131"/>
  <c r="F8" i="131"/>
  <c r="F7" i="131"/>
  <c r="F6" i="131"/>
  <c r="F5" i="131"/>
  <c r="F4" i="131"/>
  <c r="F3" i="131"/>
  <c r="F2" i="131"/>
  <c r="Q18" i="107"/>
  <c r="Q73" i="107"/>
  <c r="Q74" i="107"/>
  <c r="Q75" i="107"/>
  <c r="Q76" i="107"/>
  <c r="Q77" i="107"/>
  <c r="Q79" i="107"/>
  <c r="Q80" i="107"/>
  <c r="Q81" i="107"/>
  <c r="Q72" i="107"/>
  <c r="Q19" i="107"/>
  <c r="Q20" i="107"/>
  <c r="Q21" i="107"/>
  <c r="Q22" i="107"/>
  <c r="Q24" i="107"/>
  <c r="Q25" i="107"/>
  <c r="Q26" i="107"/>
  <c r="Q27" i="107"/>
  <c r="E31" i="100" l="1" a="1"/>
  <c r="F31" i="100" a="1"/>
  <c r="Q240" i="112" l="1"/>
  <c r="O240" i="112"/>
  <c r="O107" i="112"/>
  <c r="G21" i="113"/>
  <c r="G20" i="113"/>
  <c r="G19" i="113"/>
  <c r="E108" i="87" l="1"/>
  <c r="E107" i="87"/>
  <c r="E106" i="87"/>
  <c r="E105" i="87"/>
  <c r="E104" i="87"/>
  <c r="E103" i="87"/>
  <c r="E102" i="87"/>
  <c r="E101" i="87"/>
  <c r="E100" i="87"/>
  <c r="E99" i="87"/>
  <c r="E98" i="87"/>
  <c r="E97" i="87"/>
  <c r="E96" i="87"/>
  <c r="E95" i="87"/>
  <c r="E94" i="87"/>
  <c r="E93" i="87"/>
  <c r="E92" i="87"/>
  <c r="E91" i="87"/>
  <c r="E90" i="87"/>
  <c r="E89" i="87"/>
  <c r="E88" i="87"/>
  <c r="E83" i="87"/>
  <c r="E82" i="87"/>
  <c r="E81" i="87"/>
  <c r="E80" i="87"/>
  <c r="E79" i="87"/>
  <c r="E78" i="87"/>
  <c r="E77" i="87"/>
  <c r="E76" i="87"/>
  <c r="E75" i="87"/>
  <c r="E74" i="87"/>
  <c r="E73" i="87"/>
  <c r="E72" i="87"/>
  <c r="E71" i="87"/>
  <c r="E70" i="87"/>
  <c r="E69" i="87"/>
  <c r="E68" i="87"/>
  <c r="E67" i="87"/>
  <c r="E66" i="87"/>
  <c r="E65" i="87"/>
  <c r="E64" i="87"/>
  <c r="E63" i="87"/>
  <c r="E62" i="87"/>
  <c r="E61" i="87"/>
  <c r="E60" i="87"/>
  <c r="E59" i="87"/>
  <c r="E58" i="87"/>
  <c r="E57" i="87"/>
  <c r="E56" i="87"/>
  <c r="E55" i="87"/>
  <c r="E54" i="87"/>
  <c r="E53" i="87"/>
  <c r="U213" i="112"/>
  <c r="U212" i="112"/>
  <c r="U211" i="112"/>
  <c r="U210" i="112"/>
  <c r="U209" i="112"/>
  <c r="U208" i="112"/>
  <c r="U207" i="112"/>
  <c r="U206" i="112"/>
  <c r="U205" i="112"/>
  <c r="U204" i="112"/>
  <c r="U203" i="112"/>
  <c r="U202" i="112"/>
  <c r="U201" i="112"/>
  <c r="U200" i="112"/>
  <c r="U199" i="112"/>
  <c r="U198" i="112"/>
  <c r="U197" i="112"/>
  <c r="U217" i="112"/>
  <c r="U216" i="112"/>
  <c r="U215" i="112"/>
  <c r="U214" i="112"/>
  <c r="U196" i="112"/>
  <c r="U195" i="112"/>
  <c r="U194" i="112"/>
  <c r="U193" i="112"/>
  <c r="U192" i="112"/>
  <c r="U191" i="112"/>
  <c r="U190" i="112"/>
  <c r="U189" i="112"/>
  <c r="U188" i="112"/>
  <c r="U187" i="112"/>
  <c r="U186" i="112"/>
  <c r="U185" i="112"/>
  <c r="U184" i="112"/>
  <c r="U232" i="112"/>
  <c r="U231" i="112"/>
  <c r="U230" i="112"/>
  <c r="U229" i="112"/>
  <c r="U228" i="112"/>
  <c r="U227" i="112"/>
  <c r="U226" i="112"/>
  <c r="U225" i="112"/>
  <c r="U224" i="112"/>
  <c r="U223" i="112"/>
  <c r="U222" i="112"/>
  <c r="U221" i="112"/>
  <c r="U220" i="112"/>
  <c r="U219" i="112"/>
  <c r="U218" i="112"/>
  <c r="U183" i="112"/>
  <c r="U182" i="112"/>
  <c r="U181" i="112"/>
  <c r="U235" i="112" l="1"/>
  <c r="U234" i="112"/>
  <c r="U233" i="112"/>
  <c r="U180" i="112"/>
  <c r="U179" i="112"/>
  <c r="U178" i="112"/>
  <c r="U177" i="112"/>
  <c r="U176" i="112"/>
  <c r="U175" i="112"/>
  <c r="U174" i="112"/>
  <c r="U173" i="112"/>
  <c r="U172" i="112"/>
  <c r="U171" i="112"/>
  <c r="U170" i="112"/>
  <c r="U169" i="112"/>
  <c r="U168" i="112"/>
  <c r="U167" i="112"/>
  <c r="U166" i="112"/>
  <c r="U165" i="112"/>
  <c r="U164" i="112"/>
  <c r="U163" i="112"/>
  <c r="U162" i="112"/>
  <c r="U161" i="112"/>
  <c r="U160" i="112"/>
  <c r="U159" i="112"/>
  <c r="U158" i="112"/>
  <c r="U157" i="112"/>
  <c r="U156" i="112"/>
  <c r="U19" i="112" l="1"/>
  <c r="U20" i="112"/>
  <c r="U21" i="112"/>
  <c r="U22" i="112"/>
  <c r="U23" i="112"/>
  <c r="U24" i="112"/>
  <c r="U25" i="112"/>
  <c r="U26" i="112"/>
  <c r="U27" i="112"/>
  <c r="U28" i="112"/>
  <c r="U29" i="112"/>
  <c r="U30" i="112"/>
  <c r="U31" i="112"/>
  <c r="U32" i="112"/>
  <c r="U33" i="112"/>
  <c r="U34" i="112"/>
  <c r="U35" i="112"/>
  <c r="U36" i="112"/>
  <c r="U37" i="112"/>
  <c r="U38" i="112"/>
  <c r="U39" i="112"/>
  <c r="U40" i="112"/>
  <c r="U41" i="112"/>
  <c r="U42" i="112"/>
  <c r="U43" i="112"/>
  <c r="U44" i="112"/>
  <c r="U45" i="112"/>
  <c r="U46" i="112"/>
  <c r="U47" i="112"/>
  <c r="U48" i="112"/>
  <c r="U49" i="112"/>
  <c r="U50" i="112"/>
  <c r="U51" i="112"/>
  <c r="U52" i="112"/>
  <c r="U53" i="112"/>
  <c r="U54" i="112"/>
  <c r="U55" i="112"/>
  <c r="U56" i="112"/>
  <c r="U57" i="112"/>
  <c r="U58" i="112"/>
  <c r="U59" i="112"/>
  <c r="U60" i="112"/>
  <c r="U61" i="112"/>
  <c r="U62" i="112"/>
  <c r="U63" i="112"/>
  <c r="U64" i="112"/>
  <c r="U65" i="112"/>
  <c r="U66" i="112"/>
  <c r="U67" i="112"/>
  <c r="U68" i="112"/>
  <c r="U69" i="112"/>
  <c r="U70" i="112"/>
  <c r="U71" i="112"/>
  <c r="U72" i="112"/>
  <c r="U73" i="112"/>
  <c r="U74" i="112"/>
  <c r="U75" i="112"/>
  <c r="U76" i="112"/>
  <c r="U77" i="112"/>
  <c r="U78" i="112"/>
  <c r="U79" i="112"/>
  <c r="U80" i="112"/>
  <c r="U81" i="112"/>
  <c r="U82" i="112"/>
  <c r="U83" i="112"/>
  <c r="U84" i="112"/>
  <c r="U85" i="112"/>
  <c r="U86" i="112"/>
  <c r="U87" i="112"/>
  <c r="U88" i="112"/>
  <c r="U89" i="112"/>
  <c r="U90" i="112"/>
  <c r="U91" i="112"/>
  <c r="U92" i="112"/>
  <c r="U93" i="112"/>
  <c r="U94" i="112"/>
  <c r="U95" i="112"/>
  <c r="U96" i="112"/>
  <c r="U97" i="112"/>
  <c r="U98" i="112"/>
  <c r="U99" i="112"/>
  <c r="U100" i="112"/>
  <c r="U101" i="112"/>
  <c r="U102" i="112"/>
  <c r="U103" i="112"/>
  <c r="U104" i="112"/>
  <c r="U105" i="112"/>
  <c r="U149" i="112"/>
  <c r="U150" i="112"/>
  <c r="U151" i="112"/>
  <c r="U152" i="112"/>
  <c r="U153" i="112"/>
  <c r="U154" i="112"/>
  <c r="U155" i="112"/>
  <c r="U236" i="112"/>
  <c r="U237" i="112"/>
  <c r="U238" i="112"/>
  <c r="U240" i="112" l="1"/>
  <c r="U17" i="112"/>
  <c r="U18" i="112"/>
  <c r="U16" i="112"/>
  <c r="U107" i="112" l="1"/>
  <c r="C46" i="113"/>
  <c r="C94" i="113" s="1"/>
  <c r="M1064" i="87"/>
  <c r="J1064" i="87"/>
  <c r="C102" i="107"/>
  <c r="C53" i="107" s="1"/>
  <c r="E265" i="112"/>
  <c r="E132" i="112" s="1"/>
  <c r="I266" i="112"/>
  <c r="I133" i="112" s="1"/>
  <c r="A24" i="99"/>
  <c r="F1087" i="87" l="1"/>
  <c r="A45" i="90"/>
  <c r="A10" i="90"/>
  <c r="A48" i="90" s="1"/>
  <c r="C37" i="90"/>
  <c r="C75" i="90" l="1"/>
  <c r="E103" i="107" s="1"/>
  <c r="E47" i="113"/>
  <c r="E95" i="113" s="1"/>
  <c r="E54" i="107" l="1"/>
  <c r="G1088" i="87"/>
  <c r="K25" i="113" l="1"/>
  <c r="K24" i="113"/>
  <c r="K23" i="113"/>
  <c r="K21" i="113"/>
  <c r="K20" i="113"/>
  <c r="K19" i="113"/>
  <c r="K17" i="113"/>
  <c r="K16" i="113"/>
  <c r="K15" i="113"/>
  <c r="G70" i="113" l="1"/>
  <c r="K70" i="113" s="1"/>
  <c r="G71" i="113"/>
  <c r="K71" i="113" s="1"/>
  <c r="G72" i="113"/>
  <c r="K72" i="113" s="1"/>
  <c r="G67" i="113"/>
  <c r="K67" i="113" s="1"/>
  <c r="G66" i="113"/>
  <c r="K66" i="113" s="1"/>
  <c r="G63" i="113"/>
  <c r="K63" i="113" s="1"/>
  <c r="G62" i="113"/>
  <c r="K62" i="113" s="1"/>
  <c r="G68" i="113"/>
  <c r="K68" i="113" s="1"/>
  <c r="G64" i="113"/>
  <c r="K64" i="113" s="1"/>
  <c r="E446" i="87" l="1"/>
  <c r="E447" i="87"/>
  <c r="E448" i="87"/>
  <c r="E449" i="87"/>
  <c r="E450" i="87"/>
  <c r="E451" i="87"/>
  <c r="E452" i="87"/>
  <c r="E453" i="87"/>
  <c r="E454" i="87"/>
  <c r="E455" i="87"/>
  <c r="E456" i="87"/>
  <c r="E457" i="87"/>
  <c r="E458" i="87"/>
  <c r="E459" i="87"/>
  <c r="E460" i="87"/>
  <c r="E461" i="87"/>
  <c r="E462" i="87"/>
  <c r="E463" i="87"/>
  <c r="E464" i="87"/>
  <c r="E465" i="87"/>
  <c r="E466" i="87"/>
  <c r="E467" i="87"/>
  <c r="E468" i="87"/>
  <c r="E469" i="87"/>
  <c r="E470" i="87"/>
  <c r="E471" i="87"/>
  <c r="E472" i="87"/>
  <c r="E473" i="87"/>
  <c r="E474" i="87"/>
  <c r="E475" i="87"/>
  <c r="E476" i="87"/>
  <c r="E477" i="87"/>
  <c r="E478" i="87"/>
  <c r="E479" i="87"/>
  <c r="E480" i="87"/>
  <c r="E481" i="87"/>
  <c r="E482" i="87"/>
  <c r="E483" i="87"/>
  <c r="E484" i="87"/>
  <c r="E485" i="87"/>
  <c r="E486" i="87"/>
  <c r="E487" i="87"/>
  <c r="E488" i="87"/>
  <c r="E489" i="87"/>
  <c r="E490" i="87"/>
  <c r="E491" i="87"/>
  <c r="E492" i="87"/>
  <c r="E493" i="87"/>
  <c r="E494" i="87"/>
  <c r="E495" i="87"/>
  <c r="E496" i="87"/>
  <c r="E497" i="87"/>
  <c r="E498" i="87"/>
  <c r="E499" i="87"/>
  <c r="E500" i="87"/>
  <c r="E501" i="87"/>
  <c r="E502" i="87"/>
  <c r="E503" i="87"/>
  <c r="E504" i="87"/>
  <c r="E505" i="87"/>
  <c r="E506" i="87"/>
  <c r="E507" i="87"/>
  <c r="E508" i="87"/>
  <c r="E509" i="87"/>
  <c r="E510" i="87"/>
  <c r="E511" i="87"/>
  <c r="E512" i="87"/>
  <c r="E513" i="87"/>
  <c r="E514" i="87"/>
  <c r="E515" i="87"/>
  <c r="E516" i="87"/>
  <c r="E517" i="87"/>
  <c r="E518" i="87"/>
  <c r="E519" i="87"/>
  <c r="E520" i="87"/>
  <c r="E521" i="87"/>
  <c r="E522" i="87"/>
  <c r="E523" i="87"/>
  <c r="E524" i="87"/>
  <c r="E525" i="87"/>
  <c r="E526" i="87"/>
  <c r="E527" i="87"/>
  <c r="E528" i="87"/>
  <c r="E529" i="87"/>
  <c r="E530" i="87"/>
  <c r="E531" i="87"/>
  <c r="E532" i="87"/>
  <c r="E533" i="87"/>
  <c r="E534" i="87"/>
  <c r="E535" i="87"/>
  <c r="E536" i="87"/>
  <c r="E537" i="87"/>
  <c r="E538" i="87"/>
  <c r="E539" i="87"/>
  <c r="E540" i="87"/>
  <c r="E541" i="87"/>
  <c r="E542" i="87"/>
  <c r="E543" i="87"/>
  <c r="E544" i="87"/>
  <c r="E545" i="87"/>
  <c r="E546" i="87"/>
  <c r="E547" i="87"/>
  <c r="E548" i="87"/>
  <c r="E549" i="87"/>
  <c r="E550" i="87"/>
  <c r="E551" i="87"/>
  <c r="E552" i="87"/>
  <c r="E553" i="87"/>
  <c r="E554" i="87"/>
  <c r="E555" i="87"/>
  <c r="E556" i="87"/>
  <c r="E557" i="87"/>
  <c r="E558" i="87"/>
  <c r="E559" i="87"/>
  <c r="E560" i="87"/>
  <c r="E561" i="87"/>
  <c r="E562" i="87"/>
  <c r="E563" i="87"/>
  <c r="E564" i="87"/>
  <c r="E565" i="87"/>
  <c r="E566" i="87"/>
  <c r="E567" i="87"/>
  <c r="E568" i="87"/>
  <c r="E569" i="87"/>
  <c r="E570" i="87"/>
  <c r="E571" i="87"/>
  <c r="E572" i="87"/>
  <c r="E573" i="87"/>
  <c r="E574" i="87"/>
  <c r="E575" i="87"/>
  <c r="E576" i="87"/>
  <c r="E577" i="87"/>
  <c r="E578" i="87"/>
  <c r="E579" i="87"/>
  <c r="E580" i="87"/>
  <c r="E581" i="87"/>
  <c r="E582" i="87"/>
  <c r="E583" i="87"/>
  <c r="E584" i="87"/>
  <c r="E585" i="87"/>
  <c r="E586" i="87"/>
  <c r="E587" i="87"/>
  <c r="E588" i="87"/>
  <c r="E589" i="87"/>
  <c r="E590" i="87"/>
  <c r="E591" i="87"/>
  <c r="E592" i="87"/>
  <c r="E593" i="87"/>
  <c r="E594" i="87"/>
  <c r="E595" i="87"/>
  <c r="E596" i="87"/>
  <c r="E597" i="87"/>
  <c r="E598" i="87"/>
  <c r="E599" i="87"/>
  <c r="E600" i="87"/>
  <c r="E601" i="87"/>
  <c r="E602" i="87"/>
  <c r="E603" i="87"/>
  <c r="E604" i="87"/>
  <c r="E605" i="87"/>
  <c r="E606" i="87"/>
  <c r="E607" i="87"/>
  <c r="E608" i="87"/>
  <c r="E609" i="87"/>
  <c r="E610" i="87"/>
  <c r="E611" i="87"/>
  <c r="E612" i="87"/>
  <c r="E613" i="87"/>
  <c r="E614" i="87"/>
  <c r="E615" i="87"/>
  <c r="E616" i="87"/>
  <c r="E617" i="87"/>
  <c r="E618" i="87"/>
  <c r="E619" i="87"/>
  <c r="E620" i="87"/>
  <c r="E621" i="87"/>
  <c r="E622" i="87"/>
  <c r="E623" i="87"/>
  <c r="E624" i="87"/>
  <c r="E625" i="87"/>
  <c r="E626" i="87"/>
  <c r="E627" i="87"/>
  <c r="E628" i="87"/>
  <c r="E629" i="87"/>
  <c r="E630" i="87"/>
  <c r="E631" i="87"/>
  <c r="E632" i="87"/>
  <c r="E633" i="87"/>
  <c r="E634" i="87"/>
  <c r="E635" i="87"/>
  <c r="E636" i="87"/>
  <c r="E637" i="87"/>
  <c r="E638" i="87"/>
  <c r="E639" i="87"/>
  <c r="E640" i="87"/>
  <c r="E641" i="87"/>
  <c r="E642" i="87"/>
  <c r="E643" i="87"/>
  <c r="E644" i="87"/>
  <c r="E645" i="87"/>
  <c r="E646" i="87"/>
  <c r="E647" i="87"/>
  <c r="E648" i="87"/>
  <c r="E649" i="87"/>
  <c r="E650" i="87"/>
  <c r="E651" i="87"/>
  <c r="E652" i="87"/>
  <c r="E653" i="87"/>
  <c r="E654" i="87"/>
  <c r="E655" i="87"/>
  <c r="E656" i="87"/>
  <c r="E657" i="87"/>
  <c r="E658" i="87"/>
  <c r="E659" i="87"/>
  <c r="E660" i="87"/>
  <c r="E661" i="87"/>
  <c r="E662" i="87"/>
  <c r="E663" i="87"/>
  <c r="E664" i="87"/>
  <c r="E665" i="87"/>
  <c r="E666" i="87"/>
  <c r="E667" i="87"/>
  <c r="E668" i="87"/>
  <c r="E669" i="87"/>
  <c r="E670" i="87"/>
  <c r="E671" i="87"/>
  <c r="E672" i="87"/>
  <c r="E673" i="87"/>
  <c r="E674" i="87"/>
  <c r="E675" i="87"/>
  <c r="E676" i="87"/>
  <c r="E677" i="87"/>
  <c r="E678" i="87"/>
  <c r="E679" i="87"/>
  <c r="E680" i="87"/>
  <c r="E681" i="87"/>
  <c r="E682" i="87"/>
  <c r="E683" i="87"/>
  <c r="E684" i="87"/>
  <c r="E685" i="87"/>
  <c r="E686" i="87"/>
  <c r="E687" i="87"/>
  <c r="E688" i="87"/>
  <c r="E689" i="87"/>
  <c r="E690" i="87"/>
  <c r="E691" i="87"/>
  <c r="E692" i="87"/>
  <c r="E693" i="87"/>
  <c r="E694" i="87"/>
  <c r="E695" i="87"/>
  <c r="E696" i="87"/>
  <c r="E697" i="87"/>
  <c r="E698" i="87"/>
  <c r="E699" i="87"/>
  <c r="E700" i="87"/>
  <c r="E701" i="87"/>
  <c r="E702" i="87"/>
  <c r="E703" i="87"/>
  <c r="E704" i="87"/>
  <c r="E705" i="87"/>
  <c r="E706" i="87"/>
  <c r="E707" i="87"/>
  <c r="E708" i="87"/>
  <c r="E709" i="87"/>
  <c r="E710" i="87"/>
  <c r="E711" i="87"/>
  <c r="E712" i="87"/>
  <c r="E713" i="87"/>
  <c r="E714" i="87"/>
  <c r="E715" i="87"/>
  <c r="E716" i="87"/>
  <c r="E717" i="87"/>
  <c r="E718" i="87"/>
  <c r="E719" i="87"/>
  <c r="E720" i="87"/>
  <c r="E721" i="87"/>
  <c r="E722" i="87"/>
  <c r="E723" i="87"/>
  <c r="E724" i="87"/>
  <c r="E725" i="87"/>
  <c r="E726" i="87"/>
  <c r="E727" i="87"/>
  <c r="E728" i="87"/>
  <c r="E729" i="87"/>
  <c r="E730" i="87"/>
  <c r="E731" i="87"/>
  <c r="E732" i="87"/>
  <c r="E733" i="87"/>
  <c r="E734" i="87"/>
  <c r="E735" i="87"/>
  <c r="E736" i="87"/>
  <c r="E737" i="87"/>
  <c r="E738" i="87"/>
  <c r="E739" i="87"/>
  <c r="E740" i="87"/>
  <c r="E741" i="87"/>
  <c r="E742" i="87"/>
  <c r="E743" i="87"/>
  <c r="E744" i="87"/>
  <c r="E745" i="87"/>
  <c r="E746" i="87"/>
  <c r="E747" i="87"/>
  <c r="E748" i="87"/>
  <c r="E749" i="87"/>
  <c r="E750" i="87"/>
  <c r="E751" i="87"/>
  <c r="E752" i="87"/>
  <c r="E753" i="87"/>
  <c r="E754" i="87"/>
  <c r="E755" i="87"/>
  <c r="E756" i="87"/>
  <c r="E757" i="87"/>
  <c r="E758" i="87"/>
  <c r="E759" i="87"/>
  <c r="E760" i="87"/>
  <c r="E761" i="87"/>
  <c r="E762" i="87"/>
  <c r="E763" i="87"/>
  <c r="E764" i="87"/>
  <c r="E765" i="87"/>
  <c r="E766" i="87"/>
  <c r="E767" i="87"/>
  <c r="E768" i="87"/>
  <c r="E769" i="87"/>
  <c r="E770" i="87"/>
  <c r="E771" i="87"/>
  <c r="E772" i="87"/>
  <c r="E773" i="87"/>
  <c r="E774" i="87"/>
  <c r="E775" i="87"/>
  <c r="E776" i="87"/>
  <c r="E777" i="87"/>
  <c r="E778" i="87"/>
  <c r="E779" i="87"/>
  <c r="E780" i="87"/>
  <c r="E781" i="87"/>
  <c r="E782" i="87"/>
  <c r="E783" i="87"/>
  <c r="E784" i="87"/>
  <c r="E785" i="87"/>
  <c r="E786" i="87"/>
  <c r="E787" i="87"/>
  <c r="E788" i="87"/>
  <c r="E789" i="87"/>
  <c r="E790" i="87"/>
  <c r="E791" i="87"/>
  <c r="E792" i="87"/>
  <c r="E793" i="87"/>
  <c r="E794" i="87"/>
  <c r="E795" i="87"/>
  <c r="E796" i="87"/>
  <c r="E797" i="87"/>
  <c r="E798" i="87"/>
  <c r="E799" i="87"/>
  <c r="E800" i="87"/>
  <c r="E801" i="87"/>
  <c r="E802" i="87"/>
  <c r="E803" i="87"/>
  <c r="E804" i="87"/>
  <c r="E805" i="87"/>
  <c r="E806" i="87"/>
  <c r="E807" i="87"/>
  <c r="E808" i="87"/>
  <c r="E809" i="87"/>
  <c r="E810" i="87"/>
  <c r="E811" i="87"/>
  <c r="E812" i="87"/>
  <c r="E813" i="87"/>
  <c r="E814" i="87"/>
  <c r="E815" i="87"/>
  <c r="E816" i="87"/>
  <c r="E817" i="87"/>
  <c r="E818" i="87"/>
  <c r="E819" i="87"/>
  <c r="E820" i="87"/>
  <c r="E821" i="87"/>
  <c r="E822" i="87"/>
  <c r="E823" i="87"/>
  <c r="E824" i="87"/>
  <c r="E825" i="87"/>
  <c r="E826" i="87"/>
  <c r="E827" i="87"/>
  <c r="E828" i="87"/>
  <c r="E829" i="87"/>
  <c r="E830" i="87"/>
  <c r="E831" i="87"/>
  <c r="E832" i="87"/>
  <c r="E833" i="87"/>
  <c r="E834" i="87"/>
  <c r="E835" i="87"/>
  <c r="E836" i="87"/>
  <c r="E837" i="87"/>
  <c r="E838" i="87"/>
  <c r="E839" i="87"/>
  <c r="E840" i="87"/>
  <c r="E841" i="87"/>
  <c r="E842" i="87"/>
  <c r="E843" i="87"/>
  <c r="E844" i="87"/>
  <c r="E845" i="87"/>
  <c r="E846" i="87"/>
  <c r="E847" i="87"/>
  <c r="E848" i="87"/>
  <c r="E849" i="87"/>
  <c r="E850" i="87"/>
  <c r="E851" i="87"/>
  <c r="E852" i="87"/>
  <c r="E853" i="87"/>
  <c r="E854" i="87"/>
  <c r="E855" i="87"/>
  <c r="E856" i="87"/>
  <c r="E857" i="87"/>
  <c r="E858" i="87"/>
  <c r="E859" i="87"/>
  <c r="E860" i="87"/>
  <c r="E861" i="87"/>
  <c r="E862" i="87"/>
  <c r="E863" i="87"/>
  <c r="E864" i="87"/>
  <c r="E865" i="87"/>
  <c r="E866" i="87"/>
  <c r="E867" i="87"/>
  <c r="E868" i="87"/>
  <c r="E869" i="87"/>
  <c r="E870" i="87"/>
  <c r="E871" i="87"/>
  <c r="E872" i="87"/>
  <c r="E873" i="87"/>
  <c r="E874" i="87"/>
  <c r="E875" i="87"/>
  <c r="E876" i="87"/>
  <c r="E877" i="87"/>
  <c r="E878" i="87"/>
  <c r="E879" i="87"/>
  <c r="E880" i="87"/>
  <c r="E881" i="87"/>
  <c r="E882" i="87"/>
  <c r="E883" i="87"/>
  <c r="E884" i="87"/>
  <c r="E885" i="87"/>
  <c r="E886" i="87"/>
  <c r="E887" i="87"/>
  <c r="E888" i="87"/>
  <c r="E889" i="87"/>
  <c r="E890" i="87"/>
  <c r="E891" i="87"/>
  <c r="E892" i="87"/>
  <c r="E893" i="87"/>
  <c r="E894" i="87"/>
  <c r="E895" i="87"/>
  <c r="E896" i="87"/>
  <c r="E897" i="87"/>
  <c r="E898" i="87"/>
  <c r="E899" i="87"/>
  <c r="E900" i="87"/>
  <c r="E901" i="87"/>
  <c r="E902" i="87"/>
  <c r="E903" i="87"/>
  <c r="E904" i="87"/>
  <c r="E905" i="87"/>
  <c r="E906" i="87"/>
  <c r="E907" i="87"/>
  <c r="E908" i="87"/>
  <c r="E909" i="87"/>
  <c r="E910" i="87"/>
  <c r="E911" i="87"/>
  <c r="E912" i="87"/>
  <c r="E913" i="87"/>
  <c r="E914" i="87"/>
  <c r="E915" i="87"/>
  <c r="E916" i="87"/>
  <c r="E917" i="87"/>
  <c r="E918" i="87"/>
  <c r="E919" i="87"/>
  <c r="E920" i="87"/>
  <c r="E921" i="87"/>
  <c r="E922" i="87"/>
  <c r="E923" i="87"/>
  <c r="E924" i="87"/>
  <c r="E925" i="87"/>
  <c r="E926" i="87"/>
  <c r="E927" i="87"/>
  <c r="E928" i="87"/>
  <c r="E929" i="87"/>
  <c r="E930" i="87"/>
  <c r="E931" i="87"/>
  <c r="E932" i="87"/>
  <c r="E933" i="87"/>
  <c r="E934" i="87"/>
  <c r="E935" i="87"/>
  <c r="E936" i="87"/>
  <c r="E937" i="87"/>
  <c r="E938" i="87"/>
  <c r="E939" i="87"/>
  <c r="E940" i="87"/>
  <c r="E941" i="87"/>
  <c r="E942" i="87"/>
  <c r="E943" i="87"/>
  <c r="E944" i="87"/>
  <c r="E945" i="87"/>
  <c r="E946" i="87"/>
  <c r="E947" i="87"/>
  <c r="E948" i="87"/>
  <c r="E949" i="87"/>
  <c r="E950" i="87"/>
  <c r="E951" i="87"/>
  <c r="E952" i="87"/>
  <c r="E953" i="87"/>
  <c r="E954" i="87"/>
  <c r="E955" i="87"/>
  <c r="E956" i="87"/>
  <c r="E957" i="87"/>
  <c r="E958" i="87"/>
  <c r="E959" i="87"/>
  <c r="E960" i="87"/>
  <c r="E961" i="87"/>
  <c r="E962" i="87"/>
  <c r="E963" i="87"/>
  <c r="E964" i="87"/>
  <c r="E965" i="87"/>
  <c r="E966" i="87"/>
  <c r="E967" i="87"/>
  <c r="E968" i="87"/>
  <c r="E969" i="87"/>
  <c r="E970" i="87"/>
  <c r="E971" i="87"/>
  <c r="E972" i="87"/>
  <c r="E973" i="87"/>
  <c r="E974" i="87"/>
  <c r="E975" i="87"/>
  <c r="E976" i="87"/>
  <c r="E977" i="87"/>
  <c r="E978" i="87"/>
  <c r="E979" i="87"/>
  <c r="E980" i="87"/>
  <c r="E981" i="87"/>
  <c r="E982" i="87"/>
  <c r="E983" i="87"/>
  <c r="E984" i="87"/>
  <c r="E985" i="87"/>
  <c r="E986" i="87"/>
  <c r="E987" i="87"/>
  <c r="E988" i="87"/>
  <c r="E989" i="87"/>
  <c r="E990" i="87"/>
  <c r="E991" i="87"/>
  <c r="E992" i="87"/>
  <c r="E993" i="87"/>
  <c r="E994" i="87"/>
  <c r="E995" i="87"/>
  <c r="E996" i="87"/>
  <c r="E997" i="87"/>
  <c r="E998" i="87"/>
  <c r="E999" i="87"/>
  <c r="E1000" i="87"/>
  <c r="E1001" i="87"/>
  <c r="E1002" i="87"/>
  <c r="E1003" i="87"/>
  <c r="E1004" i="87"/>
  <c r="E1005" i="87"/>
  <c r="E1006" i="87"/>
  <c r="E1007" i="87"/>
  <c r="E1008" i="87"/>
  <c r="E1009" i="87"/>
  <c r="E1010" i="87"/>
  <c r="E1011" i="87"/>
  <c r="E1012" i="87"/>
  <c r="E1013" i="87"/>
  <c r="E1014" i="87"/>
  <c r="E1015" i="87"/>
  <c r="E1016" i="87"/>
  <c r="E1017" i="87"/>
  <c r="E1018" i="87"/>
  <c r="E1019" i="87"/>
  <c r="E1020" i="87"/>
  <c r="E1021" i="87"/>
  <c r="E1022" i="87"/>
  <c r="E1023" i="87"/>
  <c r="E1024" i="87"/>
  <c r="E1025" i="87"/>
  <c r="E1026" i="87"/>
  <c r="E1027" i="87"/>
  <c r="E1028" i="87"/>
  <c r="E1029" i="87"/>
  <c r="E1030" i="87"/>
  <c r="E1031" i="87"/>
  <c r="E1032" i="87"/>
  <c r="E1033" i="87"/>
  <c r="E1034" i="87"/>
  <c r="E1035" i="87"/>
  <c r="E1036" i="87"/>
  <c r="E1037" i="87"/>
  <c r="E1038" i="87"/>
  <c r="E1039" i="87"/>
  <c r="E1040" i="87"/>
  <c r="E1041" i="87"/>
  <c r="E1042" i="87"/>
  <c r="E1043" i="87"/>
  <c r="E1044" i="87"/>
  <c r="E1045" i="87"/>
  <c r="E1046" i="87"/>
  <c r="E1047" i="87"/>
  <c r="E1048" i="87"/>
  <c r="E1049" i="87"/>
  <c r="E1050" i="87"/>
  <c r="E1051" i="87"/>
  <c r="E1052" i="87"/>
  <c r="E1053" i="87"/>
  <c r="E1054" i="87"/>
  <c r="E1055" i="87"/>
  <c r="E1056" i="87"/>
  <c r="E1057" i="87"/>
  <c r="E1058" i="87"/>
  <c r="E1059" i="87"/>
  <c r="E1060" i="87"/>
  <c r="E1061" i="87"/>
  <c r="E1062" i="87"/>
  <c r="E262" i="87" l="1"/>
  <c r="E261" i="87"/>
  <c r="E260" i="87"/>
  <c r="E259" i="87"/>
  <c r="E258" i="87"/>
  <c r="E257" i="87"/>
  <c r="E256" i="87"/>
  <c r="E255" i="87"/>
  <c r="E254" i="87"/>
  <c r="E253" i="87"/>
  <c r="E252" i="87"/>
  <c r="E251" i="87"/>
  <c r="E250" i="87"/>
  <c r="E249" i="87"/>
  <c r="E248" i="87"/>
  <c r="E247" i="87"/>
  <c r="E246" i="87"/>
  <c r="E245" i="87"/>
  <c r="E244" i="87"/>
  <c r="E243" i="87"/>
  <c r="E242" i="87"/>
  <c r="E241" i="87"/>
  <c r="E240" i="87"/>
  <c r="E239" i="87"/>
  <c r="E238" i="87"/>
  <c r="E237" i="87"/>
  <c r="E236" i="87"/>
  <c r="E235" i="87"/>
  <c r="E234" i="87"/>
  <c r="E233" i="87"/>
  <c r="E232" i="87"/>
  <c r="E231" i="87"/>
  <c r="E230" i="87"/>
  <c r="E229" i="87"/>
  <c r="E228" i="87"/>
  <c r="E227" i="87"/>
  <c r="E226" i="87"/>
  <c r="E225" i="87"/>
  <c r="E224" i="87"/>
  <c r="E223" i="87"/>
  <c r="E222" i="87"/>
  <c r="E221" i="87"/>
  <c r="E220" i="87"/>
  <c r="E219" i="87"/>
  <c r="E218" i="87"/>
  <c r="E217" i="87"/>
  <c r="E216" i="87"/>
  <c r="E215" i="87"/>
  <c r="E214" i="87"/>
  <c r="E213" i="87"/>
  <c r="E212" i="87"/>
  <c r="E211" i="87"/>
  <c r="E210" i="87"/>
  <c r="E209" i="87"/>
  <c r="E208" i="87"/>
  <c r="E207" i="87"/>
  <c r="E206" i="87"/>
  <c r="E205" i="87"/>
  <c r="E204" i="87"/>
  <c r="E203" i="87"/>
  <c r="E202" i="87"/>
  <c r="E201" i="87"/>
  <c r="E200" i="87"/>
  <c r="E199" i="87"/>
  <c r="E198" i="87"/>
  <c r="E197" i="87"/>
  <c r="E196" i="87"/>
  <c r="E195" i="87"/>
  <c r="E194" i="87"/>
  <c r="E193" i="87"/>
  <c r="E192" i="87"/>
  <c r="E191" i="87"/>
  <c r="E190" i="87"/>
  <c r="E189" i="87"/>
  <c r="E188" i="87"/>
  <c r="E187" i="87"/>
  <c r="E186" i="87"/>
  <c r="E185" i="87"/>
  <c r="E184" i="87"/>
  <c r="E183" i="87"/>
  <c r="E182" i="87"/>
  <c r="E181" i="87"/>
  <c r="E180" i="87"/>
  <c r="E179" i="87"/>
  <c r="E178" i="87"/>
  <c r="E177" i="87"/>
  <c r="E176" i="87"/>
  <c r="E175" i="87"/>
  <c r="E174" i="87"/>
  <c r="E173" i="87"/>
  <c r="E172" i="87"/>
  <c r="E171" i="87"/>
  <c r="E170" i="87"/>
  <c r="E169" i="87"/>
  <c r="E168" i="87"/>
  <c r="E167" i="87"/>
  <c r="E166" i="87"/>
  <c r="E165" i="87"/>
  <c r="E164" i="87"/>
  <c r="E163" i="87"/>
  <c r="E162" i="87"/>
  <c r="E363" i="87"/>
  <c r="E362" i="87"/>
  <c r="E361" i="87"/>
  <c r="E360" i="87"/>
  <c r="E359" i="87"/>
  <c r="E358" i="87"/>
  <c r="E357" i="87"/>
  <c r="E356" i="87"/>
  <c r="E355" i="87"/>
  <c r="E354" i="87"/>
  <c r="E353" i="87"/>
  <c r="E352" i="87"/>
  <c r="E351" i="87"/>
  <c r="E350" i="87"/>
  <c r="E349" i="87"/>
  <c r="E348" i="87"/>
  <c r="E347" i="87"/>
  <c r="E346" i="87"/>
  <c r="E345" i="87"/>
  <c r="E344" i="87"/>
  <c r="E343" i="87"/>
  <c r="E342" i="87"/>
  <c r="E341" i="87"/>
  <c r="E340" i="87"/>
  <c r="E339" i="87"/>
  <c r="E338" i="87"/>
  <c r="E337" i="87"/>
  <c r="E336" i="87"/>
  <c r="E335" i="87"/>
  <c r="E334" i="87"/>
  <c r="E333" i="87"/>
  <c r="E332" i="87"/>
  <c r="E331" i="87"/>
  <c r="E330" i="87"/>
  <c r="E329" i="87"/>
  <c r="E328" i="87"/>
  <c r="E327" i="87"/>
  <c r="E326" i="87"/>
  <c r="E325" i="87"/>
  <c r="E324" i="87"/>
  <c r="E323" i="87"/>
  <c r="E322" i="87"/>
  <c r="E321" i="87"/>
  <c r="E320" i="87"/>
  <c r="E319" i="87"/>
  <c r="E318" i="87"/>
  <c r="E317" i="87"/>
  <c r="E316" i="87"/>
  <c r="E315" i="87"/>
  <c r="E314" i="87"/>
  <c r="E313" i="87"/>
  <c r="E312" i="87"/>
  <c r="E311" i="87"/>
  <c r="E310" i="87"/>
  <c r="E309" i="87"/>
  <c r="E308" i="87"/>
  <c r="E307" i="87"/>
  <c r="E306" i="87"/>
  <c r="E305" i="87"/>
  <c r="E304" i="87"/>
  <c r="E303" i="87"/>
  <c r="E302" i="87"/>
  <c r="E301" i="87"/>
  <c r="E300" i="87"/>
  <c r="E299" i="87"/>
  <c r="E298" i="87"/>
  <c r="E297" i="87"/>
  <c r="E296" i="87"/>
  <c r="E295" i="87"/>
  <c r="E294" i="87"/>
  <c r="E293" i="87"/>
  <c r="E292" i="87"/>
  <c r="E291" i="87"/>
  <c r="E290" i="87"/>
  <c r="E289" i="87"/>
  <c r="E288" i="87"/>
  <c r="E287" i="87"/>
  <c r="E286" i="87"/>
  <c r="E285" i="87"/>
  <c r="E284" i="87"/>
  <c r="E283" i="87"/>
  <c r="E282" i="87"/>
  <c r="E281" i="87"/>
  <c r="E280" i="87"/>
  <c r="E279" i="87"/>
  <c r="E278" i="87"/>
  <c r="E277" i="87"/>
  <c r="E276" i="87"/>
  <c r="E275" i="87"/>
  <c r="E274" i="87"/>
  <c r="E273" i="87"/>
  <c r="E272" i="87"/>
  <c r="E271" i="87"/>
  <c r="E270" i="87"/>
  <c r="E269" i="87"/>
  <c r="E268" i="87"/>
  <c r="E267" i="87"/>
  <c r="E266" i="87"/>
  <c r="E265" i="87"/>
  <c r="E264" i="87"/>
  <c r="E263" i="87"/>
  <c r="E445" i="87"/>
  <c r="E444" i="87"/>
  <c r="E443" i="87"/>
  <c r="E442" i="87"/>
  <c r="E441" i="87"/>
  <c r="E440" i="87"/>
  <c r="E439" i="87"/>
  <c r="E438" i="87"/>
  <c r="E437" i="87"/>
  <c r="E436" i="87"/>
  <c r="E435" i="87"/>
  <c r="E434" i="87"/>
  <c r="E433" i="87"/>
  <c r="E432" i="87"/>
  <c r="E431" i="87"/>
  <c r="E430" i="87"/>
  <c r="E429" i="87"/>
  <c r="E428" i="87"/>
  <c r="E427" i="87"/>
  <c r="E426" i="87"/>
  <c r="E425" i="87"/>
  <c r="E424" i="87"/>
  <c r="E423" i="87"/>
  <c r="E422" i="87"/>
  <c r="E421" i="87"/>
  <c r="E420" i="87"/>
  <c r="E419" i="87"/>
  <c r="E418" i="87"/>
  <c r="E417" i="87"/>
  <c r="E416" i="87"/>
  <c r="E415" i="87"/>
  <c r="E414" i="87"/>
  <c r="E413" i="87"/>
  <c r="E412" i="87"/>
  <c r="E411" i="87"/>
  <c r="E410" i="87"/>
  <c r="E409" i="87"/>
  <c r="E408" i="87"/>
  <c r="E407" i="87"/>
  <c r="E406" i="87"/>
  <c r="E405" i="87"/>
  <c r="E404" i="87"/>
  <c r="E403" i="87"/>
  <c r="E402" i="87"/>
  <c r="E401" i="87"/>
  <c r="E400" i="87"/>
  <c r="E399" i="87"/>
  <c r="E398" i="87"/>
  <c r="E397" i="87"/>
  <c r="E396" i="87"/>
  <c r="E395" i="87"/>
  <c r="E394" i="87"/>
  <c r="E393" i="87"/>
  <c r="E392" i="87"/>
  <c r="E391" i="87"/>
  <c r="E390" i="87"/>
  <c r="E389" i="87"/>
  <c r="E388" i="87"/>
  <c r="E387" i="87"/>
  <c r="E386" i="87"/>
  <c r="E385" i="87"/>
  <c r="E384" i="87"/>
  <c r="E383" i="87"/>
  <c r="E382" i="87"/>
  <c r="E381" i="87"/>
  <c r="E380" i="87"/>
  <c r="E379" i="87"/>
  <c r="E378" i="87"/>
  <c r="E377" i="87"/>
  <c r="E376" i="87"/>
  <c r="E375" i="87"/>
  <c r="E374" i="87"/>
  <c r="E373" i="87"/>
  <c r="E372" i="87"/>
  <c r="E371" i="87"/>
  <c r="E370" i="87"/>
  <c r="E369" i="87"/>
  <c r="E368" i="87"/>
  <c r="E367" i="87"/>
  <c r="E366" i="87"/>
  <c r="E365" i="87"/>
  <c r="E364" i="87"/>
  <c r="E15" i="87" l="1"/>
  <c r="E16" i="87"/>
  <c r="E17" i="87"/>
  <c r="E18" i="87"/>
  <c r="E19" i="87"/>
  <c r="E20" i="87"/>
  <c r="E21" i="87"/>
  <c r="E22" i="87"/>
  <c r="E23" i="87"/>
  <c r="E24" i="87"/>
  <c r="E25" i="87"/>
  <c r="E26" i="87"/>
  <c r="E27" i="87"/>
  <c r="E28" i="87"/>
  <c r="E29" i="87"/>
  <c r="E30" i="87"/>
  <c r="E31" i="87"/>
  <c r="E32" i="87"/>
  <c r="E33" i="87"/>
  <c r="E34" i="87"/>
  <c r="E35" i="87"/>
  <c r="E36" i="87"/>
  <c r="E37" i="87"/>
  <c r="E38" i="87"/>
  <c r="E39" i="87"/>
  <c r="E40" i="87"/>
  <c r="E41" i="87"/>
  <c r="E42" i="87"/>
  <c r="E43" i="87"/>
  <c r="E44" i="87"/>
  <c r="E45" i="87"/>
  <c r="E46" i="87"/>
  <c r="E47" i="87"/>
  <c r="E48" i="87"/>
  <c r="E49" i="87"/>
  <c r="E50" i="87"/>
  <c r="E51" i="87"/>
  <c r="E52" i="87"/>
  <c r="E84" i="87"/>
  <c r="E85" i="87"/>
  <c r="E86" i="87"/>
  <c r="E87" i="87"/>
  <c r="E109" i="87"/>
  <c r="E110" i="87"/>
  <c r="E111" i="87"/>
  <c r="E112" i="87"/>
  <c r="E113" i="87"/>
  <c r="E114" i="87"/>
  <c r="E115" i="87"/>
  <c r="E116" i="87"/>
  <c r="E117" i="87"/>
  <c r="E118" i="87"/>
  <c r="E119" i="87"/>
  <c r="E120" i="87"/>
  <c r="E121" i="87"/>
  <c r="E122" i="87"/>
  <c r="E123" i="87"/>
  <c r="E124" i="87"/>
  <c r="E125" i="87"/>
  <c r="E126" i="87"/>
  <c r="E127" i="87"/>
  <c r="E128" i="87"/>
  <c r="E129" i="87"/>
  <c r="E130" i="87"/>
  <c r="E131" i="87"/>
  <c r="E132" i="87"/>
  <c r="E133" i="87"/>
  <c r="E134" i="87"/>
  <c r="E135" i="87"/>
  <c r="E136" i="87"/>
  <c r="E137" i="87"/>
  <c r="E138" i="87"/>
  <c r="E139" i="87"/>
  <c r="E140" i="87"/>
  <c r="E141" i="87"/>
  <c r="E142" i="87"/>
  <c r="E143" i="87"/>
  <c r="E144" i="87"/>
  <c r="E145" i="87"/>
  <c r="E146" i="87"/>
  <c r="E147" i="87"/>
  <c r="E148" i="87"/>
  <c r="E149" i="87"/>
  <c r="E150" i="87"/>
  <c r="E151" i="87"/>
  <c r="E152" i="87"/>
  <c r="E153" i="87"/>
  <c r="E154" i="87"/>
  <c r="E155" i="87"/>
  <c r="E156" i="87"/>
  <c r="E157" i="87"/>
  <c r="E158" i="87"/>
  <c r="E159" i="87"/>
  <c r="E160" i="87"/>
  <c r="E161" i="87"/>
  <c r="E1063" i="87"/>
  <c r="S240" i="112" l="1"/>
  <c r="H58" i="90" s="1"/>
  <c r="E58" i="90"/>
  <c r="S107" i="112"/>
  <c r="Q107" i="112"/>
  <c r="E20" i="90" l="1"/>
  <c r="E26" i="90" s="1"/>
  <c r="S110" i="112"/>
  <c r="H20" i="90"/>
  <c r="E64" i="90"/>
  <c r="J58" i="90"/>
  <c r="S243" i="112"/>
  <c r="Q83" i="107"/>
  <c r="H62" i="90" s="1"/>
  <c r="J62" i="90" s="1"/>
  <c r="O83" i="107"/>
  <c r="J20" i="90" l="1"/>
  <c r="A8" i="99"/>
  <c r="A5" i="99"/>
  <c r="F1" i="99"/>
  <c r="A9" i="87"/>
  <c r="A6" i="87"/>
  <c r="N1" i="87"/>
  <c r="Q55" i="107"/>
  <c r="A10" i="107"/>
  <c r="A7" i="107"/>
  <c r="Q1" i="107"/>
  <c r="L48" i="113"/>
  <c r="A10" i="113"/>
  <c r="A57" i="113" s="1"/>
  <c r="A7" i="113"/>
  <c r="A54" i="113" s="1"/>
  <c r="L1" i="113"/>
  <c r="A10" i="112"/>
  <c r="A7" i="112"/>
  <c r="V1" i="112"/>
  <c r="E1" i="92"/>
  <c r="K1" i="90"/>
  <c r="K39" i="90" s="1"/>
  <c r="K1068" i="87" l="1"/>
  <c r="J1068" i="87"/>
  <c r="I1068" i="87"/>
  <c r="J1073" i="87" l="1"/>
  <c r="G32" i="90" s="1"/>
  <c r="J1074" i="87"/>
  <c r="H32" i="90" s="1"/>
  <c r="J1072" i="87"/>
  <c r="E32" i="90" s="1"/>
  <c r="J1071" i="87"/>
  <c r="D32" i="90" s="1"/>
  <c r="G38" i="113"/>
  <c r="G37" i="113"/>
  <c r="G36" i="113"/>
  <c r="G34" i="113"/>
  <c r="G33" i="113"/>
  <c r="G32" i="113"/>
  <c r="G30" i="113"/>
  <c r="G29" i="113"/>
  <c r="G28" i="113"/>
  <c r="K28" i="113" l="1"/>
  <c r="G77" i="113"/>
  <c r="K77" i="113" s="1"/>
  <c r="K38" i="113"/>
  <c r="G86" i="113"/>
  <c r="K86" i="113" s="1"/>
  <c r="K34" i="113"/>
  <c r="G82" i="113"/>
  <c r="K82" i="113" s="1"/>
  <c r="K30" i="113"/>
  <c r="G78" i="113"/>
  <c r="K78" i="113" s="1"/>
  <c r="K37" i="113"/>
  <c r="G85" i="113"/>
  <c r="K85" i="113" s="1"/>
  <c r="K36" i="113"/>
  <c r="G84" i="113"/>
  <c r="K84" i="113" s="1"/>
  <c r="K33" i="113"/>
  <c r="G81" i="113"/>
  <c r="K81" i="113" s="1"/>
  <c r="K32" i="113"/>
  <c r="G80" i="113"/>
  <c r="K80" i="113" s="1"/>
  <c r="K27" i="113"/>
  <c r="G76" i="113"/>
  <c r="K76" i="113" s="1"/>
  <c r="J1076" i="87"/>
  <c r="J32" i="90" s="1"/>
  <c r="K40" i="113" l="1"/>
  <c r="H22" i="90" s="1"/>
  <c r="K88" i="113"/>
  <c r="H60" i="90" s="1"/>
  <c r="J22" i="90" l="1"/>
  <c r="J60" i="90"/>
  <c r="H64" i="90"/>
  <c r="J64" i="90" s="1"/>
  <c r="J66" i="90" s="1"/>
  <c r="A143" i="112"/>
  <c r="A140" i="112"/>
  <c r="V134" i="112"/>
  <c r="F14" i="99" l="1"/>
  <c r="D17" i="99"/>
  <c r="F15" i="99"/>
  <c r="D21" i="99"/>
  <c r="D15" i="99"/>
  <c r="D14" i="99"/>
  <c r="D16" i="99"/>
  <c r="D20" i="99" l="1"/>
  <c r="M1074" i="87"/>
  <c r="H70" i="90" s="1"/>
  <c r="M1073" i="87"/>
  <c r="G70" i="90" s="1"/>
  <c r="M1072" i="87"/>
  <c r="E70" i="90" s="1"/>
  <c r="M1071" i="87"/>
  <c r="D70" i="90" s="1"/>
  <c r="N1068" i="87"/>
  <c r="F22" i="99" s="1"/>
  <c r="M1068" i="87"/>
  <c r="F21" i="99" s="1"/>
  <c r="L1068" i="87"/>
  <c r="M1076" i="87" l="1"/>
  <c r="J70" i="90" s="1"/>
  <c r="F17" i="99" l="1"/>
  <c r="F18" i="99" l="1"/>
  <c r="Q29" i="107"/>
  <c r="H24" i="90" s="1"/>
  <c r="O29" i="107"/>
  <c r="A64" i="107"/>
  <c r="A61" i="107"/>
  <c r="J24" i="90" l="1"/>
  <c r="D18" i="99" s="1"/>
  <c r="H26" i="90"/>
  <c r="J26" i="90" s="1"/>
  <c r="J28" i="90" s="1"/>
  <c r="D22" i="99"/>
  <c r="D13" i="99" l="1"/>
  <c r="D19" i="99"/>
  <c r="A6" i="99" l="1"/>
  <c r="J1077" i="87" l="1"/>
  <c r="M1077" i="87" l="1"/>
  <c r="F20" i="99" l="1"/>
  <c r="F16" i="99"/>
  <c r="F13" i="99" l="1"/>
  <c r="F19" i="9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Ryan, Ted</author>
  </authors>
  <commentList>
    <comment ref="A1" authorId="0" shapeId="0" xr:uid="{00000000-0006-0000-0C00-000001000000}">
      <text>
        <r>
          <rPr>
            <b/>
            <sz val="9"/>
            <color indexed="81"/>
            <rFont val="Tahoma"/>
            <family val="2"/>
          </rPr>
          <t>Ryan, Ted:</t>
        </r>
        <r>
          <rPr>
            <sz val="9"/>
            <color indexed="81"/>
            <rFont val="Tahoma"/>
            <family val="2"/>
          </rPr>
          <t xml:space="preserve">
Need to update with AC list from latest template.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<sst xmlns="http://schemas.openxmlformats.org/spreadsheetml/2006/main" count="18156" uniqueCount="4039">
  <si>
    <t>BL 26-23</t>
  </si>
  <si>
    <t>Attachment A</t>
  </si>
  <si>
    <t>Item 9800 Employee Compensation Adjustments Workbook Checklist</t>
  </si>
  <si>
    <t>Business Unit # (Org Code)</t>
  </si>
  <si>
    <t>Department Name</t>
  </si>
  <si>
    <t>Item 9800 Salary Adjustment Worksheet (Tab 4)</t>
  </si>
  <si>
    <t xml:space="preserve">1. Verified multiple adjustments are not applied to the same position when applying Salary Adjustments from Worksheet 3.  For example, if a department has an employee with a CBID of E99, that does not </t>
  </si>
  <si>
    <t>mean that employee is eligible for every adjustment with a CBID of E99.  The department must determine which collective bargaining unit that position is related to and apply the appropriate Salary Adjustment.</t>
  </si>
  <si>
    <t>2. 2026-27 and 2027-28 "Salary Base" not to exceed Current Year Regular/Ongoing salaries on the 7A for any one adjustment, if all positions listed on the Schedule 7A are affected by the Salary Adjustment.</t>
  </si>
  <si>
    <t>3. The total number of positions receiving GSIs or equivalent SSAs as calculated on Tab 4 must not exceed the department's total authorized positions listed on the Schedule 7A.</t>
  </si>
  <si>
    <t>4. 2026-27 and 2027-28 "Salary Base" only includes currently filled positions unless Column I of Tab 3 indicates the adjustment in question should be applied to all vacant positions.</t>
  </si>
  <si>
    <t>5. Limited-term positions and positions in the Temporary Help Blanket are excluded from the 2026-27 and 2027-28 "Salary Base" and "Number of Positions" for all adjustments.</t>
  </si>
  <si>
    <t xml:space="preserve">6. Salary Adjustments calculated for 2026-27 are not compounded into the 2027-28 "Salary Base." The 2026-27 and 2027-28 "Salary Base" totals should tie to each other, unless Salary Adjustments from Worksheet 3 </t>
  </si>
  <si>
    <t>require the inclusion of employees for only one year.</t>
  </si>
  <si>
    <t>7. Verified the appropriate salary-driven benefits (i.e., OASDI, Medicare, retirement contributions) are applied to the Salary Adjustment. Refer to Worksheet 3 for details.</t>
  </si>
  <si>
    <t>8. Amount calculated for salary-driven benefits included in the BBA Upload Template with a “Benefit Adjustment” baseline adjustment type, not "Salary Adjustment" type.</t>
  </si>
  <si>
    <t>9. Provided supporting documentation for each Salary Adjustment that identifies the corresponding employees by CBID (e.g., R01, M01, E97).</t>
  </si>
  <si>
    <t>10. Must be entered in whole dollars and rounded to thousands (e.g., $1,987 should be rounded to $2,000).</t>
  </si>
  <si>
    <t>Item 9800 Benefit Adjustment Worksheet (Tab 5)</t>
  </si>
  <si>
    <t xml:space="preserve">1. Provided supporting documentation identifying actual enrollees in either 1-Party, 2-Party, or Family plans.    </t>
  </si>
  <si>
    <t>2. Exclude employees opting for the cash value (FlexElect Cash Option) from the amount entered under the "Number of Enrollees."</t>
  </si>
  <si>
    <t>Item 9800 OPEB Worksheet (Tab 6)</t>
  </si>
  <si>
    <t>This worksheet is not included in this workbook due to the suspension of OPEB contributions in 2026-27.</t>
  </si>
  <si>
    <t>Item 9800 Fund Split Worksheet (Tab 7)</t>
  </si>
  <si>
    <t>1. Verified the program/subprogram used by the accounting office, which is generally what is displayed in the 2026 Budget Act.</t>
  </si>
  <si>
    <t>2. Category Codes 510XXXX (Salaries and Wages) for Salary Adjustments, 515XXXX (Staff Benefits) for Benefit Adjustments, and 5150820 for OPEB Adjustments must be used.</t>
  </si>
  <si>
    <t>3. Must be entered in whole dollars and rounded to thousands (e.g., $1,987 should be rounded to $2,000).</t>
  </si>
  <si>
    <t xml:space="preserve">4. For Reimbursements, Fund 0995 must be used to schedule reimbursements to the associated program/category spending those funds. </t>
  </si>
  <si>
    <t xml:space="preserve">5. For distributed administration costs, use Program 9900100 (positive adjustment) and Category 51XXXXX to show the positive total being distributed to a particular program, Program 9900200 </t>
  </si>
  <si>
    <t>(negative adjustment) and Category 5342500 to reflect the total distributed cost, and the Program (positive adjustment) that pays for various distributed costs with Category 5342500.</t>
  </si>
  <si>
    <t>6. All items must be approved by departmental accounting management to ensure that all items will post properly to the FI$Cal system prior to submitting to Finance.</t>
  </si>
  <si>
    <t>Item 9800 Crossties (Tab 8)</t>
  </si>
  <si>
    <t>1. All crossties equal 0.</t>
  </si>
  <si>
    <t>Hyperion Entries and BBA Upload Templates</t>
  </si>
  <si>
    <r>
      <t xml:space="preserve">1. </t>
    </r>
    <r>
      <rPr>
        <b/>
        <sz val="14"/>
        <color rgb="FF000000"/>
        <rFont val="Arial"/>
        <family val="2"/>
      </rPr>
      <t>BR Name</t>
    </r>
    <r>
      <rPr>
        <sz val="14"/>
        <color rgb="FF000000"/>
        <rFont val="Arial"/>
        <family val="2"/>
      </rPr>
      <t>: Use standard naming convention for a unique BR Name (e.g., 2222-XXX-BBA-2027-GB).</t>
    </r>
  </si>
  <si>
    <r>
      <t xml:space="preserve">2. </t>
    </r>
    <r>
      <rPr>
        <b/>
        <sz val="14"/>
        <color theme="1"/>
        <rFont val="Arial"/>
        <family val="2"/>
      </rPr>
      <t>BR Titles</t>
    </r>
    <r>
      <rPr>
        <sz val="14"/>
        <color theme="1"/>
        <rFont val="Arial"/>
        <family val="2"/>
      </rPr>
      <t>: “Allocation for Employee Compensation” for Salary Adjustments, “Allocation for Staff Benefits” for Benefit Adjustments, and “Allocation for Other Post-Employment Benefits” for OPEB Adjustments must be used.</t>
    </r>
  </si>
  <si>
    <r>
      <t xml:space="preserve">3. </t>
    </r>
    <r>
      <rPr>
        <b/>
        <sz val="14"/>
        <color theme="1"/>
        <rFont val="Arial"/>
        <family val="2"/>
      </rPr>
      <t>BBA Type</t>
    </r>
    <r>
      <rPr>
        <sz val="14"/>
        <color theme="1"/>
        <rFont val="Arial"/>
        <family val="2"/>
      </rPr>
      <t>: "Salary Adjustments” for Salary Adjustments, “Benefit Adjustments” for Benefit Adjustments, and “Other Post-Employment Benefits Adjustments” for OPEB Adjustments must be selected.</t>
    </r>
  </si>
  <si>
    <r>
      <t xml:space="preserve">4. </t>
    </r>
    <r>
      <rPr>
        <b/>
        <sz val="14"/>
        <color theme="1"/>
        <rFont val="Arial"/>
        <family val="2"/>
      </rPr>
      <t>ENY</t>
    </r>
    <r>
      <rPr>
        <sz val="14"/>
        <color theme="1"/>
        <rFont val="Arial"/>
        <family val="2"/>
      </rPr>
      <t>: Unless scheduling to a continuous or continuing appropriation, select an ENY of 2026 for CY Expenditures adjustments and an ENY of 2027 for BY-BY4 Expenditures adjustments.</t>
    </r>
  </si>
  <si>
    <r>
      <t xml:space="preserve">5. </t>
    </r>
    <r>
      <rPr>
        <b/>
        <sz val="14"/>
        <color theme="1"/>
        <rFont val="Arial"/>
        <family val="2"/>
      </rPr>
      <t>Category Codes</t>
    </r>
    <r>
      <rPr>
        <sz val="14"/>
        <color theme="1"/>
        <rFont val="Arial"/>
        <family val="2"/>
      </rPr>
      <t>: Category 510XXXX (Salaries and Wages) for Salary Adjustments and 515XXXX (Staff Benefits) for Benefit Adjustments. No OPEB adjustments are necessary for 2026-27.</t>
    </r>
  </si>
  <si>
    <t>6. Must be entered in whole dollars and rounded to thousands (e.g., $1,987 should be rounded to $2,000).</t>
  </si>
  <si>
    <r>
      <t xml:space="preserve">7. </t>
    </r>
    <r>
      <rPr>
        <b/>
        <sz val="14"/>
        <color theme="1"/>
        <rFont val="Arial"/>
        <family val="2"/>
      </rPr>
      <t>Reimbursements</t>
    </r>
    <r>
      <rPr>
        <sz val="14"/>
        <color theme="1"/>
        <rFont val="Arial"/>
        <family val="2"/>
      </rPr>
      <t xml:space="preserve">: Fund 0995 must be used to schedule reimbursements to the associated program/category spending those funds. </t>
    </r>
  </si>
  <si>
    <r>
      <t xml:space="preserve">8. </t>
    </r>
    <r>
      <rPr>
        <b/>
        <sz val="14"/>
        <color theme="1"/>
        <rFont val="Arial"/>
        <family val="2"/>
      </rPr>
      <t xml:space="preserve">Distributed Administration Costs: </t>
    </r>
    <r>
      <rPr>
        <sz val="14"/>
        <color theme="1"/>
        <rFont val="Arial"/>
        <family val="2"/>
      </rPr>
      <t>For distributed administration costs, use Program 9900100 (positive adjustment) and Category 51XXXXX to show the positive total being distributed to a particular program,</t>
    </r>
  </si>
  <si>
    <t>Program 9900200 (negative adjustment) and Category 5342500 to reflect the total distributed cost, and the Program (positive adjustment) that pays for various distributed costs with Category 5342500.</t>
  </si>
  <si>
    <t>9. All Hyperion adjustments must be approved by departmental accounting management to ensure that all items will post properly to the FI$Cal system prior to submitting to Finance.</t>
  </si>
  <si>
    <t>Due to Finance Budget Analyst no later than COB October 23, 2026</t>
  </si>
  <si>
    <t>DEPARTMENT OF FINANCE USE ONLY</t>
  </si>
  <si>
    <t xml:space="preserve">  Budget Analyst: ______________________________________</t>
  </si>
  <si>
    <t>Date: ______________</t>
  </si>
  <si>
    <t xml:space="preserve">Principal: ______________________________________     </t>
  </si>
  <si>
    <t>(please print)</t>
  </si>
  <si>
    <r>
      <t xml:space="preserve">  Budget Request Name:</t>
    </r>
    <r>
      <rPr>
        <sz val="14"/>
        <rFont val="Arial"/>
        <family val="2"/>
      </rPr>
      <t xml:space="preserve"> ________________________________________</t>
    </r>
  </si>
  <si>
    <r>
      <t xml:space="preserve">   Budget Request Name:</t>
    </r>
    <r>
      <rPr>
        <sz val="14"/>
        <rFont val="Arial"/>
        <family val="2"/>
      </rPr>
      <t xml:space="preserve"> ________________________________________</t>
    </r>
  </si>
  <si>
    <r>
      <t xml:space="preserve">  Budget Request Title: </t>
    </r>
    <r>
      <rPr>
        <sz val="14"/>
        <rFont val="Arial"/>
        <family val="2"/>
      </rPr>
      <t xml:space="preserve">Allocation for Employee Compensation </t>
    </r>
  </si>
  <si>
    <r>
      <t xml:space="preserve">Budget Request Title: </t>
    </r>
    <r>
      <rPr>
        <sz val="14"/>
        <rFont val="Arial"/>
        <family val="2"/>
      </rPr>
      <t xml:space="preserve">Allocation for Staff Benefits </t>
    </r>
  </si>
  <si>
    <r>
      <t xml:space="preserve">Budget Request Title: </t>
    </r>
    <r>
      <rPr>
        <sz val="14"/>
        <rFont val="Arial"/>
        <family val="2"/>
      </rPr>
      <t>Allocation for Other Post-Employment Benefits</t>
    </r>
  </si>
  <si>
    <r>
      <t xml:space="preserve">  Baseline Adjustment Type: </t>
    </r>
    <r>
      <rPr>
        <sz val="14"/>
        <rFont val="Arial"/>
        <family val="2"/>
      </rPr>
      <t>Salary Adjustment</t>
    </r>
  </si>
  <si>
    <r>
      <t xml:space="preserve">Baseline Adjustment Type: </t>
    </r>
    <r>
      <rPr>
        <sz val="14"/>
        <rFont val="Arial"/>
        <family val="2"/>
      </rPr>
      <t>Benefit Adjustment</t>
    </r>
  </si>
  <si>
    <r>
      <t xml:space="preserve">Baseline Adjustment Type: </t>
    </r>
    <r>
      <rPr>
        <sz val="14"/>
        <rFont val="Arial"/>
        <family val="2"/>
      </rPr>
      <t>Other Post-Employment Benefits Adjustments</t>
    </r>
  </si>
  <si>
    <t>Worksheet 1</t>
  </si>
  <si>
    <t>Item 9800 Summary Worksheet</t>
  </si>
  <si>
    <t>Current Year 2026-27</t>
  </si>
  <si>
    <t xml:space="preserve">(Whole Dollars—Rounded to Nearest Thousand)          </t>
  </si>
  <si>
    <t xml:space="preserve"> </t>
  </si>
  <si>
    <t xml:space="preserve"> - A -</t>
  </si>
  <si>
    <t xml:space="preserve"> - B - </t>
  </si>
  <si>
    <t xml:space="preserve"> - C -</t>
  </si>
  <si>
    <t>(A + B)</t>
  </si>
  <si>
    <t xml:space="preserve">            Salary Adjustment</t>
  </si>
  <si>
    <t xml:space="preserve">         Benefit Adjustment</t>
  </si>
  <si>
    <t>Total Adjustments</t>
  </si>
  <si>
    <t xml:space="preserve">Description  </t>
  </si>
  <si>
    <t>1.</t>
  </si>
  <si>
    <t>Salary Adjustment</t>
  </si>
  <si>
    <t>2.</t>
  </si>
  <si>
    <t>Benefit Adjustment</t>
  </si>
  <si>
    <t>N/A</t>
  </si>
  <si>
    <t>3.</t>
  </si>
  <si>
    <t>OPEB Adjustment (There is no OPEB adjustments this year, Column C should be $0)</t>
  </si>
  <si>
    <t>SUBTOTAL</t>
  </si>
  <si>
    <t>CURRENT YEAR TOTAL:</t>
  </si>
  <si>
    <t>Non</t>
  </si>
  <si>
    <t xml:space="preserve">Governmental </t>
  </si>
  <si>
    <t xml:space="preserve">Fund Split </t>
  </si>
  <si>
    <t>General Fund</t>
  </si>
  <si>
    <t>Special Fund</t>
  </si>
  <si>
    <t>Cost Fund</t>
  </si>
  <si>
    <t>Reimbursements</t>
  </si>
  <si>
    <t>Total, All Funds</t>
  </si>
  <si>
    <t>Fund Split Total By Fund Class:</t>
  </si>
  <si>
    <t xml:space="preserve">                              ***Please note all highlighted cells retrieve data from cells contained in this Worksheet and/or Workbook***  </t>
  </si>
  <si>
    <t xml:space="preserve">Budget Year 2027-28 </t>
  </si>
  <si>
    <t>Budget Year 2027-28</t>
  </si>
  <si>
    <t xml:space="preserve">N/A   </t>
  </si>
  <si>
    <t>BUDGET YEAR TOTAL:</t>
  </si>
  <si>
    <t>Worksheet 2</t>
  </si>
  <si>
    <t>Item 9800 List of Bargaining Units</t>
  </si>
  <si>
    <t>Unit Number</t>
  </si>
  <si>
    <t>Union</t>
  </si>
  <si>
    <t>Description</t>
  </si>
  <si>
    <t>Service Employees International Union (SEIU)</t>
  </si>
  <si>
    <t>Professional, Administrative, Financial and Staff Services</t>
  </si>
  <si>
    <t>California Attorneys, Admin Law Judges &amp; Hearing Officers in State Employment (CASE)</t>
  </si>
  <si>
    <t>Attorneys and Hearing Officers</t>
  </si>
  <si>
    <t>Education and Library</t>
  </si>
  <si>
    <t>Office and Allied</t>
  </si>
  <si>
    <t>California Association of Highway Patrolmen (CAHP)</t>
  </si>
  <si>
    <t>Highway Patrol</t>
  </si>
  <si>
    <t>California Correctional Peace Officers Association (CCPOA)</t>
  </si>
  <si>
    <t>Corrections</t>
  </si>
  <si>
    <t>California Statewide Law Enforcement Association (CSLEA)</t>
  </si>
  <si>
    <t>Protective Services and Public Safety</t>
  </si>
  <si>
    <t>California Department of Forestry Firefighters (CDF Firefighters)</t>
  </si>
  <si>
    <t>Firefighters</t>
  </si>
  <si>
    <t>Professional Engineers in California Government (PECG)</t>
  </si>
  <si>
    <t>Professional Engineers</t>
  </si>
  <si>
    <t>California Association of Professional Scientists (CAPS)</t>
  </si>
  <si>
    <t>Professional Scientific</t>
  </si>
  <si>
    <t>Engineering and Scientific Technicians</t>
  </si>
  <si>
    <t>International Union of Operating Engineers (IUOE)</t>
  </si>
  <si>
    <t>Craft and Maintenance</t>
  </si>
  <si>
    <t>Stationary Engineers</t>
  </si>
  <si>
    <t>Printing Trades</t>
  </si>
  <si>
    <t>Allied Services</t>
  </si>
  <si>
    <t>Union of American Physicians and Dentists (UAPD)</t>
  </si>
  <si>
    <t>Physician, Dentist and Podiatrists</t>
  </si>
  <si>
    <t>Registered Nurses</t>
  </si>
  <si>
    <t>California Association of Psychiatric Technicians (CAPT)</t>
  </si>
  <si>
    <t>Psychiatric Technicians</t>
  </si>
  <si>
    <t>American Federation of State, County and Municipal Employees (AFSCME)</t>
  </si>
  <si>
    <t xml:space="preserve">Health and Social Services / Professional </t>
  </si>
  <si>
    <t>Medical and Social Services</t>
  </si>
  <si>
    <t>Educational Consultant and Library</t>
  </si>
  <si>
    <t>Item 9800 List of Eligible Salary and Benefit Adjustments</t>
  </si>
  <si>
    <t>Worksheet 3</t>
  </si>
  <si>
    <t>Adjustment Number</t>
  </si>
  <si>
    <t>CBID</t>
  </si>
  <si>
    <t>Class Code</t>
  </si>
  <si>
    <t>Applicable Salary Driven Benefits</t>
  </si>
  <si>
    <t>Effective Date</t>
  </si>
  <si>
    <t>Adjustment</t>
  </si>
  <si>
    <t>Pay Letter #, CalHR Website, or MOU Article</t>
  </si>
  <si>
    <t>Authorized or Filled Positions?</t>
  </si>
  <si>
    <t>R10, M10, S10, E, E10, E48, E59, E98 and E99</t>
  </si>
  <si>
    <t>5% Special Salary Adjustment at Maximum Salary</t>
  </si>
  <si>
    <t>Retirement: Choose Applicable Rates
Social Security (OASDI): 6.2%, as applicable
Medicare: 1.45%</t>
  </si>
  <si>
    <t>Multiply the base pay of eligible employees at maximum salary only by 5% for 12 months in 2026-27 and 12 months in 2027-28.</t>
  </si>
  <si>
    <t>Bargaining Unit 10 MOU Section 2.1</t>
  </si>
  <si>
    <t>Filled</t>
  </si>
  <si>
    <t>R10</t>
  </si>
  <si>
    <r>
      <rPr>
        <b/>
        <u/>
        <sz val="10"/>
        <rFont val="Arial"/>
        <family val="2"/>
      </rPr>
      <t>Class Codes:</t>
    </r>
    <r>
      <rPr>
        <sz val="10"/>
        <rFont val="Arial"/>
        <family val="2"/>
      </rPr>
      <t xml:space="preserve">
0490, 0491, and 0494</t>
    </r>
  </si>
  <si>
    <t>4% Special Salary Adjustment at Maximum Salary</t>
  </si>
  <si>
    <t>Multiply the base pay of eligible employees at maximum salary only by 4% for 12 months in 2026-27 and 12 months in 2027-28.</t>
  </si>
  <si>
    <r>
      <rPr>
        <b/>
        <sz val="10"/>
        <rFont val="Arial"/>
        <family val="2"/>
      </rPr>
      <t xml:space="preserve">All Eligible: CBID E, E48, E59, E98, and E99 </t>
    </r>
    <r>
      <rPr>
        <sz val="10"/>
        <rFont val="Arial"/>
        <family val="2"/>
      </rPr>
      <t xml:space="preserve">must be specifically related to </t>
    </r>
    <r>
      <rPr>
        <b/>
        <sz val="10"/>
        <rFont val="Arial"/>
        <family val="2"/>
      </rPr>
      <t>Bargaining Unit 10</t>
    </r>
  </si>
  <si>
    <t>3% Special Salary Adjustment</t>
  </si>
  <si>
    <r>
      <t xml:space="preserve">Multiply base pay of all eligible employees by 3% for 12 months in 2026-27 and 12 months in 2027-28.
</t>
    </r>
    <r>
      <rPr>
        <b/>
        <sz val="10"/>
        <rFont val="Arial"/>
        <family val="2"/>
      </rPr>
      <t>Eligible employees must not have received adjustm</t>
    </r>
    <r>
      <rPr>
        <b/>
        <sz val="10"/>
        <color theme="1"/>
        <rFont val="Arial"/>
        <family val="2"/>
      </rPr>
      <t>ent 1 or 2 f</t>
    </r>
    <r>
      <rPr>
        <b/>
        <sz val="10"/>
        <rFont val="Arial"/>
        <family val="2"/>
      </rPr>
      <t>or employees at maximum salary.</t>
    </r>
    <r>
      <rPr>
        <sz val="10"/>
        <rFont val="Arial"/>
        <family val="2"/>
      </rPr>
      <t xml:space="preserve"> 
This adjustment should be applied to all authorized eligible positions, including those currently vacant.</t>
    </r>
  </si>
  <si>
    <t>Authorized, less Filled above.</t>
  </si>
  <si>
    <t>R10, E10, E48, E59, M10, S10</t>
  </si>
  <si>
    <r>
      <rPr>
        <b/>
        <sz val="10"/>
        <rFont val="Arial"/>
        <family val="2"/>
      </rPr>
      <t xml:space="preserve">All Eligible: CBID E48 and E59 </t>
    </r>
    <r>
      <rPr>
        <sz val="10"/>
        <rFont val="Arial"/>
        <family val="2"/>
      </rPr>
      <t xml:space="preserve">must be specifically related to </t>
    </r>
    <r>
      <rPr>
        <b/>
        <sz val="10"/>
        <rFont val="Arial"/>
        <family val="2"/>
      </rPr>
      <t>Bargaining Unit 10</t>
    </r>
    <r>
      <rPr>
        <sz val="10"/>
        <rFont val="Arial"/>
        <family val="2"/>
      </rPr>
      <t>.</t>
    </r>
  </si>
  <si>
    <t>PD 499 - 1% Longevity Increase for 20+ Years</t>
  </si>
  <si>
    <r>
      <t xml:space="preserve">Multiply the base pay of employees with </t>
    </r>
    <r>
      <rPr>
        <b/>
        <sz val="10"/>
        <rFont val="Arial"/>
        <family val="2"/>
      </rPr>
      <t>20</t>
    </r>
    <r>
      <rPr>
        <sz val="10"/>
        <rFont val="Arial"/>
        <family val="2"/>
      </rPr>
      <t xml:space="preserve">+ years of state service (after adjusting by applicable Special Salary Adjustment) by 1% for 12 months in 2026-27 and 12 months in 2027-28. </t>
    </r>
  </si>
  <si>
    <t>PAY LETTER: 26-23
Pay Differential 499</t>
  </si>
  <si>
    <t>R06, S06</t>
  </si>
  <si>
    <r>
      <rPr>
        <b/>
        <u/>
        <sz val="10"/>
        <rFont val="Arial"/>
        <family val="2"/>
      </rPr>
      <t>Class Codes:</t>
    </r>
    <r>
      <rPr>
        <sz val="10"/>
        <rFont val="Arial"/>
        <family val="2"/>
      </rPr>
      <t xml:space="preserve">
9579, 9659, and 9662</t>
    </r>
  </si>
  <si>
    <t>PD 20 - Canine Officer Rate Increase</t>
  </si>
  <si>
    <t>Retirement: N/A
Social Security (OASDI): N/A
Medicare: 1.45%</t>
  </si>
  <si>
    <t>Multiply the number of eligible employees receiving Pay Differential 20 by $9.60 for 12 months in 2026-27 and 12 months in 2027-28.</t>
  </si>
  <si>
    <t>Pay Letter 26-24
Bargaining Unit 6 MOU Section 15.09
Pay Differential 20</t>
  </si>
  <si>
    <t>R06, E97, E98, E99, M01, M06, S06</t>
  </si>
  <si>
    <r>
      <t>All Eligible: CBID M01, E97, E98, and E99 e</t>
    </r>
    <r>
      <rPr>
        <sz val="10"/>
        <rFont val="Arial"/>
        <family val="2"/>
      </rPr>
      <t>mployees must be specifically related to</t>
    </r>
    <r>
      <rPr>
        <b/>
        <sz val="10"/>
        <rFont val="Arial"/>
        <family val="2"/>
      </rPr>
      <t xml:space="preserve"> Bargaining Unit 6</t>
    </r>
  </si>
  <si>
    <t>PD 476 - $5,000 Retention Differential for Hard-to-Keep Facilities</t>
  </si>
  <si>
    <r>
      <rPr>
        <strike/>
        <sz val="10"/>
        <rFont val="Arial"/>
        <family val="2"/>
      </rPr>
      <t xml:space="preserve">
</t>
    </r>
    <r>
      <rPr>
        <sz val="10"/>
        <rFont val="Arial"/>
        <family val="2"/>
      </rPr>
      <t xml:space="preserve">Multiply the number of eligible employees who received the incentive in July 2026 by $5,000 in 2026-27. 
Eligible employees must work at Salinas Valley State Prison, California State Prison, Sacramento, or Richard J. Donovan.
</t>
    </r>
    <r>
      <rPr>
        <b/>
        <sz val="10"/>
        <rFont val="Arial"/>
        <family val="2"/>
      </rPr>
      <t xml:space="preserve">Do not add this adjustment amount beyond 2026-27.
</t>
    </r>
  </si>
  <si>
    <r>
      <t xml:space="preserve">PAY LETTER: 25-41
</t>
    </r>
    <r>
      <rPr>
        <b/>
        <sz val="10"/>
        <rFont val="Arial"/>
        <family val="2"/>
      </rPr>
      <t>Pay Differential 476</t>
    </r>
  </si>
  <si>
    <t>R17, E99, S01, S17, M17</t>
  </si>
  <si>
    <r>
      <rPr>
        <b/>
        <u/>
        <sz val="10"/>
        <rFont val="Arial"/>
        <family val="2"/>
      </rPr>
      <t>Class Codes employed by CDCR/CCHCS: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9275, 9318, and 9319</t>
    </r>
    <r>
      <rPr>
        <b/>
        <sz val="10"/>
        <rFont val="Arial"/>
        <family val="2"/>
      </rPr>
      <t xml:space="preserve">
</t>
    </r>
    <r>
      <rPr>
        <b/>
        <u/>
        <sz val="10"/>
        <rFont val="Arial"/>
        <family val="2"/>
      </rPr>
      <t>Class Codes employed by Department of State Hospitals: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8094, 8096, 8101, 8132, and 8133</t>
    </r>
    <r>
      <rPr>
        <b/>
        <sz val="10"/>
        <rFont val="Arial"/>
        <family val="2"/>
      </rPr>
      <t xml:space="preserve">
</t>
    </r>
    <r>
      <rPr>
        <b/>
        <u/>
        <sz val="10"/>
        <rFont val="Arial"/>
        <family val="2"/>
      </rPr>
      <t>Class Codes employed by Department of Veterans Affairs: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8126, 8129, 8161, and 8165</t>
    </r>
    <r>
      <rPr>
        <b/>
        <sz val="10"/>
        <rFont val="Arial"/>
        <family val="2"/>
      </rPr>
      <t xml:space="preserve">
</t>
    </r>
    <r>
      <rPr>
        <b/>
        <u/>
        <sz val="10"/>
        <rFont val="Arial"/>
        <family val="2"/>
      </rPr>
      <t>Class Code employed by Department of Developmental Services: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 xml:space="preserve">8165
</t>
    </r>
    <r>
      <rPr>
        <b/>
        <sz val="10"/>
        <rFont val="Arial"/>
        <family val="2"/>
      </rPr>
      <t xml:space="preserve">
</t>
    </r>
    <r>
      <rPr>
        <b/>
        <u/>
        <sz val="10"/>
        <rFont val="Arial"/>
        <family val="2"/>
      </rPr>
      <t>Class Codes employed by Department of Public Health: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7993, 8011, 8050, 8051, and 8179</t>
    </r>
    <r>
      <rPr>
        <b/>
        <sz val="10"/>
        <rFont val="Arial"/>
        <family val="2"/>
      </rPr>
      <t xml:space="preserve">
</t>
    </r>
  </si>
  <si>
    <t>PD 496 - 1% Seniority Pay Increase for 25+ Years</t>
  </si>
  <si>
    <t>Multiply the base pay of employees in eligible classifications with 25+ years of state service by 1% for 12 months in 2026-27 and 12 months in 2027-28.</t>
  </si>
  <si>
    <t>PAY LETTER: 26-26
Pay Differential 496</t>
  </si>
  <si>
    <t>R18</t>
  </si>
  <si>
    <r>
      <rPr>
        <b/>
        <u/>
        <sz val="10"/>
        <rFont val="Arial"/>
        <family val="2"/>
      </rPr>
      <t>Class Code</t>
    </r>
    <r>
      <rPr>
        <b/>
        <sz val="10"/>
        <rFont val="Arial"/>
        <family val="2"/>
      </rPr>
      <t>:</t>
    </r>
    <r>
      <rPr>
        <b/>
        <sz val="10"/>
        <rFont val="Arial"/>
        <family val="2"/>
        <charset val="1"/>
      </rPr>
      <t xml:space="preserve">
</t>
    </r>
    <r>
      <rPr>
        <sz val="10"/>
        <rFont val="Arial"/>
        <family val="2"/>
      </rPr>
      <t>8229</t>
    </r>
  </si>
  <si>
    <t>1.1% Minimum Wage Increase ($16.90 minimum wage)</t>
  </si>
  <si>
    <r>
      <t>PAY LETTER: 26-XX</t>
    </r>
    <r>
      <rPr>
        <sz val="10"/>
        <color rgb="FFFF0000"/>
        <rFont val="Arial"/>
        <family val="2"/>
      </rPr>
      <t xml:space="preserve"> </t>
    </r>
  </si>
  <si>
    <t>R12, S12</t>
  </si>
  <si>
    <r>
      <rPr>
        <b/>
        <u/>
        <sz val="10"/>
        <rFont val="Arial"/>
        <family val="2"/>
      </rPr>
      <t>Class Codes</t>
    </r>
    <r>
      <rPr>
        <b/>
        <sz val="10"/>
        <rFont val="Arial"/>
        <family val="2"/>
      </rPr>
      <t xml:space="preserve">:
</t>
    </r>
    <r>
      <rPr>
        <sz val="10"/>
        <rFont val="Arial"/>
        <family val="2"/>
      </rPr>
      <t>6286, 6297, 6296, and 6301</t>
    </r>
  </si>
  <si>
    <t>Establish 15% Caltrans Encampment Cleanup Crew Differential</t>
  </si>
  <si>
    <t>Retirement: N/A
Social Security (OASDI): 6.2%, as applicable
Medicare: 1.45%</t>
  </si>
  <si>
    <t>Multiply the base pay of eligible employees by 15% for 12 months in 2026-27 and 12 months in 2027-28.</t>
  </si>
  <si>
    <r>
      <t xml:space="preserve">PAY LETTER: 26-18
</t>
    </r>
    <r>
      <rPr>
        <b/>
        <sz val="10"/>
        <rFont val="Arial"/>
        <family val="2"/>
      </rPr>
      <t>Side Letter Agreement New Article 2.33 Caltrans Encampment Cleanup Crew Differential</t>
    </r>
  </si>
  <si>
    <t>R07, M07, S07, E48, E59, E97</t>
  </si>
  <si>
    <r>
      <t xml:space="preserve">All Eligible: CBID E48, E59, and E97 </t>
    </r>
    <r>
      <rPr>
        <sz val="10"/>
        <rFont val="Arial"/>
        <family val="2"/>
      </rPr>
      <t xml:space="preserve">must be 
specifically related to 
</t>
    </r>
    <r>
      <rPr>
        <b/>
        <sz val="10"/>
        <rFont val="Arial"/>
        <family val="2"/>
        <charset val="1"/>
      </rPr>
      <t>Bargaining Unit 7.</t>
    </r>
  </si>
  <si>
    <t>PD 245 - 1% Longevity Increase for Non-POFF Classifications with 25+ Years</t>
  </si>
  <si>
    <r>
      <rPr>
        <b/>
        <sz val="10"/>
        <rFont val="Arial"/>
        <family val="2"/>
      </rPr>
      <t xml:space="preserve">Non-POFF Classifications with 25+ Years only.
</t>
    </r>
    <r>
      <rPr>
        <sz val="10"/>
        <rFont val="Arial"/>
        <family val="2"/>
      </rPr>
      <t xml:space="preserve">
Multiply the base pay of eligible employees with 25+ years of state service by 1% for 12 months in 2026-27 and 12 months in 2027-28.
</t>
    </r>
  </si>
  <si>
    <r>
      <t xml:space="preserve">PAY LETTER: 26-21
</t>
    </r>
    <r>
      <rPr>
        <b/>
        <sz val="10"/>
        <rFont val="Arial"/>
        <family val="2"/>
      </rPr>
      <t>Pay Differential 245</t>
    </r>
  </si>
  <si>
    <t>R05 and S05</t>
  </si>
  <si>
    <r>
      <rPr>
        <b/>
        <u/>
        <sz val="10"/>
        <rFont val="Arial"/>
        <family val="2"/>
      </rPr>
      <t xml:space="preserve">Class Codes: </t>
    </r>
    <r>
      <rPr>
        <sz val="10"/>
        <rFont val="Arial"/>
        <family val="2"/>
      </rPr>
      <t xml:space="preserve">
8394 and 8397</t>
    </r>
  </si>
  <si>
    <t>External Vest Carrier Reimbursement</t>
  </si>
  <si>
    <r>
      <t xml:space="preserve">Multiply the number of eligible employees by $200 in 2026-27 only.
</t>
    </r>
    <r>
      <rPr>
        <b/>
        <sz val="10"/>
        <rFont val="Arial"/>
        <family val="2"/>
      </rPr>
      <t>Adjustment should only include amount for employees expected to claim reimbursement in 2026-27.</t>
    </r>
  </si>
  <si>
    <t>Bargaining Unit 5 MOU Article XII, 80. External Vest Carrier</t>
  </si>
  <si>
    <t>Authorized</t>
  </si>
  <si>
    <t>R05, E99, M05, S05</t>
  </si>
  <si>
    <r>
      <t xml:space="preserve">All Eligible: CBID E99 </t>
    </r>
    <r>
      <rPr>
        <sz val="10"/>
        <rFont val="Arial"/>
        <family val="2"/>
      </rPr>
      <t xml:space="preserve">must be specifically related to </t>
    </r>
    <r>
      <rPr>
        <b/>
        <sz val="10"/>
        <rFont val="Arial"/>
        <family val="2"/>
        <charset val="1"/>
      </rPr>
      <t>Bargaining Unit 5.</t>
    </r>
  </si>
  <si>
    <t>GSI - TBD</t>
  </si>
  <si>
    <t>Retirement: Choose Applicable Rates
Social Security (OASDI): N/A
Medicare: 1.45%</t>
  </si>
  <si>
    <t>Contact your Finance Budget Analyst for further instruction.</t>
  </si>
  <si>
    <t>TBD</t>
  </si>
  <si>
    <r>
      <t xml:space="preserve">All Eligible: CBID E99 </t>
    </r>
    <r>
      <rPr>
        <sz val="10"/>
        <rFont val="Arial"/>
        <family val="2"/>
      </rPr>
      <t>must be specifically related to</t>
    </r>
    <r>
      <rPr>
        <b/>
        <sz val="10"/>
        <rFont val="Arial"/>
        <family val="2"/>
        <charset val="1"/>
      </rPr>
      <t xml:space="preserve"> Bargaining Unit 5.</t>
    </r>
  </si>
  <si>
    <t>PLP - TBD</t>
  </si>
  <si>
    <t>Contact your Finance Budget Anaylst for further instruction.</t>
  </si>
  <si>
    <t>Worksheet 3a</t>
  </si>
  <si>
    <t>Item 9800 Benefit Adjustment Instructions</t>
  </si>
  <si>
    <t>2026-27 Adjustment</t>
  </si>
  <si>
    <t>2027-28 Adjustment</t>
  </si>
  <si>
    <t>CalHR 2027 Open Enrollment Toolkit Release Date</t>
  </si>
  <si>
    <t>R01, R04, R10, R11, R14, R15, R16, R17, R19, R20, and R21</t>
  </si>
  <si>
    <t>Health Benefits 80/80
(Formula)</t>
  </si>
  <si>
    <t>Multiply the specific BU enrollment by the 2027 party rate adjustment in the 3b tab by 7 months.</t>
  </si>
  <si>
    <t>Multiply the specific BU enrollment by the 2027 party rate adjustment in the 3b tab by 12 months.</t>
  </si>
  <si>
    <t>R02, R06, R07, R12, R13, and R18</t>
  </si>
  <si>
    <t>Health Benefits 80/80
(Flat)</t>
  </si>
  <si>
    <t>R05, R08, R09, and Excluded</t>
  </si>
  <si>
    <t>Health Benefits 85/80
(Formula)</t>
  </si>
  <si>
    <t>Rank and File</t>
  </si>
  <si>
    <t>Dental Benefits
(All Plans)</t>
  </si>
  <si>
    <t>Excluded</t>
  </si>
  <si>
    <t>Note:  Health and CoBen adjustments are based on actual enrollment data—this backup must be provided to your Finance Budget Analyst.</t>
  </si>
  <si>
    <t>CalHR Open Enrollment website is available at:</t>
  </si>
  <si>
    <t>https://benefits.calhr.ca.gov/open-enrollment/</t>
  </si>
  <si>
    <t>Worksheet 3b</t>
  </si>
  <si>
    <t>Item 9800 Benefit Adjustment Detail</t>
  </si>
  <si>
    <t>2027 Health Rate Adjustments</t>
  </si>
  <si>
    <t>Formula</t>
  </si>
  <si>
    <t>1-Party</t>
  </si>
  <si>
    <t>2-Party</t>
  </si>
  <si>
    <t>Family</t>
  </si>
  <si>
    <t>R01, R04, R10, R11, R14, R15, R16, R17, R19, R20, R21</t>
  </si>
  <si>
    <t>80/80 Formula</t>
  </si>
  <si>
    <t>R02, R06, R07, R12, R13, R18</t>
  </si>
  <si>
    <t>80/80 Flat</t>
  </si>
  <si>
    <t>R05, R08, R09</t>
  </si>
  <si>
    <t>85/80 Formula</t>
  </si>
  <si>
    <t>2027 Dental Rate Adjustments</t>
  </si>
  <si>
    <t>Plan</t>
  </si>
  <si>
    <t xml:space="preserve">Rank and File (Non-CoBen) </t>
  </si>
  <si>
    <t>All Plans</t>
  </si>
  <si>
    <t xml:space="preserve">Rank and File (CoBen) </t>
  </si>
  <si>
    <t xml:space="preserve">Excluded </t>
  </si>
  <si>
    <t>Note:  Health and Dental adjustments are based on actual enrollment data—this backup must be provided to your Finance Budget Analyst.</t>
  </si>
  <si>
    <t>Worksheet 4</t>
  </si>
  <si>
    <t>Item 9800 Salary Adjustment Worksheet</t>
  </si>
  <si>
    <t xml:space="preserve">(Whole Dollars—Rounded to Nearest Thousand) </t>
  </si>
  <si>
    <t>A</t>
  </si>
  <si>
    <t>B</t>
  </si>
  <si>
    <t>C</t>
  </si>
  <si>
    <r>
      <t>Adjustment Number</t>
    </r>
    <r>
      <rPr>
        <b/>
        <vertAlign val="superscript"/>
        <sz val="10"/>
        <rFont val="Arial"/>
        <family val="2"/>
      </rPr>
      <t>a</t>
    </r>
  </si>
  <si>
    <r>
      <t>CBID</t>
    </r>
    <r>
      <rPr>
        <b/>
        <vertAlign val="superscript"/>
        <sz val="10"/>
        <rFont val="Arial"/>
        <family val="2"/>
      </rPr>
      <t>b</t>
    </r>
  </si>
  <si>
    <r>
      <t>Class Code</t>
    </r>
    <r>
      <rPr>
        <b/>
        <vertAlign val="superscript"/>
        <sz val="10"/>
        <rFont val="Arial"/>
        <family val="2"/>
      </rPr>
      <t>c</t>
    </r>
  </si>
  <si>
    <r>
      <t>Effective Date</t>
    </r>
    <r>
      <rPr>
        <b/>
        <vertAlign val="superscript"/>
        <sz val="10"/>
        <rFont val="Arial"/>
        <family val="2"/>
      </rPr>
      <t>d</t>
    </r>
  </si>
  <si>
    <r>
      <t>Brief Description</t>
    </r>
    <r>
      <rPr>
        <b/>
        <vertAlign val="superscript"/>
        <sz val="10"/>
        <rFont val="Arial"/>
        <family val="2"/>
      </rPr>
      <t>e</t>
    </r>
  </si>
  <si>
    <r>
      <t>Number of Positions</t>
    </r>
    <r>
      <rPr>
        <b/>
        <vertAlign val="superscript"/>
        <sz val="10"/>
        <rFont val="Arial"/>
        <family val="2"/>
      </rPr>
      <t>f</t>
    </r>
  </si>
  <si>
    <r>
      <t>Amount of Adjustment</t>
    </r>
    <r>
      <rPr>
        <b/>
        <vertAlign val="superscript"/>
        <sz val="10"/>
        <rFont val="Arial"/>
        <family val="2"/>
      </rPr>
      <t>g</t>
    </r>
  </si>
  <si>
    <r>
      <t>Salary Base</t>
    </r>
    <r>
      <rPr>
        <b/>
        <vertAlign val="superscript"/>
        <sz val="10"/>
        <rFont val="Arial"/>
        <family val="2"/>
      </rPr>
      <t>h</t>
    </r>
  </si>
  <si>
    <r>
      <t>Salary Adjustment</t>
    </r>
    <r>
      <rPr>
        <b/>
        <vertAlign val="superscript"/>
        <sz val="10"/>
        <rFont val="Arial"/>
        <family val="2"/>
      </rPr>
      <t>i</t>
    </r>
  </si>
  <si>
    <r>
      <t>Staff Benefits</t>
    </r>
    <r>
      <rPr>
        <b/>
        <vertAlign val="superscript"/>
        <sz val="10"/>
        <rFont val="Arial"/>
        <family val="2"/>
      </rPr>
      <t>j</t>
    </r>
  </si>
  <si>
    <t>CURRENT YEAR TOTAL (2026-27):</t>
  </si>
  <si>
    <t xml:space="preserve">Add additional lines, if necessary, above the last row of data to maintain totals and formulas.  </t>
  </si>
  <si>
    <t>Provide all supporting documentation to your Finance Budget Analyst.</t>
  </si>
  <si>
    <t>Staff Benefits Rate:</t>
  </si>
  <si>
    <t xml:space="preserve">Adjustments listed on Worksheet 3 may be reflected as hourly, monthly, or annually.  Please convert calculations to same time periods when making the adjustments to </t>
  </si>
  <si>
    <t>ensure that they reflect full adjustments applicable in each fiscal year based on the effective date of the adjustment.</t>
  </si>
  <si>
    <r>
      <rPr>
        <vertAlign val="superscript"/>
        <sz val="9"/>
        <rFont val="Arial"/>
        <family val="2"/>
      </rPr>
      <t>a</t>
    </r>
    <r>
      <rPr>
        <sz val="9"/>
        <rFont val="Arial"/>
        <family val="2"/>
      </rPr>
      <t xml:space="preserve">  The Adjustment Number is the identifier unique to each Salary Adjustment included on Worksheet 3. Departments must include the corresponding identifier for each adjustment requested.</t>
    </r>
  </si>
  <si>
    <r>
      <rPr>
        <vertAlign val="superscript"/>
        <sz val="9"/>
        <rFont val="Arial"/>
        <family val="2"/>
      </rPr>
      <t>b</t>
    </r>
    <r>
      <rPr>
        <sz val="9"/>
        <rFont val="Arial"/>
        <family val="2"/>
      </rPr>
      <t xml:space="preserve">  The Collective Bargaining Identification (CBID) number (e.g., R01, M01, C01, S01, E97).</t>
    </r>
  </si>
  <si>
    <r>
      <rPr>
        <vertAlign val="superscript"/>
        <sz val="9"/>
        <rFont val="Arial"/>
        <family val="2"/>
      </rPr>
      <t>c</t>
    </r>
    <r>
      <rPr>
        <sz val="9"/>
        <rFont val="Arial"/>
        <family val="2"/>
      </rPr>
      <t xml:space="preserve">  Each classification has been assigned a classification code consisting of four digits.  The classification code must be entered for all salary adjustments unless designated "All" on Worksheet 3, in </t>
    </r>
  </si>
  <si>
    <t xml:space="preserve">   which case "various" can be used in lieu of a class code.</t>
  </si>
  <si>
    <r>
      <rPr>
        <vertAlign val="superscript"/>
        <sz val="9"/>
        <rFont val="Arial"/>
        <family val="2"/>
      </rPr>
      <t>d</t>
    </r>
    <r>
      <rPr>
        <sz val="9"/>
        <rFont val="Arial"/>
        <family val="2"/>
      </rPr>
      <t xml:space="preserve">  The effective date is the date that the adjustment is effective, as detailed on Worksheet 3.</t>
    </r>
  </si>
  <si>
    <r>
      <rPr>
        <vertAlign val="superscript"/>
        <sz val="9"/>
        <rFont val="Arial"/>
        <family val="2"/>
      </rPr>
      <t>e</t>
    </r>
    <r>
      <rPr>
        <sz val="9"/>
        <rFont val="Arial"/>
        <family val="2"/>
      </rPr>
      <t xml:space="preserve">  Please provide a brief description of the adjustment.  Use descriptions outlined on Worksheet 3; however, if additional specificity is required, please summarize.  For example, if a department has </t>
    </r>
  </si>
  <si>
    <t xml:space="preserve">   an employee who is entitled to the "$2,400 per year Recruitment and Retention Differential for Salinas Valley," a more concise description might be "$2,400 R&amp;R - Salinas."</t>
  </si>
  <si>
    <r>
      <rPr>
        <vertAlign val="superscript"/>
        <sz val="9"/>
        <rFont val="Arial"/>
        <family val="2"/>
      </rPr>
      <t>f</t>
    </r>
    <r>
      <rPr>
        <sz val="9"/>
        <rFont val="Arial"/>
        <family val="2"/>
      </rPr>
      <t xml:space="preserve">  Departments should display the total number of positions in the classification that are affected by the adjustment. The  total number of positions receiving GSI/SSA should not exceed the department's </t>
    </r>
  </si>
  <si>
    <t xml:space="preserve">   total number of authorized positions on Schedule 7A.</t>
  </si>
  <si>
    <r>
      <rPr>
        <vertAlign val="superscript"/>
        <sz val="9"/>
        <rFont val="Arial"/>
        <family val="2"/>
      </rPr>
      <t>g</t>
    </r>
    <r>
      <rPr>
        <sz val="9"/>
        <rFont val="Arial"/>
        <family val="2"/>
      </rPr>
      <t xml:space="preserve">  Enter the amount of the adjustment (e.g., "-5%" for a five percent salary decrease, "$1,200" for the full-year cost of a $100/month differential).</t>
    </r>
  </si>
  <si>
    <r>
      <rPr>
        <vertAlign val="superscript"/>
        <sz val="9"/>
        <rFont val="Arial"/>
        <family val="2"/>
      </rPr>
      <t>h</t>
    </r>
    <r>
      <rPr>
        <sz val="9"/>
        <rFont val="Arial"/>
        <family val="2"/>
      </rPr>
      <t xml:space="preserve">  For the salary base, use the current year regular/ongoing expenditures of the current year 7A. Do not include overtime, limited term positions, or temporary/blanket positions.</t>
    </r>
  </si>
  <si>
    <r>
      <rPr>
        <vertAlign val="superscript"/>
        <sz val="9"/>
        <rFont val="Arial"/>
        <family val="2"/>
      </rPr>
      <t>i</t>
    </r>
    <r>
      <rPr>
        <sz val="9"/>
        <rFont val="Arial"/>
        <family val="2"/>
      </rPr>
      <t xml:space="preserve">  This column reflects the calculation of the salary base multiplied by the percent adjustment or differential multiplied by the number of eligible employees.  </t>
    </r>
  </si>
  <si>
    <r>
      <rPr>
        <vertAlign val="superscript"/>
        <sz val="9"/>
        <rFont val="Arial"/>
        <family val="2"/>
      </rPr>
      <t xml:space="preserve">j </t>
    </r>
    <r>
      <rPr>
        <sz val="9"/>
        <rFont val="Arial"/>
        <family val="2"/>
      </rPr>
      <t xml:space="preserve"> Please refer to "Applicable Salary Driven Benefits" column on Worksheet 3 to see which staff benefits are applicable for each adjustment.  Include applicable staff benefits (i.e., OASDI, Medicare, </t>
    </r>
  </si>
  <si>
    <r>
      <t xml:space="preserve">  percentage-driven differentials, and retirement contributions) based on the </t>
    </r>
    <r>
      <rPr>
        <b/>
        <sz val="9"/>
        <rFont val="Arial"/>
        <family val="2"/>
      </rPr>
      <t>Salary Adjustment only</t>
    </r>
    <r>
      <rPr>
        <sz val="9"/>
        <rFont val="Arial"/>
        <family val="2"/>
      </rPr>
      <t xml:space="preserve">.  Each department must </t>
    </r>
    <r>
      <rPr>
        <b/>
        <sz val="9"/>
        <rFont val="Arial"/>
        <family val="2"/>
      </rPr>
      <t>use the current year employer retirement contribution rate applicable</t>
    </r>
    <r>
      <rPr>
        <sz val="9"/>
        <rFont val="Arial"/>
        <family val="2"/>
      </rPr>
      <t xml:space="preserve"> to their</t>
    </r>
  </si>
  <si>
    <t xml:space="preserve">  employees.  In addition, departments with employees in multiple retirement categories (e.g., Tier I and Tier II) must prepare separate calculations based on the applicable retirement category.  The revised</t>
  </si>
  <si>
    <t xml:space="preserve">  retirement rates are reflected in Control Section 3.60.  The "Current Year Total" must tie to the "Staff Benefits" column on Line 2 of Worksheet 1.  Additionally, the amount calculated in this column must be</t>
  </si>
  <si>
    <t xml:space="preserve">  included in the BBA Upload Template with a “Benefit Adjustment” baseline adjustment type, not a "Salary Adjustment" type.</t>
  </si>
  <si>
    <t>BUDGET YEAR TOTAL (2027-28):</t>
  </si>
  <si>
    <t>Provide all supporting documentation to your respective Finance Budget Analyst.</t>
  </si>
  <si>
    <t>Worksheet 5</t>
  </si>
  <si>
    <t>Item 9800 Benefit Adjustment Worksheet</t>
  </si>
  <si>
    <r>
      <t>CBID</t>
    </r>
    <r>
      <rPr>
        <b/>
        <vertAlign val="superscript"/>
        <sz val="10"/>
        <rFont val="Arial"/>
        <family val="2"/>
      </rPr>
      <t>a</t>
    </r>
  </si>
  <si>
    <t xml:space="preserve">Enrollment Status </t>
  </si>
  <si>
    <r>
      <t>Number of Enrollees</t>
    </r>
    <r>
      <rPr>
        <b/>
        <vertAlign val="superscript"/>
        <sz val="10"/>
        <rFont val="Arial"/>
        <family val="2"/>
      </rPr>
      <t>b</t>
    </r>
  </si>
  <si>
    <r>
      <t>2026 Change in Employer's Maximum Monthly Contribution</t>
    </r>
    <r>
      <rPr>
        <b/>
        <vertAlign val="superscript"/>
        <sz val="10"/>
        <rFont val="Arial"/>
        <family val="2"/>
      </rPr>
      <t>c</t>
    </r>
  </si>
  <si>
    <t>Months</t>
  </si>
  <si>
    <t>Total</t>
  </si>
  <si>
    <t>Health Adjustments</t>
  </si>
  <si>
    <t xml:space="preserve">R01, R03, R04, R11, R14, R15, </t>
  </si>
  <si>
    <t xml:space="preserve"> R17, R20, and R21</t>
  </si>
  <si>
    <t>R05, R08, R09, Excluded</t>
  </si>
  <si>
    <t>Dental Adjustments</t>
  </si>
  <si>
    <t>R01, R03, R04, R05, R06, R09,</t>
  </si>
  <si>
    <t xml:space="preserve">R10, R11, R12, R13, R14, R15, </t>
  </si>
  <si>
    <t>R20, R21</t>
  </si>
  <si>
    <t xml:space="preserve">R02, R07, R08, R16, R17, R18, </t>
  </si>
  <si>
    <t>R19</t>
  </si>
  <si>
    <t>(CoBen) (All Enrollees)</t>
  </si>
  <si>
    <t>(All Enrollees)</t>
  </si>
  <si>
    <r>
      <t>TOTAL CURRENT YEAR (2026-27)</t>
    </r>
    <r>
      <rPr>
        <b/>
        <vertAlign val="superscript"/>
        <sz val="10"/>
        <rFont val="Arial"/>
        <family val="2"/>
      </rPr>
      <t>d</t>
    </r>
    <r>
      <rPr>
        <b/>
        <sz val="10"/>
        <rFont val="Arial"/>
        <family val="2"/>
      </rPr>
      <t>:</t>
    </r>
  </si>
  <si>
    <r>
      <rPr>
        <vertAlign val="superscript"/>
        <sz val="9"/>
        <rFont val="Arial"/>
        <family val="2"/>
      </rPr>
      <t>a</t>
    </r>
    <r>
      <rPr>
        <sz val="9"/>
        <rFont val="Arial"/>
        <family val="2"/>
      </rPr>
      <t xml:space="preserve">  The Collective Bargaining Identification (CBID) number (e.g., R01, M01, C01, S01, E97).</t>
    </r>
  </si>
  <si>
    <r>
      <rPr>
        <vertAlign val="superscript"/>
        <sz val="9"/>
        <rFont val="Arial"/>
        <family val="2"/>
      </rPr>
      <t>b</t>
    </r>
    <r>
      <rPr>
        <sz val="9"/>
        <rFont val="Arial"/>
        <family val="2"/>
      </rPr>
      <t xml:space="preserve">  Departments are to enter the number of employees currently enrolled in either 1-Party, 2-Party, or Family plans.  Employees opting for the cash value (FlexElect Cash Option) must be excluded from the amount entered under </t>
    </r>
  </si>
  <si>
    <r>
      <t xml:space="preserve">  </t>
    </r>
    <r>
      <rPr>
        <sz val="9"/>
        <rFont val="Arial"/>
        <family val="2"/>
      </rPr>
      <t xml:space="preserve"> the "Number of Enrollees.</t>
    </r>
    <r>
      <rPr>
        <b/>
        <sz val="9"/>
        <rFont val="Arial"/>
        <family val="2"/>
      </rPr>
      <t>"  Supporting documents identifying actual enrollee data must be provided to your Finance Budget Analyst.</t>
    </r>
  </si>
  <si>
    <r>
      <rPr>
        <vertAlign val="superscript"/>
        <sz val="9"/>
        <rFont val="Arial"/>
        <family val="2"/>
      </rPr>
      <t>c</t>
    </r>
    <r>
      <rPr>
        <sz val="9"/>
        <rFont val="Arial"/>
        <family val="2"/>
      </rPr>
      <t xml:space="preserve">  Represents the increase in the state employer's maximum monthly contribution for health and dental benefits (refer to Worksheet 3b).</t>
    </r>
  </si>
  <si>
    <r>
      <rPr>
        <vertAlign val="superscript"/>
        <sz val="9"/>
        <rFont val="Arial"/>
        <family val="2"/>
      </rPr>
      <t>d</t>
    </r>
    <r>
      <rPr>
        <sz val="9"/>
        <rFont val="Arial"/>
        <family val="2"/>
      </rPr>
      <t xml:space="preserve">  The "Current Year Total" must tie to the "Staff Benefits" column on Line 1 of Worksheet 1.</t>
    </r>
  </si>
  <si>
    <r>
      <t>2027 Change in Employer's Maximum Monthly Contribution</t>
    </r>
    <r>
      <rPr>
        <b/>
        <vertAlign val="superscript"/>
        <sz val="10"/>
        <rFont val="Arial"/>
        <family val="2"/>
      </rPr>
      <t>c</t>
    </r>
  </si>
  <si>
    <r>
      <t>TOTAL BUDGET YEAR (2027-28)</t>
    </r>
    <r>
      <rPr>
        <b/>
        <vertAlign val="superscript"/>
        <sz val="10"/>
        <rFont val="Arial"/>
        <family val="2"/>
      </rPr>
      <t>d</t>
    </r>
    <r>
      <rPr>
        <b/>
        <sz val="10"/>
        <rFont val="Arial"/>
        <family val="2"/>
      </rPr>
      <t>:</t>
    </r>
  </si>
  <si>
    <t>Worksheet 6</t>
  </si>
  <si>
    <t>Item 9800 Other Post-Employment Benefits (OPEB) Worksheet</t>
  </si>
  <si>
    <r>
      <t xml:space="preserve">This OPEB adjustment impacts </t>
    </r>
    <r>
      <rPr>
        <b/>
        <u/>
        <sz val="10"/>
        <rFont val="Arial"/>
        <family val="2"/>
      </rPr>
      <t>ALL</t>
    </r>
    <r>
      <rPr>
        <b/>
        <sz val="10"/>
        <rFont val="Arial"/>
        <family val="2"/>
      </rPr>
      <t xml:space="preserve"> departments whose employees were represented by a state bargaining unit and their associated excluded/exempt employees.</t>
    </r>
  </si>
  <si>
    <r>
      <t>OPEB Percentage</t>
    </r>
    <r>
      <rPr>
        <b/>
        <vertAlign val="superscript"/>
        <sz val="10"/>
        <rFont val="Arial"/>
        <family val="2"/>
      </rPr>
      <t>g</t>
    </r>
  </si>
  <si>
    <r>
      <t>Pensionable Compensation</t>
    </r>
    <r>
      <rPr>
        <b/>
        <vertAlign val="superscript"/>
        <sz val="10"/>
        <rFont val="Arial"/>
        <family val="2"/>
      </rPr>
      <t>h</t>
    </r>
  </si>
  <si>
    <r>
      <t>OPEB Adjustment</t>
    </r>
    <r>
      <rPr>
        <b/>
        <vertAlign val="superscript"/>
        <sz val="10"/>
        <rFont val="Arial"/>
        <family val="2"/>
      </rPr>
      <t>i</t>
    </r>
  </si>
  <si>
    <r>
      <t>CURRENT YEAR TOTAL (202</t>
    </r>
    <r>
      <rPr>
        <b/>
        <sz val="10"/>
        <color rgb="FFFF0000"/>
        <rFont val="Arial"/>
        <family val="2"/>
      </rPr>
      <t xml:space="preserve">6-27 </t>
    </r>
    <r>
      <rPr>
        <b/>
        <strike/>
        <sz val="10"/>
        <color rgb="FFFF0000"/>
        <rFont val="Arial"/>
        <family val="2"/>
      </rPr>
      <t>7-28</t>
    </r>
    <r>
      <rPr>
        <b/>
        <sz val="10"/>
        <rFont val="Arial"/>
        <family val="2"/>
      </rPr>
      <t>):</t>
    </r>
  </si>
  <si>
    <r>
      <rPr>
        <vertAlign val="superscript"/>
        <sz val="9"/>
        <rFont val="Arial"/>
        <family val="2"/>
      </rPr>
      <t>a</t>
    </r>
    <r>
      <rPr>
        <sz val="9"/>
        <rFont val="Arial"/>
        <family val="2"/>
      </rPr>
      <t xml:space="preserve">  The Adjustment Number is the identifier unique to each Salary Adjustment included on Worksheet 3.  Departments must include the corresponding identifier for each adjustment requested.</t>
    </r>
  </si>
  <si>
    <r>
      <rPr>
        <vertAlign val="superscript"/>
        <sz val="9"/>
        <rFont val="Arial"/>
        <family val="2"/>
      </rPr>
      <t>c</t>
    </r>
    <r>
      <rPr>
        <sz val="9"/>
        <rFont val="Arial"/>
        <family val="2"/>
      </rPr>
      <t xml:space="preserve">  Each classification has been assigned a classification code consisting of four digits.  The classification code must be entered for all salary adjustments unless designated "All" on Worksheet 3, </t>
    </r>
  </si>
  <si>
    <t xml:space="preserve">  in which case "various" can be used in lieu of a class code.</t>
  </si>
  <si>
    <r>
      <rPr>
        <vertAlign val="superscript"/>
        <sz val="9"/>
        <rFont val="Arial"/>
        <family val="2"/>
      </rPr>
      <t>e</t>
    </r>
    <r>
      <rPr>
        <sz val="9"/>
        <rFont val="Arial"/>
        <family val="2"/>
      </rPr>
      <t xml:space="preserve">  Please provide a brief description of the adjustment.  Use descriptions outlined on Worksheet 3.</t>
    </r>
  </si>
  <si>
    <r>
      <rPr>
        <vertAlign val="superscript"/>
        <sz val="9"/>
        <rFont val="Arial"/>
        <family val="2"/>
      </rPr>
      <t>f</t>
    </r>
    <r>
      <rPr>
        <sz val="9"/>
        <rFont val="Arial"/>
        <family val="2"/>
      </rPr>
      <t xml:space="preserve">  Departments should display the total number of positions in the classification that are affected by the adjustment.</t>
    </r>
  </si>
  <si>
    <r>
      <rPr>
        <vertAlign val="superscript"/>
        <sz val="9"/>
        <rFont val="Arial"/>
        <family val="2"/>
      </rPr>
      <t>g</t>
    </r>
    <r>
      <rPr>
        <sz val="9"/>
        <rFont val="Arial"/>
        <family val="2"/>
      </rPr>
      <t xml:space="preserve">  Enter the amount of the OPEB adjustment, as identified in Worksheet 3.</t>
    </r>
  </si>
  <si>
    <t xml:space="preserve">NEW THIS YEAR: The OPEB contribution for state employer and most state employees were suspended for the 2026-27 fiscal year. As a result, the OPEB adjustments should be </t>
  </si>
  <si>
    <t>NEGATIVE for current year for all bargaining units and associated excluded/exempt employees except for the following bargaining units:</t>
  </si>
  <si>
    <t>SEIU (BUs 1,3,4,11,14,15,17,20,and 21) - OPEB contribution suspended for 11 months</t>
  </si>
  <si>
    <t>CAHP (BU 5) - OPEB contribution suspended for 11 months</t>
  </si>
  <si>
    <t>CAPS (BU 10) - OPEB contribution suspended for 9 months</t>
  </si>
  <si>
    <t>UAPD (BU 16) - OPEB contribution suspended for 11 months</t>
  </si>
  <si>
    <r>
      <rPr>
        <vertAlign val="superscript"/>
        <sz val="9"/>
        <rFont val="Arial"/>
        <family val="2"/>
      </rPr>
      <t>h</t>
    </r>
    <r>
      <rPr>
        <sz val="9"/>
        <rFont val="Arial"/>
        <family val="2"/>
      </rPr>
      <t xml:space="preserve">  Includes base salary as well as pay differentials and bonuses that have been determined to be included towards the calculation of an employee's pensionable compensation.</t>
    </r>
  </si>
  <si>
    <r>
      <rPr>
        <vertAlign val="superscript"/>
        <sz val="9"/>
        <rFont val="Arial"/>
        <family val="2"/>
      </rPr>
      <t>i</t>
    </r>
    <r>
      <rPr>
        <sz val="9"/>
        <rFont val="Arial"/>
        <family val="2"/>
      </rPr>
      <t xml:space="preserve">  This column reflects the calculation of the pensionable compensation salary base multiplied by the OPEB percent adjustment. </t>
    </r>
  </si>
  <si>
    <r>
      <t xml:space="preserve">This OPEB adjustment impacts </t>
    </r>
    <r>
      <rPr>
        <b/>
        <u/>
        <sz val="10"/>
        <rFont val="Arial"/>
        <family val="2"/>
      </rPr>
      <t>ALL</t>
    </r>
    <r>
      <rPr>
        <b/>
        <sz val="10"/>
        <rFont val="Arial"/>
        <family val="2"/>
      </rPr>
      <t xml:space="preserve"> departments whose employees were represented by a state bargaining unit, and their associated excluded/exempt employees.</t>
    </r>
  </si>
  <si>
    <t xml:space="preserve">NEW THIS YEAR: The OPEB contribution for most BUs resume in 2027-2028 with a phase in approach, refer to Worksheet 3 for the proper percentages. </t>
  </si>
  <si>
    <r>
      <rPr>
        <vertAlign val="superscript"/>
        <sz val="9"/>
        <rFont val="Arial"/>
        <family val="2"/>
      </rPr>
      <t>i</t>
    </r>
    <r>
      <rPr>
        <sz val="9"/>
        <rFont val="Arial"/>
        <family val="2"/>
      </rPr>
      <t xml:space="preserve">  This column reflects the calculation of the pensionable compensation salary base multiplied by the OPEB percent adjustment.  </t>
    </r>
  </si>
  <si>
    <t>Worksheet 7</t>
  </si>
  <si>
    <t>Item 9800 Salary and Benefit Adjustment Fund Split Worksheet</t>
  </si>
  <si>
    <r>
      <rPr>
        <b/>
        <sz val="10"/>
        <rFont val="Arial"/>
        <family val="2"/>
      </rPr>
      <t>(Whole Dollars—Rounded to Nearest Thousand)</t>
    </r>
    <r>
      <rPr>
        <b/>
        <vertAlign val="superscript"/>
        <sz val="10"/>
        <rFont val="Arial"/>
        <family val="2"/>
      </rPr>
      <t>c</t>
    </r>
  </si>
  <si>
    <t>2026-27</t>
  </si>
  <si>
    <t>2027-28</t>
  </si>
  <si>
    <r>
      <t>Appropriation Item</t>
    </r>
    <r>
      <rPr>
        <b/>
        <vertAlign val="superscript"/>
        <sz val="11"/>
        <rFont val="Arial"/>
        <family val="2"/>
      </rPr>
      <t>a</t>
    </r>
    <r>
      <rPr>
        <b/>
        <sz val="11"/>
        <rFont val="Arial"/>
        <family val="2"/>
      </rPr>
      <t xml:space="preserve"> </t>
    </r>
  </si>
  <si>
    <t>Baseline Adjustment Type</t>
  </si>
  <si>
    <t>Business Unit</t>
  </si>
  <si>
    <t>Ref Code</t>
  </si>
  <si>
    <t>Fund Code</t>
  </si>
  <si>
    <t>Item</t>
  </si>
  <si>
    <t>Program Code</t>
  </si>
  <si>
    <t>Category Code**</t>
  </si>
  <si>
    <r>
      <t>FUND CLASS</t>
    </r>
    <r>
      <rPr>
        <b/>
        <vertAlign val="superscript"/>
        <sz val="11"/>
        <rFont val="Arial"/>
        <family val="2"/>
      </rPr>
      <t>b</t>
    </r>
    <r>
      <rPr>
        <b/>
        <sz val="11"/>
        <rFont val="Arial"/>
        <family val="2"/>
      </rPr>
      <t xml:space="preserve"> </t>
    </r>
  </si>
  <si>
    <t>Salary Adjustment
(510XXXX)</t>
  </si>
  <si>
    <t>Benefit Adjustment
(515XXXX)</t>
  </si>
  <si>
    <t>OPEB Adjustment
(5150820)</t>
  </si>
  <si>
    <t>Total Salary, Benefit, &amp; OPEB Adjustments</t>
  </si>
  <si>
    <t>Salary Adjustment Total</t>
  </si>
  <si>
    <t>Benefit Adjustments Total</t>
  </si>
  <si>
    <t>OPEB Adjustments Total</t>
  </si>
  <si>
    <t>2026-27 Fund Classification</t>
  </si>
  <si>
    <t>2027-28 Fund Classification</t>
  </si>
  <si>
    <t>GF</t>
  </si>
  <si>
    <t>SF</t>
  </si>
  <si>
    <t>NGC</t>
  </si>
  <si>
    <t>R</t>
  </si>
  <si>
    <r>
      <t>Total, All Funds</t>
    </r>
    <r>
      <rPr>
        <b/>
        <vertAlign val="superscript"/>
        <sz val="11"/>
        <rFont val="Arial"/>
        <family val="2"/>
      </rPr>
      <t>c</t>
    </r>
  </si>
  <si>
    <t>Total, Net of Reimbursements</t>
  </si>
  <si>
    <r>
      <t>a</t>
    </r>
    <r>
      <rPr>
        <sz val="10"/>
        <rFont val="Arial"/>
        <family val="2"/>
      </rPr>
      <t xml:space="preserve"> Enter the  Business Unit (BU), reference code, fund code, and category code for each Appropriation Item.  If there is a transfer or an agency secretary adjustment, please indicate all affected items; due to fund transfers, it is possible that there will be both positive and negative amounts listed </t>
    </r>
  </si>
  <si>
    <t xml:space="preserve">  for the same adjustment.   </t>
  </si>
  <si>
    <r>
      <t>b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Please refer to the Uniform Codes Manual (https://dof.ca.gov/accounting/accounting-policies-and-procedures/accounting-policies-and-procedures-uniform-codes-manual/) to ensure that the fund classification is correct.  GF, SF, NGC, or R will be used for the fund classification in this column.  </t>
    </r>
  </si>
  <si>
    <t xml:space="preserve">  Federal funds and bond funds will be classified as nongovernmental cost funds.</t>
  </si>
  <si>
    <t xml:space="preserve">* Unhide additional rows, if necessary.  Be sure to maintain formulas and totals by unhiding rows available at the row before the total. </t>
  </si>
  <si>
    <r>
      <rPr>
        <b/>
        <sz val="10"/>
        <rFont val="Arial"/>
        <family val="2"/>
      </rPr>
      <t>**</t>
    </r>
    <r>
      <rPr>
        <b/>
        <vertAlign val="superscript"/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For Salary Adjustments (Worksheet 4), only select a category code from the FI$Cal Chart of Accounts (COA) that begins with 510XXXX (Salaries and Wages).  For Benefit Adjustments (Worksheets 4 and 5), only select a category code from the COA that begins </t>
    </r>
  </si>
  <si>
    <t xml:space="preserve">  with 515XXXX (Staff Benefits).  Please refer to the COA (https://dof.ca.gov/budget/resources-for-departments/fiscal-resources-for-budget/). </t>
  </si>
  <si>
    <t>Worksheet 8</t>
  </si>
  <si>
    <t>Item 9800 Crossties</t>
  </si>
  <si>
    <t>Current Year</t>
  </si>
  <si>
    <t>Budget Year</t>
  </si>
  <si>
    <t>Worksheet 1 (Total By Fund Class) - Worksheet 1 (Total Adjustment)</t>
  </si>
  <si>
    <t>Worksheet 1 (Salary Adjustment) - Worksheet 4 (Salary Adjustment Total)</t>
  </si>
  <si>
    <t>Worksheet 1 (Salary Adjustment Staff Benefits) - Worksheet 4 (Staff Benefits Total)</t>
  </si>
  <si>
    <t>Worksheet 1 (Salary Adjustment Total Adjustment) - Worksheet 4 (Total Adjustment)</t>
  </si>
  <si>
    <t>Worksheet 1 (Benefit Adjustment Staff Benefits) - Worksheet 5 (Total)</t>
  </si>
  <si>
    <t>Worksheet 1 (OPEB Adjustment) - Worksheet 6 (OPEB Adjustment Total)</t>
  </si>
  <si>
    <t>Worksheet 1 (Total By Fund Class) - Worksheet 7 (Total, All Funds)</t>
  </si>
  <si>
    <t>Worksheet 1 (Subtotal Amount of Change) - Worksheet 7 (Salaries Adjustment Total)</t>
  </si>
  <si>
    <t>Worksheet 1 (Subtotal Staff Benefits) - Worksheet 7 (Benefit Adjustment Total)</t>
  </si>
  <si>
    <t>Worksheet 1 (Subtotal OPEB) - Worksheet 7 (Benefit Adjustment Total)</t>
  </si>
  <si>
    <t>Fund Class</t>
  </si>
  <si>
    <t>LongTitle</t>
  </si>
  <si>
    <t>Source Code</t>
  </si>
  <si>
    <t>0001</t>
  </si>
  <si>
    <t>G</t>
  </si>
  <si>
    <t>0002</t>
  </si>
  <si>
    <t>Property Acquisition Law Money Account</t>
  </si>
  <si>
    <t>S</t>
  </si>
  <si>
    <t>0003</t>
  </si>
  <si>
    <t>Motor Vehicle Parking Facilities Moneys Account</t>
  </si>
  <si>
    <t>0004</t>
  </si>
  <si>
    <t>Breast Cancer Fund</t>
  </si>
  <si>
    <t>O</t>
  </si>
  <si>
    <t>0005</t>
  </si>
  <si>
    <t>Safe Neighborhood Parks, Clean Water, Clean Air and Coastal Protection Bond Fund</t>
  </si>
  <si>
    <t>0006</t>
  </si>
  <si>
    <t>Disability Access Account</t>
  </si>
  <si>
    <t>0007</t>
  </si>
  <si>
    <t>Breast Cancer Research Account, Breast Cancer Fund</t>
  </si>
  <si>
    <t>0008</t>
  </si>
  <si>
    <t>Boxers Pension Account</t>
  </si>
  <si>
    <t>0009</t>
  </si>
  <si>
    <t>Breast Cancer Control Account, Breast Cancer Fund</t>
  </si>
  <si>
    <t>0010</t>
  </si>
  <si>
    <t>Hazardous Materials Enforcement and Training Account</t>
  </si>
  <si>
    <t>0011</t>
  </si>
  <si>
    <t>Disability Insurance Program Acct Boxers</t>
  </si>
  <si>
    <t>0012</t>
  </si>
  <si>
    <t>Attorney General Antitrust Account</t>
  </si>
  <si>
    <t>0013</t>
  </si>
  <si>
    <t>Federal Receipts Account, Hazardous Waste Control Account</t>
  </si>
  <si>
    <t>0014</t>
  </si>
  <si>
    <t>Hazardous Waste Control Account</t>
  </si>
  <si>
    <t>0015</t>
  </si>
  <si>
    <t>Firearms Safety Training Fund Special Account</t>
  </si>
  <si>
    <t>0016</t>
  </si>
  <si>
    <t>Subsequent Injuries Benefits Trust Fund</t>
  </si>
  <si>
    <t>P</t>
  </si>
  <si>
    <t>0017</t>
  </si>
  <si>
    <t>Fingerprint Fees Account</t>
  </si>
  <si>
    <t>0018</t>
  </si>
  <si>
    <t>Site Remediation Account</t>
  </si>
  <si>
    <t>0019</t>
  </si>
  <si>
    <t>Trustline Voluntary Registration Fund</t>
  </si>
  <si>
    <t>0020</t>
  </si>
  <si>
    <t>California State Law Library Special Account</t>
  </si>
  <si>
    <t>0021</t>
  </si>
  <si>
    <t>State Enterprise Loan Fund</t>
  </si>
  <si>
    <t>W</t>
  </si>
  <si>
    <t>0022</t>
  </si>
  <si>
    <t>State Emergency Telephone Number Account</t>
  </si>
  <si>
    <t>0023</t>
  </si>
  <si>
    <t>Farmworker Remedial Account</t>
  </si>
  <si>
    <t>0024</t>
  </si>
  <si>
    <t>State Board of Guide Dogs for the Blind Fund</t>
  </si>
  <si>
    <t>0025</t>
  </si>
  <si>
    <t>Leaking Underground Storage Tank Cost Recovery Fund</t>
  </si>
  <si>
    <t>0026</t>
  </si>
  <si>
    <t>State Motor Vehicle Insurance Account</t>
  </si>
  <si>
    <t>0027</t>
  </si>
  <si>
    <t>Tax Relief and Refund Account</t>
  </si>
  <si>
    <t>0028</t>
  </si>
  <si>
    <t>Unified Program Account</t>
  </si>
  <si>
    <t>0029</t>
  </si>
  <si>
    <t>Nuclear Planning Assessment Special Account</t>
  </si>
  <si>
    <t>0030</t>
  </si>
  <si>
    <t>County School Service Fund Contingency Account</t>
  </si>
  <si>
    <t>0031</t>
  </si>
  <si>
    <t>State Agricultural and Forestry Residue Utilization Account</t>
  </si>
  <si>
    <t>0032</t>
  </si>
  <si>
    <t>Firearm Safety Account</t>
  </si>
  <si>
    <t>0033</t>
  </si>
  <si>
    <t>State Energy Conservation Assistance Account</t>
  </si>
  <si>
    <t>0034</t>
  </si>
  <si>
    <t>Geothermal Resources Development Account</t>
  </si>
  <si>
    <t>0035</t>
  </si>
  <si>
    <t>Surface Mining and Reclamation Account</t>
  </si>
  <si>
    <t>0036</t>
  </si>
  <si>
    <t>Special Account for Capital Outlay</t>
  </si>
  <si>
    <t>0037</t>
  </si>
  <si>
    <t>Renewable Resources Energy Agricult Acct</t>
  </si>
  <si>
    <t>0039</t>
  </si>
  <si>
    <t>Contingency Reserve for Economic Uncertainties Account</t>
  </si>
  <si>
    <t>0040</t>
  </si>
  <si>
    <t>State Transportation Fund</t>
  </si>
  <si>
    <t>T</t>
  </si>
  <si>
    <t>0041</t>
  </si>
  <si>
    <t>Aeronautics Account, State Transportation Fund</t>
  </si>
  <si>
    <t>0042</t>
  </si>
  <si>
    <t>State Highway Account, State Transportation Fund</t>
  </si>
  <si>
    <t>0043</t>
  </si>
  <si>
    <t>Bikeway Account, State Transportation Fund</t>
  </si>
  <si>
    <t>0044</t>
  </si>
  <si>
    <t>Motor Vehicle Account, State Transportation Fund</t>
  </si>
  <si>
    <t>0045</t>
  </si>
  <si>
    <t>Bicycle Transportation Account, State Transportation Fund</t>
  </si>
  <si>
    <t>0046</t>
  </si>
  <si>
    <t>Public Transportation Account, State Transportation Fund</t>
  </si>
  <si>
    <t>0047</t>
  </si>
  <si>
    <t>Abandoned Railroad Account, State Transportation Fund</t>
  </si>
  <si>
    <t>0048</t>
  </si>
  <si>
    <t>Transportation Revolving Account, State Transportation Fund</t>
  </si>
  <si>
    <t>0049</t>
  </si>
  <si>
    <t>Toll Bridge Revenues Account, State Transportation Fund</t>
  </si>
  <si>
    <t>0050</t>
  </si>
  <si>
    <t>Colorado River Management Account</t>
  </si>
  <si>
    <t>0051</t>
  </si>
  <si>
    <t>Propane Safety Inspection and Enforcement Program Trust Fund</t>
  </si>
  <si>
    <t>0052</t>
  </si>
  <si>
    <t>Local Airport Loan Account</t>
  </si>
  <si>
    <t>0053</t>
  </si>
  <si>
    <t>State Highway Construction Revolving Account, State Transportation Fund</t>
  </si>
  <si>
    <t>0054</t>
  </si>
  <si>
    <t>New Motor Vehicle Board Account</t>
  </si>
  <si>
    <t>0055</t>
  </si>
  <si>
    <t>Mass Transit Revolving Account, State Transportation Fund</t>
  </si>
  <si>
    <t>0056</t>
  </si>
  <si>
    <t>Seismic Safety Retrofit Account, State Transportation Fund</t>
  </si>
  <si>
    <t>0057</t>
  </si>
  <si>
    <t>SS Baton Rouge Victory Memorial Plaque</t>
  </si>
  <si>
    <t>0058</t>
  </si>
  <si>
    <t>Rail Accident Prevention and Response Fund</t>
  </si>
  <si>
    <t>0059</t>
  </si>
  <si>
    <t>Hazardous Spill Prevention Account, Rail Accident Prevention and Response Fund</t>
  </si>
  <si>
    <t>0060</t>
  </si>
  <si>
    <t>Transportation Tax Fund</t>
  </si>
  <si>
    <t>0061</t>
  </si>
  <si>
    <t>Motor Vehicle Fuel Account, Transportation Tax Fund</t>
  </si>
  <si>
    <t>0062</t>
  </si>
  <si>
    <t>Highway Users Tax Account, Transportation Tax Fund</t>
  </si>
  <si>
    <t>0063</t>
  </si>
  <si>
    <t>Motor Vehicle Transportation Tax Account,Transportation Tax Fund</t>
  </si>
  <si>
    <t>0064</t>
  </si>
  <si>
    <t>Motor Vehicle License Fee Account, Transportation Tax Fund</t>
  </si>
  <si>
    <t>0065</t>
  </si>
  <si>
    <t>Illegal Drug Lab Cleanup Account</t>
  </si>
  <si>
    <t>0066</t>
  </si>
  <si>
    <t>Sale of Tobacco to Minors Control Account</t>
  </si>
  <si>
    <t>0067</t>
  </si>
  <si>
    <t>State Corporations Fund</t>
  </si>
  <si>
    <t>0068</t>
  </si>
  <si>
    <t>Diesel Fuel Trust Fund</t>
  </si>
  <si>
    <t>0069</t>
  </si>
  <si>
    <t>Barbering and Cosmetology Contingent Fund</t>
  </si>
  <si>
    <t>0070</t>
  </si>
  <si>
    <t>Occupational Lead Poisoning Prevention Account</t>
  </si>
  <si>
    <t>0071</t>
  </si>
  <si>
    <t>Yosemite Foundation Account, California Environmental License Plate Fund</t>
  </si>
  <si>
    <t>0072</t>
  </si>
  <si>
    <t>California Collegiate License Plate Fund</t>
  </si>
  <si>
    <t>0073</t>
  </si>
  <si>
    <t>Resources License Plate Fund</t>
  </si>
  <si>
    <t>0074</t>
  </si>
  <si>
    <t>Medical Waste Management Fund</t>
  </si>
  <si>
    <t>0075</t>
  </si>
  <si>
    <t>Radiation Control Fund</t>
  </si>
  <si>
    <t>0076</t>
  </si>
  <si>
    <t>Tissue Bank License Fund</t>
  </si>
  <si>
    <t>0077</t>
  </si>
  <si>
    <t>State Employee Scholarship Fund</t>
  </si>
  <si>
    <t>0078</t>
  </si>
  <si>
    <t>Graphic Design License Plate Account</t>
  </si>
  <si>
    <t>0079</t>
  </si>
  <si>
    <t>Industrial Medicine Fund</t>
  </si>
  <si>
    <t>0080</t>
  </si>
  <si>
    <t>Childhood Lead Poisoning Prevention Fund</t>
  </si>
  <si>
    <t>0081</t>
  </si>
  <si>
    <t>Alcohol Beverage Control Fund</t>
  </si>
  <si>
    <t>E</t>
  </si>
  <si>
    <t>0082</t>
  </si>
  <si>
    <t>Export Document Program Fund</t>
  </si>
  <si>
    <t>0083</t>
  </si>
  <si>
    <t>Veterans Service Office Fund</t>
  </si>
  <si>
    <t>0084</t>
  </si>
  <si>
    <t>Corporation Tax Fund</t>
  </si>
  <si>
    <t>0085</t>
  </si>
  <si>
    <t>Estate Tax Fund</t>
  </si>
  <si>
    <t>0086</t>
  </si>
  <si>
    <t>Cigarette Tax Fund</t>
  </si>
  <si>
    <t>0087</t>
  </si>
  <si>
    <t>School Safety Account</t>
  </si>
  <si>
    <t>0088</t>
  </si>
  <si>
    <t>Gift Tax Fund</t>
  </si>
  <si>
    <t>0089</t>
  </si>
  <si>
    <t>Inheritance Tax Fund</t>
  </si>
  <si>
    <t>0090</t>
  </si>
  <si>
    <t>Insurance Tax Fund</t>
  </si>
  <si>
    <t>0091</t>
  </si>
  <si>
    <t>Personal Income Tax Fund</t>
  </si>
  <si>
    <t>0092</t>
  </si>
  <si>
    <t>Radon Contractor Certification Fund</t>
  </si>
  <si>
    <t>0093</t>
  </si>
  <si>
    <t>Construction Management Education Account (CMEA)</t>
  </si>
  <si>
    <t>0094</t>
  </si>
  <si>
    <t>Retail Sales Tax Fund</t>
  </si>
  <si>
    <t>0095</t>
  </si>
  <si>
    <t>Insurance Fund</t>
  </si>
  <si>
    <t>0096</t>
  </si>
  <si>
    <t>Cal-OSHA Targeted Inspection and Consultation Fund</t>
  </si>
  <si>
    <t>0097</t>
  </si>
  <si>
    <t>Highway Carriers Uniform Business License Tax Fund</t>
  </si>
  <si>
    <t>0098</t>
  </si>
  <si>
    <t>Clinical Laboratory Improvement Fund</t>
  </si>
  <si>
    <t>0099</t>
  </si>
  <si>
    <t>Health Statistics Special Fund</t>
  </si>
  <si>
    <t>0100</t>
  </si>
  <si>
    <t>California Used Oil Recycling Fund</t>
  </si>
  <si>
    <t>0101</t>
  </si>
  <si>
    <t>School Facilities Fee Assistance Fund</t>
  </si>
  <si>
    <t>0102</t>
  </si>
  <si>
    <t>State Fire Marshal Licensing and Certification Fund</t>
  </si>
  <si>
    <t>0103</t>
  </si>
  <si>
    <t>Administrative Claiming Fund</t>
  </si>
  <si>
    <t>0104</t>
  </si>
  <si>
    <t>San Joaquin River Conservancy Fund</t>
  </si>
  <si>
    <t>0105</t>
  </si>
  <si>
    <t>Oil Refinery &amp; Chemical Plant Safety Fund, California</t>
  </si>
  <si>
    <t>0106</t>
  </si>
  <si>
    <t>Department of Pesticide Regulation Fund</t>
  </si>
  <si>
    <t>0107</t>
  </si>
  <si>
    <t>Abandoned Vehicle Trust Fund</t>
  </si>
  <si>
    <t>0108</t>
  </si>
  <si>
    <t>Acupuncture Fund</t>
  </si>
  <si>
    <t>0109</t>
  </si>
  <si>
    <t>Adoption Information Fund</t>
  </si>
  <si>
    <t>0110</t>
  </si>
  <si>
    <t>Department of Agriculture Fund</t>
  </si>
  <si>
    <t>0111</t>
  </si>
  <si>
    <t>Department of Agriculture Account, Department of Food and Agriculture Fund</t>
  </si>
  <si>
    <t>0112</t>
  </si>
  <si>
    <t>Agricultural Pest Control Research Account</t>
  </si>
  <si>
    <t>0113</t>
  </si>
  <si>
    <t>Missing Children Reward Fund</t>
  </si>
  <si>
    <t>0114</t>
  </si>
  <si>
    <t>Auctioneer Commission Fund</t>
  </si>
  <si>
    <t>0115</t>
  </si>
  <si>
    <t>Air Pollution Control Fund</t>
  </si>
  <si>
    <t>0116</t>
  </si>
  <si>
    <t>Wine Safety Fund</t>
  </si>
  <si>
    <t>0117</t>
  </si>
  <si>
    <t>Alcoholic Beverage Control Appeals Fund</t>
  </si>
  <si>
    <t>0118</t>
  </si>
  <si>
    <t>Registered Veterinary Technician Examining Committee Fund</t>
  </si>
  <si>
    <t>0119</t>
  </si>
  <si>
    <t>1998 State School Facilities Fund</t>
  </si>
  <si>
    <t>0120</t>
  </si>
  <si>
    <t>CA Mexican American Vets Memorial Beaut and Enhnc Acct</t>
  </si>
  <si>
    <t>0121</t>
  </si>
  <si>
    <t>Hospital Building Fund</t>
  </si>
  <si>
    <t>0122</t>
  </si>
  <si>
    <t>Emergency Food Assistance Program Fund</t>
  </si>
  <si>
    <t>0123</t>
  </si>
  <si>
    <t>Rural Economic Development Fund</t>
  </si>
  <si>
    <t>0124</t>
  </si>
  <si>
    <t>California Agricultural Export Promotion Account</t>
  </si>
  <si>
    <t>0125</t>
  </si>
  <si>
    <t>Assembly Operating Fund</t>
  </si>
  <si>
    <t>0126</t>
  </si>
  <si>
    <t>State Audit Fund</t>
  </si>
  <si>
    <t>0127</t>
  </si>
  <si>
    <t>California State University, Channel Islands Site Authority Fund</t>
  </si>
  <si>
    <t>0128</t>
  </si>
  <si>
    <t>Low and Moderate Income Housing Fund</t>
  </si>
  <si>
    <t>0129</t>
  </si>
  <si>
    <t>Water Device Certification Special Account</t>
  </si>
  <si>
    <t>0130</t>
  </si>
  <si>
    <t>AWOL Abatement Program Fund</t>
  </si>
  <si>
    <t>0131</t>
  </si>
  <si>
    <t>Foster Family Home and Small Family Home Insurance Fund</t>
  </si>
  <si>
    <t>0132</t>
  </si>
  <si>
    <t>Workers Compensation Managed Care Fund</t>
  </si>
  <si>
    <t>0133</t>
  </si>
  <si>
    <t>California Beverage Container Recycling Fund</t>
  </si>
  <si>
    <t>0134</t>
  </si>
  <si>
    <t>Redemption Bonus Account, California Beverage Container Recycling Fund</t>
  </si>
  <si>
    <t>0135</t>
  </si>
  <si>
    <t>AIDS Vaccine Research and Development Grant Fund</t>
  </si>
  <si>
    <t>0136</t>
  </si>
  <si>
    <t>State Banking Fund</t>
  </si>
  <si>
    <t>0137</t>
  </si>
  <si>
    <t>State Vital Record Improvement Account</t>
  </si>
  <si>
    <t>0138</t>
  </si>
  <si>
    <t>Commercial Motor Carrier Safety Enforcement Fund</t>
  </si>
  <si>
    <t>0139</t>
  </si>
  <si>
    <t>Driving Under-the-Influence Program Licensing Trust Fund</t>
  </si>
  <si>
    <t>0140</t>
  </si>
  <si>
    <t>California Environmental License Plate Fund</t>
  </si>
  <si>
    <t>0141</t>
  </si>
  <si>
    <t>Soil Conservation Fund</t>
  </si>
  <si>
    <t>0142</t>
  </si>
  <si>
    <t>Department of Justice Sexual Habitual Offender Fund</t>
  </si>
  <si>
    <t>0143</t>
  </si>
  <si>
    <t>California Health Data and Planning Fund</t>
  </si>
  <si>
    <t>0144</t>
  </si>
  <si>
    <t>California Water Fund</t>
  </si>
  <si>
    <t>0145</t>
  </si>
  <si>
    <t>Commerce Marketing Fund</t>
  </si>
  <si>
    <t>0146</t>
  </si>
  <si>
    <t>Capital Outlay Fund for Public Higher Education</t>
  </si>
  <si>
    <t>0147</t>
  </si>
  <si>
    <t>Calfiornia Unitary Fund</t>
  </si>
  <si>
    <t>0148</t>
  </si>
  <si>
    <t>AIDS Clinical Trails Testing Fund</t>
  </si>
  <si>
    <t>0149</t>
  </si>
  <si>
    <t>AIDS Vaccine Victims Compensation Fund</t>
  </si>
  <si>
    <t>0150</t>
  </si>
  <si>
    <t>AIDS Vaccine Guaranteed Purchase Fund</t>
  </si>
  <si>
    <t>0151</t>
  </si>
  <si>
    <t>Community Services Development Account</t>
  </si>
  <si>
    <t>0152</t>
  </si>
  <si>
    <t>State Board of Chiropractic Examiners Fund</t>
  </si>
  <si>
    <t>0153</t>
  </si>
  <si>
    <t>San Gabriel and Lower Los Angeles Riversand Mountains Conservancy Fund</t>
  </si>
  <si>
    <t>0154</t>
  </si>
  <si>
    <t>Ridesharing Vanpool Revolving Loan Fund</t>
  </si>
  <si>
    <t>0155</t>
  </si>
  <si>
    <t>Senior Citizens Housing Annuity Account</t>
  </si>
  <si>
    <t>0156</t>
  </si>
  <si>
    <t>California Heritage Fund</t>
  </si>
  <si>
    <t>0157</t>
  </si>
  <si>
    <t>Collection Agency Fund</t>
  </si>
  <si>
    <t>0158</t>
  </si>
  <si>
    <t>Travel Seller Fund</t>
  </si>
  <si>
    <t>0159</t>
  </si>
  <si>
    <t>State Trial Court Improvement and Modernization Fund</t>
  </si>
  <si>
    <t>0160</t>
  </si>
  <si>
    <t>Operating Funds of the Assembly and Senate</t>
  </si>
  <si>
    <t>0161</t>
  </si>
  <si>
    <t>Local Project Account for Non-Transient Spending, California Unitary Fund</t>
  </si>
  <si>
    <t>0162</t>
  </si>
  <si>
    <t>Future Infrastructure State Targeted Account, California Unitary Fund</t>
  </si>
  <si>
    <t>0163</t>
  </si>
  <si>
    <t>Continuing Care Provider Fee Fund</t>
  </si>
  <si>
    <t>0164</t>
  </si>
  <si>
    <t>Teachers' Replacement Benefits Program Fund</t>
  </si>
  <si>
    <t>0165</t>
  </si>
  <si>
    <t>Ronald Regan Presidential Library Account</t>
  </si>
  <si>
    <t>0166</t>
  </si>
  <si>
    <t>Certification Account, Consumer Affairs Fund</t>
  </si>
  <si>
    <t>0167</t>
  </si>
  <si>
    <t>Delinquent Tax Collection Fund</t>
  </si>
  <si>
    <t>0168</t>
  </si>
  <si>
    <t>Structural Pest Control Research Fund</t>
  </si>
  <si>
    <t>0169</t>
  </si>
  <si>
    <t>California Debt Limit Allocation Committee Fund</t>
  </si>
  <si>
    <t>0170</t>
  </si>
  <si>
    <t>Corrections Training Fund</t>
  </si>
  <si>
    <t>0171</t>
  </si>
  <si>
    <t>California Debt and Investment Advisory Commission Fund</t>
  </si>
  <si>
    <t>0172</t>
  </si>
  <si>
    <t>Developmental Disabilities Program Development Fund</t>
  </si>
  <si>
    <t>0173</t>
  </si>
  <si>
    <t>Competitive Technology Fund</t>
  </si>
  <si>
    <t>0174</t>
  </si>
  <si>
    <t>Clandestine Drug Lab Clean-Up Account</t>
  </si>
  <si>
    <t>0175</t>
  </si>
  <si>
    <t>Dispensing Opticians Fund</t>
  </si>
  <si>
    <t>0176</t>
  </si>
  <si>
    <t>Delta Flood Protection Fund</t>
  </si>
  <si>
    <t>0177</t>
  </si>
  <si>
    <t>Food Safety Fund</t>
  </si>
  <si>
    <t>0178</t>
  </si>
  <si>
    <t>Driver Training Penalty Assessment Fund</t>
  </si>
  <si>
    <t>0179</t>
  </si>
  <si>
    <t>Environmental Laboratory Improvement Fund</t>
  </si>
  <si>
    <t>0180</t>
  </si>
  <si>
    <t>Northern California Veterans Cemetery Master Development Fund</t>
  </si>
  <si>
    <t>0181</t>
  </si>
  <si>
    <t>Registered Nurse Education Fund</t>
  </si>
  <si>
    <t>0182</t>
  </si>
  <si>
    <t>State Department of Health Services Electromagnetic Fields Study Fund</t>
  </si>
  <si>
    <t>0183</t>
  </si>
  <si>
    <t>Environmental Enhancement and Mitigation Program Fund</t>
  </si>
  <si>
    <t>0184</t>
  </si>
  <si>
    <t>Employment Development Department Benefit Audit Fund</t>
  </si>
  <si>
    <t>0185</t>
  </si>
  <si>
    <t>Employment Development Department Contingent Fund</t>
  </si>
  <si>
    <t>0186</t>
  </si>
  <si>
    <t>Energy Resources Surcharge Fund</t>
  </si>
  <si>
    <t>0187</t>
  </si>
  <si>
    <t>Environmental Education Fund</t>
  </si>
  <si>
    <t>0188</t>
  </si>
  <si>
    <t>Energy and Resources Fund</t>
  </si>
  <si>
    <t>0189</t>
  </si>
  <si>
    <t>Energy Account, Energy and Recources Fund</t>
  </si>
  <si>
    <t>0190</t>
  </si>
  <si>
    <t>Resources Account, Energy and Resources Fund</t>
  </si>
  <si>
    <t>0191</t>
  </si>
  <si>
    <t>Fair and Exposition Fund</t>
  </si>
  <si>
    <t>0192</t>
  </si>
  <si>
    <t>Satellite Wagering Account</t>
  </si>
  <si>
    <t>0193</t>
  </si>
  <si>
    <t>Waste Discharge Permit Fund</t>
  </si>
  <si>
    <t>0194</t>
  </si>
  <si>
    <t>Emergency Medical Services Training Program Approval Fund</t>
  </si>
  <si>
    <t>0195</t>
  </si>
  <si>
    <t>Conservatorship Registry Fund</t>
  </si>
  <si>
    <t>0196</t>
  </si>
  <si>
    <t>Asset Forfeiture Distribution Fund</t>
  </si>
  <si>
    <t>0197</t>
  </si>
  <si>
    <t>Rural Health Care Equity Trust Fund</t>
  </si>
  <si>
    <t>0198</t>
  </si>
  <si>
    <t>California Fire and Arson Training Fund</t>
  </si>
  <si>
    <t>0199</t>
  </si>
  <si>
    <t>California Fireworks Licensing Fund</t>
  </si>
  <si>
    <t>0200</t>
  </si>
  <si>
    <t>Fish and Game Preservation Fund</t>
  </si>
  <si>
    <t>0201</t>
  </si>
  <si>
    <t>Medical Providers Interim Payment Fund</t>
  </si>
  <si>
    <t>F</t>
  </si>
  <si>
    <t>0202</t>
  </si>
  <si>
    <t>Fisheries Restoration Account, Fish and Game Preservation Fund</t>
  </si>
  <si>
    <t>0203</t>
  </si>
  <si>
    <t>Genetic Disease Testing Fund</t>
  </si>
  <si>
    <t>0204</t>
  </si>
  <si>
    <t>Commercial Salmon Stamp Account, Fish and Game Preservation Fund</t>
  </si>
  <si>
    <t>0205</t>
  </si>
  <si>
    <t>Geology and Geophysics Account, Professional Engineers and Land Surveyors Fund</t>
  </si>
  <si>
    <t>0206</t>
  </si>
  <si>
    <t>Oil Spill Emergency Response Account</t>
  </si>
  <si>
    <t>0207</t>
  </si>
  <si>
    <t>Fish and Wildlife Pollution Account</t>
  </si>
  <si>
    <t>0208</t>
  </si>
  <si>
    <t>Hearing Aid Dispensers Account of the Speech-Language Pathology &amp; Audiology Fund</t>
  </si>
  <si>
    <t>0209</t>
  </si>
  <si>
    <t>California Hazardous Liquid Pipeline Safety Fund</t>
  </si>
  <si>
    <t>0210</t>
  </si>
  <si>
    <t>Outpatient Setting Fund of the Medical Board of California</t>
  </si>
  <si>
    <t>0211</t>
  </si>
  <si>
    <t>California Waterfowl Habitat Preservation Account, Fish and Game Preservation Fd</t>
  </si>
  <si>
    <t>0212</t>
  </si>
  <si>
    <t>Marine Invasive Species Control Fund</t>
  </si>
  <si>
    <t>0213</t>
  </si>
  <si>
    <t>Native Species Conservation and Enhancement Acct, Fish and Game Preservation Fd</t>
  </si>
  <si>
    <t>0214</t>
  </si>
  <si>
    <t>Restitution Fund</t>
  </si>
  <si>
    <t>0215</t>
  </si>
  <si>
    <t>Industrial Development Fund</t>
  </si>
  <si>
    <t>0216</t>
  </si>
  <si>
    <t>Industrial Relations Construction Industry Enforcement Fund</t>
  </si>
  <si>
    <t>0217</t>
  </si>
  <si>
    <t>0218</t>
  </si>
  <si>
    <t>Rural Development Fund</t>
  </si>
  <si>
    <t>0219</t>
  </si>
  <si>
    <t>Lifetime License Trust Account, Fish and Game Preservation Fund</t>
  </si>
  <si>
    <t>0220</t>
  </si>
  <si>
    <t>California National Guard MIlitary Museum Fund</t>
  </si>
  <si>
    <t>0221</t>
  </si>
  <si>
    <t>Industrial Loan Special Fund</t>
  </si>
  <si>
    <t>0222</t>
  </si>
  <si>
    <t>Workplace Health and Safety Revolving Fund</t>
  </si>
  <si>
    <t>0223</t>
  </si>
  <si>
    <t>Workers Compensation Administration Revolving Fund</t>
  </si>
  <si>
    <t>0224</t>
  </si>
  <si>
    <t>Food Safety Account, Department of Pesticide Regulation Fund</t>
  </si>
  <si>
    <t>0225</t>
  </si>
  <si>
    <t>Environmental Protection Trust Fund</t>
  </si>
  <si>
    <t>0226</t>
  </si>
  <si>
    <t>California Tire Recycling Management Fund</t>
  </si>
  <si>
    <t>0227</t>
  </si>
  <si>
    <t>Low-Level Radioactive Waste Disposal Fund</t>
  </si>
  <si>
    <t>0228</t>
  </si>
  <si>
    <t>Secretary of States Business Fees Fund</t>
  </si>
  <si>
    <t>0229</t>
  </si>
  <si>
    <t>Dry Cleaning Fund</t>
  </si>
  <si>
    <t>0230</t>
  </si>
  <si>
    <t>Cigarette and Tobacco Products Surtax Fund</t>
  </si>
  <si>
    <t>0231</t>
  </si>
  <si>
    <t>Health Education Account, Cigarette and Tobacco Products Surtax Fund</t>
  </si>
  <si>
    <t>0232</t>
  </si>
  <si>
    <t>Hospital Services Account Cigarette and Tobacco Products Surtax Fund</t>
  </si>
  <si>
    <t>0233</t>
  </si>
  <si>
    <t>Physician Services Account, Cigarette and Tobacco Products Surtax Fund</t>
  </si>
  <si>
    <t>0234</t>
  </si>
  <si>
    <t>Research Account, Cigarette and Tobacco Products Surtax Fund</t>
  </si>
  <si>
    <t>0235</t>
  </si>
  <si>
    <t>Public Resources Account, Cigarette and Tobacco Products Surtax Fund</t>
  </si>
  <si>
    <t>0236</t>
  </si>
  <si>
    <t>Unallocated Account, Cigarette and Tobacco Products Surtax Fund</t>
  </si>
  <si>
    <t>0237</t>
  </si>
  <si>
    <t>Sacramento-San Joaquin Delta Protection Fund</t>
  </si>
  <si>
    <t>0238</t>
  </si>
  <si>
    <t>Northern California Veterans Cemetery Perpetual Maintenance Fund</t>
  </si>
  <si>
    <t>0239</t>
  </si>
  <si>
    <t>Private Security Services Fund</t>
  </si>
  <si>
    <t>0240</t>
  </si>
  <si>
    <t>Local Agency Deposit Security Fund</t>
  </si>
  <si>
    <t>0241</t>
  </si>
  <si>
    <t>Local Public Prosecutors and Public Defenders Training Fund</t>
  </si>
  <si>
    <t>0242</t>
  </si>
  <si>
    <t>Court Collection Account</t>
  </si>
  <si>
    <t>0243</t>
  </si>
  <si>
    <t>Narcotic Treatment Program Licensing Trust Fund</t>
  </si>
  <si>
    <t>0244</t>
  </si>
  <si>
    <t>Environmental Water Fund</t>
  </si>
  <si>
    <t>0245</t>
  </si>
  <si>
    <t>Mobilehome Parks and Special Occupancy Parks Revolving Fund</t>
  </si>
  <si>
    <t>0246</t>
  </si>
  <si>
    <t>Protective Services Fund</t>
  </si>
  <si>
    <t>0247</t>
  </si>
  <si>
    <t>Drinking Water Operator Certification Special Account</t>
  </si>
  <si>
    <t>0248</t>
  </si>
  <si>
    <t>Long Term Management Strategy Study Fund</t>
  </si>
  <si>
    <t>0249</t>
  </si>
  <si>
    <t>California Individual and Family Supplemental Grant Fund</t>
  </si>
  <si>
    <t>0250</t>
  </si>
  <si>
    <t>Office of Emergency Svcs Disaster Admin Support Acct, Natural Disaster Assist Fd</t>
  </si>
  <si>
    <t>0251</t>
  </si>
  <si>
    <t>Public Facilities &amp; Local Agency Disaster Resp Acct, Natural Disaster Assist Fd</t>
  </si>
  <si>
    <t>0252</t>
  </si>
  <si>
    <t>Disaster Assistance Fund</t>
  </si>
  <si>
    <t>0253</t>
  </si>
  <si>
    <t>Domestic Violence Fund</t>
  </si>
  <si>
    <t>0254</t>
  </si>
  <si>
    <t>Street amd Highway Account, Natural Disaster Assistance Fund</t>
  </si>
  <si>
    <t>0255</t>
  </si>
  <si>
    <t>Department of Justice DNA Testing Fund</t>
  </si>
  <si>
    <t>0256</t>
  </si>
  <si>
    <t>Sexual Predator Public Information Account</t>
  </si>
  <si>
    <t>0257</t>
  </si>
  <si>
    <t>Earthquake Emergency Investigations Account, Disaster Assistance Fund</t>
  </si>
  <si>
    <t>0258</t>
  </si>
  <si>
    <t>Work and Family Fund</t>
  </si>
  <si>
    <t>0259</t>
  </si>
  <si>
    <t>Supplemental Contributions Program Fund</t>
  </si>
  <si>
    <t>0260</t>
  </si>
  <si>
    <t>Nursing Home Administrators State License Examining Fund</t>
  </si>
  <si>
    <t>0261</t>
  </si>
  <si>
    <t>Off Highway License Fee Fund</t>
  </si>
  <si>
    <t>0262</t>
  </si>
  <si>
    <t>Habitat Conservation Fund</t>
  </si>
  <si>
    <t>0263</t>
  </si>
  <si>
    <t>Off-Highway Vehicle Trust Fund</t>
  </si>
  <si>
    <t>0264</t>
  </si>
  <si>
    <t>Osteopathic Medical Board of California Contingent Fund</t>
  </si>
  <si>
    <t>0265</t>
  </si>
  <si>
    <t>Conservation and Enforcement Services Account, Off-Highway Vehicle Trust Fund</t>
  </si>
  <si>
    <t>0266</t>
  </si>
  <si>
    <t>Inland Wetlands Conservation Fund, Wildlife Restoration Fund</t>
  </si>
  <si>
    <t>0267</t>
  </si>
  <si>
    <t>Exposition Park Improvement Fund</t>
  </si>
  <si>
    <t>0268</t>
  </si>
  <si>
    <t>Peace Officers Training Fund</t>
  </si>
  <si>
    <t>0269</t>
  </si>
  <si>
    <t>Glass Processing Fee Account, California Beverage Container Recycling Fund</t>
  </si>
  <si>
    <t>0270</t>
  </si>
  <si>
    <t>Technical Assistance Fund</t>
  </si>
  <si>
    <t>0271</t>
  </si>
  <si>
    <t>Certification Fund</t>
  </si>
  <si>
    <t>0272</t>
  </si>
  <si>
    <t>Infant Botulism Treatment and Prevention Fund</t>
  </si>
  <si>
    <t>0273</t>
  </si>
  <si>
    <t>Long Term Management Strategy CompletionFund</t>
  </si>
  <si>
    <t>0274</t>
  </si>
  <si>
    <t>Business Reinvestment Fund</t>
  </si>
  <si>
    <t>0275</t>
  </si>
  <si>
    <t>Hazardous and Idle-Deserted Well Abatement Fund</t>
  </si>
  <si>
    <t>0276</t>
  </si>
  <si>
    <t>Penalty Account, California Beverage Container Recycling Fund</t>
  </si>
  <si>
    <t>0277</t>
  </si>
  <si>
    <t>Bi-metal Processing Fee Account, California Beverage Container Recycling Fund</t>
  </si>
  <si>
    <t>0278</t>
  </si>
  <si>
    <t>PET Processing Fee Account, California Beverage Container Recycling Fund</t>
  </si>
  <si>
    <t>0279</t>
  </si>
  <si>
    <t>Child Health and Safety Fund</t>
  </si>
  <si>
    <t>0280</t>
  </si>
  <si>
    <t>Physician Assistant Fund</t>
  </si>
  <si>
    <t>0281</t>
  </si>
  <si>
    <t>RecyclingMarketDevelopRvlvgLoanSubaccount,IntegratedWasteManagementAcct</t>
  </si>
  <si>
    <t>0282</t>
  </si>
  <si>
    <t>Bay Protection and Toxic Cleanup Fund</t>
  </si>
  <si>
    <t>0283</t>
  </si>
  <si>
    <t>Targeted Case Management Claiming Fund</t>
  </si>
  <si>
    <t>0284</t>
  </si>
  <si>
    <t>Loss Control Certification Fund</t>
  </si>
  <si>
    <t>0285</t>
  </si>
  <si>
    <t>California Residential Earthquake Recovery Fund</t>
  </si>
  <si>
    <t>0286</t>
  </si>
  <si>
    <t>Lake Tahoe Conservancy Account</t>
  </si>
  <si>
    <t>0287</t>
  </si>
  <si>
    <t>Youth Pilot Program Fund</t>
  </si>
  <si>
    <t>0288</t>
  </si>
  <si>
    <t>International Student Exchange Visitor Placement Organizations Fund</t>
  </si>
  <si>
    <t>0289</t>
  </si>
  <si>
    <t>State HICAP Fund</t>
  </si>
  <si>
    <t>0290</t>
  </si>
  <si>
    <t>Board of Pilot Commissioners Special Fund</t>
  </si>
  <si>
    <t>0292</t>
  </si>
  <si>
    <t>Motor Carriers Permit Fund</t>
  </si>
  <si>
    <t>0293</t>
  </si>
  <si>
    <t>Motor Carriers Safety Improvement Fund</t>
  </si>
  <si>
    <t>0294</t>
  </si>
  <si>
    <t>Removal and Remedial Action Account</t>
  </si>
  <si>
    <t>0295</t>
  </si>
  <si>
    <t>Board of Podiatric Medicine Fund</t>
  </si>
  <si>
    <t>0296</t>
  </si>
  <si>
    <t>Coachella Valley Mountains Conservancy Fund</t>
  </si>
  <si>
    <t>0297</t>
  </si>
  <si>
    <t>Community and Economic Development Fund</t>
  </si>
  <si>
    <t>0298</t>
  </si>
  <si>
    <t>Financial Institutions Fund</t>
  </si>
  <si>
    <t>0299</t>
  </si>
  <si>
    <t>Credit Union Fund</t>
  </si>
  <si>
    <t>0300</t>
  </si>
  <si>
    <t>Professional Forester Registration Fund</t>
  </si>
  <si>
    <t>0301</t>
  </si>
  <si>
    <t>Playground Safety and Recycling Account</t>
  </si>
  <si>
    <t>0303</t>
  </si>
  <si>
    <t>Asbestos Training and Consultant Certification Fund</t>
  </si>
  <si>
    <t>0304</t>
  </si>
  <si>
    <t>Back Wages and Taxes Account</t>
  </si>
  <si>
    <t>0305</t>
  </si>
  <si>
    <t>Private Postsecondary Education Administration Fund</t>
  </si>
  <si>
    <t>0306</t>
  </si>
  <si>
    <t>Safe Drinking Water Account</t>
  </si>
  <si>
    <t>0307</t>
  </si>
  <si>
    <t>Professions and Vocations Fund</t>
  </si>
  <si>
    <t>0308</t>
  </si>
  <si>
    <t>Earthquake Risk Reduction Fund of 1996</t>
  </si>
  <si>
    <t>0309</t>
  </si>
  <si>
    <t>Perinatal Insurance Fund</t>
  </si>
  <si>
    <t>0310</t>
  </si>
  <si>
    <t>Psychology Fund</t>
  </si>
  <si>
    <t>0311</t>
  </si>
  <si>
    <t>Traumatic Brain Injury Fund</t>
  </si>
  <si>
    <t>0312</t>
  </si>
  <si>
    <t>Emergency Medical Services Personnel Fund</t>
  </si>
  <si>
    <t>0313</t>
  </si>
  <si>
    <t>Major Risk Medical Insurance Fund</t>
  </si>
  <si>
    <t>0314</t>
  </si>
  <si>
    <t>Diesel Emission Reduction Fund</t>
  </si>
  <si>
    <t>0315</t>
  </si>
  <si>
    <t>Aging Information and Education Fund</t>
  </si>
  <si>
    <t>0316</t>
  </si>
  <si>
    <t>San Francisco Bay Area Conservancy Program Acct, St Coastal Conservancy Fd</t>
  </si>
  <si>
    <t>0317</t>
  </si>
  <si>
    <t>Real Estate Fund</t>
  </si>
  <si>
    <t>0318</t>
  </si>
  <si>
    <t>Collins-Dugan California Conservation Corps Reimbursement Account</t>
  </si>
  <si>
    <t>0319</t>
  </si>
  <si>
    <t>Respiratory Care Fund</t>
  </si>
  <si>
    <t>0320</t>
  </si>
  <si>
    <t>Oil Spill Prevention and Administration Fund</t>
  </si>
  <si>
    <t>0321</t>
  </si>
  <si>
    <t>Oil Spill Response Trust Fund</t>
  </si>
  <si>
    <t>0322</t>
  </si>
  <si>
    <t>Environmental Enhancement Fund</t>
  </si>
  <si>
    <t>0323</t>
  </si>
  <si>
    <t>Commodity Merchant Account</t>
  </si>
  <si>
    <t>0324</t>
  </si>
  <si>
    <t>Telephonic Seller of a Commodity or a Commodity Contract Account</t>
  </si>
  <si>
    <t>0325</t>
  </si>
  <si>
    <t>Electronic and Appliance Repair Fund</t>
  </si>
  <si>
    <t>0326</t>
  </si>
  <si>
    <t>Athletic Commission Fund</t>
  </si>
  <si>
    <t>0327</t>
  </si>
  <si>
    <t>Court Interpreters Fund</t>
  </si>
  <si>
    <t>0328</t>
  </si>
  <si>
    <t>Public School Planning, Design, and Construction Review Revolving Fund</t>
  </si>
  <si>
    <t>0329</t>
  </si>
  <si>
    <t>Vehicle License Collection Account, Local Revenue Fund</t>
  </si>
  <si>
    <t>0330</t>
  </si>
  <si>
    <t>Local Revenue Fund</t>
  </si>
  <si>
    <t>0331</t>
  </si>
  <si>
    <t>Sales Tax Account, Local Revenue Fund</t>
  </si>
  <si>
    <t>0332</t>
  </si>
  <si>
    <t>Vehicle License Fee Account, Local Revenue Fund</t>
  </si>
  <si>
    <t>0333</t>
  </si>
  <si>
    <t>Sales Tax Growth Account, Local Revenue Fund</t>
  </si>
  <si>
    <t>0334</t>
  </si>
  <si>
    <t>Vehicle License Fee Growth Account</t>
  </si>
  <si>
    <t>0335</t>
  </si>
  <si>
    <t>Registered Environmental Health Specialist Fund</t>
  </si>
  <si>
    <t>0336</t>
  </si>
  <si>
    <t>Mine Reclamation Account</t>
  </si>
  <si>
    <t>0337</t>
  </si>
  <si>
    <t>Savings Association Special Regulatory Fund</t>
  </si>
  <si>
    <t>0338</t>
  </si>
  <si>
    <t>Strong-Motion Instrumentation and Seismic Hazards Mapping Fund</t>
  </si>
  <si>
    <t>0339</t>
  </si>
  <si>
    <t>Community College Faculty and Staff Development Fund</t>
  </si>
  <si>
    <t>0340</t>
  </si>
  <si>
    <t>Faculty and Staff Diversity Fund</t>
  </si>
  <si>
    <t>0341</t>
  </si>
  <si>
    <t>Tideland Oil Revenue Account, State School Building Lease - Purchase Fund</t>
  </si>
  <si>
    <t>0342</t>
  </si>
  <si>
    <t>State School Fund</t>
  </si>
  <si>
    <t>0343</t>
  </si>
  <si>
    <t>Lease Facilities Revenue Account, State School Building Lease - Purchase Fund</t>
  </si>
  <si>
    <t>0344</t>
  </si>
  <si>
    <t>State School Building Lease - Purchase Fund</t>
  </si>
  <si>
    <t>0345</t>
  </si>
  <si>
    <t>School Building Safety Fund</t>
  </si>
  <si>
    <t>0346</t>
  </si>
  <si>
    <t>Revolving Loan Account, State School Building Lease - Purchase Fund</t>
  </si>
  <si>
    <t>0347</t>
  </si>
  <si>
    <t>School Land Bank Fund</t>
  </si>
  <si>
    <t>0348</t>
  </si>
  <si>
    <t>Senate Operating Fund</t>
  </si>
  <si>
    <t>0349</t>
  </si>
  <si>
    <t>Educational Telecommunication Fund</t>
  </si>
  <si>
    <t>0350</t>
  </si>
  <si>
    <t>In-Home Supportive Service Registry Model Subaccount, Sales Tax Account</t>
  </si>
  <si>
    <t>0351</t>
  </si>
  <si>
    <t>Mental Health Subaccount, Sales Tax Account</t>
  </si>
  <si>
    <t>0352</t>
  </si>
  <si>
    <t>Social Services Subaccount, Sales Tax Account</t>
  </si>
  <si>
    <t>0353</t>
  </si>
  <si>
    <t>Health Subaccount, Sales Tax Account</t>
  </si>
  <si>
    <t>0354</t>
  </si>
  <si>
    <t>Caseload Subaccount, Sales Tax Growth Account</t>
  </si>
  <si>
    <t>0355</t>
  </si>
  <si>
    <t>Indigent Health Equity Subaccount, SalesTax Growth Account</t>
  </si>
  <si>
    <t>0356</t>
  </si>
  <si>
    <t>Community Health Equity Subaccount, Sales Tax Growth Account</t>
  </si>
  <si>
    <t>0357</t>
  </si>
  <si>
    <t>Mental Health Equity Subaccount, Sales Tax Growth Account</t>
  </si>
  <si>
    <t>0358</t>
  </si>
  <si>
    <t>State Hospital Mental Health Equity Subaccount, Sales Tax Growth Account</t>
  </si>
  <si>
    <t>0359</t>
  </si>
  <si>
    <t>County Medical Services Program Subaccount, Sales Tax Growth Account</t>
  </si>
  <si>
    <t>0360</t>
  </si>
  <si>
    <t>State Mandates Claims Fund</t>
  </si>
  <si>
    <t>0361</t>
  </si>
  <si>
    <t>General Growth Subaccount, Sales Tax Growth Account</t>
  </si>
  <si>
    <t>0362</t>
  </si>
  <si>
    <t>Base Restoration Subaccount, Sales Tax Growth Account</t>
  </si>
  <si>
    <t>0363</t>
  </si>
  <si>
    <t>Special Equity Subaccount, Sales Tax Growth Account</t>
  </si>
  <si>
    <t>0364</t>
  </si>
  <si>
    <t>American Heritage Rodeo Foundation License Plate Account, General Fund</t>
  </si>
  <si>
    <t>0365</t>
  </si>
  <si>
    <t>Historic Property Maintenance Fund</t>
  </si>
  <si>
    <t>0366</t>
  </si>
  <si>
    <t>Indian Gaming Revenue Sharing Trust Fund</t>
  </si>
  <si>
    <t>0367</t>
  </si>
  <si>
    <t>Indian Gaming Special Distribution Fund</t>
  </si>
  <si>
    <t>0368</t>
  </si>
  <si>
    <t>Asbestos Consultant Certification,Asbestos Training and Consultant Certification</t>
  </si>
  <si>
    <t>0369</t>
  </si>
  <si>
    <t>Asbestos Training Approval, Asbestos Training and Consultant Certification Fd</t>
  </si>
  <si>
    <t>0371</t>
  </si>
  <si>
    <t>CA Beach &amp; Coastal Enhancement Acct, CA Environmental License Plate Fd</t>
  </si>
  <si>
    <t>0372</t>
  </si>
  <si>
    <t>Disaster Relief Fund</t>
  </si>
  <si>
    <t>0373</t>
  </si>
  <si>
    <t>San Francisco-Oakland Bay Bridge and I-880 Cypress Structure Disaster Fund</t>
  </si>
  <si>
    <t>0374</t>
  </si>
  <si>
    <t>Special Fund for Economic Uncertainties</t>
  </si>
  <si>
    <t>0375</t>
  </si>
  <si>
    <t>Disaster Response-Emerg Operations Acc, Special Fund for Economic Uncertainties</t>
  </si>
  <si>
    <t>0376</t>
  </si>
  <si>
    <t>Speech-Language Pathology and Audiology and Hearing Aid Dispensers Fund</t>
  </si>
  <si>
    <t>0377</t>
  </si>
  <si>
    <t>1987 Higher Education Earthquake Acct, Disaster Resp - Emerg Operations Acct</t>
  </si>
  <si>
    <t>0378</t>
  </si>
  <si>
    <t>False Claims Act Fund</t>
  </si>
  <si>
    <t>0379</t>
  </si>
  <si>
    <t>State Historic Building Code Fund</t>
  </si>
  <si>
    <t>0380</t>
  </si>
  <si>
    <t>State Dental Auxiliary Fund</t>
  </si>
  <si>
    <t>0381</t>
  </si>
  <si>
    <t>Public Interest Research, Development, and Demonstration Fund</t>
  </si>
  <si>
    <t>0382</t>
  </si>
  <si>
    <t>Renewable Resource Trust Fund</t>
  </si>
  <si>
    <t>0383</t>
  </si>
  <si>
    <t>Natural Resources Infrastructure Fund</t>
  </si>
  <si>
    <t>0384</t>
  </si>
  <si>
    <t>The Salmon and Steelhead Trout Restoration Account</t>
  </si>
  <si>
    <t>0385</t>
  </si>
  <si>
    <t>The Fish and Wildlife Resources Stewardship Account</t>
  </si>
  <si>
    <t>0386</t>
  </si>
  <si>
    <t>Solid Waste Disposal Site Cleanup Trust Fund</t>
  </si>
  <si>
    <t>0387</t>
  </si>
  <si>
    <t>Integrated Waste Management Account, Integrated Waste Management Fund</t>
  </si>
  <si>
    <t>0389</t>
  </si>
  <si>
    <t>Integrated Waste Management Fund</t>
  </si>
  <si>
    <t>0390</t>
  </si>
  <si>
    <t>State School Construction Fund</t>
  </si>
  <si>
    <t>0391</t>
  </si>
  <si>
    <t>State Parks and Recreation Fund</t>
  </si>
  <si>
    <t>0392</t>
  </si>
  <si>
    <t>0393</t>
  </si>
  <si>
    <t>Job Creation Investment Fund</t>
  </si>
  <si>
    <t>0394</t>
  </si>
  <si>
    <t>Fines and Forfeitures Account, State Parks and Recreation Fund</t>
  </si>
  <si>
    <t>0395</t>
  </si>
  <si>
    <t>Coastal Zone Constructional Conversion Account, State Parks &amp; Recreation Fund</t>
  </si>
  <si>
    <t>0396</t>
  </si>
  <si>
    <t>Self-Insurance Plans Fund</t>
  </si>
  <si>
    <t>0397</t>
  </si>
  <si>
    <t>California State Police Fund</t>
  </si>
  <si>
    <t>0398</t>
  </si>
  <si>
    <t>Strong-Motion Instrumentation Special Fund</t>
  </si>
  <si>
    <t>0399</t>
  </si>
  <si>
    <t>Structural Pest Control Education and Enforcement Fund</t>
  </si>
  <si>
    <t>0400</t>
  </si>
  <si>
    <t>Real Estate Appraisers Regulation Fund</t>
  </si>
  <si>
    <t>0402</t>
  </si>
  <si>
    <t>Safe, Clean, Reliable Water Supply Fund</t>
  </si>
  <si>
    <t>0403</t>
  </si>
  <si>
    <t>Delta Improvement Account</t>
  </si>
  <si>
    <t>0404</t>
  </si>
  <si>
    <t>Central Valley Project Improvement Subaccount</t>
  </si>
  <si>
    <t>0405</t>
  </si>
  <si>
    <t>Bay-Delta Agreement Subaccount</t>
  </si>
  <si>
    <t>0406</t>
  </si>
  <si>
    <t>Tax Preparers Fund</t>
  </si>
  <si>
    <t>0407</t>
  </si>
  <si>
    <t>Teacher Credentials Fund</t>
  </si>
  <si>
    <t>0408</t>
  </si>
  <si>
    <t>Test Development and Administration Account, Teacher Credentials Fund</t>
  </si>
  <si>
    <t>0409</t>
  </si>
  <si>
    <t>Delta Levee Rehabilitation Subaccount</t>
  </si>
  <si>
    <t>0410</t>
  </si>
  <si>
    <t>Transcript Reimbursement Fund</t>
  </si>
  <si>
    <t>0411</t>
  </si>
  <si>
    <t>Residential Care Facilities for Persons with Chronic Life Threatening Illness Fd</t>
  </si>
  <si>
    <t>0412</t>
  </si>
  <si>
    <t>Transportation Rate Fund</t>
  </si>
  <si>
    <t>0413</t>
  </si>
  <si>
    <t>South Delta Barriers Subaccount</t>
  </si>
  <si>
    <t>0414</t>
  </si>
  <si>
    <t>Delta Recreation Subaccount</t>
  </si>
  <si>
    <t>0415</t>
  </si>
  <si>
    <t>CALFED Subaccount</t>
  </si>
  <si>
    <t>0416</t>
  </si>
  <si>
    <t>Clean Water and Water Recycling Account</t>
  </si>
  <si>
    <t>0417</t>
  </si>
  <si>
    <t>State Revolving Fund Loan Subaccount</t>
  </si>
  <si>
    <t>0418</t>
  </si>
  <si>
    <t>Small Communities Grant Subaccount</t>
  </si>
  <si>
    <t>0419</t>
  </si>
  <si>
    <t>Water Recycling Subaccount</t>
  </si>
  <si>
    <t>0420</t>
  </si>
  <si>
    <t>Vehicle Inspection Fund</t>
  </si>
  <si>
    <t>0421</t>
  </si>
  <si>
    <t>Vehicle Inspection and Repair Fund</t>
  </si>
  <si>
    <t>0422</t>
  </si>
  <si>
    <t>Drainage Management Subaccount</t>
  </si>
  <si>
    <t>0423</t>
  </si>
  <si>
    <t>Delta Tributary Watershed Subaccount</t>
  </si>
  <si>
    <t>0424</t>
  </si>
  <si>
    <t>Seawater Intrusion Control Subaccount</t>
  </si>
  <si>
    <t>0425</t>
  </si>
  <si>
    <t>Victim - Witness Assistance Fund</t>
  </si>
  <si>
    <t>0426</t>
  </si>
  <si>
    <t>Energy Efficiency Improvements Loan Fund</t>
  </si>
  <si>
    <t>0427</t>
  </si>
  <si>
    <t>Clean Fuels Account</t>
  </si>
  <si>
    <t>0428</t>
  </si>
  <si>
    <t>Hazardous Waste Management Planning Subaccount</t>
  </si>
  <si>
    <t>0429</t>
  </si>
  <si>
    <t>Local Jurisdiction Energy Assistance Account</t>
  </si>
  <si>
    <t>0430</t>
  </si>
  <si>
    <t>Hazardous Waste Enforcement Training Fund</t>
  </si>
  <si>
    <t>0431</t>
  </si>
  <si>
    <t>Local Agency Technical Assistance Account</t>
  </si>
  <si>
    <t>0433</t>
  </si>
  <si>
    <t>Methane Gas Hazard Reduction Account</t>
  </si>
  <si>
    <t>0434</t>
  </si>
  <si>
    <t>Air Toxics Inventory and Assessment Account</t>
  </si>
  <si>
    <t>0436</t>
  </si>
  <si>
    <t>Underground Storage Tank Tester Account</t>
  </si>
  <si>
    <t>0437</t>
  </si>
  <si>
    <t>State Assistance For Fire Equipment Account</t>
  </si>
  <si>
    <t>0438</t>
  </si>
  <si>
    <t>Supercomputer Center Account</t>
  </si>
  <si>
    <t>0439</t>
  </si>
  <si>
    <t>Underground Storage Tank Cleanup Fund</t>
  </si>
  <si>
    <t>0440</t>
  </si>
  <si>
    <t>Petroleum Underground Storage Tank Financing Account</t>
  </si>
  <si>
    <t>0441</t>
  </si>
  <si>
    <t>Waste Management Incentive Account</t>
  </si>
  <si>
    <t>0442</t>
  </si>
  <si>
    <t>California Olympic Training Account</t>
  </si>
  <si>
    <t>0443</t>
  </si>
  <si>
    <t>Lake Tahoe Water Quality Subaccount</t>
  </si>
  <si>
    <t>0444</t>
  </si>
  <si>
    <t>Water Supply Reliability Account</t>
  </si>
  <si>
    <t>0445</t>
  </si>
  <si>
    <t>Feasibility Projects Subaccount</t>
  </si>
  <si>
    <t>0446</t>
  </si>
  <si>
    <t>Water Conservation and Groundwater Recharge Subaccount</t>
  </si>
  <si>
    <t>0447</t>
  </si>
  <si>
    <t>Wildlife Restoration Fund</t>
  </si>
  <si>
    <t>0448</t>
  </si>
  <si>
    <t>Occupancy Compliance Monitoring Account,Tax Credit Allocation Fee Account</t>
  </si>
  <si>
    <t>0449</t>
  </si>
  <si>
    <t>Winter Recreation Fund</t>
  </si>
  <si>
    <t>0450</t>
  </si>
  <si>
    <t>Seismic Gas Valve Certification Fee Account</t>
  </si>
  <si>
    <t>0451</t>
  </si>
  <si>
    <t>Manufactured Home License Fee Account</t>
  </si>
  <si>
    <t>0452</t>
  </si>
  <si>
    <t>Elevator Safety Account</t>
  </si>
  <si>
    <t>0453</t>
  </si>
  <si>
    <t>Pressure Vessel Account</t>
  </si>
  <si>
    <t>0454</t>
  </si>
  <si>
    <t>Hazardous Substance Account</t>
  </si>
  <si>
    <t>0455</t>
  </si>
  <si>
    <t>Hazardous Substance Subaccount</t>
  </si>
  <si>
    <t>0456</t>
  </si>
  <si>
    <t>Expedited Site Remediation Trust Fund</t>
  </si>
  <si>
    <t>0457</t>
  </si>
  <si>
    <t>Tax Credit Allocation Fee Account</t>
  </si>
  <si>
    <t>0458</t>
  </si>
  <si>
    <t>Site Operation and Maintenance Account, Hazardous Substances Account</t>
  </si>
  <si>
    <t>0459</t>
  </si>
  <si>
    <t>Telephone Medical Advice Services Fund</t>
  </si>
  <si>
    <t>0460</t>
  </si>
  <si>
    <t>Dealers Record of Sale Special Account</t>
  </si>
  <si>
    <t>0461</t>
  </si>
  <si>
    <t>Public Utilities Commission Transportation Reimbursement Account</t>
  </si>
  <si>
    <t>0462</t>
  </si>
  <si>
    <t>Public Utilities Commission Utilities Reimbursement Account</t>
  </si>
  <si>
    <t>0463</t>
  </si>
  <si>
    <t>Roberti-Z'berg Urban Open-Space and Recreation Program Account</t>
  </si>
  <si>
    <t>0464</t>
  </si>
  <si>
    <t>California High-Cost Fund-A Administrative Committee Fund</t>
  </si>
  <si>
    <t>0465</t>
  </si>
  <si>
    <t>Energy Resources Programs Account</t>
  </si>
  <si>
    <t>0466</t>
  </si>
  <si>
    <t>California State Fair Police Special Account</t>
  </si>
  <si>
    <t>0467</t>
  </si>
  <si>
    <t>State Notes Expense Account</t>
  </si>
  <si>
    <t>0468</t>
  </si>
  <si>
    <t>Los Angeles County Medical Assistance Grant Account</t>
  </si>
  <si>
    <t>0469</t>
  </si>
  <si>
    <t>Narcotics Assistance and Relinquishment by Criminal Offender Fund, General Fund</t>
  </si>
  <si>
    <t>0470</t>
  </si>
  <si>
    <t>California High-Cost Fund-B Administrative Committee Fund</t>
  </si>
  <si>
    <t>0471</t>
  </si>
  <si>
    <t>Universal Lifeline Telephone Service Trust Administrative Committee Fund</t>
  </si>
  <si>
    <t>0472</t>
  </si>
  <si>
    <t>Child Care and Development Facilities Direct Loan Fund</t>
  </si>
  <si>
    <t>0473</t>
  </si>
  <si>
    <t>Vietnam Veterans Memorial Account</t>
  </si>
  <si>
    <t>0474</t>
  </si>
  <si>
    <t>Child Care and Development Facilities Loan Guaranty Fund</t>
  </si>
  <si>
    <t>0475</t>
  </si>
  <si>
    <t>Underground Storage Tank Fund</t>
  </si>
  <si>
    <t>0476</t>
  </si>
  <si>
    <t>Child Care Facilities Revolving Fund</t>
  </si>
  <si>
    <t>0477</t>
  </si>
  <si>
    <t>Gaming Registration License Fee Account, General Fund</t>
  </si>
  <si>
    <t>0478</t>
  </si>
  <si>
    <t>Vectorborne Disease Account</t>
  </si>
  <si>
    <t>0479</t>
  </si>
  <si>
    <t>Energy Technologies Research, Development and Demonstration Account</t>
  </si>
  <si>
    <t>0480</t>
  </si>
  <si>
    <t>Health Facilities License Fee Account</t>
  </si>
  <si>
    <t>0481</t>
  </si>
  <si>
    <t>Garment Manufacturers Special Account</t>
  </si>
  <si>
    <t>0482</t>
  </si>
  <si>
    <t>Surface Impoundment Assessment Account</t>
  </si>
  <si>
    <t>0483</t>
  </si>
  <si>
    <t>Deaf and Disabled Telecommunications Program Administrative Committee Fund</t>
  </si>
  <si>
    <t>0484</t>
  </si>
  <si>
    <t>Hazardous Substance Clearing Account</t>
  </si>
  <si>
    <t>0485</t>
  </si>
  <si>
    <t>Armory Discretionary Improvement Account</t>
  </si>
  <si>
    <t>0486</t>
  </si>
  <si>
    <t>Emergency Clean Water Grant Fund</t>
  </si>
  <si>
    <t>0487</t>
  </si>
  <si>
    <t>Financial Responsibility Penalty Account</t>
  </si>
  <si>
    <t>0488</t>
  </si>
  <si>
    <t>Veterans Memorial Account</t>
  </si>
  <si>
    <t>0489</t>
  </si>
  <si>
    <t>Rice Straw Demonstration Project Grant Fund</t>
  </si>
  <si>
    <t>0490</t>
  </si>
  <si>
    <t>Hazardous Waste Injection Well Account</t>
  </si>
  <si>
    <t>0491</t>
  </si>
  <si>
    <t>Payphone Service Providers Committee Fund</t>
  </si>
  <si>
    <t>0492</t>
  </si>
  <si>
    <t>State Athletic Commission Neurological Examination Account</t>
  </si>
  <si>
    <t>0493</t>
  </si>
  <si>
    <t>California Teleconnect Fund Administrative Committee Fund</t>
  </si>
  <si>
    <t>0494</t>
  </si>
  <si>
    <t>Other - Unallocated Special Funds</t>
  </si>
  <si>
    <t>X</t>
  </si>
  <si>
    <t>0495</t>
  </si>
  <si>
    <t>Court Funding Account</t>
  </si>
  <si>
    <t>0496</t>
  </si>
  <si>
    <t>Developmental Disabilities Services Account</t>
  </si>
  <si>
    <t>0497</t>
  </si>
  <si>
    <t>Local Government Geothermal Res Revolving Subacct, Geothermal Res Dev Acct</t>
  </si>
  <si>
    <t>0498</t>
  </si>
  <si>
    <t>Higher Education Fees and Income-CSU</t>
  </si>
  <si>
    <t>0499</t>
  </si>
  <si>
    <t>Pending New Special Funds</t>
  </si>
  <si>
    <t>V</t>
  </si>
  <si>
    <t>0500</t>
  </si>
  <si>
    <t>Antioch and Carquinez Strait Bridge Toll Revenue Fund</t>
  </si>
  <si>
    <t>0501</t>
  </si>
  <si>
    <t>California Housing Finance Fund</t>
  </si>
  <si>
    <t>0502</t>
  </si>
  <si>
    <t>California Water Resources Development Bond Fund</t>
  </si>
  <si>
    <t>0503</t>
  </si>
  <si>
    <t>California National Guard Members' Farm and Home Building Fund of 1978</t>
  </si>
  <si>
    <t>0504</t>
  </si>
  <si>
    <t>Carquinez Straits Bridge Construction Fund</t>
  </si>
  <si>
    <t>0505</t>
  </si>
  <si>
    <t>Affordable Student Housing Revolving Fund</t>
  </si>
  <si>
    <t>0506</t>
  </si>
  <si>
    <t>Central Valley Water Project Construction Fund</t>
  </si>
  <si>
    <t>0507</t>
  </si>
  <si>
    <t>Central Valley Water Project Revenue Fund</t>
  </si>
  <si>
    <t>0508</t>
  </si>
  <si>
    <t>Senior Citizens Housing Assistance Fund</t>
  </si>
  <si>
    <t>0509</t>
  </si>
  <si>
    <t>Revenue Bond Account, California Residential Earthquake Recovery Fund</t>
  </si>
  <si>
    <t>0510</t>
  </si>
  <si>
    <t>California Exposition and State Fair Enterprise Fund</t>
  </si>
  <si>
    <t>0511</t>
  </si>
  <si>
    <t>Del Mar Grandstand Capital Reserve Account</t>
  </si>
  <si>
    <t>0512</t>
  </si>
  <si>
    <t>State Compensation Insurance Fund</t>
  </si>
  <si>
    <t>0513</t>
  </si>
  <si>
    <t>First-Time Home Buyers Fund</t>
  </si>
  <si>
    <t>0514</t>
  </si>
  <si>
    <t>Employment Training Fund</t>
  </si>
  <si>
    <t>0515</t>
  </si>
  <si>
    <t>Harbor Bond Sinking Fund</t>
  </si>
  <si>
    <t>0516</t>
  </si>
  <si>
    <t>Harbors and Watercraft Revolving Fund</t>
  </si>
  <si>
    <t>0517</t>
  </si>
  <si>
    <t>India Basin Sinking Fund</t>
  </si>
  <si>
    <t>0518</t>
  </si>
  <si>
    <t>Health Facility Construction Loan Insurance Fund</t>
  </si>
  <si>
    <t>0519</t>
  </si>
  <si>
    <t>Maritime Academy Continuing Education Revenue Fund</t>
  </si>
  <si>
    <t>0520</t>
  </si>
  <si>
    <t>New Antioch Bridge Construction Fund</t>
  </si>
  <si>
    <t>0521</t>
  </si>
  <si>
    <t>Rural Economic Development Infrastructure Revenue Bond Fund</t>
  </si>
  <si>
    <t>0523</t>
  </si>
  <si>
    <t>East Bay State Building Authority Fund</t>
  </si>
  <si>
    <t>0524</t>
  </si>
  <si>
    <t>Los Angeles State Building Authority Fund</t>
  </si>
  <si>
    <t>0525</t>
  </si>
  <si>
    <t>High Technology Education Revenue Bond Fund, Public Buildings Construction Fund</t>
  </si>
  <si>
    <t>0526</t>
  </si>
  <si>
    <t>California School Finance Authority Fund</t>
  </si>
  <si>
    <t>0527</t>
  </si>
  <si>
    <t>Richmond-San Rafael Toll Revenue Fund</t>
  </si>
  <si>
    <t>0528</t>
  </si>
  <si>
    <t>California Alternative Energy Authority Fund</t>
  </si>
  <si>
    <t>0529</t>
  </si>
  <si>
    <t>San Diego-Coronado Bridge Cosntruction Fund</t>
  </si>
  <si>
    <t>0530</t>
  </si>
  <si>
    <t>Mobilehome Park Purchase Fund</t>
  </si>
  <si>
    <t>0532</t>
  </si>
  <si>
    <t>California Small Business Bond Insurance Reserve Fund</t>
  </si>
  <si>
    <t>0533</t>
  </si>
  <si>
    <t>California Small Business Bond Insurance Corporation Operations</t>
  </si>
  <si>
    <t>0534</t>
  </si>
  <si>
    <t>New Prison Construction Revenue Fund</t>
  </si>
  <si>
    <t>0535</t>
  </si>
  <si>
    <t>CA Main Street Program</t>
  </si>
  <si>
    <t>0536</t>
  </si>
  <si>
    <t>San Diego Coronado Toll Revenue Fund</t>
  </si>
  <si>
    <t>0537</t>
  </si>
  <si>
    <t>Capitol Area Development Fund</t>
  </si>
  <si>
    <t>0538</t>
  </si>
  <si>
    <t>San Francisco State Building Fund</t>
  </si>
  <si>
    <t>0539</t>
  </si>
  <si>
    <t>Oakland State Building Authority Fund</t>
  </si>
  <si>
    <t>0540</t>
  </si>
  <si>
    <t>San Francisco-Oakland Bay Bridge Construction Fund</t>
  </si>
  <si>
    <t>0541</t>
  </si>
  <si>
    <t>San Bernardino State Building Authority Fund</t>
  </si>
  <si>
    <t>0542</t>
  </si>
  <si>
    <t>San Francisco-Oakland Bay Bridge Toll Revenue Fund</t>
  </si>
  <si>
    <t>0543</t>
  </si>
  <si>
    <t>Local Projects Subaccount</t>
  </si>
  <si>
    <t>0544</t>
  </si>
  <si>
    <t>Sacramento Valley Water Management and Habitat Protection Subaccount</t>
  </si>
  <si>
    <t>0545</t>
  </si>
  <si>
    <t>River Parkway Subaccount</t>
  </si>
  <si>
    <t>0546</t>
  </si>
  <si>
    <t>Bay-Delta Ecosystem Restoration Account</t>
  </si>
  <si>
    <t>0547</t>
  </si>
  <si>
    <t>Flood Control and Prevention Account</t>
  </si>
  <si>
    <t>0548</t>
  </si>
  <si>
    <t>Title Insurance Fund</t>
  </si>
  <si>
    <t>0549</t>
  </si>
  <si>
    <t>Lrg Teaching Emphasis Hosp and Childrens Hosp Medi-Cal Med Educ Supp Pay Fd</t>
  </si>
  <si>
    <t>0550</t>
  </si>
  <si>
    <t>Medi-Cal Medical Education Supplemental Payment Fund</t>
  </si>
  <si>
    <t>0551</t>
  </si>
  <si>
    <t>Temporary Assistance for Needy Families Fund</t>
  </si>
  <si>
    <t>0552</t>
  </si>
  <si>
    <t>San Francisco Seawall Sinking Fund No 2</t>
  </si>
  <si>
    <t>0553</t>
  </si>
  <si>
    <t>San Francisco Seawall Sinking Fund No 3</t>
  </si>
  <si>
    <t>0554</t>
  </si>
  <si>
    <t>San Francisco Seawall Sinking Fund No 4</t>
  </si>
  <si>
    <t>0555</t>
  </si>
  <si>
    <t>Healthy Families Fund</t>
  </si>
  <si>
    <t>0556</t>
  </si>
  <si>
    <t>Judicial Administration Efficiency and Modernization Fund</t>
  </si>
  <si>
    <t>0557</t>
  </si>
  <si>
    <t>Toxic Substances Control Account</t>
  </si>
  <si>
    <t>0558</t>
  </si>
  <si>
    <t>Farm and Ranch Solid Waste Cleanup and Abatement Account</t>
  </si>
  <si>
    <t>0559</t>
  </si>
  <si>
    <t>Small Craft Harbor Bond Fund</t>
  </si>
  <si>
    <t>0560</t>
  </si>
  <si>
    <t>Small Craft Harbor Improvement Fund</t>
  </si>
  <si>
    <t>0561</t>
  </si>
  <si>
    <t>Riverside County Public Financing Authority Fund</t>
  </si>
  <si>
    <t>0562</t>
  </si>
  <si>
    <t>State Lottery Fund</t>
  </si>
  <si>
    <t>0563</t>
  </si>
  <si>
    <t>Scholarshare Program Trust Fund</t>
  </si>
  <si>
    <t>0564</t>
  </si>
  <si>
    <t>Scholarshare Administrative Fund</t>
  </si>
  <si>
    <t>0565</t>
  </si>
  <si>
    <t>State Coastal Conservancy Fund</t>
  </si>
  <si>
    <t>0566</t>
  </si>
  <si>
    <t>Department of Justice Child Abuse Fund</t>
  </si>
  <si>
    <t>0567</t>
  </si>
  <si>
    <t>Gambling Control Fund</t>
  </si>
  <si>
    <t>0568</t>
  </si>
  <si>
    <t>Tahoe Conservancy Fund</t>
  </si>
  <si>
    <t>0569</t>
  </si>
  <si>
    <t>Gambling Control Fines and Penalties Account</t>
  </si>
  <si>
    <t>0570</t>
  </si>
  <si>
    <t>Uninsured Employers Fund</t>
  </si>
  <si>
    <t>0571</t>
  </si>
  <si>
    <t>Uninsured Employers Benefits Trust Fund</t>
  </si>
  <si>
    <t>0572</t>
  </si>
  <si>
    <t>Stringfellow Insurance Proceeds Account</t>
  </si>
  <si>
    <t>0573</t>
  </si>
  <si>
    <t>State University Continuing Education Revenue Fund</t>
  </si>
  <si>
    <t>0574</t>
  </si>
  <si>
    <t>Higher Education Capital Outlay Bond Fund of 1998</t>
  </si>
  <si>
    <t>0575</t>
  </si>
  <si>
    <t>State College Dormitory Building Maintenance and Equipment Reserve Fund</t>
  </si>
  <si>
    <t>0576</t>
  </si>
  <si>
    <t>California State University Dormitory Construction Fund</t>
  </si>
  <si>
    <t>0577</t>
  </si>
  <si>
    <t>Abandoned Watercraft Abatement Fund</t>
  </si>
  <si>
    <t>0578</t>
  </si>
  <si>
    <t>California State University Dormitory Interest and Redemption Fund</t>
  </si>
  <si>
    <t>0579</t>
  </si>
  <si>
    <t>Welfare-to-Work Fund</t>
  </si>
  <si>
    <t>0580</t>
  </si>
  <si>
    <t>California State University Dormitory Revenue Fund</t>
  </si>
  <si>
    <t>0581</t>
  </si>
  <si>
    <t>California State University Facilities Revenue Fund</t>
  </si>
  <si>
    <t>0582</t>
  </si>
  <si>
    <t>High Polluter Repair or Removal Account</t>
  </si>
  <si>
    <t>0583</t>
  </si>
  <si>
    <t>State University Parking Revenue Fund</t>
  </si>
  <si>
    <t>0584</t>
  </si>
  <si>
    <t>Toll Bridge Seismic Retrofit Acct, STF</t>
  </si>
  <si>
    <t>0585</t>
  </si>
  <si>
    <t>Counties Children &amp; Families Account, California Children &amp; Families Trust Fund</t>
  </si>
  <si>
    <t>0586</t>
  </si>
  <si>
    <t>Toll Bridge Construction Fund</t>
  </si>
  <si>
    <t>0587</t>
  </si>
  <si>
    <t>Family Law Trust Fund</t>
  </si>
  <si>
    <t>0588</t>
  </si>
  <si>
    <t>Unemployment Compensation Disability Fund</t>
  </si>
  <si>
    <t>0589</t>
  </si>
  <si>
    <t>Cancer Research Fund</t>
  </si>
  <si>
    <t>0590</t>
  </si>
  <si>
    <t>Veterans Debenture Revenue Fund</t>
  </si>
  <si>
    <t>0591</t>
  </si>
  <si>
    <t>Veterans Indemnity Fund</t>
  </si>
  <si>
    <t>0592</t>
  </si>
  <si>
    <t>Veterans Farm and Home Building Fund of 1943</t>
  </si>
  <si>
    <t>0593</t>
  </si>
  <si>
    <t>Coastal Access Account, State Coastal Conservancy Fund</t>
  </si>
  <si>
    <t>0594</t>
  </si>
  <si>
    <t>Veterans Farm and Home Building Fund of 1970</t>
  </si>
  <si>
    <t>0595</t>
  </si>
  <si>
    <t>Vincent Thomas Bridge Construction Fund</t>
  </si>
  <si>
    <t>0596</t>
  </si>
  <si>
    <t>Vincent Thomas Toll Revenue Fund</t>
  </si>
  <si>
    <t>0597</t>
  </si>
  <si>
    <t>High Technology Theft Apprehension and Prosecution Program Trust Fund</t>
  </si>
  <si>
    <t>0598</t>
  </si>
  <si>
    <t>Public School Facilities Fund</t>
  </si>
  <si>
    <t>0599</t>
  </si>
  <si>
    <t>Treasury Accountablilty-Calstars Systems</t>
  </si>
  <si>
    <t>0600</t>
  </si>
  <si>
    <t>Vending Stand Fund</t>
  </si>
  <si>
    <t>0601</t>
  </si>
  <si>
    <t>Department of Agriculture Building Fund</t>
  </si>
  <si>
    <t>0602</t>
  </si>
  <si>
    <t>Architecture Revolving Fund</t>
  </si>
  <si>
    <t>0603</t>
  </si>
  <si>
    <t>California Fairs Insurance Fund</t>
  </si>
  <si>
    <t>0604</t>
  </si>
  <si>
    <t>Armory Fund</t>
  </si>
  <si>
    <t>0605</t>
  </si>
  <si>
    <t>Ballot Paper Revolving Fund</t>
  </si>
  <si>
    <t>0606</t>
  </si>
  <si>
    <t>Charter School Revolving Loan Fund</t>
  </si>
  <si>
    <t>0607</t>
  </si>
  <si>
    <t>Nonrepresented State Employees Long-Term Disability Insurance Fund</t>
  </si>
  <si>
    <t>0608</t>
  </si>
  <si>
    <t>Equipment Service Fund</t>
  </si>
  <si>
    <t>0609</t>
  </si>
  <si>
    <t>California Industries for the Blind Manufacturing Fund</t>
  </si>
  <si>
    <t>0610</t>
  </si>
  <si>
    <t>Orientation Center for the Blind Trust Fund</t>
  </si>
  <si>
    <t>0611</t>
  </si>
  <si>
    <t>Community College District Organization Revolving Fund</t>
  </si>
  <si>
    <t>0612</t>
  </si>
  <si>
    <t>Sacramento City Financing Authority Fund</t>
  </si>
  <si>
    <t>0613</t>
  </si>
  <si>
    <t>California Board for Energy Efficiency Fund</t>
  </si>
  <si>
    <t>0614</t>
  </si>
  <si>
    <t>Low-Income Governing Board Fund</t>
  </si>
  <si>
    <t>0615</t>
  </si>
  <si>
    <t>State Peace Officer's and Firefighters' Defined Contribution Plan Fund</t>
  </si>
  <si>
    <t>0616</t>
  </si>
  <si>
    <t>County Formation Revolving Fund</t>
  </si>
  <si>
    <t>0617</t>
  </si>
  <si>
    <t>State Water Pollution Control Revolving Fund</t>
  </si>
  <si>
    <t>0618</t>
  </si>
  <si>
    <t>Federal Revolving Loan Fund Account, State Water Pollution Control</t>
  </si>
  <si>
    <t>0619</t>
  </si>
  <si>
    <t>State Revolving Loan Account, State Water Pollution Control</t>
  </si>
  <si>
    <t>0620</t>
  </si>
  <si>
    <t>0621</t>
  </si>
  <si>
    <t>California Veterans Memorial Registry Fund</t>
  </si>
  <si>
    <t>0622</t>
  </si>
  <si>
    <t>Drinking Water Treatment and Research Fund</t>
  </si>
  <si>
    <t>0623</t>
  </si>
  <si>
    <t>California Children and Families First Trust Fund</t>
  </si>
  <si>
    <t>0624</t>
  </si>
  <si>
    <t>Equipment Management Revolving Fund</t>
  </si>
  <si>
    <t>0625</t>
  </si>
  <si>
    <t>Administration Account</t>
  </si>
  <si>
    <t>0626</t>
  </si>
  <si>
    <t>Water System Reliability Account</t>
  </si>
  <si>
    <t>0627</t>
  </si>
  <si>
    <t>Source Protection Account</t>
  </si>
  <si>
    <t>0628</t>
  </si>
  <si>
    <t>Small System Technical Assistance Account</t>
  </si>
  <si>
    <t>0629</t>
  </si>
  <si>
    <t>Safe Drinking Water State Revolving Fund</t>
  </si>
  <si>
    <t>0630</t>
  </si>
  <si>
    <t>General Obligation Bond Expense Revolving Fund</t>
  </si>
  <si>
    <t>0631</t>
  </si>
  <si>
    <t>Mass Media Communications Account, California Children and Families Trust Fund</t>
  </si>
  <si>
    <t>0632</t>
  </si>
  <si>
    <t>California Health and Human Services Agency Data Center Revolving Fund</t>
  </si>
  <si>
    <t>0633</t>
  </si>
  <si>
    <t>Economic Developmnt Financing Auth Fd,CA</t>
  </si>
  <si>
    <t>0634</t>
  </si>
  <si>
    <t>Education Account, California Children and Families Trust Fund</t>
  </si>
  <si>
    <t>0635</t>
  </si>
  <si>
    <t>Rural Predevelopment Loan Fund</t>
  </si>
  <si>
    <t>0636</t>
  </si>
  <si>
    <t>Child Care Account, California Children and Families Trust Fund</t>
  </si>
  <si>
    <t>0637</t>
  </si>
  <si>
    <t>Research and Development Account, California Children and Families Trust Fund</t>
  </si>
  <si>
    <t>0638</t>
  </si>
  <si>
    <t>Administration Account, California Children and Families Trust Fund</t>
  </si>
  <si>
    <t>0639</t>
  </si>
  <si>
    <t>Unallocated Account, California Children and Families Trust Fund</t>
  </si>
  <si>
    <t>0640</t>
  </si>
  <si>
    <t>Regional Burn and Trauma Center Fund</t>
  </si>
  <si>
    <t>0641</t>
  </si>
  <si>
    <t>Domestic Violence Restraining Order Reimbursement Fund</t>
  </si>
  <si>
    <t>0642</t>
  </si>
  <si>
    <t>Domestic Violence Training and Education Fund</t>
  </si>
  <si>
    <t>0643</t>
  </si>
  <si>
    <t>Upper Newport Bay Ecological Reserve Maintenance and Preservation Fund</t>
  </si>
  <si>
    <t>0644</t>
  </si>
  <si>
    <t>General Cash Revolving Fund</t>
  </si>
  <si>
    <t>0645</t>
  </si>
  <si>
    <t>Structural Pest Control Device Fund</t>
  </si>
  <si>
    <t>0646</t>
  </si>
  <si>
    <t>State Parks System Deferred Maintenance Account</t>
  </si>
  <si>
    <t>0647</t>
  </si>
  <si>
    <t>Marine Life and Marine Reserve Management Account</t>
  </si>
  <si>
    <t>0648</t>
  </si>
  <si>
    <t>Mobilehome-Manufactured Home Revolving Fund</t>
  </si>
  <si>
    <t>0649</t>
  </si>
  <si>
    <t>California Infrastructure and Economic Development Bank Fund</t>
  </si>
  <si>
    <t>0650</t>
  </si>
  <si>
    <t>Toll Bridge Seismic Retrofit Account, State Transportation Fund</t>
  </si>
  <si>
    <t>0652</t>
  </si>
  <si>
    <t>Old Age and Survivors Insurance Revolving Fund</t>
  </si>
  <si>
    <t>0653</t>
  </si>
  <si>
    <t>Seismic Retrofit Bond Fund of 1996</t>
  </si>
  <si>
    <t>0654</t>
  </si>
  <si>
    <t>Opportunity Work Center Revolving Fund</t>
  </si>
  <si>
    <t>0655</t>
  </si>
  <si>
    <t>Education Technology Trust Fund</t>
  </si>
  <si>
    <t>0656</t>
  </si>
  <si>
    <t>Unallocated General Obligation Bond Commercial Paper Fund</t>
  </si>
  <si>
    <t>0657</t>
  </si>
  <si>
    <t>School Facilities March 1996 Bond Acct, State School Building Lease-Purchase Fd</t>
  </si>
  <si>
    <t>0658</t>
  </si>
  <si>
    <t>Higher Education Capital Outlay Bond Fund of 1996</t>
  </si>
  <si>
    <t>0659</t>
  </si>
  <si>
    <t>Public Safety Bond Fund of 1996</t>
  </si>
  <si>
    <t>0660</t>
  </si>
  <si>
    <t>Public Buildings Construction Fund</t>
  </si>
  <si>
    <t>0661</t>
  </si>
  <si>
    <t>Public School District Organization Revolving Fund</t>
  </si>
  <si>
    <t>0662</t>
  </si>
  <si>
    <t>Revolving Loan Fund</t>
  </si>
  <si>
    <t>0663</t>
  </si>
  <si>
    <t>Physicians Contract Back Account, Physicians Services Account</t>
  </si>
  <si>
    <t>0664</t>
  </si>
  <si>
    <t>Primary Care Risk Pool</t>
  </si>
  <si>
    <t>0665</t>
  </si>
  <si>
    <t>Rehabilitation Revolving Loan Guarantee Fund</t>
  </si>
  <si>
    <t>0666</t>
  </si>
  <si>
    <t>Service Revolving Fund</t>
  </si>
  <si>
    <t>0667</t>
  </si>
  <si>
    <t>Rural Health Services Reinsurance Account</t>
  </si>
  <si>
    <t>0668</t>
  </si>
  <si>
    <t>Public Buildings Construction Fund Subaccount</t>
  </si>
  <si>
    <t>0669</t>
  </si>
  <si>
    <t>Supported Employment Revolving Loan Guarantee Account</t>
  </si>
  <si>
    <t>0670</t>
  </si>
  <si>
    <t>State Clean Water Grants Administrative Revolving Fund</t>
  </si>
  <si>
    <t>0671</t>
  </si>
  <si>
    <t>Rural Health Services Account</t>
  </si>
  <si>
    <t>0672</t>
  </si>
  <si>
    <t>Child Health and Disability Prevention Treatment Account</t>
  </si>
  <si>
    <t>0673</t>
  </si>
  <si>
    <t>Passenger Equipment Acquisition Fund</t>
  </si>
  <si>
    <t>0674</t>
  </si>
  <si>
    <t>State Expenditure Revolving Fund</t>
  </si>
  <si>
    <t>0675</t>
  </si>
  <si>
    <t>State Payroll Revolving Fund</t>
  </si>
  <si>
    <t>0676</t>
  </si>
  <si>
    <t>Ridesharing Vanpool Revolving Loan and Grant Fund</t>
  </si>
  <si>
    <t>0677</t>
  </si>
  <si>
    <t>State Personnel Board Cooperative Personnel Services Revolving Fund</t>
  </si>
  <si>
    <t>0678</t>
  </si>
  <si>
    <t>Prison Industries Revolving Fund</t>
  </si>
  <si>
    <t>0679</t>
  </si>
  <si>
    <t>State Water Quality Control Fund</t>
  </si>
  <si>
    <t>0680</t>
  </si>
  <si>
    <t>Surplus Property Revolving Fund</t>
  </si>
  <si>
    <t>0681</t>
  </si>
  <si>
    <t>Surplus Money Investment Fund</t>
  </si>
  <si>
    <t>0682</t>
  </si>
  <si>
    <t>Inmate and WardConstruction Revolving Account, Prison Industries Revolving Fund</t>
  </si>
  <si>
    <t>0683</t>
  </si>
  <si>
    <t>Stephen P. Teale Data Center Revolving Fund</t>
  </si>
  <si>
    <t>0684</t>
  </si>
  <si>
    <t>New Industries Revolving Account, Prison Industries Revolving Fund</t>
  </si>
  <si>
    <t>0685</t>
  </si>
  <si>
    <t>University of California Teaching Hospital Revolving Fund</t>
  </si>
  <si>
    <t>0686</t>
  </si>
  <si>
    <t>Clean Water Bond Guarantee Fund</t>
  </si>
  <si>
    <t>0687</t>
  </si>
  <si>
    <t>Donated Food Revolving Fund</t>
  </si>
  <si>
    <t>0688</t>
  </si>
  <si>
    <t>Small and Rural Hospital Supplemental Payments Fund</t>
  </si>
  <si>
    <t>0689</t>
  </si>
  <si>
    <t>California Disaster Housing Repair Fund</t>
  </si>
  <si>
    <t>0690</t>
  </si>
  <si>
    <t>Employment Development Department Building Fund</t>
  </si>
  <si>
    <t>0691</t>
  </si>
  <si>
    <t>Water Resources Revolving Fund</t>
  </si>
  <si>
    <t>0692</t>
  </si>
  <si>
    <t>Water Resources Control Board Revolving Fund</t>
  </si>
  <si>
    <t>0693</t>
  </si>
  <si>
    <t>Emergency Services and Supplemental Payments Fund</t>
  </si>
  <si>
    <t>0694</t>
  </si>
  <si>
    <t>Petroleum Financing Collection Acct, CA Economic Development Grant &amp; Loan Fd</t>
  </si>
  <si>
    <t>0695</t>
  </si>
  <si>
    <t>Grant and Loan Collection Acct, CA Economic Development Grant &amp; Loan Fund</t>
  </si>
  <si>
    <t>0696</t>
  </si>
  <si>
    <t>Welfare Advance Fund</t>
  </si>
  <si>
    <t>0697</t>
  </si>
  <si>
    <t>Family Housing Demonstration Account, Rental Housing Construction Fund</t>
  </si>
  <si>
    <t>N</t>
  </si>
  <si>
    <t>0698</t>
  </si>
  <si>
    <t>Home Purchase Assistance Fund</t>
  </si>
  <si>
    <t>0700</t>
  </si>
  <si>
    <t>Governor's Residence Account</t>
  </si>
  <si>
    <t>0701</t>
  </si>
  <si>
    <t>Veterans Home Fund</t>
  </si>
  <si>
    <t>0702</t>
  </si>
  <si>
    <t>Consumer Affairs Fund, Professions and Vocations Fund</t>
  </si>
  <si>
    <t>0703</t>
  </si>
  <si>
    <t>Clean Air and Transportation Improvement Fund</t>
  </si>
  <si>
    <t>0704</t>
  </si>
  <si>
    <t>Accountancy Fund, Professions and Vocations Fund</t>
  </si>
  <si>
    <t>0705</t>
  </si>
  <si>
    <t>Higher Education Capital Outlay Bond Fund of 1992</t>
  </si>
  <si>
    <t>0706</t>
  </si>
  <si>
    <t>California Architects Board Fund</t>
  </si>
  <si>
    <t>0707</t>
  </si>
  <si>
    <t>California Safe Drinking Water Fund</t>
  </si>
  <si>
    <t>0708</t>
  </si>
  <si>
    <t>School Facilities Bond Act, November 1990, St School Bldg Lease-Purchase Fd</t>
  </si>
  <si>
    <t>0710</t>
  </si>
  <si>
    <t>Hazardous Substance Cleanup Fund</t>
  </si>
  <si>
    <t>0711</t>
  </si>
  <si>
    <t>1986 County Correctional Facility Capital Expenditure Fund</t>
  </si>
  <si>
    <t>0713</t>
  </si>
  <si>
    <t>State Board of Barber Examiners Fund</t>
  </si>
  <si>
    <t>0714</t>
  </si>
  <si>
    <t>Roberti Affordable Housing Fund</t>
  </si>
  <si>
    <t>0715</t>
  </si>
  <si>
    <t>SSC Development Fund</t>
  </si>
  <si>
    <t>0716</t>
  </si>
  <si>
    <t>Community Parklands Fund</t>
  </si>
  <si>
    <t>0717</t>
  </si>
  <si>
    <t>Cemetery and Funeral Fund</t>
  </si>
  <si>
    <t>0718</t>
  </si>
  <si>
    <t>Health Science Facilities Construction Program Fund</t>
  </si>
  <si>
    <t>0720</t>
  </si>
  <si>
    <t>Lake Tahoe Acquisitions Fund</t>
  </si>
  <si>
    <t>0721</t>
  </si>
  <si>
    <t>Parkland Fund of 1980</t>
  </si>
  <si>
    <t>0722</t>
  </si>
  <si>
    <t>Parkland Fund of 1984</t>
  </si>
  <si>
    <t>0723</t>
  </si>
  <si>
    <t>New Prison Construction Fund</t>
  </si>
  <si>
    <t>0724</t>
  </si>
  <si>
    <t>1984 Prison Construction Fund</t>
  </si>
  <si>
    <t>0725</t>
  </si>
  <si>
    <t>County Jail Capital Expenditure Fund - Bond Act of 1981</t>
  </si>
  <si>
    <t>0726</t>
  </si>
  <si>
    <t>Public School Building Loan Fund</t>
  </si>
  <si>
    <t>0727</t>
  </si>
  <si>
    <t>County Jail Capital Expenditure Fund - Bond Act of 1984</t>
  </si>
  <si>
    <t>0728</t>
  </si>
  <si>
    <t>Recreation and Fish and Wildlife Enhancement Fund</t>
  </si>
  <si>
    <t>0729</t>
  </si>
  <si>
    <t>Senior Center Bond Act Fund</t>
  </si>
  <si>
    <t>0730</t>
  </si>
  <si>
    <t>State Coastal Conservancy Fund of 1984</t>
  </si>
  <si>
    <t>0732</t>
  </si>
  <si>
    <t>State Beach, Park, Recreational, and Historical Facilities Fund</t>
  </si>
  <si>
    <t>0733</t>
  </si>
  <si>
    <t>State Beach, Park, Recreational, and Historical Facilities Fund of 1974</t>
  </si>
  <si>
    <t>0734</t>
  </si>
  <si>
    <t>State Clean Water Fund</t>
  </si>
  <si>
    <t>0735</t>
  </si>
  <si>
    <t>Contractors License Fund</t>
  </si>
  <si>
    <t>0736</t>
  </si>
  <si>
    <t>State Construction Program Fund</t>
  </si>
  <si>
    <t>0737</t>
  </si>
  <si>
    <t>State Clean Water and Water Conservation Fund</t>
  </si>
  <si>
    <t>0738</t>
  </si>
  <si>
    <t>Board of Cosmetology Contingent Fund</t>
  </si>
  <si>
    <t>0739</t>
  </si>
  <si>
    <t>State School Building Aid Fund</t>
  </si>
  <si>
    <t>0740</t>
  </si>
  <si>
    <t>1984 State Clean Water Bond Fund</t>
  </si>
  <si>
    <t>0741</t>
  </si>
  <si>
    <t>State Dentistry Fund</t>
  </si>
  <si>
    <t>0742</t>
  </si>
  <si>
    <t>State Urban and Coastal Park Fund</t>
  </si>
  <si>
    <t>0743</t>
  </si>
  <si>
    <t>Bond Proceeds Account, State School Building Lease-Purchase Fund</t>
  </si>
  <si>
    <t>0744</t>
  </si>
  <si>
    <t>1986 Water Conservation and Water Quality Bond Fund</t>
  </si>
  <si>
    <t>0745</t>
  </si>
  <si>
    <t>School Facilities Bond Act of 1992-June</t>
  </si>
  <si>
    <t>0746</t>
  </si>
  <si>
    <t>1986 Prison Construction Fund</t>
  </si>
  <si>
    <t>0747</t>
  </si>
  <si>
    <t>1988 Prison Construction Fund</t>
  </si>
  <si>
    <t>0748</t>
  </si>
  <si>
    <t>Fish and Wildlife Habitat Enhancement Fund</t>
  </si>
  <si>
    <t>0749</t>
  </si>
  <si>
    <t>Refunding Escrow Fund</t>
  </si>
  <si>
    <t>0750</t>
  </si>
  <si>
    <t>State Funeral Directors and Embalmers Fund</t>
  </si>
  <si>
    <t>0751</t>
  </si>
  <si>
    <t>1990 Prison Construction Fund</t>
  </si>
  <si>
    <t>0752</t>
  </si>
  <si>
    <t>Home Furnishings and Thermal Insulation Fund</t>
  </si>
  <si>
    <t>0753</t>
  </si>
  <si>
    <t>Dry Cleaning Account, Bureau of Home Furnishings Fund</t>
  </si>
  <si>
    <t>0755</t>
  </si>
  <si>
    <t>Licensed Midwifery Fund</t>
  </si>
  <si>
    <t>0756</t>
  </si>
  <si>
    <t>Passenger Rail Bond Fund of 1990</t>
  </si>
  <si>
    <t>0757</t>
  </si>
  <si>
    <t>California Board of Architectural Examiners - Landscape Architects Fund</t>
  </si>
  <si>
    <t>0758</t>
  </si>
  <si>
    <t>Contingent Fund of the Medical Board of California</t>
  </si>
  <si>
    <t>0759</t>
  </si>
  <si>
    <t>Physical Therapy Fund</t>
  </si>
  <si>
    <t>0761</t>
  </si>
  <si>
    <t>Board of Registered Nursing Fund, Professions and Vocations Fund</t>
  </si>
  <si>
    <t>0762</t>
  </si>
  <si>
    <t>Oil Spill Bond Expense Account, Oil Spill Prevention and Administration Fund</t>
  </si>
  <si>
    <t>0763</t>
  </si>
  <si>
    <t>State Optometry Fund, Professions and Vocations Fund</t>
  </si>
  <si>
    <t>0764</t>
  </si>
  <si>
    <t>1988 Clean Water and Water Reclamation Fund</t>
  </si>
  <si>
    <t>0765</t>
  </si>
  <si>
    <t>School Facilities Bond Act of 1992 - Nov</t>
  </si>
  <si>
    <t>0767</t>
  </si>
  <si>
    <t>Pharmacy Board Contingent Fund, Professions and Vocations Fund</t>
  </si>
  <si>
    <t>0768</t>
  </si>
  <si>
    <t>Earthquake Safety and Public Buildings Rehabilitation Fund of 1990</t>
  </si>
  <si>
    <t>0769</t>
  </si>
  <si>
    <t>Private Investigator Fund</t>
  </si>
  <si>
    <t>0770</t>
  </si>
  <si>
    <t>Professional Engineer's, Land Surveyor's, and Geologist's Fund</t>
  </si>
  <si>
    <t>0771</t>
  </si>
  <si>
    <t>Court Reporters Fund</t>
  </si>
  <si>
    <t>0773</t>
  </si>
  <si>
    <t>Behavioral Science Examiners Fund, Professions and Vocations Fund</t>
  </si>
  <si>
    <t>0774</t>
  </si>
  <si>
    <t>School Facilities June 1990 Bond Acct, St School Building Lease-Purchase Fd</t>
  </si>
  <si>
    <t>0775</t>
  </si>
  <si>
    <t>Structural Pest Control Fund</t>
  </si>
  <si>
    <t>0776</t>
  </si>
  <si>
    <t>School Facilities November 1988 Bond Acct, St School Bldg Lease-Purchase Fd</t>
  </si>
  <si>
    <t>0777</t>
  </si>
  <si>
    <t>Veterinary Medical Board Contingent Fund</t>
  </si>
  <si>
    <t>0778</t>
  </si>
  <si>
    <t>Vocational Nurse &amp; Psychiatric Technician Examiners Fd, Professions &amp; Vocat Fd</t>
  </si>
  <si>
    <t>0779</t>
  </si>
  <si>
    <t>Vocational Nursing and Psychiatric Technicians Fund</t>
  </si>
  <si>
    <t>0780</t>
  </si>
  <si>
    <t>Psychiatric Technicians Account, Vocational Nursing and Psychiatric Technicians</t>
  </si>
  <si>
    <t>0782</t>
  </si>
  <si>
    <t>Higher Education Capital Outlay Bond Fund</t>
  </si>
  <si>
    <t>0783</t>
  </si>
  <si>
    <t>Federal Student Loan Reserve Fund</t>
  </si>
  <si>
    <t>0784</t>
  </si>
  <si>
    <t>Student Loan Operating Fund</t>
  </si>
  <si>
    <t>0785</t>
  </si>
  <si>
    <t>1988 Higher Education Capital Outlay Bond</t>
  </si>
  <si>
    <t>0786</t>
  </si>
  <si>
    <t>California Wildlife, Coastal and Park Land Conservation Fund of 1988</t>
  </si>
  <si>
    <t>0787</t>
  </si>
  <si>
    <t>Wildlife and Natural Areas Conservtion Fund</t>
  </si>
  <si>
    <t>0788</t>
  </si>
  <si>
    <t>CA Earthquake Safety and Housing Rehabilitation Bond Acct, Hous Rehab Loan Fd</t>
  </si>
  <si>
    <t>0789</t>
  </si>
  <si>
    <t>School Facilities June 1988 Bond Acct, State School Building Lease-Purchase Fd</t>
  </si>
  <si>
    <t>0790</t>
  </si>
  <si>
    <t>1988 Water Conservation Fund</t>
  </si>
  <si>
    <t>0791</t>
  </si>
  <si>
    <t>June 1990 Higher Education Capital Outlay Bond Fund</t>
  </si>
  <si>
    <t>0793</t>
  </si>
  <si>
    <t>California Safe Drinking Water Fund of 1988</t>
  </si>
  <si>
    <t>0794</t>
  </si>
  <si>
    <t>California Library Construction and Renovation Fund</t>
  </si>
  <si>
    <t>0795</t>
  </si>
  <si>
    <t>Pending New Select Bond Fund</t>
  </si>
  <si>
    <t>0796</t>
  </si>
  <si>
    <t>1988 County Correctional Facility Capital Expenditure and Youth Facility Bond Fd</t>
  </si>
  <si>
    <t>0797</t>
  </si>
  <si>
    <t>Unallocated Bond Funds - Select</t>
  </si>
  <si>
    <t>0798</t>
  </si>
  <si>
    <t>Unallocated Bonds Funds - Non Select</t>
  </si>
  <si>
    <t>0799</t>
  </si>
  <si>
    <t>Pending New Non-Governmental Funds</t>
  </si>
  <si>
    <t>0800</t>
  </si>
  <si>
    <t>United States Olympic Committee Fund</t>
  </si>
  <si>
    <t>0801</t>
  </si>
  <si>
    <t>California Small Business Development Center Fund</t>
  </si>
  <si>
    <t>0802</t>
  </si>
  <si>
    <t>Supplemental Roll Administrative Cost Fund</t>
  </si>
  <si>
    <t>0803</t>
  </si>
  <si>
    <t>State Children's Trust Fund</t>
  </si>
  <si>
    <t>0804</t>
  </si>
  <si>
    <t>Industrial Innovation Fund</t>
  </si>
  <si>
    <t>0805</t>
  </si>
  <si>
    <t>California Rail Passenger Financing Commission Fund</t>
  </si>
  <si>
    <t>0807</t>
  </si>
  <si>
    <t>Underage Pregnancy Prevention Fund</t>
  </si>
  <si>
    <t>0808</t>
  </si>
  <si>
    <t>Computer Software Refund Fund</t>
  </si>
  <si>
    <t>0809</t>
  </si>
  <si>
    <t>Export Finance Fund</t>
  </si>
  <si>
    <t>0810</t>
  </si>
  <si>
    <t>County Health Facilities Financing Assistance Fund</t>
  </si>
  <si>
    <t>0811</t>
  </si>
  <si>
    <t>Displaced Homemaker Emergency Loan Fund</t>
  </si>
  <si>
    <t>0812</t>
  </si>
  <si>
    <t>Reader Employment Fund</t>
  </si>
  <si>
    <t>0813</t>
  </si>
  <si>
    <t>Self - Help Housing Fund</t>
  </si>
  <si>
    <t>0814</t>
  </si>
  <si>
    <t>California State Lottery Education Fund</t>
  </si>
  <si>
    <t>0815</t>
  </si>
  <si>
    <t>Judges Retirement Fund</t>
  </si>
  <si>
    <t>I</t>
  </si>
  <si>
    <t>0816</t>
  </si>
  <si>
    <t>Audit Repayment Trust Fund</t>
  </si>
  <si>
    <t>0818</t>
  </si>
  <si>
    <t>State Employees' Dental Care Fund</t>
  </si>
  <si>
    <t>0819</t>
  </si>
  <si>
    <t>California State University Employees' Dental Care Fund</t>
  </si>
  <si>
    <t>0820</t>
  </si>
  <si>
    <t>Legislators Retirement Fund</t>
  </si>
  <si>
    <t>0821</t>
  </si>
  <si>
    <t>Flexelect Benefit Fund</t>
  </si>
  <si>
    <t>0822</t>
  </si>
  <si>
    <t>Public Employees Health Care Fund (PEHCF)</t>
  </si>
  <si>
    <t>0823</t>
  </si>
  <si>
    <t>California Alzheimers Disease and Related Disorders Research Fund</t>
  </si>
  <si>
    <t>0824</t>
  </si>
  <si>
    <t>California Export Promotion Account, California State World Trade Commission Fd</t>
  </si>
  <si>
    <t>0826</t>
  </si>
  <si>
    <t>Superfund Bond Trust Fund</t>
  </si>
  <si>
    <t>0827</t>
  </si>
  <si>
    <t>Milk Producers Security Trust Fund</t>
  </si>
  <si>
    <t>0828</t>
  </si>
  <si>
    <t>Hazardous Waste Reduction Loan Acct, CA Economic Develop Grant &amp; Loan Fd</t>
  </si>
  <si>
    <t>0829</t>
  </si>
  <si>
    <t>Health Professions Education Fund</t>
  </si>
  <si>
    <t>0830</t>
  </si>
  <si>
    <t>Public Employees Retirement Fund</t>
  </si>
  <si>
    <t>0831</t>
  </si>
  <si>
    <t>California State Lottery Education Fund California Youth Authority</t>
  </si>
  <si>
    <t>0832</t>
  </si>
  <si>
    <t>State Employees' Dependent Care Assistance and Health Care</t>
  </si>
  <si>
    <t>0833</t>
  </si>
  <si>
    <t>Annuitants Health Care Coverage Fund</t>
  </si>
  <si>
    <t>0834</t>
  </si>
  <si>
    <t>Medi-Cal Inpatient Payment Adjustment Fund</t>
  </si>
  <si>
    <t>0835</t>
  </si>
  <si>
    <t>Teachers' Retirement Fund</t>
  </si>
  <si>
    <t>0836</t>
  </si>
  <si>
    <t>Teachers' Retirement Fund Account</t>
  </si>
  <si>
    <t>0837</t>
  </si>
  <si>
    <t>Retirees Purchasing Power Protection Account</t>
  </si>
  <si>
    <t>0838</t>
  </si>
  <si>
    <t>California Maritime Academy Trust Fund</t>
  </si>
  <si>
    <t>0839</t>
  </si>
  <si>
    <t>California State University Lottery Education Fund</t>
  </si>
  <si>
    <t>0840</t>
  </si>
  <si>
    <t>California Motorcyclist Safety Fund</t>
  </si>
  <si>
    <t>0841</t>
  </si>
  <si>
    <t>Community Colleges Investment Fund for Innovation</t>
  </si>
  <si>
    <t>0842</t>
  </si>
  <si>
    <t>Orphan Share Reimbursement Trust Fund</t>
  </si>
  <si>
    <t>0843</t>
  </si>
  <si>
    <t>California Housing Trust Fund</t>
  </si>
  <si>
    <t>0844</t>
  </si>
  <si>
    <t>Collins-Dugan California Conservation Corps Fund</t>
  </si>
  <si>
    <t>0845</t>
  </si>
  <si>
    <t>Carl Moyer Memorial Air Quality Standards Attainment Trust Fund</t>
  </si>
  <si>
    <t>0846</t>
  </si>
  <si>
    <t>Public Awards Fund</t>
  </si>
  <si>
    <t>0847</t>
  </si>
  <si>
    <t>Asset Forfeiture Fund</t>
  </si>
  <si>
    <t>0848</t>
  </si>
  <si>
    <t>California Health Care for the Indigent Program Acct, County Health Services Fd</t>
  </si>
  <si>
    <t>0849</t>
  </si>
  <si>
    <t>Replacement Benefit Custodial Fund</t>
  </si>
  <si>
    <t>0850</t>
  </si>
  <si>
    <t>Lighting Device Fund</t>
  </si>
  <si>
    <t>0851</t>
  </si>
  <si>
    <t>Auxiliary State School Fund</t>
  </si>
  <si>
    <t>0852</t>
  </si>
  <si>
    <t>Federal Revenue Sharing Fund</t>
  </si>
  <si>
    <t>0853</t>
  </si>
  <si>
    <t>Petroleum Violation Escrow Account</t>
  </si>
  <si>
    <t>0854</t>
  </si>
  <si>
    <t>Katz Schoolbus Fund</t>
  </si>
  <si>
    <t>0855</t>
  </si>
  <si>
    <t>Used Oil Collection Demonstration Grant</t>
  </si>
  <si>
    <t>0856</t>
  </si>
  <si>
    <t>Guaranteed Return Trip Fund</t>
  </si>
  <si>
    <t>0857</t>
  </si>
  <si>
    <t>Energy Efficiency Technology Revolving Fund</t>
  </si>
  <si>
    <t>0858</t>
  </si>
  <si>
    <t>Recreational Trails Fund</t>
  </si>
  <si>
    <t>0859</t>
  </si>
  <si>
    <t>0860</t>
  </si>
  <si>
    <t>California Traffic Safety Program Fund</t>
  </si>
  <si>
    <t>0861</t>
  </si>
  <si>
    <t>Public Health Federal Fund</t>
  </si>
  <si>
    <t>0862</t>
  </si>
  <si>
    <t>State Child Care Facilities Fund</t>
  </si>
  <si>
    <t>0863</t>
  </si>
  <si>
    <t>State Child Care Capital Outlay Fund</t>
  </si>
  <si>
    <t>0864</t>
  </si>
  <si>
    <t>Lake Tahoe Assistance Fund</t>
  </si>
  <si>
    <t>0865</t>
  </si>
  <si>
    <t>Mental Health Managed Care Deposit Fund</t>
  </si>
  <si>
    <t>0866</t>
  </si>
  <si>
    <t>California Olympic Training Fund</t>
  </si>
  <si>
    <t>0867</t>
  </si>
  <si>
    <t>California Farmland Conservancy Program Fund</t>
  </si>
  <si>
    <t>0868</t>
  </si>
  <si>
    <t>Office of Statewide Health Planning and Development Fund</t>
  </si>
  <si>
    <t>0869</t>
  </si>
  <si>
    <t>Consolidated Work Program Fund</t>
  </si>
  <si>
    <t>0870</t>
  </si>
  <si>
    <t>Unemployment Administration Fund</t>
  </si>
  <si>
    <t>0871</t>
  </si>
  <si>
    <t>Unemployment Fund</t>
  </si>
  <si>
    <t>0872</t>
  </si>
  <si>
    <t>Mental Health Facilities Fund, State Hospital Account</t>
  </si>
  <si>
    <t>0873</t>
  </si>
  <si>
    <t>Mental Health Facilites Fund, Institutions for Mental Disease Account</t>
  </si>
  <si>
    <t>0874</t>
  </si>
  <si>
    <t>United States Flood Control Receipts Fund</t>
  </si>
  <si>
    <t>0875</t>
  </si>
  <si>
    <t>California Military Museum Fund</t>
  </si>
  <si>
    <t>0876</t>
  </si>
  <si>
    <t>D.A.R.E. California (Drug Abuse Resistance Education) Fund</t>
  </si>
  <si>
    <t>0877</t>
  </si>
  <si>
    <t>DMV Local Agency Collection Fund</t>
  </si>
  <si>
    <t>0878</t>
  </si>
  <si>
    <t>United States Forest Reserve Fund</t>
  </si>
  <si>
    <t>0879</t>
  </si>
  <si>
    <t>Local Police Protection Fund</t>
  </si>
  <si>
    <t>0880</t>
  </si>
  <si>
    <t>Cash Balance Fund</t>
  </si>
  <si>
    <t>0881</t>
  </si>
  <si>
    <t>CA Animal Hlth &amp; Food Safety Lab &amp; Cntr for Equine Hlth Acct, Fair &amp; Expo Fd</t>
  </si>
  <si>
    <t>0882</t>
  </si>
  <si>
    <t>United States Grazing Fees Fund</t>
  </si>
  <si>
    <t>0883</t>
  </si>
  <si>
    <t>Public Employees Long-Term Care Fund</t>
  </si>
  <si>
    <t>0884</t>
  </si>
  <si>
    <t>Judges' Retirement System II Fund</t>
  </si>
  <si>
    <t>0885</t>
  </si>
  <si>
    <t>Public Employees' Deferred Compensation Fund</t>
  </si>
  <si>
    <t>0886</t>
  </si>
  <si>
    <t>California Seniors Special Fund</t>
  </si>
  <si>
    <t>0887</t>
  </si>
  <si>
    <t>Vocational Education Federal Fund</t>
  </si>
  <si>
    <t>0888</t>
  </si>
  <si>
    <t>State Legalization Impact Assistance Fund</t>
  </si>
  <si>
    <t>0889</t>
  </si>
  <si>
    <t>Vocational Rehabilitation Federal Fund</t>
  </si>
  <si>
    <t>0890</t>
  </si>
  <si>
    <t>Federal Trust Fund</t>
  </si>
  <si>
    <t>0891</t>
  </si>
  <si>
    <t>Federal Trust Fund -- Appropriated</t>
  </si>
  <si>
    <t>0892</t>
  </si>
  <si>
    <t>Warrant Payment Fund</t>
  </si>
  <si>
    <t>0893</t>
  </si>
  <si>
    <t>Offshore Energy Assistance Fund</t>
  </si>
  <si>
    <t>0894</t>
  </si>
  <si>
    <t>Local Coastal Program Improvement Fund</t>
  </si>
  <si>
    <t>0895</t>
  </si>
  <si>
    <t>Federal Funds - Not In State Treasury</t>
  </si>
  <si>
    <t>0896</t>
  </si>
  <si>
    <t>County Medical Services Program Account County Health Services Fund</t>
  </si>
  <si>
    <t>0897</t>
  </si>
  <si>
    <t>Los Angeles County Medical Assistance Grant Account, County Health Services</t>
  </si>
  <si>
    <t>0898</t>
  </si>
  <si>
    <t>County Health Services Fund</t>
  </si>
  <si>
    <t>0899</t>
  </si>
  <si>
    <t>County Health Account, County Health Services Fund</t>
  </si>
  <si>
    <t>0900</t>
  </si>
  <si>
    <t>Local Health Capital Expenditure AccountCounty Health Services Fund</t>
  </si>
  <si>
    <t>0901</t>
  </si>
  <si>
    <t>Medically Indigent Services Account County Health Services Fund</t>
  </si>
  <si>
    <t>0902</t>
  </si>
  <si>
    <t>California State Mining and Mineral Museum Fund</t>
  </si>
  <si>
    <t>0903</t>
  </si>
  <si>
    <t>State Penalty Fund</t>
  </si>
  <si>
    <t>0904</t>
  </si>
  <si>
    <t>California Health Facilities Financing Authority Fund</t>
  </si>
  <si>
    <t>0905</t>
  </si>
  <si>
    <t>California Election Campaign Fund</t>
  </si>
  <si>
    <t>0906</t>
  </si>
  <si>
    <t>California Heritage Preservation Fund</t>
  </si>
  <si>
    <t>0907</t>
  </si>
  <si>
    <t>California Public Broadcasting Fund</t>
  </si>
  <si>
    <t>0908</t>
  </si>
  <si>
    <t>School Employees Fund</t>
  </si>
  <si>
    <t>0909</t>
  </si>
  <si>
    <t>Community College Fund for Instructional Improvement</t>
  </si>
  <si>
    <t>0910</t>
  </si>
  <si>
    <t>Condemnation Deposits Fund</t>
  </si>
  <si>
    <t>0911</t>
  </si>
  <si>
    <t>Educational Facilities Authority Fund</t>
  </si>
  <si>
    <t>0912</t>
  </si>
  <si>
    <t>Health Care Deposit Fund</t>
  </si>
  <si>
    <t>0913</t>
  </si>
  <si>
    <t>Industrial Relations Unpaid Wage Fund</t>
  </si>
  <si>
    <t>0914</t>
  </si>
  <si>
    <t>Bay Fill Clean-Up and Abatement Fund</t>
  </si>
  <si>
    <t>0915</t>
  </si>
  <si>
    <t>Deferred Compensation Plan Fund</t>
  </si>
  <si>
    <t>0916</t>
  </si>
  <si>
    <t>California Housing Loan Insurance Fund</t>
  </si>
  <si>
    <t>0917</t>
  </si>
  <si>
    <t>Inmate Welfare Fund</t>
  </si>
  <si>
    <t>0918</t>
  </si>
  <si>
    <t>California Small Business Expansion Fund</t>
  </si>
  <si>
    <t>0919</t>
  </si>
  <si>
    <t>Birth Defects Research Fund</t>
  </si>
  <si>
    <t>0920</t>
  </si>
  <si>
    <t>Litigation Deposits Fund</t>
  </si>
  <si>
    <t>0921</t>
  </si>
  <si>
    <t>Public Library Fund</t>
  </si>
  <si>
    <t>0922</t>
  </si>
  <si>
    <t>California Economic Development Grant and Loan Fund</t>
  </si>
  <si>
    <t>0923</t>
  </si>
  <si>
    <t>Immunization Adverse Reaction Fund</t>
  </si>
  <si>
    <t>0924</t>
  </si>
  <si>
    <t>Local Agency Investment Fund</t>
  </si>
  <si>
    <t>0925</t>
  </si>
  <si>
    <t>CA Community Colleges Business Resource Assist &amp; Innovation Network Trust Fd</t>
  </si>
  <si>
    <t>0926</t>
  </si>
  <si>
    <t>Local Agency Emergency Loan Fund</t>
  </si>
  <si>
    <t>0927</t>
  </si>
  <si>
    <t>Joe Serna, Jr. Farmworker Housing Grant Fund</t>
  </si>
  <si>
    <t>0928</t>
  </si>
  <si>
    <t>Forest Resources Improvement Fund</t>
  </si>
  <si>
    <t>0929</t>
  </si>
  <si>
    <t>Housing Rehabilitation Loan Fund</t>
  </si>
  <si>
    <t>0930</t>
  </si>
  <si>
    <t>Pollution Control Financing Authority Fund</t>
  </si>
  <si>
    <t>0931</t>
  </si>
  <si>
    <t>Local Agency Code Enforcement and Rehabilitaion Fund</t>
  </si>
  <si>
    <t>0932</t>
  </si>
  <si>
    <t>Trial Court Trust Fund</t>
  </si>
  <si>
    <t>0933</t>
  </si>
  <si>
    <t>Managed Care Fund</t>
  </si>
  <si>
    <t>0934</t>
  </si>
  <si>
    <t>Local Agency Reimbursement Fund</t>
  </si>
  <si>
    <t>0935</t>
  </si>
  <si>
    <t>Local Agency Indebtedness Fund</t>
  </si>
  <si>
    <t>0936</t>
  </si>
  <si>
    <t>Homeownership Assistance Fund</t>
  </si>
  <si>
    <t>0937</t>
  </si>
  <si>
    <t>Small Business Loan Reserve Fund</t>
  </si>
  <si>
    <t>0938</t>
  </si>
  <si>
    <t>Rental Housing Construction Fund</t>
  </si>
  <si>
    <t>0939</t>
  </si>
  <si>
    <t>Nutrition Reserve Fund</t>
  </si>
  <si>
    <t>0940</t>
  </si>
  <si>
    <t>Bosco-Keene Renewable Resources Investment Fund</t>
  </si>
  <si>
    <t>0941</t>
  </si>
  <si>
    <t>Santa Monica Mountains Conservancy Fund</t>
  </si>
  <si>
    <t>0942</t>
  </si>
  <si>
    <t>Special Deposit Fund</t>
  </si>
  <si>
    <t>0943</t>
  </si>
  <si>
    <t>Land Bank Fund</t>
  </si>
  <si>
    <t>0944</t>
  </si>
  <si>
    <t>Special Interest Stopping Place Fund</t>
  </si>
  <si>
    <t>0945</t>
  </si>
  <si>
    <t>California Breast Cancer Research Fund</t>
  </si>
  <si>
    <t>0946</t>
  </si>
  <si>
    <t>Student Security Trust Fund</t>
  </si>
  <si>
    <t>0947</t>
  </si>
  <si>
    <t>California State University Special Projects Fund</t>
  </si>
  <si>
    <t>0948</t>
  </si>
  <si>
    <t>California State University Trust Fund</t>
  </si>
  <si>
    <t>0949</t>
  </si>
  <si>
    <t>State Fair Contingent Fund</t>
  </si>
  <si>
    <t>0950</t>
  </si>
  <si>
    <t>Public Employees Contingency Reserve Fund</t>
  </si>
  <si>
    <t>0951</t>
  </si>
  <si>
    <t>State Guaranteed Loan Reserved Fund</t>
  </si>
  <si>
    <t>0952</t>
  </si>
  <si>
    <t>State Park Contingent Fund</t>
  </si>
  <si>
    <t>0953</t>
  </si>
  <si>
    <t>Alfred E. Alquist Earthquake Fund</t>
  </si>
  <si>
    <t>0954</t>
  </si>
  <si>
    <t>Student Loan Authority Fund</t>
  </si>
  <si>
    <t>0955</t>
  </si>
  <si>
    <t>State Instructional Materials Fund</t>
  </si>
  <si>
    <t>0956</t>
  </si>
  <si>
    <t>State School Site Utilization Fund</t>
  </si>
  <si>
    <t>0957</t>
  </si>
  <si>
    <t>Voluntary Alliance Uniting Employers Fund</t>
  </si>
  <si>
    <t>0958</t>
  </si>
  <si>
    <t>California Women's Business Ownership Fund</t>
  </si>
  <si>
    <t>0959</t>
  </si>
  <si>
    <t>Foster Children and Parent Training Fund</t>
  </si>
  <si>
    <t>0960</t>
  </si>
  <si>
    <t>Student Tuition Recovery Fund</t>
  </si>
  <si>
    <t>0961</t>
  </si>
  <si>
    <t>State School Deferred Maintenance Fund</t>
  </si>
  <si>
    <t>0962</t>
  </si>
  <si>
    <t>Volunteer Firefighter Length of Service Award Fund</t>
  </si>
  <si>
    <t>0963</t>
  </si>
  <si>
    <t>Teacher Tax Sheltered Annuity Fund</t>
  </si>
  <si>
    <t>0964</t>
  </si>
  <si>
    <t>Mediterranean Fruit Fly Claims Fund</t>
  </si>
  <si>
    <t>0965</t>
  </si>
  <si>
    <t>Timber Tax Fund</t>
  </si>
  <si>
    <t>0966</t>
  </si>
  <si>
    <t>Local Public Safety Fund</t>
  </si>
  <si>
    <t>0967</t>
  </si>
  <si>
    <t>Timber Tax Reserve Fund</t>
  </si>
  <si>
    <t>0968</t>
  </si>
  <si>
    <t>Interim Public Safety Account, Local Public Safety Fund</t>
  </si>
  <si>
    <t>0969</t>
  </si>
  <si>
    <t>Public Safety Account, Local Public Safety Fund</t>
  </si>
  <si>
    <t>0970</t>
  </si>
  <si>
    <t>Unclaimed Property Fund</t>
  </si>
  <si>
    <t>0971</t>
  </si>
  <si>
    <t>Targeted Supplemental Fund</t>
  </si>
  <si>
    <t>0972</t>
  </si>
  <si>
    <t>Manufactured Home Recovery Fund</t>
  </si>
  <si>
    <t>0973</t>
  </si>
  <si>
    <t>Asbestos Abatement Fund</t>
  </si>
  <si>
    <t>0974</t>
  </si>
  <si>
    <t>California Peace Officer Memorial Foundation Fund</t>
  </si>
  <si>
    <t>0975</t>
  </si>
  <si>
    <t>California Public School Library Protection Fund</t>
  </si>
  <si>
    <t>0976</t>
  </si>
  <si>
    <t>California Home Loan Mortgage Fund</t>
  </si>
  <si>
    <t>0977</t>
  </si>
  <si>
    <t>Resident-Run Housing Revolving Fund</t>
  </si>
  <si>
    <t>0979</t>
  </si>
  <si>
    <t>California Firefighters Memorial Fund</t>
  </si>
  <si>
    <t>0980</t>
  </si>
  <si>
    <t>Predevelopment Loan Fund</t>
  </si>
  <si>
    <t>0981</t>
  </si>
  <si>
    <t>California State World Trade Commission Fund</t>
  </si>
  <si>
    <t>0982</t>
  </si>
  <si>
    <t>California Urban Waterfront Area Restoration Fund</t>
  </si>
  <si>
    <t>0983</t>
  </si>
  <si>
    <t>California Fund for Senior Citizens</t>
  </si>
  <si>
    <t>0984</t>
  </si>
  <si>
    <t>Rural Community Facility Grant Fund</t>
  </si>
  <si>
    <t>0985</t>
  </si>
  <si>
    <t>Emergency Housing and Assistance Fund</t>
  </si>
  <si>
    <t>0986</t>
  </si>
  <si>
    <t>Local Property Tax Revenues</t>
  </si>
  <si>
    <t>0987</t>
  </si>
  <si>
    <t>Toll Bridge Funds</t>
  </si>
  <si>
    <t>0988</t>
  </si>
  <si>
    <t>Other - Unallocated Non-Governmental Cost Funds</t>
  </si>
  <si>
    <t>0989</t>
  </si>
  <si>
    <t>Proprietary Funds Outside the Centralized Treasury System</t>
  </si>
  <si>
    <t>0990</t>
  </si>
  <si>
    <t>Fiduciary Funds Outside the Centralized Treasury System</t>
  </si>
  <si>
    <t>0991</t>
  </si>
  <si>
    <t>County Funds--Unclassified</t>
  </si>
  <si>
    <t>0992</t>
  </si>
  <si>
    <t>Higher Education Fees and Income</t>
  </si>
  <si>
    <t>0993</t>
  </si>
  <si>
    <t>University Funds--Unclassified</t>
  </si>
  <si>
    <t>U</t>
  </si>
  <si>
    <t>0994</t>
  </si>
  <si>
    <t>Other Unclassified Funds</t>
  </si>
  <si>
    <t>0995</t>
  </si>
  <si>
    <t>0996</t>
  </si>
  <si>
    <t>General Long-Term Debt Account</t>
  </si>
  <si>
    <t>0997</t>
  </si>
  <si>
    <t>Fund Code Reserved for CALSTARS-Gen Fund Fixed Asset Acct Group Reporting</t>
  </si>
  <si>
    <t>0998</t>
  </si>
  <si>
    <t>Office Revolving Fund--CALSTARS</t>
  </si>
  <si>
    <t>0999</t>
  </si>
  <si>
    <t>Suspense Fund</t>
  </si>
  <si>
    <t>1002</t>
  </si>
  <si>
    <t>Human Leukocyte Antigen Testing</t>
  </si>
  <si>
    <t>1003</t>
  </si>
  <si>
    <t>Cleanup Loans and Environmental Assistance to Neighborhoods Account</t>
  </si>
  <si>
    <t>1004</t>
  </si>
  <si>
    <t>City Successor to Vehicle License Fee Resulting from IRP Conformity Account</t>
  </si>
  <si>
    <t>1005</t>
  </si>
  <si>
    <t>County Successor to Vehicle License Fee Resulting from IRP Conformity Account</t>
  </si>
  <si>
    <t>1006</t>
  </si>
  <si>
    <t>Rural CUPA Reimbursement Account</t>
  </si>
  <si>
    <t>1007</t>
  </si>
  <si>
    <t>Tobacco Settlement Account</t>
  </si>
  <si>
    <t>1008</t>
  </si>
  <si>
    <t>Firearms Safety and Enforcement Special Fund</t>
  </si>
  <si>
    <t>1009</t>
  </si>
  <si>
    <t>Special Telephone Solicitors Fund</t>
  </si>
  <si>
    <t>1010</t>
  </si>
  <si>
    <t>Natural Heritage Preservation Tax Credit Reimbursement Account</t>
  </si>
  <si>
    <t>1011</t>
  </si>
  <si>
    <t>Budget Stabilization Account</t>
  </si>
  <si>
    <t>1012</t>
  </si>
  <si>
    <t>Deficit Reduction Reserve Account</t>
  </si>
  <si>
    <t>1015</t>
  </si>
  <si>
    <t>Revenue Stabilization Fund</t>
  </si>
  <si>
    <t>1016</t>
  </si>
  <si>
    <t>Debt Retirement Fund</t>
  </si>
  <si>
    <t>1017</t>
  </si>
  <si>
    <t>Umbilical Cord Blood Collection Program Fund</t>
  </si>
  <si>
    <t>1018</t>
  </si>
  <si>
    <t>Lake Tahoe Science and Lake Improvement Account, General Fund</t>
  </si>
  <si>
    <t>1019</t>
  </si>
  <si>
    <t>Safety Net Reserve Fund</t>
  </si>
  <si>
    <t>1020</t>
  </si>
  <si>
    <t>Infrastructure Stabilization Fund</t>
  </si>
  <si>
    <t>1022</t>
  </si>
  <si>
    <t>Budget Deficit Savings Account</t>
  </si>
  <si>
    <t>1023</t>
  </si>
  <si>
    <t>CalWORKs Subaccount, Safety Net Reserve Fund</t>
  </si>
  <si>
    <t>1024</t>
  </si>
  <si>
    <t>Medi-Cal Subaccount, Safety Net Reserve Fund</t>
  </si>
  <si>
    <t>1025</t>
  </si>
  <si>
    <t>State Infrastructure and Maintenance Fund</t>
  </si>
  <si>
    <t>1026</t>
  </si>
  <si>
    <t>California Winter Rice Habitat Incentive Program Account</t>
  </si>
  <si>
    <t>1027</t>
  </si>
  <si>
    <t>Cal Preschool, Transitional Kindergarten, &amp; Full-Day Kindergarten Facilities Acc</t>
  </si>
  <si>
    <t>1028</t>
  </si>
  <si>
    <t>Rapid Response Reserve Fund</t>
  </si>
  <si>
    <t>1029</t>
  </si>
  <si>
    <t>The Public School System Stabilization Account</t>
  </si>
  <si>
    <t>1030</t>
  </si>
  <si>
    <t>Consumer Privacy Fund</t>
  </si>
  <si>
    <t>1031</t>
  </si>
  <si>
    <t>Cal Institute for Regenerative Medicine Licensing Revenues and Royalties Fund</t>
  </si>
  <si>
    <t>2500</t>
  </si>
  <si>
    <t>Pedestrian Safety Account, State Transportation Fund</t>
  </si>
  <si>
    <t>2501</t>
  </si>
  <si>
    <t>Local Transportation Loan Account, State Highway Account, State Transportation</t>
  </si>
  <si>
    <t>2502</t>
  </si>
  <si>
    <t>TTF, XXX</t>
  </si>
  <si>
    <t>2503</t>
  </si>
  <si>
    <t>SR-710 Rehabilitation Account</t>
  </si>
  <si>
    <t>2504</t>
  </si>
  <si>
    <t>Advance Mitigation Account, State Transportation Fund</t>
  </si>
  <si>
    <t>2505</t>
  </si>
  <si>
    <t>Rail Infrastructure Account, State Transportation Fund</t>
  </si>
  <si>
    <t>3000</t>
  </si>
  <si>
    <t>Financial Surety Account, Radiation Control Fund</t>
  </si>
  <si>
    <t>3001</t>
  </si>
  <si>
    <t>Public Beach Restoration Fund</t>
  </si>
  <si>
    <t>3002</t>
  </si>
  <si>
    <t>Electrician Certification Fund</t>
  </si>
  <si>
    <t>3003</t>
  </si>
  <si>
    <t>Permanent Amusement Ride Safety Inspection Fund</t>
  </si>
  <si>
    <t>3004</t>
  </si>
  <si>
    <t>Garment Industry Regulations Fund</t>
  </si>
  <si>
    <t>3005</t>
  </si>
  <si>
    <t>Film California First Fund</t>
  </si>
  <si>
    <t>3006</t>
  </si>
  <si>
    <t>Jobs-Housing Balance Improvement Account</t>
  </si>
  <si>
    <t>3007</t>
  </si>
  <si>
    <t>Traffic Congestion Relief Fund</t>
  </si>
  <si>
    <t>3008</t>
  </si>
  <si>
    <t>Transportation Investment Fund</t>
  </si>
  <si>
    <t>3009</t>
  </si>
  <si>
    <t>Transportation Infrastructure Fund</t>
  </si>
  <si>
    <t>3010</t>
  </si>
  <si>
    <t>Pierces Disease Management Account</t>
  </si>
  <si>
    <t>3011</t>
  </si>
  <si>
    <t>Special Reserve Fund for Vehicle License Fee Tax Relief</t>
  </si>
  <si>
    <t>3012</t>
  </si>
  <si>
    <t>Fire Safety Subaccount</t>
  </si>
  <si>
    <t>3013</t>
  </si>
  <si>
    <t>California Central Coast State Veterans Cemetery at Fort Ord Operations Fund</t>
  </si>
  <si>
    <t>3014</t>
  </si>
  <si>
    <t>Baldwin Hills Conservancy Fund</t>
  </si>
  <si>
    <t>3015</t>
  </si>
  <si>
    <t>Gas Consumption Surcharge Fund</t>
  </si>
  <si>
    <t>3016</t>
  </si>
  <si>
    <t>Missing Persons DNA Data Base Fund</t>
  </si>
  <si>
    <t>3017</t>
  </si>
  <si>
    <t>Occupational Therapy Fund</t>
  </si>
  <si>
    <t>3018</t>
  </si>
  <si>
    <t>Drug and Device Safety Fund</t>
  </si>
  <si>
    <t>3019</t>
  </si>
  <si>
    <t>Substance Abuse Treatment Trust Fund</t>
  </si>
  <si>
    <t>3020</t>
  </si>
  <si>
    <t>Tobacco Settlement Fund</t>
  </si>
  <si>
    <t>3021</t>
  </si>
  <si>
    <t>Agricultural Biomass Utilization Account</t>
  </si>
  <si>
    <t>3022</t>
  </si>
  <si>
    <t>Apprenticeship Training Contribution Fund</t>
  </si>
  <si>
    <t>3023</t>
  </si>
  <si>
    <t>WIC Manufacturer Rebate Fund</t>
  </si>
  <si>
    <t>3024</t>
  </si>
  <si>
    <t>Rigid Container Account</t>
  </si>
  <si>
    <t>3025</t>
  </si>
  <si>
    <t>Abandoned Mine Reclamation and Minerals Fund Subaccount, Mine Reclamation Accoun</t>
  </si>
  <si>
    <t>3027</t>
  </si>
  <si>
    <t>Trauma Care Fund</t>
  </si>
  <si>
    <t>3028</t>
  </si>
  <si>
    <t>Transitional Housing for Foster Youth Fund</t>
  </si>
  <si>
    <t>3029</t>
  </si>
  <si>
    <t>Golden Bear State Pharmacy Assistance Program Rebate Fund</t>
  </si>
  <si>
    <t>3030</t>
  </si>
  <si>
    <t>Workers Occupational Safety and Health Education Fund</t>
  </si>
  <si>
    <t>3031</t>
  </si>
  <si>
    <t>Workers' Compensation Return-to-Work Fund</t>
  </si>
  <si>
    <t>3032</t>
  </si>
  <si>
    <t>Forest Practice Regulatory Fund</t>
  </si>
  <si>
    <t>3033</t>
  </si>
  <si>
    <t>California Memorial Scholarship Fund</t>
  </si>
  <si>
    <t>3034</t>
  </si>
  <si>
    <t>Antiterrorism Fund</t>
  </si>
  <si>
    <t>3035</t>
  </si>
  <si>
    <t>Environmental Quality Assessment Fund</t>
  </si>
  <si>
    <t>3036</t>
  </si>
  <si>
    <t>3037</t>
  </si>
  <si>
    <t>State Court Facilities Construction Fund</t>
  </si>
  <si>
    <t>3038</t>
  </si>
  <si>
    <t>Community Revitalization Fee Fund</t>
  </si>
  <si>
    <t>3039</t>
  </si>
  <si>
    <t>Dentally Underserved Account</t>
  </si>
  <si>
    <t>3040</t>
  </si>
  <si>
    <t>Medically Underserved Account</t>
  </si>
  <si>
    <t>3041</t>
  </si>
  <si>
    <t>Address Confidentiality for Reproductive Health Care Services Fund</t>
  </si>
  <si>
    <t>3042</t>
  </si>
  <si>
    <t>Victims of Corporate Fraud Compensation Fund</t>
  </si>
  <si>
    <t>3043</t>
  </si>
  <si>
    <t>Health Professions Development Fund</t>
  </si>
  <si>
    <t>3044</t>
  </si>
  <si>
    <t>Poison Control System Fund</t>
  </si>
  <si>
    <t>3045</t>
  </si>
  <si>
    <t>California Indian Assistance Fund</t>
  </si>
  <si>
    <t>3046</t>
  </si>
  <si>
    <t>Oil, Gas, and Geothermal Administrative Fund</t>
  </si>
  <si>
    <t>3047</t>
  </si>
  <si>
    <t>Apprenticeship Fee Fund</t>
  </si>
  <si>
    <t>3048</t>
  </si>
  <si>
    <t>Enhanced State and Local Realignment Account</t>
  </si>
  <si>
    <t>3049</t>
  </si>
  <si>
    <t>County Share of Medi-Cal Costs Fund</t>
  </si>
  <si>
    <t>3050</t>
  </si>
  <si>
    <t>Employee Housing Inspection Fund</t>
  </si>
  <si>
    <t>3051</t>
  </si>
  <si>
    <t>Public Safety Surcharge Fund</t>
  </si>
  <si>
    <t>3052</t>
  </si>
  <si>
    <t>Political Reform Audit Fund</t>
  </si>
  <si>
    <t>3053</t>
  </si>
  <si>
    <t>Public Rights Law Enforcement Special Fund</t>
  </si>
  <si>
    <t>3054</t>
  </si>
  <si>
    <t>Health Care Benefits Fund</t>
  </si>
  <si>
    <t>3055</t>
  </si>
  <si>
    <t>County Health Initiative Matching Fund</t>
  </si>
  <si>
    <t>3056</t>
  </si>
  <si>
    <t>Safe Drinking Water and Toxic Enforcement Fund</t>
  </si>
  <si>
    <t>3057</t>
  </si>
  <si>
    <t>Dam Safety Fund</t>
  </si>
  <si>
    <t>3058</t>
  </si>
  <si>
    <t>Water Rights Fund</t>
  </si>
  <si>
    <t>3059</t>
  </si>
  <si>
    <t>Fiscal Recovery Fund</t>
  </si>
  <si>
    <t>3060</t>
  </si>
  <si>
    <t>Appellate Court Trust Fund</t>
  </si>
  <si>
    <t>3061</t>
  </si>
  <si>
    <t>Ratepayer Relief Fund</t>
  </si>
  <si>
    <t>3062</t>
  </si>
  <si>
    <t>Energy Facility License and Compliance Fund</t>
  </si>
  <si>
    <t>3063</t>
  </si>
  <si>
    <t>State Responsibility Area Fire Prevention Fund</t>
  </si>
  <si>
    <t>3064</t>
  </si>
  <si>
    <t>Mental Health Practitioner Education Fund</t>
  </si>
  <si>
    <t>3065</t>
  </si>
  <si>
    <t>Electronic Waste Recovery and Recycling Account, Integrated Waste Management Fun</t>
  </si>
  <si>
    <t>3066</t>
  </si>
  <si>
    <t>Court Facilities Trust Fund</t>
  </si>
  <si>
    <t>3067</t>
  </si>
  <si>
    <t>Cigarette and Tobacco Products Compliance Fund</t>
  </si>
  <si>
    <t>3068</t>
  </si>
  <si>
    <t>Vocational Nurse Education Fund</t>
  </si>
  <si>
    <t>3069</t>
  </si>
  <si>
    <t>Naturopathic Doctors Fund</t>
  </si>
  <si>
    <t>3070</t>
  </si>
  <si>
    <t>Nontoxic Dry Cleaning Incentive Trust Fund</t>
  </si>
  <si>
    <t>3071</t>
  </si>
  <si>
    <t>Car Wash Worker Restitution Fund</t>
  </si>
  <si>
    <t>3072</t>
  </si>
  <si>
    <t>Car Wash Worker Fund</t>
  </si>
  <si>
    <t>3073</t>
  </si>
  <si>
    <t>Board of Corrections Administration Fund</t>
  </si>
  <si>
    <t>3074</t>
  </si>
  <si>
    <t>Medical Marijuana Program Fund</t>
  </si>
  <si>
    <t>3075</t>
  </si>
  <si>
    <t>Unlawful Sales Reduction Fund</t>
  </si>
  <si>
    <t>3076</t>
  </si>
  <si>
    <t>Public Benefit Trust Fund</t>
  </si>
  <si>
    <t>3077</t>
  </si>
  <si>
    <t>California Main Street Program Fund</t>
  </si>
  <si>
    <t>3078</t>
  </si>
  <si>
    <t>Labor and Workforce Development Fund</t>
  </si>
  <si>
    <t>3079</t>
  </si>
  <si>
    <t>Childrens Medical Services Rebate Fund</t>
  </si>
  <si>
    <t>3080</t>
  </si>
  <si>
    <t>AIDS Drug Assistance Program Rebate Fund</t>
  </si>
  <si>
    <t>3081</t>
  </si>
  <si>
    <t>Cannery Inspection Fund</t>
  </si>
  <si>
    <t>3082</t>
  </si>
  <si>
    <t>School Facilities Emergency Repair Account</t>
  </si>
  <si>
    <t>3083</t>
  </si>
  <si>
    <t>Welcome Center Fund</t>
  </si>
  <si>
    <t>3084</t>
  </si>
  <si>
    <t>State Certified Unified Program Agency Account</t>
  </si>
  <si>
    <t>3085</t>
  </si>
  <si>
    <t>Mental Health Services Fund</t>
  </si>
  <si>
    <t>3086</t>
  </si>
  <si>
    <t>DNA Identification Fund</t>
  </si>
  <si>
    <t>3087</t>
  </si>
  <si>
    <t>Unfair Competition Law Fund</t>
  </si>
  <si>
    <t>3088</t>
  </si>
  <si>
    <t>Registry of Charitable Trusts Fund</t>
  </si>
  <si>
    <t>3089</t>
  </si>
  <si>
    <t>Public Utilities Commission Public Advocate's Office Account</t>
  </si>
  <si>
    <t>3090</t>
  </si>
  <si>
    <t>Deficit Recovery Bond Retirement Sinking Fund Subaccount, BSA</t>
  </si>
  <si>
    <t>3091</t>
  </si>
  <si>
    <t>Certified Access Specialist Fund</t>
  </si>
  <si>
    <t>3092</t>
  </si>
  <si>
    <t>Gap Repayment Fund</t>
  </si>
  <si>
    <t>3093</t>
  </si>
  <si>
    <t>Transportation Deferred Investment Fund</t>
  </si>
  <si>
    <t>3094</t>
  </si>
  <si>
    <t>Self Directed Services Risk Pool Fund</t>
  </si>
  <si>
    <t>3095</t>
  </si>
  <si>
    <t>Film Promotion and Marketing Fund</t>
  </si>
  <si>
    <t>3096</t>
  </si>
  <si>
    <t>Nondesignated Public Hospital Supplemental Fund</t>
  </si>
  <si>
    <t>3097</t>
  </si>
  <si>
    <t>Private Hospital Supplemental Fund</t>
  </si>
  <si>
    <t>3098</t>
  </si>
  <si>
    <t>State Department of Public Health Licensing and Certification Program Fund</t>
  </si>
  <si>
    <t>3099</t>
  </si>
  <si>
    <t>Mental Health Facility Licensing Fund</t>
  </si>
  <si>
    <t>3100</t>
  </si>
  <si>
    <t>Department of Water Resources Electric Power Fund</t>
  </si>
  <si>
    <t>3101</t>
  </si>
  <si>
    <t>Analytical Laboratory Account, Department of Food and Agriculture Fund</t>
  </si>
  <si>
    <t>3102</t>
  </si>
  <si>
    <t>Acute Orphan Well Account, Oil, Gas, and Geothermal Administrative Fund</t>
  </si>
  <si>
    <t>3103</t>
  </si>
  <si>
    <t>Hatchery and Inland Fisheries Fund</t>
  </si>
  <si>
    <t>3104</t>
  </si>
  <si>
    <t>Coastal Wetlands Fund</t>
  </si>
  <si>
    <t>3105</t>
  </si>
  <si>
    <t>Non-Game Fish and Wildlife Program Account</t>
  </si>
  <si>
    <t>3106</t>
  </si>
  <si>
    <t>Wetlands and Riparian Habitat Conservation Account</t>
  </si>
  <si>
    <t>3107</t>
  </si>
  <si>
    <t>Transportation Debt Service Fund</t>
  </si>
  <si>
    <t>3108</t>
  </si>
  <si>
    <t>Professional Fiduciary Fund</t>
  </si>
  <si>
    <t>3109</t>
  </si>
  <si>
    <t>Natural Gas Subaccount,Public Interest Research,Development, &amp; Demonstration Fd</t>
  </si>
  <si>
    <t>3110</t>
  </si>
  <si>
    <t>Gambling Addiction Program Fund</t>
  </si>
  <si>
    <t>3111</t>
  </si>
  <si>
    <t>Retail Food Safety and Defense Fund</t>
  </si>
  <si>
    <t>3112</t>
  </si>
  <si>
    <t>Equality in Prevention and Services for Domestic Abuse Fund</t>
  </si>
  <si>
    <t>3113</t>
  </si>
  <si>
    <t>Residential and Outpatient Program Licensing Fund</t>
  </si>
  <si>
    <t>3114</t>
  </si>
  <si>
    <t>Birth Defects Monitoring Program Fund</t>
  </si>
  <si>
    <t>3115</t>
  </si>
  <si>
    <t>Youthful Offender Block Grant Fund</t>
  </si>
  <si>
    <t>3116</t>
  </si>
  <si>
    <t>Mass Transportation Fund</t>
  </si>
  <si>
    <t>3117</t>
  </si>
  <si>
    <t>Alternative and Renewable Fuel and Vehicle Technology Fund</t>
  </si>
  <si>
    <t>3118</t>
  </si>
  <si>
    <t>Voter Intimidation Restitution Fund</t>
  </si>
  <si>
    <t>3119</t>
  </si>
  <si>
    <t>Air Quality Improvement Fund</t>
  </si>
  <si>
    <t>3120</t>
  </si>
  <si>
    <t>State Fire Marshal Fireworks Enforcement and Disposal Fund</t>
  </si>
  <si>
    <t>3121</t>
  </si>
  <si>
    <t>Occupational Safety and Health Fund</t>
  </si>
  <si>
    <t>3122</t>
  </si>
  <si>
    <t>Enhanced Fleet Modernization Subaccount,High Polluter Repair or Removal Account</t>
  </si>
  <si>
    <t>3123</t>
  </si>
  <si>
    <t>Coastal Act Services Fund</t>
  </si>
  <si>
    <t>3124</t>
  </si>
  <si>
    <t>State Parks Preservation and Enhancement Fund</t>
  </si>
  <si>
    <t>3125</t>
  </si>
  <si>
    <t>Low Income Energy Care Discount Fund</t>
  </si>
  <si>
    <t>3126</t>
  </si>
  <si>
    <t>Low Income Energy Efficiency Fund</t>
  </si>
  <si>
    <t>3127</t>
  </si>
  <si>
    <t>Solar Initiative Fund, California</t>
  </si>
  <si>
    <t>3128</t>
  </si>
  <si>
    <t>Self Generation Incentive Program Fund</t>
  </si>
  <si>
    <t>3129</t>
  </si>
  <si>
    <t>Energy Efficiency Fund</t>
  </si>
  <si>
    <t>3130</t>
  </si>
  <si>
    <t>Inclosure Facilities Improvement Fund</t>
  </si>
  <si>
    <t>3131</t>
  </si>
  <si>
    <t>California Bingo Fund</t>
  </si>
  <si>
    <t>3132</t>
  </si>
  <si>
    <t>Charity Bingo Mitigation Fund</t>
  </si>
  <si>
    <t>3133</t>
  </si>
  <si>
    <t>Managed Care Administrative Fines and Penalties Fund</t>
  </si>
  <si>
    <t>3134</t>
  </si>
  <si>
    <t>School District Account, Underground Storage Tank Cleanup Fund</t>
  </si>
  <si>
    <t>3135</t>
  </si>
  <si>
    <t>State Trial Court Operations Trust Fund</t>
  </si>
  <si>
    <t>3136</t>
  </si>
  <si>
    <t>Foreclosure Consultant Regulation Fund</t>
  </si>
  <si>
    <t>3137</t>
  </si>
  <si>
    <t>Emergency Medical Technician Certification Fund</t>
  </si>
  <si>
    <t>3138</t>
  </si>
  <si>
    <t>Immediate and Critical Needs Account, State Court Facilities Construction Fund</t>
  </si>
  <si>
    <t>3139</t>
  </si>
  <si>
    <t>Specialized License Plate Fund</t>
  </si>
  <si>
    <t>3140</t>
  </si>
  <si>
    <t>State Dental Hygiene Fund</t>
  </si>
  <si>
    <t>3141</t>
  </si>
  <si>
    <t>California Advanced Services Fund</t>
  </si>
  <si>
    <t>3142</t>
  </si>
  <si>
    <t>State Dental Assistant Fund</t>
  </si>
  <si>
    <t>3144</t>
  </si>
  <si>
    <t>Building Standards Administration Special Revolving Fund</t>
  </si>
  <si>
    <t>3145</t>
  </si>
  <si>
    <t>Underground Storage Tank Petroleum Contamination Orphan Site Cleanup Fund</t>
  </si>
  <si>
    <t>3146</t>
  </si>
  <si>
    <t>Drug and Alcohol Prevention and Treatment Fund</t>
  </si>
  <si>
    <t>3147</t>
  </si>
  <si>
    <t>State Water Pollution Control Revolving Fund Small Community Grant Fund</t>
  </si>
  <si>
    <t>3148</t>
  </si>
  <si>
    <t>Children and Families Health and Human Services Fund</t>
  </si>
  <si>
    <t>3149</t>
  </si>
  <si>
    <t>Local Safety and Protection Account, Transportation Tax Fund</t>
  </si>
  <si>
    <t>3150</t>
  </si>
  <si>
    <t>State Public Works Enforcement Fund</t>
  </si>
  <si>
    <t>3151</t>
  </si>
  <si>
    <t>Internal Health Information Integrity Quality Improvement Account</t>
  </si>
  <si>
    <t>3152</t>
  </si>
  <si>
    <t>Labor Enforcement and Compliance Fund</t>
  </si>
  <si>
    <t>3153</t>
  </si>
  <si>
    <t>Horse Racing Fund</t>
  </si>
  <si>
    <t>3154</t>
  </si>
  <si>
    <t>State Park Access Fund</t>
  </si>
  <si>
    <t>3155</t>
  </si>
  <si>
    <t>Lead-Related Construction Fund</t>
  </si>
  <si>
    <t>3156</t>
  </si>
  <si>
    <t>Children's Health and Human Services Special Fund</t>
  </si>
  <si>
    <t>3157</t>
  </si>
  <si>
    <t>Recreational Health Fund</t>
  </si>
  <si>
    <t>3158</t>
  </si>
  <si>
    <t>Hospital Quality Assurance Revenue Fund</t>
  </si>
  <si>
    <t>3159</t>
  </si>
  <si>
    <t>Arts and Entertainment Fund</t>
  </si>
  <si>
    <t>3160</t>
  </si>
  <si>
    <t>Wastewater Operator Certification Fund</t>
  </si>
  <si>
    <t>3161</t>
  </si>
  <si>
    <t>Science Center Fund</t>
  </si>
  <si>
    <t>3162</t>
  </si>
  <si>
    <t>Gold Star License Plate Account, Specialized License Plate Fund</t>
  </si>
  <si>
    <t>3163</t>
  </si>
  <si>
    <t>California Health Information Technology and Exchange Fund</t>
  </si>
  <si>
    <t>3164</t>
  </si>
  <si>
    <t>Renewable Energy Resources Development Fee Trust Fund</t>
  </si>
  <si>
    <t>3165</t>
  </si>
  <si>
    <t>Enterprise Zone Fund</t>
  </si>
  <si>
    <t>3166</t>
  </si>
  <si>
    <t>Clean and Renewable Energy Business Financing Revolving Loan Fund</t>
  </si>
  <si>
    <t>3167</t>
  </si>
  <si>
    <t>Skilled Nursing Facility Quality and Accountability Fund</t>
  </si>
  <si>
    <t>3168</t>
  </si>
  <si>
    <t>Emergency Medical Air Transportation and Children's Coverage Fund</t>
  </si>
  <si>
    <t>3169</t>
  </si>
  <si>
    <t>Juvenile Reentry Fund</t>
  </si>
  <si>
    <t>3170</t>
  </si>
  <si>
    <t>Heritage Enrichment Resource Fund</t>
  </si>
  <si>
    <t>3171</t>
  </si>
  <si>
    <t>Local Revenue Fund 2011</t>
  </si>
  <si>
    <t>3172</t>
  </si>
  <si>
    <t>Public Hospital Investment, Improvement, and Incentive Fund</t>
  </si>
  <si>
    <t>3175</t>
  </si>
  <si>
    <t>California Health Trust Fund</t>
  </si>
  <si>
    <t>3176</t>
  </si>
  <si>
    <t>Trial Court Security Account, Local Revenue Fund 2011</t>
  </si>
  <si>
    <t>3177</t>
  </si>
  <si>
    <t>Local Community Corrections Account, Local Revenue Fund 2011</t>
  </si>
  <si>
    <t>3178</t>
  </si>
  <si>
    <t>Local Law Enforcement Services Account, Local Revenue Fund 2011</t>
  </si>
  <si>
    <t>3179</t>
  </si>
  <si>
    <t>Mental Health Account, Local Revenue Fund 2011</t>
  </si>
  <si>
    <t>3180</t>
  </si>
  <si>
    <t>District Attorney and Public Defender Account, Local Revenue Fund 2011</t>
  </si>
  <si>
    <t>3181</t>
  </si>
  <si>
    <t>Juvenile Justice Account, Local Revenue Fund 2011</t>
  </si>
  <si>
    <t>3182</t>
  </si>
  <si>
    <t>Health and Human Services Account, Local Revenue Fund 2011</t>
  </si>
  <si>
    <t>3183</t>
  </si>
  <si>
    <t>Reserve Account, Local Revenue Fund 2011</t>
  </si>
  <si>
    <t>3184</t>
  </si>
  <si>
    <t>Adult Protective Services Subaccount, Health and Human Services Account</t>
  </si>
  <si>
    <t>3185</t>
  </si>
  <si>
    <t>Child Welfare Services Subaccount, Health and Human Services Account</t>
  </si>
  <si>
    <t>3186</t>
  </si>
  <si>
    <t>Adoptions Subaccount, Health and Human Services Account</t>
  </si>
  <si>
    <t>3187</t>
  </si>
  <si>
    <t>Adoption Assistance Program Subaccount, Health and Human Services Account</t>
  </si>
  <si>
    <t>3188</t>
  </si>
  <si>
    <t>Child Abuse Prevention Subaccount, Health and Human Services Account</t>
  </si>
  <si>
    <t>3189</t>
  </si>
  <si>
    <t>Women and Childrens Residential Treatment Services Subaccount, HHSA</t>
  </si>
  <si>
    <t>3190</t>
  </si>
  <si>
    <t>Drug Court Subaccount, Health and Human Services Account</t>
  </si>
  <si>
    <t>3191</t>
  </si>
  <si>
    <t>Nondrug Medi-Cal Substance Abuse Treatment Services Subaccount, HHSA</t>
  </si>
  <si>
    <t>3192</t>
  </si>
  <si>
    <t>Drug Medi-Cal Subaccount, Health and Human Services Account</t>
  </si>
  <si>
    <t>3193</t>
  </si>
  <si>
    <t>Youthful Offender Block Grant Subaccount, Juvenile Justice Account</t>
  </si>
  <si>
    <t>3194</t>
  </si>
  <si>
    <t>Juvenile Reentry Grant Subaccount, Juvenile Justice Account</t>
  </si>
  <si>
    <t>3195</t>
  </si>
  <si>
    <t>Carpet Stewardship Account, Integrated Waste Management Fund</t>
  </si>
  <si>
    <t>3196</t>
  </si>
  <si>
    <t>Carpet Stewardship Penalty Subaccount, Integrated Waste Management Fund</t>
  </si>
  <si>
    <t>3197</t>
  </si>
  <si>
    <t>Undistributed Account, Local Revenue Fund 2011</t>
  </si>
  <si>
    <t>3198</t>
  </si>
  <si>
    <t>Foster Care Assistance Subaccount, Health and Human Services Account</t>
  </si>
  <si>
    <t>3199</t>
  </si>
  <si>
    <t>Foster Care Administration Subaccount, Health and Human Services Account</t>
  </si>
  <si>
    <t>3200</t>
  </si>
  <si>
    <t>CalWORKs Maintenance of Effort Subaccount, Sales Tax Account</t>
  </si>
  <si>
    <t>3201</t>
  </si>
  <si>
    <t>Low Income Health Program MCE Out-of-Network Emergency Care Services Fund</t>
  </si>
  <si>
    <t>3202</t>
  </si>
  <si>
    <t>Architectural Paint Stewardship Account, Integrated Waste Management Fund</t>
  </si>
  <si>
    <t>3203</t>
  </si>
  <si>
    <t>Architectural Paint Stewardship Penalty Subaccount, Integrated Waste Management</t>
  </si>
  <si>
    <t>3204</t>
  </si>
  <si>
    <t>Entertainment Work Permit Fund</t>
  </si>
  <si>
    <t>3205</t>
  </si>
  <si>
    <t>Appliance Efficiency Enforcement Subaccount, Energy Resources Programs Account</t>
  </si>
  <si>
    <t>3206</t>
  </si>
  <si>
    <t>Juvenile Justice Block Grant Fund</t>
  </si>
  <si>
    <t>3207</t>
  </si>
  <si>
    <t>Education Protection Account</t>
  </si>
  <si>
    <t>3209</t>
  </si>
  <si>
    <t>Health Plan Improvement Trust Fund</t>
  </si>
  <si>
    <t>3210</t>
  </si>
  <si>
    <t>Davis-Dolwig Account, California Water Resources Development Bond Fund</t>
  </si>
  <si>
    <t>3211</t>
  </si>
  <si>
    <t>Electric Program Investment Charge Fund</t>
  </si>
  <si>
    <t>3212</t>
  </si>
  <si>
    <t>Timber Regulation and Forest Restoration Fund</t>
  </si>
  <si>
    <t>3213</t>
  </si>
  <si>
    <t>Long-Term Care Quality Assurance Fund</t>
  </si>
  <si>
    <t>3214</t>
  </si>
  <si>
    <t>Support Services Account, Local Revenue Fund 2011</t>
  </si>
  <si>
    <t>3215</t>
  </si>
  <si>
    <t>Law Enforcement Services Account, Local Revenue Fund 2011</t>
  </si>
  <si>
    <t>3216</t>
  </si>
  <si>
    <t>Protective Services Subaccount, Support Services Account</t>
  </si>
  <si>
    <t>3217</t>
  </si>
  <si>
    <t>Behavioral Health Subaccount, Support Services Account</t>
  </si>
  <si>
    <t>3218</t>
  </si>
  <si>
    <t>Support Services Growth Subaccount, Sales and Use Tax Growth Account</t>
  </si>
  <si>
    <t>3219</t>
  </si>
  <si>
    <t>County Intervention Support Services Subaccount, Support Services Account</t>
  </si>
  <si>
    <t>3220</t>
  </si>
  <si>
    <t>Law Enforcement Services Growth Subaccount, Sales and Use Tax Growth Account</t>
  </si>
  <si>
    <t>3221</t>
  </si>
  <si>
    <t>Trial Court Security Subaccount, Law Enforcement Services Account</t>
  </si>
  <si>
    <t>3222</t>
  </si>
  <si>
    <t>Enhancing Law Enforcement Activities Subaccount, Law Enforcement Services Accoun</t>
  </si>
  <si>
    <t>3223</t>
  </si>
  <si>
    <t>Community Corrections Subaccount, Law Enforcement Services Account</t>
  </si>
  <si>
    <t>3224</t>
  </si>
  <si>
    <t>District Attorney and Public Defender Subaccount, Law Enforcement Services Acct</t>
  </si>
  <si>
    <t>3225</t>
  </si>
  <si>
    <t>Juvenile Justice Subaccount, Law Enforcement Services Account</t>
  </si>
  <si>
    <t>3226</t>
  </si>
  <si>
    <t>Juvenile Reentry Grant Special Account, Juvenile Justice Subaccount</t>
  </si>
  <si>
    <t>3227</t>
  </si>
  <si>
    <t>Youthful Offender Block Grant Special Account, Juvenile Justice Subaccount</t>
  </si>
  <si>
    <t>3228</t>
  </si>
  <si>
    <t>Greenhouse Gas Reduction Fund</t>
  </si>
  <si>
    <t>3229</t>
  </si>
  <si>
    <t>Sales and Use Tax Growth Account, Local Revenue Fund 2011</t>
  </si>
  <si>
    <t>3230</t>
  </si>
  <si>
    <t>Juvenile Justice Growth Special Account, Law Enforcement Services Growth Subacc</t>
  </si>
  <si>
    <t>3231</t>
  </si>
  <si>
    <t>Enhancing Law Enforcement Activities Growth Special Account, Enhancing Law Enfo</t>
  </si>
  <si>
    <t>3232</t>
  </si>
  <si>
    <t>District Attorney and Public Defender Growth Special Account, Law Enforcement S</t>
  </si>
  <si>
    <t>3233</t>
  </si>
  <si>
    <t>Community Corrections Growth Special Account, Law Enforcement Services Growth S</t>
  </si>
  <si>
    <t>3234</t>
  </si>
  <si>
    <t>Trial Court Security Growth Special Account, Law Enforcement Services Growth Su</t>
  </si>
  <si>
    <t>3235</t>
  </si>
  <si>
    <t>Behavioral Health Services Growth Special Account, Support Services Growth Subac</t>
  </si>
  <si>
    <t>3236</t>
  </si>
  <si>
    <t>Protective Services Growth Special Account, Support Services Growth Subaccount</t>
  </si>
  <si>
    <t>3237</t>
  </si>
  <si>
    <t>Cost of Implementation Account, Air Pollution Control Fund</t>
  </si>
  <si>
    <t>3238</t>
  </si>
  <si>
    <t>State Parks Revenue Incentive Subaccount, State Parks and Recreation Fund</t>
  </si>
  <si>
    <t>3239</t>
  </si>
  <si>
    <t>Women and Childrens Residential Treatment Services Special Account</t>
  </si>
  <si>
    <t>3240</t>
  </si>
  <si>
    <t>Secondhand Dealer and Pawnbroker Fund</t>
  </si>
  <si>
    <t>3241</t>
  </si>
  <si>
    <t>Coho Salmon Recovery Account, Fish and Game Preservation Fund</t>
  </si>
  <si>
    <t>3242</t>
  </si>
  <si>
    <t>Child Performer Services Permit Fund</t>
  </si>
  <si>
    <t>3243</t>
  </si>
  <si>
    <t>San Francisco Vehicle Assessment Fund</t>
  </si>
  <si>
    <t>3244</t>
  </si>
  <si>
    <t>Political Disclosure, Accountability, Transparency, and Access Fund</t>
  </si>
  <si>
    <t>3245</t>
  </si>
  <si>
    <t>Disability Access and Education Revolving Fund</t>
  </si>
  <si>
    <t>3246</t>
  </si>
  <si>
    <t>Civil Rights Enforcement and Litigation Fund</t>
  </si>
  <si>
    <t>3247</t>
  </si>
  <si>
    <t>Financial Aid Technical Assistance Fund</t>
  </si>
  <si>
    <t>3248</t>
  </si>
  <si>
    <t>Family Support Subaccount, Sales Tax Account</t>
  </si>
  <si>
    <t>3249</t>
  </si>
  <si>
    <t>Child Poverty and Family Supplemental Support Subaccount, Sales Tax Account</t>
  </si>
  <si>
    <t>3250</t>
  </si>
  <si>
    <t>Transportation Bond Direct Payment Account, Transportation Debt Service Fund</t>
  </si>
  <si>
    <t>3251</t>
  </si>
  <si>
    <t>Prepaid Mobile Telephony Services Surcharge Fund</t>
  </si>
  <si>
    <t>3252</t>
  </si>
  <si>
    <t>CURES Fund</t>
  </si>
  <si>
    <t>3253</t>
  </si>
  <si>
    <t>Made in California Fund</t>
  </si>
  <si>
    <t>3254</t>
  </si>
  <si>
    <t>Business Programs Modernization Fund</t>
  </si>
  <si>
    <t>3255</t>
  </si>
  <si>
    <t>Home Care Fund</t>
  </si>
  <si>
    <t>3256</t>
  </si>
  <si>
    <t>Specialized First Aid Training Program Approval Fund</t>
  </si>
  <si>
    <t>3257</t>
  </si>
  <si>
    <t>Used Mattress Recycling Fund</t>
  </si>
  <si>
    <t>3258</t>
  </si>
  <si>
    <t>Mattress Recovery and Recycling Penalty Account, Used Mattress Recycling Fund</t>
  </si>
  <si>
    <t>3259</t>
  </si>
  <si>
    <t>Recidivism Reduction Fund</t>
  </si>
  <si>
    <t>3260</t>
  </si>
  <si>
    <t>Regional Railroad Accident Preparedness and Immediate Response Fund</t>
  </si>
  <si>
    <t>3261</t>
  </si>
  <si>
    <t>Vessel Operator Certification Account, Harbors and Watercraft Revolving Fund</t>
  </si>
  <si>
    <t>3262</t>
  </si>
  <si>
    <t>Expedited Claim Account, Underground Storage Tank Cleanup Fund</t>
  </si>
  <si>
    <t>3263</t>
  </si>
  <si>
    <t>College Access Tax Credit Fund</t>
  </si>
  <si>
    <t>3264</t>
  </si>
  <si>
    <t>Site Cleanup Subaccount</t>
  </si>
  <si>
    <t>3265</t>
  </si>
  <si>
    <t>Prepaid MTS PUC Account</t>
  </si>
  <si>
    <t>3266</t>
  </si>
  <si>
    <t>Prepaid MTS 911 Account</t>
  </si>
  <si>
    <t>3267</t>
  </si>
  <si>
    <t>Reusable Grocery Bag Fund</t>
  </si>
  <si>
    <t>3268</t>
  </si>
  <si>
    <t>Senior Citizens and Disabled Citizens Property Tax Postponement Fund</t>
  </si>
  <si>
    <t>3269</t>
  </si>
  <si>
    <t>Cigarette Fire Safety and Firefighter Protection Fund</t>
  </si>
  <si>
    <t>3270</t>
  </si>
  <si>
    <t>Local Charges for Prepaid Mobile Telephony Service Fund</t>
  </si>
  <si>
    <t>3271</t>
  </si>
  <si>
    <t>3272</t>
  </si>
  <si>
    <t>California Domestic Violence Prevention Fund</t>
  </si>
  <si>
    <t>3273</t>
  </si>
  <si>
    <t>Employment Opportunity Fund</t>
  </si>
  <si>
    <t>3274</t>
  </si>
  <si>
    <t>Social Services Subaccount, Vehicle License Fee Account</t>
  </si>
  <si>
    <t>3275</t>
  </si>
  <si>
    <t>County Medical Services Program Subaccount, Vehicle License Fee Account</t>
  </si>
  <si>
    <t>3276</t>
  </si>
  <si>
    <t>CalWORKs Maintenance of Effort Subacount, Vehicle License Fee Account</t>
  </si>
  <si>
    <t>3277</t>
  </si>
  <si>
    <t>County Medical Services Program Growth Subaccount, Vehicle License Fee Growth Ac</t>
  </si>
  <si>
    <t>3278</t>
  </si>
  <si>
    <t>Mental Health Subaccount, Vehicle License Fee Account</t>
  </si>
  <si>
    <t>3279</t>
  </si>
  <si>
    <t>Health Subaccount, Vehicle License Fee Account</t>
  </si>
  <si>
    <t>3280</t>
  </si>
  <si>
    <t>General Growth Subaccount, Vehicle License Fee Growth Account</t>
  </si>
  <si>
    <t>3281</t>
  </si>
  <si>
    <t>Family Support Subaccount, Vehicle License Fee Account</t>
  </si>
  <si>
    <t>3282</t>
  </si>
  <si>
    <t>Child Poverty and Family Supplemental Support Subaccount, Vehicle License Fee Ac</t>
  </si>
  <si>
    <t>3283</t>
  </si>
  <si>
    <t>County Medical Services Program Subaccount, Sales Tax Account</t>
  </si>
  <si>
    <t>3284</t>
  </si>
  <si>
    <t>County Medical Services Program Growth Subaccount, Sales Tax Growth Account</t>
  </si>
  <si>
    <t>3285</t>
  </si>
  <si>
    <t>Electronic Recording Authorization Fund</t>
  </si>
  <si>
    <t>3286</t>
  </si>
  <si>
    <t>Safe Neighborhoods and Schools Fund</t>
  </si>
  <si>
    <t>3287</t>
  </si>
  <si>
    <t>Second Chance Fund</t>
  </si>
  <si>
    <t>3288</t>
  </si>
  <si>
    <t>Cannabis Control Fund</t>
  </si>
  <si>
    <t>3289</t>
  </si>
  <si>
    <t>Cemetery and Funeral Fd</t>
  </si>
  <si>
    <t>3290</t>
  </si>
  <si>
    <t>Road Maintenance and Rehabilitation Account, STF</t>
  </si>
  <si>
    <t>3291</t>
  </si>
  <si>
    <t>Trade Corridor Enhancement Account, STF</t>
  </si>
  <si>
    <t>3292</t>
  </si>
  <si>
    <t>State Project Infrastructure Fund</t>
  </si>
  <si>
    <t>3293</t>
  </si>
  <si>
    <t>Health and Human Services Special Fund</t>
  </si>
  <si>
    <t>3294</t>
  </si>
  <si>
    <t>Consumer Recovery Account</t>
  </si>
  <si>
    <t>3295</t>
  </si>
  <si>
    <t>Education and Research Account</t>
  </si>
  <si>
    <t>3296</t>
  </si>
  <si>
    <t>Flood Risk Management Fund</t>
  </si>
  <si>
    <t>3297</t>
  </si>
  <si>
    <t>Major League Sporting Event Raffle Fund</t>
  </si>
  <si>
    <t>3299</t>
  </si>
  <si>
    <t>Oil and Gas Environmental Remediation Account</t>
  </si>
  <si>
    <t>3300</t>
  </si>
  <si>
    <t>Ammunition Vendors Special Account</t>
  </si>
  <si>
    <t>3301</t>
  </si>
  <si>
    <t>Lead-Acid Battery Cleanup Fund</t>
  </si>
  <si>
    <t>3302</t>
  </si>
  <si>
    <t>Safe Energy Infrastructure and Excavation Fund</t>
  </si>
  <si>
    <t>3303</t>
  </si>
  <si>
    <t>Ammunition Safety and Enforcement Special Fund</t>
  </si>
  <si>
    <t>3304</t>
  </si>
  <si>
    <t>California Healthcare, Research and Prevention Tobacco Tax Act of 2016 Fund</t>
  </si>
  <si>
    <t>3305</t>
  </si>
  <si>
    <t>Healthcare Treatment Fund</t>
  </si>
  <si>
    <t>3306</t>
  </si>
  <si>
    <t>Graduate Medical Education Account, CA Healthcare, Research and Prevention Tobac</t>
  </si>
  <si>
    <t>3307</t>
  </si>
  <si>
    <t>State Dental Program Account, California Healthcare, Research and Prevention Tob</t>
  </si>
  <si>
    <t>3308</t>
  </si>
  <si>
    <t>Tobacco Law Enforcement Account, California Healthcare, Research and Prevention</t>
  </si>
  <si>
    <t>3309</t>
  </si>
  <si>
    <t>Tobacco Prevention and Control Programs Account, California Healthcare, Research</t>
  </si>
  <si>
    <t>3310</t>
  </si>
  <si>
    <t>Medical Research Program Account, California Healthcare, Research and Prevention</t>
  </si>
  <si>
    <t>3311</t>
  </si>
  <si>
    <t>Health Care Services Plan Fines and Penalties Fund</t>
  </si>
  <si>
    <t>3312</t>
  </si>
  <si>
    <t>Natural Resources and Parks Preservation Fund</t>
  </si>
  <si>
    <t>3313</t>
  </si>
  <si>
    <t>Southern California Veterans Cemetery Master Development Fund</t>
  </si>
  <si>
    <t>3314</t>
  </si>
  <si>
    <t>California Cannabis Tax Fund</t>
  </si>
  <si>
    <t>3315</t>
  </si>
  <si>
    <t>Household Movers Fund, Professions and Vocations Fund</t>
  </si>
  <si>
    <t>3316</t>
  </si>
  <si>
    <t>Pet Lover's Fund, Specialized License Plate Fund</t>
  </si>
  <si>
    <t>3317</t>
  </si>
  <si>
    <t>Building Homes and Jobs Trust Fund</t>
  </si>
  <si>
    <t>3318</t>
  </si>
  <si>
    <t>Department of Public Health Subaccount, Tobacco Law Enforcement Account, CA Heal</t>
  </si>
  <si>
    <t>3319</t>
  </si>
  <si>
    <t>Department of Tax and Fee Adminstration Subaccount, Tobacco Law Enforcement Acco</t>
  </si>
  <si>
    <t>3320</t>
  </si>
  <si>
    <t>Department of Justice Subaccount, Tobacco Law Enforcement Account, CA Healthcare</t>
  </si>
  <si>
    <t>3321</t>
  </si>
  <si>
    <t>Department of Education Subaccount, Tobacco Prevention and Control Programs Acco</t>
  </si>
  <si>
    <t>3322</t>
  </si>
  <si>
    <t>Department of Public Health Subaccount, Tobacco Prevention and Control Programs</t>
  </si>
  <si>
    <t>3323</t>
  </si>
  <si>
    <t>Medi-Cal Emergency Medical Transport Fund</t>
  </si>
  <si>
    <t>3324</t>
  </si>
  <si>
    <t>Safe and Affordable Drinking Water Fund</t>
  </si>
  <si>
    <t>3325</t>
  </si>
  <si>
    <t>County Intervention Support Services Subaccount, Support Services Account Local</t>
  </si>
  <si>
    <t>3326</t>
  </si>
  <si>
    <t>Safe Drinking Water Small Community Emergency Grant Fund</t>
  </si>
  <si>
    <t>3327</t>
  </si>
  <si>
    <t>Reversion Account Subaccount, Mental Health Services Fund</t>
  </si>
  <si>
    <t>3328</t>
  </si>
  <si>
    <t>Pharmaceutical and Sharps Stewardship Fund</t>
  </si>
  <si>
    <t>3329</t>
  </si>
  <si>
    <t>Mobilehome Dispute Resolution Fund</t>
  </si>
  <si>
    <t>3330</t>
  </si>
  <si>
    <t>TNC Access for All Fund</t>
  </si>
  <si>
    <t>3331</t>
  </si>
  <si>
    <t>Medi-Cal Drug Rebate Fund</t>
  </si>
  <si>
    <t>3333</t>
  </si>
  <si>
    <t>Cannabis Tax Fund - Department of Tax and Fee Administration</t>
  </si>
  <si>
    <t>3334</t>
  </si>
  <si>
    <t>The Health Care Services Special Fund</t>
  </si>
  <si>
    <t>3335</t>
  </si>
  <si>
    <t>Cannabis Tax Fund - Department of Cannabis Control</t>
  </si>
  <si>
    <t>3336</t>
  </si>
  <si>
    <t>Cannabis Tax Fund - Department of Food and Agriculture</t>
  </si>
  <si>
    <t>3337</t>
  </si>
  <si>
    <t>Cannabis Tax Fund - Department of Public Health</t>
  </si>
  <si>
    <t>3338</t>
  </si>
  <si>
    <t>Cannabis Tax Fund - Department of Fish and Wildlife</t>
  </si>
  <si>
    <t>3339</t>
  </si>
  <si>
    <t>Cannabis Tax Fund - State Water Resources Control Board</t>
  </si>
  <si>
    <t>3340</t>
  </si>
  <si>
    <t>Cannabis Tax Fund - Department of Pesticide Regulation</t>
  </si>
  <si>
    <t>3341</t>
  </si>
  <si>
    <t>Cannabis Tax Fund - State Controller's Office</t>
  </si>
  <si>
    <t>3342</t>
  </si>
  <si>
    <t>Cannabis Tax Fund - Department of Finance</t>
  </si>
  <si>
    <t>3343</t>
  </si>
  <si>
    <t>Cannabis Tax Fund - Legislative Analyst's Office</t>
  </si>
  <si>
    <t>3344</t>
  </si>
  <si>
    <t>Cannabis Tax Fund - Department of Industrial Relations</t>
  </si>
  <si>
    <t>3345</t>
  </si>
  <si>
    <t>Cannabis Tax Fund - Employment Development Department</t>
  </si>
  <si>
    <t>3346</t>
  </si>
  <si>
    <t>Cannabis Tax Fund - Department of Cannabis Control - Allocation 2</t>
  </si>
  <si>
    <t>3347</t>
  </si>
  <si>
    <t>Cannabis Tax Fund - California Highway Patrol - Allocation 2</t>
  </si>
  <si>
    <t>3348</t>
  </si>
  <si>
    <t>Cannabis Tax Fund - Governor's Office Business and Economic Development -Allocat</t>
  </si>
  <si>
    <t>3349</t>
  </si>
  <si>
    <t>Cannabis Tax Fund - University of California San Diego Center for Medicinal Cann</t>
  </si>
  <si>
    <t>3350</t>
  </si>
  <si>
    <t>Cannabis Tax Fund - Department of Health Care Services, Youth Education, Prevent</t>
  </si>
  <si>
    <t>3351</t>
  </si>
  <si>
    <t>Cannabis Tax Fund - Department of Fish and Wildlife, Environmental Restoration a</t>
  </si>
  <si>
    <t>3352</t>
  </si>
  <si>
    <t>Cannabis Tax Fund - Department of Parks and Recreation, Environmental Restoratio</t>
  </si>
  <si>
    <t>3353</t>
  </si>
  <si>
    <t>Cannabis Tax Fund - California Highway Patrol, State and Local Government Law En</t>
  </si>
  <si>
    <t>3354</t>
  </si>
  <si>
    <t>Cannabis Tax Fund - Board of State and Community Corrections, State and Local Go</t>
  </si>
  <si>
    <t>3356</t>
  </si>
  <si>
    <t>Pharmaceutical and Sharps Stewardship Penalty Account</t>
  </si>
  <si>
    <t>3357</t>
  </si>
  <si>
    <t>The Supportive Housing Program Subaccount, Mental Health Services Fund</t>
  </si>
  <si>
    <t>3358</t>
  </si>
  <si>
    <t>Truck Emission Check Fund</t>
  </si>
  <si>
    <t>3359</t>
  </si>
  <si>
    <t>Certification and Compliance Fund</t>
  </si>
  <si>
    <t>3360</t>
  </si>
  <si>
    <t>Financial Empowerment Fund</t>
  </si>
  <si>
    <t>3361</t>
  </si>
  <si>
    <t>California Earthquake Safety Fund</t>
  </si>
  <si>
    <t>3362</t>
  </si>
  <si>
    <t>PACE Oversight Fund of the State Department of Health Care Services</t>
  </si>
  <si>
    <t>3363</t>
  </si>
  <si>
    <t>Financial Protection Fund</t>
  </si>
  <si>
    <t>3364</t>
  </si>
  <si>
    <t>Department of Fish and Wildlife - California Environmental Quality Act Fund</t>
  </si>
  <si>
    <t>3365</t>
  </si>
  <si>
    <t>California Access to Housing and Services Fund</t>
  </si>
  <si>
    <t>3366</t>
  </si>
  <si>
    <t>California Electronic Cigarette Excise Tax Fund</t>
  </si>
  <si>
    <t>3371</t>
  </si>
  <si>
    <t>Aliso Canyon Recovery Account</t>
  </si>
  <si>
    <t>3372</t>
  </si>
  <si>
    <t>Data Brokers’ Registry Fund</t>
  </si>
  <si>
    <t>3373</t>
  </si>
  <si>
    <t>Building Initiative for Low-Emissions Development Program Fund</t>
  </si>
  <si>
    <t>3375</t>
  </si>
  <si>
    <t>Loan Repayment Program Account, Healthcare Treatment Fund</t>
  </si>
  <si>
    <t>3376</t>
  </si>
  <si>
    <t>Cannabis Tax Fund - Governor's Office of Business and Economic Development</t>
  </si>
  <si>
    <t>3377</t>
  </si>
  <si>
    <t>Center for Data Insights and Innovation Fund</t>
  </si>
  <si>
    <t>3378</t>
  </si>
  <si>
    <t>Small Business Hiring Credit Fund</t>
  </si>
  <si>
    <t>3379</t>
  </si>
  <si>
    <t>Golden State Stimulus Emergency Fund</t>
  </si>
  <si>
    <t>3380</t>
  </si>
  <si>
    <t>Horse and Jockey Safety and Welfare Account</t>
  </si>
  <si>
    <t>3381</t>
  </si>
  <si>
    <t>Health Care Affordability Reserve Fund</t>
  </si>
  <si>
    <t>3383</t>
  </si>
  <si>
    <t>Forced or Involuntary Sterilization Compensation Account</t>
  </si>
  <si>
    <t>3385</t>
  </si>
  <si>
    <t>Transgender Wellness and Equity Fund</t>
  </si>
  <si>
    <t>3387</t>
  </si>
  <si>
    <t>Certified Veteran Service Provider Program Fund</t>
  </si>
  <si>
    <t>3388</t>
  </si>
  <si>
    <t>Cannabis Fines and Penalties Account</t>
  </si>
  <si>
    <t>3389</t>
  </si>
  <si>
    <t>County Revenue Protection Fund</t>
  </si>
  <si>
    <t>3390</t>
  </si>
  <si>
    <t>Mercury Thermostat Collection Program Fund</t>
  </si>
  <si>
    <t>3391</t>
  </si>
  <si>
    <t>Small and Rural Hospital Relief Fund</t>
  </si>
  <si>
    <t>3392</t>
  </si>
  <si>
    <t>Nesting Bird Habitat Incentive Program Account, Fish and Game Preservation Fund</t>
  </si>
  <si>
    <t>3393</t>
  </si>
  <si>
    <t>California Desert Conservation Program Fund Account</t>
  </si>
  <si>
    <t>3394</t>
  </si>
  <si>
    <t>Cal Electronic Cigarette Excise Tax Fund, Health Professions Career Oppor Pgrm</t>
  </si>
  <si>
    <t>3395</t>
  </si>
  <si>
    <t>Cal Electronic Cigarette Excise Tax Fund, University of California Medical Edu</t>
  </si>
  <si>
    <t>3396</t>
  </si>
  <si>
    <t>Industrial Hemp Enrollment and Oversight Fund</t>
  </si>
  <si>
    <t>3397</t>
  </si>
  <si>
    <t>Opioid Settlements Fund</t>
  </si>
  <si>
    <t>3398</t>
  </si>
  <si>
    <t>California Emergency Relief Fund</t>
  </si>
  <si>
    <t>3399</t>
  </si>
  <si>
    <t>Better for Families Tax Refund Fund</t>
  </si>
  <si>
    <t>3400</t>
  </si>
  <si>
    <t>3401</t>
  </si>
  <si>
    <t>Medi-Cal Loan Repayment Program Special Fund</t>
  </si>
  <si>
    <t>3402</t>
  </si>
  <si>
    <t>Learning Recovery Emergency Fund</t>
  </si>
  <si>
    <t>3403</t>
  </si>
  <si>
    <t>California HOPE for Children Trust Accnt</t>
  </si>
  <si>
    <t>3404</t>
  </si>
  <si>
    <t>Mental Health Diversion Fund</t>
  </si>
  <si>
    <t>3405</t>
  </si>
  <si>
    <t>Seismic Retrofitting Program for Soft Story Multifamily Housing Fund</t>
  </si>
  <si>
    <t>3406</t>
  </si>
  <si>
    <t>Seismic Retrofitting Account</t>
  </si>
  <si>
    <t>3407</t>
  </si>
  <si>
    <t>California Plastic Pollution Mitigation Fund</t>
  </si>
  <si>
    <t>3408</t>
  </si>
  <si>
    <t>California Circular Economy Fund</t>
  </si>
  <si>
    <t>3409</t>
  </si>
  <si>
    <t>Digital Divide Account, California Teleconnect Fund Administrative Committee Fun</t>
  </si>
  <si>
    <t>3410</t>
  </si>
  <si>
    <t>Lithium Extraction Excise Tax Fund</t>
  </si>
  <si>
    <t>3411</t>
  </si>
  <si>
    <t>Broadband Loan Loss Reserve Fund</t>
  </si>
  <si>
    <t>3412</t>
  </si>
  <si>
    <t>Salton Sea Lithium Fund</t>
  </si>
  <si>
    <t>3413</t>
  </si>
  <si>
    <t>Diablo Canyon Extension Fund</t>
  </si>
  <si>
    <t>3414</t>
  </si>
  <si>
    <t>988 State Suicide and Behavioral Health Crisis Services Fund</t>
  </si>
  <si>
    <t>3415</t>
  </si>
  <si>
    <t>Fish and Wildlife Regional Conservation Investment Strategy Program Fund</t>
  </si>
  <si>
    <t>3416</t>
  </si>
  <si>
    <t>Covered Battery Recycling Fund</t>
  </si>
  <si>
    <t>3417</t>
  </si>
  <si>
    <t>Covered Electronic Waste Recycling Fee Subaccount, E. Waste Recovery and Recyc</t>
  </si>
  <si>
    <t>3418</t>
  </si>
  <si>
    <t>Covered Battery-Embedded Waste Recycling Fee Subaccount, E. Waste Recovery and R</t>
  </si>
  <si>
    <t>3419</t>
  </si>
  <si>
    <t>Mobilehome and Recreational Vehicle Park Training Fund</t>
  </si>
  <si>
    <t>3420</t>
  </si>
  <si>
    <t>Medi-Cal County Behavioral Health Fund</t>
  </si>
  <si>
    <t>3421</t>
  </si>
  <si>
    <t>California Tobacco Directory Fund</t>
  </si>
  <si>
    <t>3423</t>
  </si>
  <si>
    <t>Covered Battery Recycling Penalty Account</t>
  </si>
  <si>
    <t>3424</t>
  </si>
  <si>
    <t>CARE Act Accountability Fund</t>
  </si>
  <si>
    <t>3425</t>
  </si>
  <si>
    <t>Employee Housing Regulation Fund</t>
  </si>
  <si>
    <t>3426</t>
  </si>
  <si>
    <t>Lanterman-Petris-Short Act Data and Reporting Oversight Fund</t>
  </si>
  <si>
    <t>3427</t>
  </si>
  <si>
    <t>Army Facilities Agreement Program Income Fund</t>
  </si>
  <si>
    <t>3428</t>
  </si>
  <si>
    <t>Managed Care Enrollment Fund</t>
  </si>
  <si>
    <t>3429</t>
  </si>
  <si>
    <t>Prescribed Fire Claims Fund</t>
  </si>
  <si>
    <t>3430</t>
  </si>
  <si>
    <t>Western Joshua Tree Conservation Fund</t>
  </si>
  <si>
    <t>3431</t>
  </si>
  <si>
    <t>Medi-Cal Provider Payment Reserve Fund</t>
  </si>
  <si>
    <t>3432</t>
  </si>
  <si>
    <t>Distressed Hospital Loan Program Fund</t>
  </si>
  <si>
    <t>3433</t>
  </si>
  <si>
    <t>California Student Housing Revolving Loan Fund</t>
  </si>
  <si>
    <t>3434</t>
  </si>
  <si>
    <t>California Fire Response Fund</t>
  </si>
  <si>
    <t>3435</t>
  </si>
  <si>
    <t>Special District Fire Response Fund, California Fire Response Fund</t>
  </si>
  <si>
    <t>3436</t>
  </si>
  <si>
    <t>Health Care Payments Data Fund</t>
  </si>
  <si>
    <t>3437</t>
  </si>
  <si>
    <t>Gun Violence Prevention and School Safety Fund</t>
  </si>
  <si>
    <t>3438</t>
  </si>
  <si>
    <t>Household Goods and Services Fund, Professions and Vocations Fund</t>
  </si>
  <si>
    <t>3439</t>
  </si>
  <si>
    <t>Pilot Boat Surcharge Account, Board of Pilot Commissioners’ Special Fund</t>
  </si>
  <si>
    <t>3440</t>
  </si>
  <si>
    <t>California Unflavored Tobacco List Fund</t>
  </si>
  <si>
    <t>3441</t>
  </si>
  <si>
    <t>Salton Sea Conservancy Fund</t>
  </si>
  <si>
    <t>3442</t>
  </si>
  <si>
    <t>Protect Access to Health Care Fund</t>
  </si>
  <si>
    <t>3443</t>
  </si>
  <si>
    <t>Health Care Oversight &amp; Accountability Subfund, Protect Access to Health Care Fund</t>
  </si>
  <si>
    <t>3444</t>
  </si>
  <si>
    <t>Improving Access to Health Care Subfund, Protect Access to Health Care Fund</t>
  </si>
  <si>
    <t>3445</t>
  </si>
  <si>
    <t>Historic Venue Restoration and Resiliency Fund</t>
  </si>
  <si>
    <t>3446</t>
  </si>
  <si>
    <t>Cannabis-Impacted Lands Restoration Fund</t>
  </si>
  <si>
    <t>3447</t>
  </si>
  <si>
    <t>Pharmacy Benefit Manager Fund</t>
  </si>
  <si>
    <t>3448</t>
  </si>
  <si>
    <t>California Crime Victims Fund</t>
  </si>
  <si>
    <t>3449</t>
  </si>
  <si>
    <t>Equitable Community Repair and Reinvestment Account</t>
  </si>
  <si>
    <t>3450</t>
  </si>
  <si>
    <t>Textile Stewardship Recovery Fund</t>
  </si>
  <si>
    <t>3451</t>
  </si>
  <si>
    <t>Behavioral Health Schoolsite Fee Schedule Administration Fund</t>
  </si>
  <si>
    <t>3452</t>
  </si>
  <si>
    <t>Recycling Enhancement Penalty Account</t>
  </si>
  <si>
    <t>3453</t>
  </si>
  <si>
    <t>Restoration Management Permit Program Fund</t>
  </si>
  <si>
    <t>3454</t>
  </si>
  <si>
    <t>Primary Care Account, Improving Access to Health Care Subfund</t>
  </si>
  <si>
    <t>3455</t>
  </si>
  <si>
    <t>Specialty Care Account, Improving Access to Health Care Subfund</t>
  </si>
  <si>
    <t>3456</t>
  </si>
  <si>
    <t>Emergency Department Physicians Account, Improving Access to Health Care Subfund</t>
  </si>
  <si>
    <t>3457</t>
  </si>
  <si>
    <t>Outpatient and Clinic Access Account, Improving Access to Health Care Subfund</t>
  </si>
  <si>
    <t>3458</t>
  </si>
  <si>
    <t>Family Planning Account, Improving Access to Health Care Subfund</t>
  </si>
  <si>
    <t>3459</t>
  </si>
  <si>
    <t>Reproductive Health Account, Improving Access to Health Care Subfund</t>
  </si>
  <si>
    <t>3460</t>
  </si>
  <si>
    <t>Emergency Medical Transportation Account, Improving Access to Health Care Subfund</t>
  </si>
  <si>
    <t>3461</t>
  </si>
  <si>
    <t>Ground Emergency Medical Transportation Subaccount, Emergency Medical Transportation Account</t>
  </si>
  <si>
    <t>3462</t>
  </si>
  <si>
    <t>Air Ambulance Emergency Medical Transportation Subaccount, Emergency Medical Transportation Account</t>
  </si>
  <si>
    <t>3463</t>
  </si>
  <si>
    <t>Emergency Department and Hospital Services Account, Improving Access to Health Care Subfund</t>
  </si>
  <si>
    <t>3464</t>
  </si>
  <si>
    <t>Designated Public Hospital Account, Improving Access to Health Care Subfund</t>
  </si>
  <si>
    <t>3465</t>
  </si>
  <si>
    <t>Improving Mental Health Account, Improving Access to Health Care Subfund</t>
  </si>
  <si>
    <t>3466</t>
  </si>
  <si>
    <t>Health Care Workers Account, Improving Access to Health Care Subfund</t>
  </si>
  <si>
    <t>3467</t>
  </si>
  <si>
    <t>Graduate Medical Education Subaccount, Health Care Workers Account</t>
  </si>
  <si>
    <t>3468</t>
  </si>
  <si>
    <t>Medi-Cal Workforce Subaccount, Health Care Workers Account</t>
  </si>
  <si>
    <t>3469</t>
  </si>
  <si>
    <t>Clinic Quality Account, Improving Access to Health Care Subfund</t>
  </si>
  <si>
    <t>3470</t>
  </si>
  <si>
    <t>Improved Dental Services Account, Improving Access to Health Care Subfund</t>
  </si>
  <si>
    <t>3471</t>
  </si>
  <si>
    <t>Medi-Cal Access and Support Account, Improving Access to Health Care Subfund</t>
  </si>
  <si>
    <t>3472</t>
  </si>
  <si>
    <t>Community Health Workers Account, Improving Access to Health Care Subfund</t>
  </si>
  <si>
    <t>3473</t>
  </si>
  <si>
    <t>Health Care Workforce Loan Repayment Account, Improving Access to Health Care Subfund</t>
  </si>
  <si>
    <t>3474</t>
  </si>
  <si>
    <t>Advanced Practice Clinicians and Allied Health Care Loan Repayment Subaccount, Health Care Workforce Loan Repayment Account</t>
  </si>
  <si>
    <t>3475</t>
  </si>
  <si>
    <t>CalHealthCares Subaccount, Health Care Workforce Loan Repayment Account</t>
  </si>
  <si>
    <t>3476</t>
  </si>
  <si>
    <t>Affordable Prescription Drugs Account, Improving Access to Health Care Subfund</t>
  </si>
  <si>
    <t>3477</t>
  </si>
  <si>
    <t>Internal Departmental Quality Improvement Account</t>
  </si>
  <si>
    <t>3478</t>
  </si>
  <si>
    <t>Skilled Nursing Facility Minimum Staffing Penalty Account</t>
  </si>
  <si>
    <t>3479</t>
  </si>
  <si>
    <t>State Health Facilities Citation Penalties Account</t>
  </si>
  <si>
    <t>6000</t>
  </si>
  <si>
    <t>California Public Library Construction and Renovation Fund</t>
  </si>
  <si>
    <t>6001</t>
  </si>
  <si>
    <t>Safe Drinking Water, Clean Water, Watershed Protection &amp; Flood Protection Bd Fd</t>
  </si>
  <si>
    <t>6002</t>
  </si>
  <si>
    <t>Flood Protection Account</t>
  </si>
  <si>
    <t>6003</t>
  </si>
  <si>
    <t>Floodplain Mapping Subaccount</t>
  </si>
  <si>
    <t>6004</t>
  </si>
  <si>
    <t>Agriculture and Open Space Mapping Subaccount</t>
  </si>
  <si>
    <t>6005</t>
  </si>
  <si>
    <t>Flood Protection Corridor Subaccount</t>
  </si>
  <si>
    <t>6006</t>
  </si>
  <si>
    <t>Flood Control Subventions Subaccount</t>
  </si>
  <si>
    <t>6007</t>
  </si>
  <si>
    <t>Urban Stream Restoration Subaccount</t>
  </si>
  <si>
    <t>6008</t>
  </si>
  <si>
    <t>State Capital Protection Subaccount</t>
  </si>
  <si>
    <t>6009</t>
  </si>
  <si>
    <t>San Lorenzo River Flood Control Subaccount</t>
  </si>
  <si>
    <t>6010</t>
  </si>
  <si>
    <t>Yuba Feather Flood Protection Subaccount</t>
  </si>
  <si>
    <t>6011</t>
  </si>
  <si>
    <t>Arroyo Pasajero Watershed Subaccount</t>
  </si>
  <si>
    <t>6012</t>
  </si>
  <si>
    <t>Watershed Protection Account</t>
  </si>
  <si>
    <t>6013</t>
  </si>
  <si>
    <t>Watershed Protection Subaccount</t>
  </si>
  <si>
    <t>6014</t>
  </si>
  <si>
    <t>Water and Watershed Education Subaccount</t>
  </si>
  <si>
    <t>6015</t>
  </si>
  <si>
    <t>River Protection Subaccount</t>
  </si>
  <si>
    <t>6016</t>
  </si>
  <si>
    <t>Santa Ana River Watershed Subaccount</t>
  </si>
  <si>
    <t>6017</t>
  </si>
  <si>
    <t>Lake Elsinore and San Jacinto Watershed Subaccount</t>
  </si>
  <si>
    <t>6018</t>
  </si>
  <si>
    <t>Coastal Watershed Salmon Habitat Subaccount</t>
  </si>
  <si>
    <t>6019</t>
  </si>
  <si>
    <t>Nonpoint Source Pollution Control Subaccount</t>
  </si>
  <si>
    <t>6020</t>
  </si>
  <si>
    <t>6021</t>
  </si>
  <si>
    <t>Wastewater Construction Grant Subaccount</t>
  </si>
  <si>
    <t>6022</t>
  </si>
  <si>
    <t>Coastal Nonpoint Source Control Subaccount</t>
  </si>
  <si>
    <t>6023</t>
  </si>
  <si>
    <t>Water Conservation Account</t>
  </si>
  <si>
    <t>6024</t>
  </si>
  <si>
    <t>Water Supply, Reliability and Infrastructure Account</t>
  </si>
  <si>
    <t>6025</t>
  </si>
  <si>
    <t>Conjunctive Use Subaccount</t>
  </si>
  <si>
    <t>6026</t>
  </si>
  <si>
    <t>Bay-Delta Multipurpose Water Management Subaccount</t>
  </si>
  <si>
    <t>6027</t>
  </si>
  <si>
    <t>Interim Water Supply &amp; Water Quality Infrastructure &amp; Management Subaccount</t>
  </si>
  <si>
    <t>6028</t>
  </si>
  <si>
    <t>Higher Education Capital Outlay Bond Fund of 2002</t>
  </si>
  <si>
    <t>6029</t>
  </si>
  <si>
    <t>CA Clean Water, Clean Air, Safe Neighborhood Parks, &amp; Coastal Protection Fund</t>
  </si>
  <si>
    <t>6030</t>
  </si>
  <si>
    <t>Tobacco Securitization Fund</t>
  </si>
  <si>
    <t>6031</t>
  </si>
  <si>
    <t>Water Security, Clean Drinking Water, Coastal and Beach Protection Fund of 2002</t>
  </si>
  <si>
    <t>6032</t>
  </si>
  <si>
    <t>Voting Modernization Fund</t>
  </si>
  <si>
    <t>6033</t>
  </si>
  <si>
    <t>California Youth Soccer and Recreation Development Fund</t>
  </si>
  <si>
    <t>6034</t>
  </si>
  <si>
    <t>State Urban Parks and Healthy Communities Fund</t>
  </si>
  <si>
    <t>6035</t>
  </si>
  <si>
    <t>Santa Monica Bay Restoration Account</t>
  </si>
  <si>
    <t>6036</t>
  </si>
  <si>
    <t>School Facilities Fund, 2002 State</t>
  </si>
  <si>
    <t>6037</t>
  </si>
  <si>
    <t>Housing and Emergency Shelter Trust Fund</t>
  </si>
  <si>
    <t>6038</t>
  </si>
  <si>
    <t>Building Equity and Growth in Neighborhoods (BEGIN) Fund</t>
  </si>
  <si>
    <t>6039</t>
  </si>
  <si>
    <t>Preservation Opportunity Fund</t>
  </si>
  <si>
    <t>6040</t>
  </si>
  <si>
    <t>Charter School Facilities Account, 2002 State School Facilities Fund</t>
  </si>
  <si>
    <t>6041</t>
  </si>
  <si>
    <t>Higher Education Capital Outlay Bond Fund, 2004</t>
  </si>
  <si>
    <t>6042</t>
  </si>
  <si>
    <t>Pension Obligation Bond Fund</t>
  </si>
  <si>
    <t>6043</t>
  </si>
  <si>
    <t>High-Speed Passenger Train Bond Fund</t>
  </si>
  <si>
    <t>6044</t>
  </si>
  <si>
    <t>School Facilities Fund, 2004 State</t>
  </si>
  <si>
    <t>6045</t>
  </si>
  <si>
    <t>Economic Recovery Fund</t>
  </si>
  <si>
    <t>6046</t>
  </si>
  <si>
    <t>Children's Hospital Fund</t>
  </si>
  <si>
    <t>6047</t>
  </si>
  <si>
    <t>California Stem Cell Research and Cures Fund</t>
  </si>
  <si>
    <t>6048</t>
  </si>
  <si>
    <t>2006 University Capital Outlay Bond Fund</t>
  </si>
  <si>
    <t>6049</t>
  </si>
  <si>
    <t>2006 California Community College Capital Outlay Bond Fund</t>
  </si>
  <si>
    <t>6050</t>
  </si>
  <si>
    <t>Tobacco Asset Sales Revenue Fund</t>
  </si>
  <si>
    <t>6051</t>
  </si>
  <si>
    <t>SafeDrkWtr WtrQuality Supply FloodControl River CoastalProtectionFd of 2006</t>
  </si>
  <si>
    <t>6052</t>
  </si>
  <si>
    <t>Disaster Preparedness and Flood Prevention Bond Fund of 2006</t>
  </si>
  <si>
    <t>6053</t>
  </si>
  <si>
    <t>Highway Safety, Traffic Reduction, Air Quality, and Port Security Fund of 2006</t>
  </si>
  <si>
    <t>6054</t>
  </si>
  <si>
    <t>CA PortsInfrastructure,Security,&amp;AirQualityImprovementAcct,HSTRAQPS Fund of 2006</t>
  </si>
  <si>
    <t>6055</t>
  </si>
  <si>
    <t>Corridor Mobility Improvement Account, HSTRAQPS Fund of 2006</t>
  </si>
  <si>
    <t>6056</t>
  </si>
  <si>
    <t>Trade Corridors Improvement Fund</t>
  </si>
  <si>
    <t>6057</t>
  </si>
  <si>
    <t>2006 State School Facilities Fund</t>
  </si>
  <si>
    <t>6058</t>
  </si>
  <si>
    <t>TransFacilAcct,HwySafety,TrafficReduction,AirQuality,andPortSecurityFd of 2006</t>
  </si>
  <si>
    <t>6059</t>
  </si>
  <si>
    <t>PublicTransModernization,Improvement,&amp;ServiceEnhancementAcct,HSTRAQPS</t>
  </si>
  <si>
    <t>6060</t>
  </si>
  <si>
    <t>State-LoclPrtnrshpProgAcct,HwySfty,TrafficReduc,AirQualty,&amp;PrtSecurityFd of 2006</t>
  </si>
  <si>
    <t>6061</t>
  </si>
  <si>
    <t>TrnstSystSfty,Scrty&amp;DstrRespAcct,HwySfty,TrfcReduc,AirQulty&amp;PrtSecrtyFd of 2006</t>
  </si>
  <si>
    <t>6062</t>
  </si>
  <si>
    <t>LocalBridgeSeismicRetrofitAcct,HwySfty,TrafficReduc,AirQual&amp;PrtSecrtyFd of 2006</t>
  </si>
  <si>
    <t>6063</t>
  </si>
  <si>
    <t>Hwy-RailrdCrossingSftyAcct,HwySfty,TrafficReduc,AirQual&amp;PortSecurityFd of 2006</t>
  </si>
  <si>
    <t>6064</t>
  </si>
  <si>
    <t>HwySfty,Rehab,&amp;PresrvtnAcct,HwySfty,TrafficReduc,AirQual,&amp;PortSecurtyFd of 2006</t>
  </si>
  <si>
    <t>6065</t>
  </si>
  <si>
    <t>LclSts&amp;RdImprvnt,CngstnRlf,&amp;TrfcSaftyAcctOf2006,HwySfty,TrfcRdc,ArQlty,&amp;PrtScrty</t>
  </si>
  <si>
    <t>6066</t>
  </si>
  <si>
    <t>Housing and Emergency Shelter Trust Fund of 2006</t>
  </si>
  <si>
    <t>6067</t>
  </si>
  <si>
    <t>Affordable Housing Account, Housing and Emergency Shelter Trust Fund of 2006</t>
  </si>
  <si>
    <t>6068</t>
  </si>
  <si>
    <t>Affordable Housing Innovation Fund</t>
  </si>
  <si>
    <t>6069</t>
  </si>
  <si>
    <t>RegionalPlanning,Hsg,&amp;InfillIncentiveAcct,Hsg&amp;EmergencyShelterTrustFd of 2006</t>
  </si>
  <si>
    <t>6070</t>
  </si>
  <si>
    <t>Transit-OrientedDevelopmentAccount,Housing&amp;EmergencyShelterTrustFd of 2006</t>
  </si>
  <si>
    <t>6071</t>
  </si>
  <si>
    <t>HsgUrbanSuburban&amp;RuralParksAcct,Housing&amp;EmergencyShelterTrust Fd of 2006</t>
  </si>
  <si>
    <t>6072</t>
  </si>
  <si>
    <t>St Rte 99 Acct,Hgwy Safety,Traffic Reduction,Air Qlity,&amp; Port Sec Fd of 2006</t>
  </si>
  <si>
    <t>6073</t>
  </si>
  <si>
    <t>Prt&amp;Maritime Sec Acct,Hwy Safety,Traffic Reduction,Air Quality,&amp;Prt Sec of 2006</t>
  </si>
  <si>
    <t>6074</t>
  </si>
  <si>
    <t>2008 University Capital Outlay Bond Fund</t>
  </si>
  <si>
    <t>6075</t>
  </si>
  <si>
    <t>2008 California Community College Capital Outlay Bond Fund</t>
  </si>
  <si>
    <t>6076</t>
  </si>
  <si>
    <t>California Ocean Protection Trust Fund</t>
  </si>
  <si>
    <t>6077</t>
  </si>
  <si>
    <t>2008 Judicial Council Capital Outlay Bond Fund</t>
  </si>
  <si>
    <t>6078</t>
  </si>
  <si>
    <t>2008 Earthquake Safety and Public Buildings Rehabilitation Fund</t>
  </si>
  <si>
    <t>6079</t>
  </si>
  <si>
    <t>Children's Hospital Bond Act Fund</t>
  </si>
  <si>
    <t>6080</t>
  </si>
  <si>
    <t>Safe, Clean, and Reliable Drinking Water Supply Fund of 2012</t>
  </si>
  <si>
    <t>6081</t>
  </si>
  <si>
    <t>Veterans Bonds Payment Fund</t>
  </si>
  <si>
    <t>6082</t>
  </si>
  <si>
    <t>Housing for Veterans Fund</t>
  </si>
  <si>
    <t>6083</t>
  </si>
  <si>
    <t>Water Quality, Supply, and Infrastructure Improvement Fund of 2014</t>
  </si>
  <si>
    <t>6084</t>
  </si>
  <si>
    <t>No Place Like Home Fund</t>
  </si>
  <si>
    <t>6085</t>
  </si>
  <si>
    <t>California Border Environmental and Public Health Protection Fund</t>
  </si>
  <si>
    <t>6086</t>
  </si>
  <si>
    <t>2016 State School Facilities Fund</t>
  </si>
  <si>
    <t>6087</t>
  </si>
  <si>
    <t>2016 California Community College Capital Outlay Bond Fund</t>
  </si>
  <si>
    <t>6088</t>
  </si>
  <si>
    <t>California Drought, Water, Parks, Climate, Coastal Protection, and Outdoor Acces</t>
  </si>
  <si>
    <t>6089</t>
  </si>
  <si>
    <t>Affordable Housing Bond Act Trust Fund of 2018</t>
  </si>
  <si>
    <t>6090</t>
  </si>
  <si>
    <t>Children's Hospital Bond Act Fund of 2018</t>
  </si>
  <si>
    <t>6091</t>
  </si>
  <si>
    <t>California Stem Cell Research and Cures Fund of 2020</t>
  </si>
  <si>
    <t>6092</t>
  </si>
  <si>
    <t>Behavioral Health Infrastructure Fund</t>
  </si>
  <si>
    <t>6093</t>
  </si>
  <si>
    <t>Safe Drinking Water, Wildfire Prevention, Drought Preparedness, and Clean Air Fund</t>
  </si>
  <si>
    <t>6094</t>
  </si>
  <si>
    <t>2024 State School Facilities Fund</t>
  </si>
  <si>
    <t>6095</t>
  </si>
  <si>
    <t>2024 California Community College Capital Outlay Bond Fund</t>
  </si>
  <si>
    <t>6801</t>
  </si>
  <si>
    <t>Transportation Financing Subaccount, SHA, STF</t>
  </si>
  <si>
    <t>6802</t>
  </si>
  <si>
    <t>California Transportation Financing Authority Fund</t>
  </si>
  <si>
    <t>7499</t>
  </si>
  <si>
    <t>Tobacco Securitization Fund/ DO NOT USE</t>
  </si>
  <si>
    <t>7500</t>
  </si>
  <si>
    <t>Public Water System, Safe Drinking Water State Revolving Fund</t>
  </si>
  <si>
    <t>7501</t>
  </si>
  <si>
    <t>Auxiliary Organizations</t>
  </si>
  <si>
    <t>7502</t>
  </si>
  <si>
    <t>Demonstration Disproportionate Share Hospital Fund</t>
  </si>
  <si>
    <t>7503</t>
  </si>
  <si>
    <t>Health Care Support Fund</t>
  </si>
  <si>
    <t>7504</t>
  </si>
  <si>
    <t>South Los Angeles Medical Services Preservation Fund</t>
  </si>
  <si>
    <t>7505</t>
  </si>
  <si>
    <t>Revolving Loans Fund</t>
  </si>
  <si>
    <t>7895</t>
  </si>
  <si>
    <t>Extramural Federal Funds - Not in State Treasury</t>
  </si>
  <si>
    <t>7896</t>
  </si>
  <si>
    <t>8000</t>
  </si>
  <si>
    <t>Charter School Security Fund</t>
  </si>
  <si>
    <t>8001</t>
  </si>
  <si>
    <t>Teachers Health Benefits Fund</t>
  </si>
  <si>
    <t>8002</t>
  </si>
  <si>
    <t>National World War II Veterans Memorial Trust Fund</t>
  </si>
  <si>
    <t>8003</t>
  </si>
  <si>
    <t>Asthma and Lung Disease Research Fund</t>
  </si>
  <si>
    <t>8004</t>
  </si>
  <si>
    <t>Child Support Collections Recovery Fund</t>
  </si>
  <si>
    <t>8005</t>
  </si>
  <si>
    <t>Teachers Replacement Benefits Program Fund</t>
  </si>
  <si>
    <t>8006</t>
  </si>
  <si>
    <t>Lupus Foundation of America, California Chapters Fund</t>
  </si>
  <si>
    <t>8007</t>
  </si>
  <si>
    <t>Specialty Care Fund</t>
  </si>
  <si>
    <t>8008</t>
  </si>
  <si>
    <t>State Employees Pretax Parking Fund</t>
  </si>
  <si>
    <t>8009</t>
  </si>
  <si>
    <t>Agricultural Employee Relief Fund</t>
  </si>
  <si>
    <t>8010</t>
  </si>
  <si>
    <t>Organ and Tissue Donor Registry Fund</t>
  </si>
  <si>
    <t>8011</t>
  </si>
  <si>
    <t>Oak Woodlands Conservation Fund</t>
  </si>
  <si>
    <t>8012</t>
  </si>
  <si>
    <t>San Diego River Conservancy Fund</t>
  </si>
  <si>
    <t>8013</t>
  </si>
  <si>
    <t>Environmental Enforcement and Training Account</t>
  </si>
  <si>
    <t>8014</t>
  </si>
  <si>
    <t>California Pharmacist Scholarship and Loan Repayment Program Fund</t>
  </si>
  <si>
    <t>8015</t>
  </si>
  <si>
    <t>Public Health Protection from Indoor Mold Hazards Fund</t>
  </si>
  <si>
    <t>8016</t>
  </si>
  <si>
    <t>Energy Settlement Account</t>
  </si>
  <si>
    <t>8017</t>
  </si>
  <si>
    <t>California Missions Foundation Fund</t>
  </si>
  <si>
    <t>8018</t>
  </si>
  <si>
    <t>Salton Sea Restoration Fund</t>
  </si>
  <si>
    <t>8019</t>
  </si>
  <si>
    <t>Deficit Recovery Fund</t>
  </si>
  <si>
    <t>8020</t>
  </si>
  <si>
    <t>Environmental Education Account</t>
  </si>
  <si>
    <t>8021</t>
  </si>
  <si>
    <t>Unclaimed Property Fees Account, Unclaimed Property Fund</t>
  </si>
  <si>
    <t>8022</t>
  </si>
  <si>
    <t>California Military Family Relief Fund</t>
  </si>
  <si>
    <t>8023</t>
  </si>
  <si>
    <t>Child Welfare Services Program Improvement Fund</t>
  </si>
  <si>
    <t>8024</t>
  </si>
  <si>
    <t>Worker Safety Bilingual Investigative Support, Enforcement, and Training Account</t>
  </si>
  <si>
    <t>8025</t>
  </si>
  <si>
    <t>California Prostate Cancer Research Fund</t>
  </si>
  <si>
    <t>8026</t>
  </si>
  <si>
    <t>8027</t>
  </si>
  <si>
    <t>Gateway Fund</t>
  </si>
  <si>
    <t>8028</t>
  </si>
  <si>
    <t>Petroleum Financing Collection Account, California Economic Development Grant</t>
  </si>
  <si>
    <t>8029</t>
  </si>
  <si>
    <t>Coastal Trust Fund</t>
  </si>
  <si>
    <t>8031</t>
  </si>
  <si>
    <t>Child Support Payment Trust Fund</t>
  </si>
  <si>
    <t>8032</t>
  </si>
  <si>
    <t>Oil Trust Fund</t>
  </si>
  <si>
    <t>8033</t>
  </si>
  <si>
    <t>Distressed Hospital Fund</t>
  </si>
  <si>
    <t>8034</t>
  </si>
  <si>
    <t>Medically Underserved Account for Physicians, Health Professions Education Fund</t>
  </si>
  <si>
    <t>8035</t>
  </si>
  <si>
    <t>California Sexual Violence Victim Services Fund</t>
  </si>
  <si>
    <t>8036</t>
  </si>
  <si>
    <t>California Colorectal Cancer Prevention Fund</t>
  </si>
  <si>
    <t>8037</t>
  </si>
  <si>
    <t>Veterans' Quality of Life Fund</t>
  </si>
  <si>
    <t>8038</t>
  </si>
  <si>
    <t>Donate Life California Trust Subaccount</t>
  </si>
  <si>
    <t>8039</t>
  </si>
  <si>
    <t>Disaster Resistant Communities Account</t>
  </si>
  <si>
    <t>8040</t>
  </si>
  <si>
    <t>California Discount Prescription Drug Program Fund</t>
  </si>
  <si>
    <t>8041</t>
  </si>
  <si>
    <t>Teachers Deferred Compensation Fund</t>
  </si>
  <si>
    <t>8042</t>
  </si>
  <si>
    <t>403(b) Services Operating Account, Teachers' Deferred Compensation Fd</t>
  </si>
  <si>
    <t>8043</t>
  </si>
  <si>
    <t>Deferred Comp Services Operating Account, Teachers' Deferred Comp Fd</t>
  </si>
  <si>
    <t>8044</t>
  </si>
  <si>
    <t>Deferred Comp Investment Account, Teachers' Deferred Comp Fund</t>
  </si>
  <si>
    <t>8045</t>
  </si>
  <si>
    <t>403(b) Vendor Registry Operating Account, Teachers' Deferred Comp Fd</t>
  </si>
  <si>
    <t>8046</t>
  </si>
  <si>
    <t>Teachers Retirement Program Development Fund</t>
  </si>
  <si>
    <t>8047</t>
  </si>
  <si>
    <t>California Sea Otter Fund</t>
  </si>
  <si>
    <t>8048</t>
  </si>
  <si>
    <t>California Central Coast State Veterans Cemetery at Fort Ord Endowment Fund</t>
  </si>
  <si>
    <t>8049</t>
  </si>
  <si>
    <t>Vision Care Program for State Annuitants Fund</t>
  </si>
  <si>
    <t>8050</t>
  </si>
  <si>
    <t>California Methamphetamine Abuse Prevention Account</t>
  </si>
  <si>
    <t>8051</t>
  </si>
  <si>
    <t>Cash For College Fund</t>
  </si>
  <si>
    <t>8052</t>
  </si>
  <si>
    <t>Economic Development Fund, California</t>
  </si>
  <si>
    <t>8053</t>
  </si>
  <si>
    <t>ALS-Lou Gehrigs Disease Research Fund</t>
  </si>
  <si>
    <t>8054</t>
  </si>
  <si>
    <t>California Cancer Research Fund</t>
  </si>
  <si>
    <t>8055</t>
  </si>
  <si>
    <t>Municipal Shelter Spay-Neuter Fund</t>
  </si>
  <si>
    <t>8056</t>
  </si>
  <si>
    <t>California Ovarian Cancer Research Fund</t>
  </si>
  <si>
    <t>8058</t>
  </si>
  <si>
    <t>California Cultural and Historical Endowment Fund</t>
  </si>
  <si>
    <t>8059</t>
  </si>
  <si>
    <t>State Community Corrections Performance Incentive Fund</t>
  </si>
  <si>
    <t>8060</t>
  </si>
  <si>
    <t>Delta Investment Fund</t>
  </si>
  <si>
    <t>8061</t>
  </si>
  <si>
    <t>Sacramento-San Joaquin Delta Conservancy Fund</t>
  </si>
  <si>
    <t>8062</t>
  </si>
  <si>
    <t>Pooled Self-Insurance Fund</t>
  </si>
  <si>
    <t>8064</t>
  </si>
  <si>
    <t>Arts Council Fund</t>
  </si>
  <si>
    <t>8065</t>
  </si>
  <si>
    <t>Safely Surrendered Baby Fund</t>
  </si>
  <si>
    <t>8066</t>
  </si>
  <si>
    <t>California Police Activities League (CALPAL) Fund</t>
  </si>
  <si>
    <t>8067</t>
  </si>
  <si>
    <t>California Veterans Homes Fund</t>
  </si>
  <si>
    <t>8068</t>
  </si>
  <si>
    <t>California Financial Literacy Fund</t>
  </si>
  <si>
    <t>8069</t>
  </si>
  <si>
    <t>Child Victims of Human Trafficking Fund</t>
  </si>
  <si>
    <t>8070</t>
  </si>
  <si>
    <t>California Healthy Food Financing Initiative Fund</t>
  </si>
  <si>
    <t>8071</t>
  </si>
  <si>
    <t>National Mortgage Special Deposit Fund</t>
  </si>
  <si>
    <t>8072</t>
  </si>
  <si>
    <t>California State Park Enterprise Fund</t>
  </si>
  <si>
    <t>8073</t>
  </si>
  <si>
    <t>California Health Access Model Program Account, California Health Facilities Fi</t>
  </si>
  <si>
    <t>8074</t>
  </si>
  <si>
    <t>California Youth Leadership Fund</t>
  </si>
  <si>
    <t>8075</t>
  </si>
  <si>
    <t>School Supplies for Homeless Children Voluntary Tax Cont. Fund</t>
  </si>
  <si>
    <t>8076</t>
  </si>
  <si>
    <t>State Parks Protection Fund</t>
  </si>
  <si>
    <t>8077</t>
  </si>
  <si>
    <t>California YMCA Youth and Government Voluntary Tax Contribution Fund</t>
  </si>
  <si>
    <t>8078</t>
  </si>
  <si>
    <t>California Military Department Support Fund</t>
  </si>
  <si>
    <t>8079</t>
  </si>
  <si>
    <t>Women and Girls Fund</t>
  </si>
  <si>
    <t>8080</t>
  </si>
  <si>
    <t>Clean Energy Job Creation Fund</t>
  </si>
  <si>
    <t>8081</t>
  </si>
  <si>
    <t>CalSavers Retirement Savings Trust Program Fund</t>
  </si>
  <si>
    <t>8082</t>
  </si>
  <si>
    <t>Shingle Springs Band of Miwok Indians Trust Fund</t>
  </si>
  <si>
    <t>8083</t>
  </si>
  <si>
    <t>Stringfellow Residual Proceeds Account</t>
  </si>
  <si>
    <t>8084</t>
  </si>
  <si>
    <t>American Red Cross, California Chapters Fund</t>
  </si>
  <si>
    <t>8085</t>
  </si>
  <si>
    <t>Keep Arts in Schools Fund</t>
  </si>
  <si>
    <t>8086</t>
  </si>
  <si>
    <t>Protect Our Coast and Oceans Voluntary Tax Contribution Fund</t>
  </si>
  <si>
    <t>8087</t>
  </si>
  <si>
    <t>FI$Cal Consolidated Payment Fund</t>
  </si>
  <si>
    <t>8088</t>
  </si>
  <si>
    <t>Graton Mitigation Fund</t>
  </si>
  <si>
    <t>8089</t>
  </si>
  <si>
    <t>Tribal Nation Grant Fund</t>
  </si>
  <si>
    <t>8090</t>
  </si>
  <si>
    <t>California Arts Council Contribution and Donations Fund</t>
  </si>
  <si>
    <t>8091</t>
  </si>
  <si>
    <t>College Access Tax Credit Fd</t>
  </si>
  <si>
    <t>8092</t>
  </si>
  <si>
    <t>Habitat for Humanity Voluntary Tax Contribution Fund</t>
  </si>
  <si>
    <t>8093</t>
  </si>
  <si>
    <t>CA Sexual Violence Victim Services Fund</t>
  </si>
  <si>
    <t>8094</t>
  </si>
  <si>
    <t>California Senior Legislature Fund</t>
  </si>
  <si>
    <t>8095</t>
  </si>
  <si>
    <t>Histroic State Capitol Fund</t>
  </si>
  <si>
    <t>8096</t>
  </si>
  <si>
    <t>Department of Developmental Services Trust Fund</t>
  </si>
  <si>
    <t>8097</t>
  </si>
  <si>
    <t>Prevention of Animal Homelessness and Cruelty Fund</t>
  </si>
  <si>
    <t>8098</t>
  </si>
  <si>
    <t>CA Americans with Disabilities Act Small Business Capital Access Loan Program Fd</t>
  </si>
  <si>
    <t>8099</t>
  </si>
  <si>
    <t>Public Interest Attorney Loan Repayment Account</t>
  </si>
  <si>
    <t>8100</t>
  </si>
  <si>
    <t>Renewable Energy Loan Loss Reserve Fund</t>
  </si>
  <si>
    <t>8101</t>
  </si>
  <si>
    <t>California ABLE Administrative Fund</t>
  </si>
  <si>
    <t>8102</t>
  </si>
  <si>
    <t>California Seismic Safety Capital Access Loan Program Fund</t>
  </si>
  <si>
    <t>8103</t>
  </si>
  <si>
    <t>Type 1 Diabetes Research Fund</t>
  </si>
  <si>
    <t>8104</t>
  </si>
  <si>
    <t>California Domestic Violence Victims Fund</t>
  </si>
  <si>
    <t>8105</t>
  </si>
  <si>
    <t>Revive the Salton Sea Fund</t>
  </si>
  <si>
    <t>8106</t>
  </si>
  <si>
    <t>Special Olympics Fund</t>
  </si>
  <si>
    <t>8107</t>
  </si>
  <si>
    <t>Whole Person Care Pilot Special Fund</t>
  </si>
  <si>
    <t>8108</t>
  </si>
  <si>
    <t>Global Payment Program Special Fund</t>
  </si>
  <si>
    <t>8109</t>
  </si>
  <si>
    <t>Veterans' Home Morale, Welfare, and Recreation Special Fund</t>
  </si>
  <si>
    <t>8110</t>
  </si>
  <si>
    <t>Water Data Administration Fund</t>
  </si>
  <si>
    <t>8111</t>
  </si>
  <si>
    <t>CalSavers Retirement Savings Trust Administration Fund</t>
  </si>
  <si>
    <t>8113</t>
  </si>
  <si>
    <t>Designated Public Hospital Graduate Medical Education Special Fund</t>
  </si>
  <si>
    <t>8116</t>
  </si>
  <si>
    <t>Early Psychosis and Mood Disorder Detection and Intervention Fund</t>
  </si>
  <si>
    <t>8117</t>
  </si>
  <si>
    <t>Native California Wildlife Rehabilitation Voluntary Tax Contribution Fund</t>
  </si>
  <si>
    <t>8118</t>
  </si>
  <si>
    <t>Organ and Tissue Donor Registry Voluntary Tax Contribution Fund</t>
  </si>
  <si>
    <t>8119</t>
  </si>
  <si>
    <t>CalTap Endowment Fund</t>
  </si>
  <si>
    <t>8120</t>
  </si>
  <si>
    <t>Sierra Nevada Conservancy Fund</t>
  </si>
  <si>
    <t>8121</t>
  </si>
  <si>
    <t>Schools Not Prisons Voluntary Tax Contribution Fund</t>
  </si>
  <si>
    <t>8122</t>
  </si>
  <si>
    <t>National Alliance on Mental Illness California Voluntary Tax Contribution Fund</t>
  </si>
  <si>
    <t>8123</t>
  </si>
  <si>
    <t>California ABLE Program Fund</t>
  </si>
  <si>
    <t>8124</t>
  </si>
  <si>
    <t>Suicide Prevention Voluntary Contribution Fund</t>
  </si>
  <si>
    <t>8125</t>
  </si>
  <si>
    <t>California Outdoor Equity Account, State Parks and Recreation Fund</t>
  </si>
  <si>
    <t>8126</t>
  </si>
  <si>
    <t>College Student Health Center Sexual and Reproductive Health Preparation Fund</t>
  </si>
  <si>
    <t>8127</t>
  </si>
  <si>
    <t>California Kids Investment and Development Savings Program Fund</t>
  </si>
  <si>
    <t>8128</t>
  </si>
  <si>
    <t>Good Neighbor Authority Fund</t>
  </si>
  <si>
    <t>8129</t>
  </si>
  <si>
    <t>School Energy Efficiency Program Fund</t>
  </si>
  <si>
    <t>8130</t>
  </si>
  <si>
    <t>California Community and Neighborhood Tree Voluntary Tax Contribution Fund</t>
  </si>
  <si>
    <t>8131</t>
  </si>
  <si>
    <t>Mental Health Crisis Prevention Voluntary Tax Contribution Fund</t>
  </si>
  <si>
    <t>8132</t>
  </si>
  <si>
    <t>California Investment and Innovation Fund</t>
  </si>
  <si>
    <t>8133</t>
  </si>
  <si>
    <t>Southern California Veterans Cemetery Study Donation Fund</t>
  </si>
  <si>
    <t>8134</t>
  </si>
  <si>
    <t>California Reproductive Health Equity Fund</t>
  </si>
  <si>
    <t>8135</t>
  </si>
  <si>
    <t>Private Donations Account, Voluntary Offshore Wind and Coastal Resources Prot Fd</t>
  </si>
  <si>
    <t>8136</t>
  </si>
  <si>
    <t>Abortion Practical Support Fund</t>
  </si>
  <si>
    <t>8137</t>
  </si>
  <si>
    <t>Strategic Reliability Reserve Fund</t>
  </si>
  <si>
    <t>8138</t>
  </si>
  <si>
    <t>Capitol Park Veterans Memorial Fund</t>
  </si>
  <si>
    <t>8139</t>
  </si>
  <si>
    <t>California ALS Research Network Voluntary Tax Contribution Fund</t>
  </si>
  <si>
    <t>8140</t>
  </si>
  <si>
    <t>Vision Services CHIP-HSI Special Fund</t>
  </si>
  <si>
    <t>8141</t>
  </si>
  <si>
    <t>Electronic Cigarette Settlements Fund</t>
  </si>
  <si>
    <t>Affordable Housing Default Reserve Account</t>
  </si>
  <si>
    <t>8500</t>
  </si>
  <si>
    <t>Federal Temporary High Risk Health Insurance Fund</t>
  </si>
  <si>
    <t>8501</t>
  </si>
  <si>
    <t>California Capital Access Fund</t>
  </si>
  <si>
    <t>8502</t>
  </si>
  <si>
    <t>LIHP Fund</t>
  </si>
  <si>
    <t>8503</t>
  </si>
  <si>
    <t>Clean and Renewable Energy Business Financing Revolving Loan Fund DO NOT USE</t>
  </si>
  <si>
    <t>8504</t>
  </si>
  <si>
    <t>Military Department Workers' Compensation Fund</t>
  </si>
  <si>
    <t>8505</t>
  </si>
  <si>
    <t>Coronavirus Relief Fund</t>
  </si>
  <si>
    <t>8506</t>
  </si>
  <si>
    <t>Coronavirus Fiscal Recovery Fund of 2021</t>
  </si>
  <si>
    <t>8507</t>
  </si>
  <si>
    <t>Home &amp; Community-Based Services American Rescue Plan Fund</t>
  </si>
  <si>
    <t>8508</t>
  </si>
  <si>
    <t>CalFresh E&amp;T Workers’ Compensation Fund</t>
  </si>
  <si>
    <t>8509</t>
  </si>
  <si>
    <t>Voluntary Offshore Wind and Coastal Resources Protection Fund</t>
  </si>
  <si>
    <t>8510</t>
  </si>
  <si>
    <t>Federal Health Facilities Citation Penalties Account</t>
  </si>
  <si>
    <t>8814</t>
  </si>
  <si>
    <t>Rape Kit Backlog Voluntary Tax Contribution Fund</t>
  </si>
  <si>
    <t>8815</t>
  </si>
  <si>
    <t>California Senior Citizen Advocacy Voluntary Tax Contribution Fund</t>
  </si>
  <si>
    <t>8817</t>
  </si>
  <si>
    <t>Native California Wildfire Rehabilitation Voluntary Tax Contribution Fund</t>
  </si>
  <si>
    <t>9250</t>
  </si>
  <si>
    <t>Boxers Pension Fund</t>
  </si>
  <si>
    <t>9251</t>
  </si>
  <si>
    <t>California Employers' Pension Prefunding Trust Fund</t>
  </si>
  <si>
    <t>9252</t>
  </si>
  <si>
    <t>Mixed Martial Arts Retirement Benefit Fund</t>
  </si>
  <si>
    <t>9326</t>
  </si>
  <si>
    <t>California Consumer Power and Conservation Financing Authority Fund</t>
  </si>
  <si>
    <t>9328</t>
  </si>
  <si>
    <t>California Infrastructure Guarantee Trust Fund</t>
  </si>
  <si>
    <t>9329</t>
  </si>
  <si>
    <t>Chrome Plating Pollution Prevention Fund</t>
  </si>
  <si>
    <t>9330</t>
  </si>
  <si>
    <t>9331</t>
  </si>
  <si>
    <t>High-Speed Rail Property Fund</t>
  </si>
  <si>
    <t>9332</t>
  </si>
  <si>
    <t>9333</t>
  </si>
  <si>
    <t>Department of Water Resources Charge Fund</t>
  </si>
  <si>
    <t>9334</t>
  </si>
  <si>
    <t>Climate Catalyst Revolving Loan Fund</t>
  </si>
  <si>
    <t>9335</t>
  </si>
  <si>
    <t>Tax Revenue Anticipation Notes Program Subaccount, Cal School Finance Auth Fund</t>
  </si>
  <si>
    <t>9336</t>
  </si>
  <si>
    <t>California Dream for All Fund</t>
  </si>
  <si>
    <t>9337</t>
  </si>
  <si>
    <t>Pooled Transition Reserve Fund</t>
  </si>
  <si>
    <t>9338</t>
  </si>
  <si>
    <t>Department of Water Resources Electricity Supply Reliability Reserve Fund</t>
  </si>
  <si>
    <t>9339</t>
  </si>
  <si>
    <t>Demand Side Grid Support Account, Strategic Reliability Reserve Fund</t>
  </si>
  <si>
    <t>9340</t>
  </si>
  <si>
    <t>State Middle-Mile Broadband Enterprise Fund</t>
  </si>
  <si>
    <t>9342</t>
  </si>
  <si>
    <t>Eligible Energy Resource Central Procurement Fund</t>
  </si>
  <si>
    <t>9343</t>
  </si>
  <si>
    <t>Load-Serving Entity Capacity Payment Account, Department of Water Resources Electricity Supply Reliability Reserve Fund</t>
  </si>
  <si>
    <t>9344</t>
  </si>
  <si>
    <t>Local Publicly Owned Electric Utility Capacity Payment Account, Department of Water Resources Electricity Supply Reliability Reserve Fund</t>
  </si>
  <si>
    <t>9726</t>
  </si>
  <si>
    <t>Child Support Services Advance Fund</t>
  </si>
  <si>
    <t>9727</t>
  </si>
  <si>
    <t>BEP Vendor Loan Interest Rate Buy-Down Fund</t>
  </si>
  <si>
    <t>9728</t>
  </si>
  <si>
    <t>Judicial Branch Workers Compensation Fund</t>
  </si>
  <si>
    <t>9729</t>
  </si>
  <si>
    <t>Parks Project Revolving Fund</t>
  </si>
  <si>
    <t>9730</t>
  </si>
  <si>
    <t>Technology Services Revolving Fund</t>
  </si>
  <si>
    <t>9731</t>
  </si>
  <si>
    <t>Legal Services Revolving Fund</t>
  </si>
  <si>
    <t>9732</t>
  </si>
  <si>
    <t>Office of Systems Integration Fund</t>
  </si>
  <si>
    <t>9733</t>
  </si>
  <si>
    <t>Court Facilities Architecture Revolving Fund</t>
  </si>
  <si>
    <t>9734</t>
  </si>
  <si>
    <t>2004 Charter School Facilities Account, 2004 State School Facilities Fund</t>
  </si>
  <si>
    <t>9735</t>
  </si>
  <si>
    <t>2006 Charter School Facilities Account, 2006 State School Facilities Fund</t>
  </si>
  <si>
    <t>9736</t>
  </si>
  <si>
    <t>Transit-Oriented Development Implementation Fund</t>
  </si>
  <si>
    <t>9737</t>
  </si>
  <si>
    <t>FISCal Internal Services Fund</t>
  </si>
  <si>
    <t>9739</t>
  </si>
  <si>
    <t>State Water Pollution Control Revolving Fund Administration Fund</t>
  </si>
  <si>
    <t>9740</t>
  </si>
  <si>
    <t>Central Service Cost Recovery Fund</t>
  </si>
  <si>
    <t>9741</t>
  </si>
  <si>
    <t>Energy Efficient State Property Revolving Fund</t>
  </si>
  <si>
    <t>9743</t>
  </si>
  <si>
    <t>State Agency Investment Fund</t>
  </si>
  <si>
    <t>9744</t>
  </si>
  <si>
    <t>Voluntary Investment Program Fund</t>
  </si>
  <si>
    <t>9745</t>
  </si>
  <si>
    <t>California Health and Human Services Automation Fund</t>
  </si>
  <si>
    <t>9746</t>
  </si>
  <si>
    <t>Natural Gas Services Program Fund</t>
  </si>
  <si>
    <t>9747</t>
  </si>
  <si>
    <t>CalRecycle Greenhouse Gas Reduction Revolving Loan Fund</t>
  </si>
  <si>
    <t>9748</t>
  </si>
  <si>
    <t>Energy Efficiency Retrofit State Revolving Fund</t>
  </si>
  <si>
    <t>9749</t>
  </si>
  <si>
    <t>CalConserve Water Use Efficiency Revolving Fund</t>
  </si>
  <si>
    <t>9750</t>
  </si>
  <si>
    <t>Immigrant Integration Fund</t>
  </si>
  <si>
    <t>9751</t>
  </si>
  <si>
    <t>Public Safety Communications Revolving Fund</t>
  </si>
  <si>
    <t>9752</t>
  </si>
  <si>
    <t>CAL-Fire Infrastructure Projects Revolving Fund</t>
  </si>
  <si>
    <t>9753</t>
  </si>
  <si>
    <t>Data and Innovation Services Revolving Fund</t>
  </si>
  <si>
    <t>9754</t>
  </si>
  <si>
    <t>2024 Charter School Facilities Account, 2024 State School Facilities Fund</t>
  </si>
  <si>
    <t>9755</t>
  </si>
  <si>
    <t>Safe Drinking Water State Revolving Fund Administration Fund</t>
  </si>
  <si>
    <t>9756</t>
  </si>
  <si>
    <t>Tribal Housing Grant Program Trust Fund</t>
  </si>
  <si>
    <t>9986</t>
  </si>
  <si>
    <t>Extramural Nonfederal Unclassified Funds</t>
  </si>
  <si>
    <t>9987</t>
  </si>
  <si>
    <t>Extramural Funds</t>
  </si>
  <si>
    <t>9993</t>
  </si>
  <si>
    <t>9994</t>
  </si>
  <si>
    <t>Hazardous Waste Facilities Account, Hazardous Waste Control Account</t>
  </si>
  <si>
    <t>Metal Shredding Facility Subaccount, Hazardous Waste Control Account</t>
  </si>
  <si>
    <t>California Civic Media Fund</t>
  </si>
  <si>
    <t>Victims of Consumer Fraud Restitution Fund</t>
  </si>
  <si>
    <t>Combating Unsafe ReLaxers (C.U.R.L.) Act Fund</t>
  </si>
  <si>
    <t>PFAS Enforcement Fund</t>
  </si>
  <si>
    <t>T.A.M.P.O.N. Act Fund</t>
  </si>
  <si>
    <t>Behavioral Health Services Act Innovation Partnership Fund</t>
  </si>
  <si>
    <t>Recovery Account, Real Estate Appraisers Regulation Fund</t>
  </si>
  <si>
    <t>California Nurse-Midwifery Education Fund</t>
  </si>
  <si>
    <t>Climate Accountability and Emissions Disclosure Fund</t>
  </si>
  <si>
    <t>Climate-Related Financial Risk Disclosure Fund</t>
  </si>
  <si>
    <t>Youth Sports Blue Ribbon Commission Fund</t>
  </si>
  <si>
    <t>Medi-Cal Stability Fund</t>
  </si>
  <si>
    <t>Disaster Rebuilding Fund</t>
  </si>
  <si>
    <t>NGF</t>
  </si>
  <si>
    <t>Abortion Access Fund</t>
  </si>
  <si>
    <t>District and Municipal Public Hospitals Graduate Medical Education Special Fund</t>
  </si>
  <si>
    <t>California Pediatric Cancer Research Voluntary Tax Contribution Fund</t>
  </si>
  <si>
    <t>Parkinson’s Disease Research Voluntary Tax Contribution Fund</t>
  </si>
  <si>
    <t>Youth Sports Blue Ribbon Commission Special Fund Subaccount, Youth Sports Blue Ribbon Commission Fund</t>
  </si>
  <si>
    <t>Virtual Health Hub Fund</t>
  </si>
  <si>
    <t>California Transmission Accelerator Revolving Fund</t>
  </si>
  <si>
    <t>Category Codes (COA as of 9.14.2025)</t>
  </si>
  <si>
    <t>5100000 Earnings - Permanent Civil Service Employees</t>
  </si>
  <si>
    <t>5100150 Earnings - Temporary Civil Service Employees</t>
  </si>
  <si>
    <t>5105000 Earnings - Exempt/Statutory Employees</t>
  </si>
  <si>
    <t>5105100 Board Members</t>
  </si>
  <si>
    <t>5108000 Overtime Earnings (Other than to Temporary Help)</t>
  </si>
  <si>
    <t>5150150 Dental Insurance</t>
  </si>
  <si>
    <t>5150200 Disability Leave - Industrial</t>
  </si>
  <si>
    <t>5150210 Disability Leave - Nonindustrial</t>
  </si>
  <si>
    <t>5150350 Health Insurance</t>
  </si>
  <si>
    <t>5150400 Life Insurance</t>
  </si>
  <si>
    <t>5150450 Medicare Taxation</t>
  </si>
  <si>
    <t>5150500 OASDI</t>
  </si>
  <si>
    <t>5150600 Retirement - General</t>
  </si>
  <si>
    <t>5150610 Retirement - Public Employees - Industrial</t>
  </si>
  <si>
    <t>5150620 Retirement - Public Employees - Safety</t>
  </si>
  <si>
    <t>5150630 Retirement - Public Employees - Miscellaneous</t>
  </si>
  <si>
    <t>5150640 Retirement - Judges and Justices</t>
  </si>
  <si>
    <t xml:space="preserve">5150700 Unemployment Insurance </t>
  </si>
  <si>
    <t>5150750 Vision Care</t>
  </si>
  <si>
    <t>5150800 Workers' Compensation</t>
  </si>
  <si>
    <t>5150820 Other Post-Employment Benefits (OPEB) Employer Contributions</t>
  </si>
  <si>
    <t>5150830 Other Post-Employment Benefits (OPEB) Employer Paid Member Contributions</t>
  </si>
  <si>
    <t>5150900 Staff Benefits - Other</t>
  </si>
  <si>
    <t>5342500 Indirect Distributed Cost</t>
  </si>
  <si>
    <t>Fund Class For Drill</t>
  </si>
  <si>
    <t>Long Title</t>
  </si>
  <si>
    <t>Status Flag</t>
  </si>
  <si>
    <t>Category Codes (COA reviewed as of 7-17-2023/Hyperion COA as of 7-17-2023)</t>
  </si>
  <si>
    <t>5100000-Earnings - Permanent Civil Service Employees</t>
  </si>
  <si>
    <t>5100150-Earnings - Temporary Civil Service Employees</t>
  </si>
  <si>
    <t>5105000-Earnings - Exempt/Statutory Employees</t>
  </si>
  <si>
    <t>5105100-Board Members</t>
  </si>
  <si>
    <t>5108000-Overtime Earnings (Other than to Temporary Help)</t>
  </si>
  <si>
    <t>5150150-Dental Insurance</t>
  </si>
  <si>
    <t>5150200-Disability Leave - Industrial</t>
  </si>
  <si>
    <t>5150210-Disability Leave - Nonindustrial</t>
  </si>
  <si>
    <t>5150350-Health Insurance</t>
  </si>
  <si>
    <t>5150400-Life Insurance</t>
  </si>
  <si>
    <t>5150450-Medicare Taxation</t>
  </si>
  <si>
    <t>5150500-OASDI</t>
  </si>
  <si>
    <t>5150600-Retirement - General</t>
  </si>
  <si>
    <t>5150610-Retirement - Public Employees - Industrial</t>
  </si>
  <si>
    <t>5150620-Retirement - Public Employees - Safety</t>
  </si>
  <si>
    <t>5150630-Retirement - Public Employees - Miscellaneous</t>
  </si>
  <si>
    <t>5150640-Retirement - Judges and Justices</t>
  </si>
  <si>
    <t>5150700-Unemployment Insurance</t>
  </si>
  <si>
    <t>5150750-Vision Care</t>
  </si>
  <si>
    <t>5150800-Workers' Compensation</t>
  </si>
  <si>
    <t>5150820-Other Post-Employment Benefits (OPEB) Employer Contributions</t>
  </si>
  <si>
    <t>5150830-Other Post-Employment Benefits (OPEB) Employer Paid Member Contributions</t>
  </si>
  <si>
    <t>5150900-Staff Benefits - Other</t>
  </si>
  <si>
    <t>5342500-Indirect Distributed Cost</t>
  </si>
  <si>
    <t>Distributed Administration</t>
  </si>
  <si>
    <t>GSI Adjustments</t>
  </si>
  <si>
    <t>Adj</t>
  </si>
  <si>
    <t>BUs</t>
  </si>
  <si>
    <t>CY FTE Sum</t>
  </si>
  <si>
    <t>BY FTE Sum</t>
  </si>
  <si>
    <t>7, 9</t>
  </si>
  <si>
    <t>16, 19</t>
  </si>
  <si>
    <t>1, 3, 4, 6, 11, 14, 15, 17, 20, 21</t>
  </si>
  <si>
    <t>Judges</t>
  </si>
  <si>
    <t>May result in under-counting BU 2, 12, 13, and 18 employees because they are only receiving an SSA this year if they are at max</t>
  </si>
  <si>
    <t>May result in under-counting BU 12 employees because the following class codes will not be receiving an adjustment: 6267, 6457, 6458, and 6469</t>
  </si>
  <si>
    <r>
      <t xml:space="preserve">c </t>
    </r>
    <r>
      <rPr>
        <sz val="10"/>
        <rFont val="Arial"/>
        <family val="2"/>
      </rPr>
      <t xml:space="preserve">Current and Budget Year must be in whole dollars rounded to the nearest thousand. </t>
    </r>
  </si>
  <si>
    <r>
      <rPr>
        <b/>
        <u/>
        <sz val="9.9"/>
        <rFont val="Arial"/>
        <family val="2"/>
      </rPr>
      <t>Class Codes:</t>
    </r>
    <r>
      <rPr>
        <sz val="9.9"/>
        <rFont val="Arial"/>
        <family val="2"/>
      </rPr>
      <t xml:space="preserve">
0100, 0174, 0175, 0176, 0177, 0178, 0179, 0180, 0181, 0486, 0492, 0493, 0495, 0498, 0501, 0509, 0512, 0525, 0530, 0531, 0534, 0537, 0546, 0549, 0563, 0564, 0565, 0751, 0757, 0762, 0765, 0841, 0842, 1220, 1272, 1273, 1274, 1917, 1918, 1919, 1989, 2714, 2795, 2799, 2809, 3057, 3121, 3526, 3527, 3528, 3529, 3755, 3779, 3781, 3801, 3802, 3803, 3824, 3855, 3856, 3931, 4056, 4184, 4185, 4186, 4598, 4708, 4806, 4807, 4935, 4936, 4937, 4938, 4947, 4948, 4949, 5582, 5594, 5609, 5629, 5643, 5651, 5662, 5837, 6230, 7563, 7758, 7858, 7859, 7860, 7861, 7867, 7910, 7939, 7940, 7941, 7942, 7943, 7944, 7945, 7946, 7947, 7948, 7949, 7950, 7951, 7952, 7954, 7956, 7962, 7978, 8044, 8057, 8060, 8068, 8070, 9322, 9359, 9360, and 9361
</t>
    </r>
    <r>
      <rPr>
        <b/>
        <sz val="9.9"/>
        <rFont val="Arial"/>
        <family val="2"/>
      </rPr>
      <t xml:space="preserve">CBID E, E48, E59, E98, and E99 </t>
    </r>
    <r>
      <rPr>
        <sz val="9.9"/>
        <rFont val="Arial"/>
        <family val="2"/>
      </rPr>
      <t>must be specifically related to</t>
    </r>
    <r>
      <rPr>
        <b/>
        <sz val="9.9"/>
        <rFont val="Arial"/>
        <family val="2"/>
      </rPr>
      <t xml:space="preserve"> Bargaining Unit 10</t>
    </r>
  </si>
  <si>
    <t>All employees receiving a salary rate below the new minimum salary rate shall move to the new minimum salary rate. 
Multiply the base pay of all eligible employees up to 1.1% for 12 months in 2026-27 and 12 months in 2027-28.
Employees already above the new minimum are not entitled to an increase.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</si>
</sst>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&quot;$&quot;#,##0"/>
    <numFmt numFmtId="166" formatCode="0000"/>
    <numFmt numFmtId="167" formatCode="&quot;$&quot;#,##0.00"/>
    <numFmt numFmtId="168" formatCode="0.0%"/>
    <numFmt numFmtId="169" formatCode="000"/>
    <numFmt numFmtId="170" formatCode="###0000_);[Red]\(#,##0\)"/>
    <numFmt numFmtId="171" formatCode="0.0"/>
  </numFmts>
  <fonts count="6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"/>
      <color indexed="8"/>
      <name val="Courier"/>
      <family val="3"/>
    </font>
    <font>
      <b/>
      <i/>
      <sz val="1"/>
      <color indexed="8"/>
      <name val="Courier"/>
      <family val="3"/>
    </font>
    <font>
      <b/>
      <sz val="1"/>
      <color indexed="8"/>
      <name val="Courier"/>
      <family val="3"/>
    </font>
    <font>
      <sz val="11"/>
      <color indexed="8"/>
      <name val="Arial"/>
      <family val="2"/>
    </font>
    <font>
      <b/>
      <vertAlign val="superscript"/>
      <sz val="10"/>
      <name val="Arial"/>
      <family val="2"/>
    </font>
    <font>
      <b/>
      <vertAlign val="superscript"/>
      <sz val="11"/>
      <name val="Arial"/>
      <family val="2"/>
    </font>
    <font>
      <vertAlign val="superscript"/>
      <sz val="9"/>
      <name val="Arial"/>
      <family val="2"/>
    </font>
    <font>
      <sz val="9"/>
      <name val="Arial"/>
      <family val="2"/>
    </font>
    <font>
      <u/>
      <sz val="11"/>
      <name val="Arial"/>
      <family val="2"/>
    </font>
    <font>
      <b/>
      <sz val="8"/>
      <name val="Arial"/>
      <family val="2"/>
    </font>
    <font>
      <u/>
      <sz val="10"/>
      <name val="Arial"/>
      <family val="2"/>
    </font>
    <font>
      <sz val="6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b/>
      <i/>
      <sz val="10"/>
      <name val="Arial"/>
      <family val="2"/>
    </font>
    <font>
      <i/>
      <sz val="12"/>
      <name val="Arial"/>
      <family val="2"/>
    </font>
    <font>
      <b/>
      <i/>
      <sz val="12"/>
      <name val="Arial"/>
      <family val="2"/>
    </font>
    <font>
      <vertAlign val="superscript"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0"/>
      <color rgb="FFFF0000"/>
      <name val="Arial"/>
      <family val="2"/>
    </font>
    <font>
      <u/>
      <sz val="11"/>
      <color theme="1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color indexed="8"/>
      <name val="Arial"/>
      <family val="2"/>
    </font>
    <font>
      <sz val="8"/>
      <name val="Calibri"/>
      <family val="2"/>
      <scheme val="minor"/>
    </font>
    <font>
      <b/>
      <u/>
      <sz val="10"/>
      <name val="Arial"/>
      <family val="2"/>
    </font>
    <font>
      <sz val="14"/>
      <name val="Arial"/>
      <family val="2"/>
    </font>
    <font>
      <b/>
      <sz val="9"/>
      <color rgb="FFFF0000"/>
      <name val="Arial"/>
      <family val="2"/>
    </font>
    <font>
      <b/>
      <sz val="9"/>
      <color rgb="FFED0000"/>
      <name val="Arial"/>
      <family val="2"/>
    </font>
    <font>
      <b/>
      <strike/>
      <sz val="9"/>
      <color theme="0" tint="-0.499984740745262"/>
      <name val="Arial"/>
      <family val="2"/>
    </font>
    <font>
      <b/>
      <sz val="10"/>
      <name val="Arial"/>
      <family val="2"/>
      <charset val="1"/>
    </font>
    <font>
      <strike/>
      <sz val="10"/>
      <name val="Arial"/>
      <family val="2"/>
    </font>
    <font>
      <b/>
      <strike/>
      <sz val="10"/>
      <color rgb="FFFF0000"/>
      <name val="Arial"/>
      <family val="2"/>
    </font>
    <font>
      <b/>
      <sz val="10"/>
      <color rgb="FFFF0000"/>
      <name val="Arial"/>
      <family val="2"/>
    </font>
    <font>
      <sz val="14"/>
      <color theme="1"/>
      <name val="Arial"/>
      <family val="2"/>
    </font>
    <font>
      <b/>
      <sz val="14"/>
      <color rgb="FFED0000"/>
      <name val="Arial"/>
      <family val="2"/>
    </font>
    <font>
      <sz val="14"/>
      <color rgb="FF000000"/>
      <name val="Arial"/>
      <family val="2"/>
    </font>
    <font>
      <b/>
      <sz val="14"/>
      <color rgb="FF000000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b/>
      <sz val="11"/>
      <name val="Arial"/>
      <family val="2"/>
    </font>
    <font>
      <sz val="9.9"/>
      <name val="Arial"/>
      <family val="2"/>
    </font>
    <font>
      <b/>
      <u/>
      <sz val="9.9"/>
      <name val="Arial"/>
      <family val="2"/>
    </font>
    <font>
      <b/>
      <sz val="9.9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B8D0EE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0C2C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rgb="FFC0C0C0"/>
      </patternFill>
    </fill>
    <fill>
      <patternFill patternType="solid">
        <fgColor theme="0" tint="-0.34998626667073579"/>
        <bgColor indexed="64"/>
      </patternFill>
    </fill>
  </fills>
  <borders count="75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926">
    <xf numFmtId="0" fontId="0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5" fillId="0" borderId="0">
      <protection locked="0"/>
    </xf>
    <xf numFmtId="0" fontId="15" fillId="0" borderId="0">
      <protection locked="0"/>
    </xf>
    <xf numFmtId="0" fontId="15" fillId="0" borderId="0">
      <protection locked="0"/>
    </xf>
    <xf numFmtId="0" fontId="15" fillId="0" borderId="0">
      <protection locked="0"/>
    </xf>
    <xf numFmtId="0" fontId="16" fillId="0" borderId="0">
      <protection locked="0"/>
    </xf>
    <xf numFmtId="0" fontId="15" fillId="0" borderId="0">
      <protection locked="0"/>
    </xf>
    <xf numFmtId="0" fontId="17" fillId="0" borderId="0">
      <protection locked="0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wrapText="1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18" fillId="0" borderId="0"/>
    <xf numFmtId="0" fontId="18" fillId="0" borderId="0"/>
    <xf numFmtId="0" fontId="35" fillId="0" borderId="0"/>
    <xf numFmtId="0" fontId="35" fillId="0" borderId="0"/>
    <xf numFmtId="0" fontId="35" fillId="0" borderId="0"/>
    <xf numFmtId="0" fontId="11" fillId="0" borderId="0"/>
    <xf numFmtId="0" fontId="35" fillId="0" borderId="0"/>
    <xf numFmtId="0" fontId="1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11" fillId="0" borderId="0"/>
    <xf numFmtId="0" fontId="35" fillId="0" borderId="0"/>
    <xf numFmtId="0" fontId="35" fillId="0" borderId="0"/>
    <xf numFmtId="0" fontId="35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18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11" fillId="0" borderId="0"/>
    <xf numFmtId="0" fontId="33" fillId="0" borderId="0"/>
    <xf numFmtId="0" fontId="1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3" fillId="0" borderId="0"/>
    <xf numFmtId="0" fontId="11" fillId="0" borderId="0"/>
    <xf numFmtId="0" fontId="11" fillId="0" borderId="0"/>
    <xf numFmtId="0" fontId="33" fillId="0" borderId="0"/>
    <xf numFmtId="0" fontId="11" fillId="0" borderId="0"/>
    <xf numFmtId="0" fontId="35" fillId="0" borderId="0"/>
    <xf numFmtId="0" fontId="35" fillId="0" borderId="0"/>
    <xf numFmtId="0" fontId="35" fillId="0" borderId="0"/>
    <xf numFmtId="0" fontId="11" fillId="0" borderId="0"/>
    <xf numFmtId="0" fontId="11" fillId="0" borderId="0"/>
    <xf numFmtId="0" fontId="11" fillId="0" borderId="0"/>
    <xf numFmtId="0" fontId="33" fillId="0" borderId="0"/>
    <xf numFmtId="0" fontId="33" fillId="0" borderId="0"/>
    <xf numFmtId="0" fontId="35" fillId="0" borderId="0"/>
    <xf numFmtId="0" fontId="11" fillId="0" borderId="0"/>
    <xf numFmtId="0" fontId="35" fillId="0" borderId="0"/>
    <xf numFmtId="0" fontId="11" fillId="0" borderId="0"/>
    <xf numFmtId="0" fontId="11" fillId="0" borderId="0"/>
    <xf numFmtId="0" fontId="11" fillId="2" borderId="1" applyNumberFormat="0" applyFont="0" applyAlignment="0" applyProtection="0"/>
    <xf numFmtId="9" fontId="3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5" fillId="0" borderId="0"/>
    <xf numFmtId="0" fontId="2" fillId="0" borderId="0"/>
    <xf numFmtId="0" fontId="2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41" fillId="0" borderId="0"/>
    <xf numFmtId="0" fontId="43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wrapText="1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3" fillId="0" borderId="0"/>
    <xf numFmtId="0" fontId="3" fillId="2" borderId="57" applyNumberFormat="0" applyFont="0" applyAlignment="0" applyProtection="0"/>
    <xf numFmtId="0" fontId="3" fillId="0" borderId="0"/>
    <xf numFmtId="0" fontId="1" fillId="0" borderId="0"/>
    <xf numFmtId="0" fontId="3" fillId="2" borderId="65" applyNumberFormat="0" applyFont="0" applyAlignment="0" applyProtection="0"/>
    <xf numFmtId="0" fontId="3" fillId="2" borderId="65" applyNumberFormat="0" applyFont="0" applyAlignment="0" applyProtection="0"/>
    <xf numFmtId="0" fontId="3" fillId="2" borderId="65" applyNumberFormat="0" applyFont="0" applyAlignment="0" applyProtection="0"/>
    <xf numFmtId="0" fontId="3" fillId="2" borderId="57" applyNumberFormat="0" applyFont="0" applyAlignment="0" applyProtection="0"/>
  </cellStyleXfs>
  <cellXfs count="626">
    <xf numFmtId="0" fontId="0" fillId="0" borderId="0" xfId="0"/>
    <xf numFmtId="0" fontId="11" fillId="0" borderId="0" xfId="326" applyFont="1"/>
    <xf numFmtId="0" fontId="9" fillId="0" borderId="0" xfId="326" applyFont="1"/>
    <xf numFmtId="0" fontId="5" fillId="0" borderId="0" xfId="326" applyFont="1" applyAlignment="1">
      <alignment horizontal="right"/>
    </xf>
    <xf numFmtId="0" fontId="10" fillId="0" borderId="0" xfId="326" applyFont="1" applyAlignment="1">
      <alignment horizontal="left"/>
    </xf>
    <xf numFmtId="49" fontId="5" fillId="0" borderId="0" xfId="326" applyNumberFormat="1" applyFont="1" applyAlignment="1">
      <alignment horizontal="right"/>
    </xf>
    <xf numFmtId="49" fontId="5" fillId="0" borderId="0" xfId="326" applyNumberFormat="1" applyFont="1" applyAlignment="1">
      <alignment horizontal="center"/>
    </xf>
    <xf numFmtId="0" fontId="9" fillId="0" borderId="0" xfId="326" applyFont="1" applyAlignment="1">
      <alignment horizontal="center"/>
    </xf>
    <xf numFmtId="0" fontId="23" fillId="0" borderId="0" xfId="326" applyFont="1" applyAlignment="1">
      <alignment horizontal="left"/>
    </xf>
    <xf numFmtId="0" fontId="5" fillId="0" borderId="0" xfId="326" applyFont="1"/>
    <xf numFmtId="0" fontId="3" fillId="0" borderId="0" xfId="326"/>
    <xf numFmtId="0" fontId="7" fillId="0" borderId="3" xfId="326" applyFont="1" applyBorder="1"/>
    <xf numFmtId="167" fontId="9" fillId="0" borderId="0" xfId="326" applyNumberFormat="1" applyFont="1"/>
    <xf numFmtId="0" fontId="7" fillId="0" borderId="0" xfId="326" applyFont="1"/>
    <xf numFmtId="0" fontId="7" fillId="0" borderId="0" xfId="326" applyFont="1" applyAlignment="1">
      <alignment horizontal="left"/>
    </xf>
    <xf numFmtId="0" fontId="7" fillId="0" borderId="6" xfId="326" applyFont="1" applyBorder="1"/>
    <xf numFmtId="0" fontId="4" fillId="0" borderId="7" xfId="326" applyFont="1" applyBorder="1"/>
    <xf numFmtId="0" fontId="4" fillId="0" borderId="0" xfId="326" applyFont="1"/>
    <xf numFmtId="0" fontId="10" fillId="0" borderId="7" xfId="326" applyFont="1" applyBorder="1"/>
    <xf numFmtId="0" fontId="10" fillId="0" borderId="0" xfId="326" applyFont="1" applyAlignment="1">
      <alignment horizontal="center"/>
    </xf>
    <xf numFmtId="0" fontId="24" fillId="0" borderId="9" xfId="326" applyFont="1" applyBorder="1" applyAlignment="1">
      <alignment horizontal="center"/>
    </xf>
    <xf numFmtId="0" fontId="24" fillId="0" borderId="10" xfId="326" applyFont="1" applyBorder="1" applyAlignment="1">
      <alignment horizontal="center"/>
    </xf>
    <xf numFmtId="0" fontId="24" fillId="0" borderId="0" xfId="326" applyFont="1" applyAlignment="1">
      <alignment horizontal="center"/>
    </xf>
    <xf numFmtId="0" fontId="24" fillId="0" borderId="11" xfId="326" applyFont="1" applyBorder="1" applyAlignment="1">
      <alignment horizontal="center"/>
    </xf>
    <xf numFmtId="0" fontId="25" fillId="0" borderId="0" xfId="326" applyFont="1" applyAlignment="1">
      <alignment horizontal="left"/>
    </xf>
    <xf numFmtId="0" fontId="7" fillId="0" borderId="12" xfId="326" applyFont="1" applyBorder="1"/>
    <xf numFmtId="0" fontId="26" fillId="0" borderId="8" xfId="326" applyFont="1" applyBorder="1"/>
    <xf numFmtId="0" fontId="26" fillId="0" borderId="0" xfId="326" applyFont="1"/>
    <xf numFmtId="0" fontId="27" fillId="0" borderId="0" xfId="326" applyFont="1"/>
    <xf numFmtId="0" fontId="7" fillId="0" borderId="0" xfId="326" applyFont="1" applyAlignment="1">
      <alignment vertical="top" wrapText="1"/>
    </xf>
    <xf numFmtId="0" fontId="10" fillId="0" borderId="0" xfId="326" applyFont="1" applyAlignment="1">
      <alignment vertical="top" wrapText="1"/>
    </xf>
    <xf numFmtId="0" fontId="28" fillId="0" borderId="0" xfId="326" applyFont="1"/>
    <xf numFmtId="3" fontId="10" fillId="0" borderId="0" xfId="1" applyNumberFormat="1" applyFont="1" applyBorder="1" applyProtection="1"/>
    <xf numFmtId="3" fontId="10" fillId="0" borderId="0" xfId="1" applyNumberFormat="1" applyFont="1" applyBorder="1" applyAlignment="1" applyProtection="1">
      <alignment horizontal="center"/>
    </xf>
    <xf numFmtId="0" fontId="7" fillId="0" borderId="0" xfId="326" applyFont="1" applyAlignment="1">
      <alignment vertical="top"/>
    </xf>
    <xf numFmtId="3" fontId="7" fillId="0" borderId="0" xfId="326" applyNumberFormat="1" applyFont="1"/>
    <xf numFmtId="0" fontId="10" fillId="0" borderId="8" xfId="326" applyFont="1" applyBorder="1"/>
    <xf numFmtId="0" fontId="10" fillId="0" borderId="0" xfId="326" applyFont="1"/>
    <xf numFmtId="49" fontId="7" fillId="0" borderId="7" xfId="326" applyNumberFormat="1" applyFont="1" applyBorder="1" applyAlignment="1">
      <alignment horizontal="right"/>
    </xf>
    <xf numFmtId="49" fontId="7" fillId="0" borderId="7" xfId="326" applyNumberFormat="1" applyFont="1" applyBorder="1"/>
    <xf numFmtId="165" fontId="7" fillId="7" borderId="13" xfId="1" applyNumberFormat="1" applyFont="1" applyFill="1" applyBorder="1" applyAlignment="1" applyProtection="1">
      <alignment horizontal="center"/>
    </xf>
    <xf numFmtId="49" fontId="7" fillId="0" borderId="14" xfId="326" applyNumberFormat="1" applyFont="1" applyBorder="1"/>
    <xf numFmtId="3" fontId="7" fillId="0" borderId="3" xfId="1" applyNumberFormat="1" applyFont="1" applyBorder="1" applyProtection="1"/>
    <xf numFmtId="3" fontId="29" fillId="0" borderId="3" xfId="1" applyNumberFormat="1" applyFont="1" applyBorder="1" applyProtection="1"/>
    <xf numFmtId="0" fontId="7" fillId="0" borderId="15" xfId="326" applyFont="1" applyBorder="1"/>
    <xf numFmtId="49" fontId="7" fillId="0" borderId="0" xfId="326" applyNumberFormat="1" applyFont="1"/>
    <xf numFmtId="3" fontId="7" fillId="0" borderId="0" xfId="1" applyNumberFormat="1" applyFont="1" applyBorder="1" applyProtection="1"/>
    <xf numFmtId="3" fontId="29" fillId="0" borderId="0" xfId="1" applyNumberFormat="1" applyFont="1" applyBorder="1" applyProtection="1"/>
    <xf numFmtId="49" fontId="22" fillId="0" borderId="0" xfId="326" applyNumberFormat="1" applyFont="1"/>
    <xf numFmtId="0" fontId="22" fillId="0" borderId="0" xfId="326" applyFont="1"/>
    <xf numFmtId="0" fontId="12" fillId="0" borderId="0" xfId="326" applyFont="1" applyAlignment="1">
      <alignment horizontal="right"/>
    </xf>
    <xf numFmtId="164" fontId="7" fillId="0" borderId="0" xfId="1" applyNumberFormat="1" applyFont="1" applyBorder="1" applyProtection="1"/>
    <xf numFmtId="164" fontId="29" fillId="0" borderId="0" xfId="1" applyNumberFormat="1" applyFont="1" applyBorder="1" applyProtection="1"/>
    <xf numFmtId="0" fontId="7" fillId="0" borderId="0" xfId="326" applyFont="1" applyAlignment="1">
      <alignment horizontal="right"/>
    </xf>
    <xf numFmtId="0" fontId="36" fillId="0" borderId="0" xfId="363" applyFont="1"/>
    <xf numFmtId="0" fontId="36" fillId="0" borderId="0" xfId="363" applyFont="1" applyAlignment="1">
      <alignment horizontal="right"/>
    </xf>
    <xf numFmtId="0" fontId="7" fillId="0" borderId="0" xfId="326" applyFont="1" applyAlignment="1">
      <alignment horizontal="center"/>
    </xf>
    <xf numFmtId="0" fontId="7" fillId="0" borderId="18" xfId="326" applyFont="1" applyBorder="1" applyAlignment="1">
      <alignment horizontal="center" wrapText="1"/>
    </xf>
    <xf numFmtId="0" fontId="3" fillId="0" borderId="19" xfId="326" applyBorder="1"/>
    <xf numFmtId="0" fontId="7" fillId="0" borderId="19" xfId="326" applyFont="1" applyBorder="1" applyAlignment="1">
      <alignment horizontal="center" wrapText="1"/>
    </xf>
    <xf numFmtId="0" fontId="7" fillId="0" borderId="20" xfId="326" applyFont="1" applyBorder="1" applyAlignment="1">
      <alignment horizontal="center" wrapText="1"/>
    </xf>
    <xf numFmtId="14" fontId="3" fillId="0" borderId="0" xfId="326" applyNumberFormat="1"/>
    <xf numFmtId="165" fontId="3" fillId="0" borderId="0" xfId="326" applyNumberFormat="1"/>
    <xf numFmtId="3" fontId="3" fillId="0" borderId="0" xfId="326" applyNumberFormat="1"/>
    <xf numFmtId="165" fontId="3" fillId="0" borderId="13" xfId="326" applyNumberFormat="1" applyBorder="1"/>
    <xf numFmtId="165" fontId="3" fillId="3" borderId="13" xfId="326" applyNumberFormat="1" applyFill="1" applyBorder="1"/>
    <xf numFmtId="165" fontId="3" fillId="9" borderId="13" xfId="326" applyNumberFormat="1" applyFill="1" applyBorder="1"/>
    <xf numFmtId="15" fontId="4" fillId="0" borderId="0" xfId="326" applyNumberFormat="1" applyFont="1" applyAlignment="1">
      <alignment horizontal="center"/>
    </xf>
    <xf numFmtId="0" fontId="4" fillId="0" borderId="0" xfId="326" applyFont="1" applyAlignment="1">
      <alignment horizontal="center" vertical="top" wrapText="1"/>
    </xf>
    <xf numFmtId="0" fontId="4" fillId="0" borderId="0" xfId="326" applyFont="1" applyAlignment="1">
      <alignment vertical="top" wrapText="1"/>
    </xf>
    <xf numFmtId="0" fontId="30" fillId="0" borderId="0" xfId="326" applyFont="1"/>
    <xf numFmtId="165" fontId="30" fillId="0" borderId="0" xfId="326" applyNumberFormat="1" applyFont="1"/>
    <xf numFmtId="164" fontId="4" fillId="0" borderId="0" xfId="1" applyNumberFormat="1" applyFont="1" applyBorder="1" applyProtection="1"/>
    <xf numFmtId="164" fontId="8" fillId="0" borderId="0" xfId="1" applyNumberFormat="1" applyFont="1" applyBorder="1" applyAlignment="1" applyProtection="1">
      <alignment horizontal="center"/>
    </xf>
    <xf numFmtId="0" fontId="7" fillId="0" borderId="18" xfId="326" applyFont="1" applyBorder="1"/>
    <xf numFmtId="165" fontId="31" fillId="0" borderId="19" xfId="326" applyNumberFormat="1" applyFont="1" applyBorder="1"/>
    <xf numFmtId="0" fontId="7" fillId="0" borderId="19" xfId="326" applyFont="1" applyBorder="1"/>
    <xf numFmtId="0" fontId="25" fillId="0" borderId="0" xfId="326" applyFont="1" applyAlignment="1">
      <alignment horizontal="center"/>
    </xf>
    <xf numFmtId="15" fontId="25" fillId="0" borderId="0" xfId="326" applyNumberFormat="1" applyFont="1" applyAlignment="1">
      <alignment horizontal="center"/>
    </xf>
    <xf numFmtId="0" fontId="3" fillId="0" borderId="18" xfId="326" applyBorder="1"/>
    <xf numFmtId="0" fontId="3" fillId="0" borderId="0" xfId="326" applyAlignment="1">
      <alignment horizontal="center"/>
    </xf>
    <xf numFmtId="0" fontId="12" fillId="0" borderId="0" xfId="326" applyFont="1" applyAlignment="1">
      <alignment vertical="top"/>
    </xf>
    <xf numFmtId="0" fontId="6" fillId="0" borderId="0" xfId="326" applyFont="1" applyAlignment="1">
      <alignment horizontal="center"/>
    </xf>
    <xf numFmtId="166" fontId="7" fillId="10" borderId="2" xfId="326" applyNumberFormat="1" applyFont="1" applyFill="1" applyBorder="1" applyAlignment="1">
      <alignment horizontal="left"/>
    </xf>
    <xf numFmtId="0" fontId="7" fillId="0" borderId="0" xfId="326" applyFont="1" applyAlignment="1">
      <alignment horizontal="left" vertical="top" wrapText="1"/>
    </xf>
    <xf numFmtId="14" fontId="3" fillId="0" borderId="2" xfId="326" applyNumberFormat="1" applyBorder="1" applyAlignment="1" applyProtection="1">
      <alignment horizontal="center" wrapText="1"/>
      <protection locked="0"/>
    </xf>
    <xf numFmtId="165" fontId="7" fillId="6" borderId="13" xfId="326" applyNumberFormat="1" applyFont="1" applyFill="1" applyBorder="1"/>
    <xf numFmtId="0" fontId="7" fillId="0" borderId="0" xfId="381" applyFont="1" applyAlignment="1">
      <alignment horizontal="right"/>
    </xf>
    <xf numFmtId="165" fontId="9" fillId="0" borderId="16" xfId="326" applyNumberFormat="1" applyFont="1" applyBorder="1" applyProtection="1">
      <protection locked="0"/>
    </xf>
    <xf numFmtId="0" fontId="5" fillId="0" borderId="13" xfId="381" applyFont="1" applyBorder="1" applyAlignment="1">
      <alignment horizontal="right"/>
    </xf>
    <xf numFmtId="3" fontId="9" fillId="0" borderId="0" xfId="146" applyNumberFormat="1" applyFont="1"/>
    <xf numFmtId="3" fontId="5" fillId="0" borderId="28" xfId="146" applyNumberFormat="1" applyFont="1" applyBorder="1" applyAlignment="1">
      <alignment horizontal="center" wrapText="1"/>
    </xf>
    <xf numFmtId="3" fontId="5" fillId="0" borderId="24" xfId="146" applyNumberFormat="1" applyFont="1" applyBorder="1" applyAlignment="1">
      <alignment horizontal="center" wrapText="1"/>
    </xf>
    <xf numFmtId="0" fontId="5" fillId="0" borderId="0" xfId="146" applyFont="1" applyAlignment="1">
      <alignment horizontal="right"/>
    </xf>
    <xf numFmtId="0" fontId="9" fillId="0" borderId="0" xfId="146" applyFont="1"/>
    <xf numFmtId="3" fontId="5" fillId="0" borderId="0" xfId="146" applyNumberFormat="1" applyFont="1"/>
    <xf numFmtId="0" fontId="5" fillId="0" borderId="29" xfId="146" applyFont="1" applyBorder="1" applyAlignment="1">
      <alignment horizontal="right"/>
    </xf>
    <xf numFmtId="165" fontId="5" fillId="8" borderId="30" xfId="146" applyNumberFormat="1" applyFont="1" applyFill="1" applyBorder="1"/>
    <xf numFmtId="0" fontId="5" fillId="0" borderId="31" xfId="146" applyFont="1" applyBorder="1" applyAlignment="1">
      <alignment horizontal="right"/>
    </xf>
    <xf numFmtId="0" fontId="5" fillId="0" borderId="32" xfId="146" applyFont="1" applyBorder="1" applyAlignment="1">
      <alignment horizontal="right"/>
    </xf>
    <xf numFmtId="165" fontId="5" fillId="0" borderId="0" xfId="146" applyNumberFormat="1" applyFont="1"/>
    <xf numFmtId="165" fontId="5" fillId="7" borderId="13" xfId="146" applyNumberFormat="1" applyFont="1" applyFill="1" applyBorder="1"/>
    <xf numFmtId="0" fontId="5" fillId="0" borderId="0" xfId="326" applyFont="1" applyAlignment="1">
      <alignment horizontal="center" vertical="center" wrapText="1"/>
    </xf>
    <xf numFmtId="166" fontId="5" fillId="0" borderId="0" xfId="326" applyNumberFormat="1" applyFont="1"/>
    <xf numFmtId="0" fontId="9" fillId="0" borderId="0" xfId="326" applyFont="1" applyAlignment="1">
      <alignment horizontal="left" wrapText="1"/>
    </xf>
    <xf numFmtId="0" fontId="9" fillId="0" borderId="0" xfId="326" applyFont="1" applyAlignment="1">
      <alignment horizontal="left"/>
    </xf>
    <xf numFmtId="0" fontId="5" fillId="0" borderId="0" xfId="381" applyFont="1" applyAlignment="1">
      <alignment horizontal="right"/>
    </xf>
    <xf numFmtId="165" fontId="5" fillId="11" borderId="20" xfId="146" applyNumberFormat="1" applyFont="1" applyFill="1" applyBorder="1"/>
    <xf numFmtId="49" fontId="7" fillId="0" borderId="0" xfId="326" applyNumberFormat="1" applyFont="1" applyAlignment="1">
      <alignment horizontal="left"/>
    </xf>
    <xf numFmtId="0" fontId="33" fillId="0" borderId="0" xfId="363"/>
    <xf numFmtId="165" fontId="9" fillId="0" borderId="42" xfId="326" applyNumberFormat="1" applyFont="1" applyBorder="1" applyProtection="1">
      <protection locked="0"/>
    </xf>
    <xf numFmtId="10" fontId="7" fillId="0" borderId="20" xfId="469" applyNumberFormat="1" applyFont="1" applyBorder="1" applyProtection="1"/>
    <xf numFmtId="49" fontId="3" fillId="0" borderId="0" xfId="326" applyNumberFormat="1"/>
    <xf numFmtId="49" fontId="7" fillId="0" borderId="0" xfId="326" applyNumberFormat="1" applyFont="1" applyAlignment="1">
      <alignment horizontal="center" wrapText="1"/>
    </xf>
    <xf numFmtId="49" fontId="7" fillId="0" borderId="0" xfId="326" applyNumberFormat="1" applyFont="1" applyAlignment="1">
      <alignment horizontal="center"/>
    </xf>
    <xf numFmtId="49" fontId="7" fillId="0" borderId="19" xfId="326" applyNumberFormat="1" applyFont="1" applyBorder="1" applyAlignment="1">
      <alignment horizontal="center" wrapText="1"/>
    </xf>
    <xf numFmtId="49" fontId="4" fillId="0" borderId="0" xfId="326" applyNumberFormat="1" applyFont="1" applyAlignment="1">
      <alignment horizontal="center"/>
    </xf>
    <xf numFmtId="49" fontId="25" fillId="0" borderId="0" xfId="326" applyNumberFormat="1" applyFont="1" applyAlignment="1">
      <alignment horizontal="center"/>
    </xf>
    <xf numFmtId="49" fontId="10" fillId="0" borderId="0" xfId="326" applyNumberFormat="1" applyFont="1" applyAlignment="1">
      <alignment horizontal="left"/>
    </xf>
    <xf numFmtId="49" fontId="7" fillId="0" borderId="19" xfId="326" applyNumberFormat="1" applyFont="1" applyBorder="1" applyAlignment="1">
      <alignment horizontal="center"/>
    </xf>
    <xf numFmtId="0" fontId="7" fillId="0" borderId="0" xfId="326" applyFont="1" applyAlignment="1">
      <alignment horizontal="center" wrapText="1"/>
    </xf>
    <xf numFmtId="0" fontId="4" fillId="0" borderId="0" xfId="1" applyNumberFormat="1" applyFont="1" applyBorder="1" applyAlignment="1" applyProtection="1">
      <alignment horizontal="center"/>
    </xf>
    <xf numFmtId="0" fontId="3" fillId="0" borderId="2" xfId="326" applyBorder="1" applyAlignment="1" applyProtection="1">
      <alignment horizontal="center" wrapText="1"/>
      <protection locked="0"/>
    </xf>
    <xf numFmtId="49" fontId="3" fillId="0" borderId="2" xfId="326" applyNumberFormat="1" applyBorder="1" applyAlignment="1" applyProtection="1">
      <alignment horizontal="center" wrapText="1"/>
      <protection locked="0"/>
    </xf>
    <xf numFmtId="0" fontId="3" fillId="0" borderId="2" xfId="326" applyBorder="1" applyAlignment="1" applyProtection="1">
      <alignment horizontal="center"/>
      <protection locked="0"/>
    </xf>
    <xf numFmtId="165" fontId="3" fillId="0" borderId="2" xfId="326" applyNumberFormat="1" applyBorder="1" applyAlignment="1" applyProtection="1">
      <alignment horizontal="right"/>
      <protection locked="0"/>
    </xf>
    <xf numFmtId="1" fontId="9" fillId="0" borderId="2" xfId="146" applyNumberFormat="1" applyFont="1" applyBorder="1" applyAlignment="1" applyProtection="1">
      <alignment horizontal="left"/>
      <protection locked="0"/>
    </xf>
    <xf numFmtId="0" fontId="7" fillId="0" borderId="0" xfId="146" applyFont="1" applyAlignment="1">
      <alignment wrapText="1"/>
    </xf>
    <xf numFmtId="0" fontId="37" fillId="0" borderId="0" xfId="363" applyFont="1"/>
    <xf numFmtId="0" fontId="12" fillId="14" borderId="0" xfId="326" applyFont="1" applyFill="1"/>
    <xf numFmtId="0" fontId="6" fillId="0" borderId="0" xfId="326" applyFont="1"/>
    <xf numFmtId="165" fontId="5" fillId="17" borderId="18" xfId="146" applyNumberFormat="1" applyFont="1" applyFill="1" applyBorder="1"/>
    <xf numFmtId="3" fontId="3" fillId="0" borderId="2" xfId="326" applyNumberFormat="1" applyBorder="1" applyAlignment="1" applyProtection="1">
      <alignment horizontal="center"/>
      <protection locked="0"/>
    </xf>
    <xf numFmtId="166" fontId="9" fillId="0" borderId="0" xfId="326" applyNumberFormat="1" applyFont="1"/>
    <xf numFmtId="166" fontId="5" fillId="0" borderId="0" xfId="326" applyNumberFormat="1" applyFont="1" applyAlignment="1">
      <alignment horizontal="center" vertical="center" wrapText="1"/>
    </xf>
    <xf numFmtId="166" fontId="9" fillId="0" borderId="0" xfId="326" applyNumberFormat="1" applyFont="1" applyAlignment="1">
      <alignment horizontal="left" wrapText="1"/>
    </xf>
    <xf numFmtId="166" fontId="9" fillId="0" borderId="0" xfId="326" applyNumberFormat="1" applyFont="1" applyAlignment="1">
      <alignment horizontal="left"/>
    </xf>
    <xf numFmtId="166" fontId="9" fillId="0" borderId="0" xfId="146" applyNumberFormat="1" applyFont="1"/>
    <xf numFmtId="166" fontId="5" fillId="0" borderId="0" xfId="326" applyNumberFormat="1" applyFont="1" applyAlignment="1">
      <alignment horizontal="right"/>
    </xf>
    <xf numFmtId="166" fontId="23" fillId="0" borderId="0" xfId="326" applyNumberFormat="1" applyFont="1" applyAlignment="1">
      <alignment horizontal="left"/>
    </xf>
    <xf numFmtId="3" fontId="5" fillId="0" borderId="18" xfId="146" applyNumberFormat="1" applyFont="1" applyBorder="1" applyAlignment="1">
      <alignment horizontal="center" wrapText="1"/>
    </xf>
    <xf numFmtId="3" fontId="5" fillId="0" borderId="20" xfId="146" applyNumberFormat="1" applyFont="1" applyBorder="1" applyAlignment="1">
      <alignment horizontal="center" wrapText="1"/>
    </xf>
    <xf numFmtId="0" fontId="2" fillId="0" borderId="0" xfId="363" applyFont="1"/>
    <xf numFmtId="0" fontId="32" fillId="0" borderId="0" xfId="146" applyFont="1" applyAlignment="1">
      <alignment horizontal="left" wrapText="1"/>
    </xf>
    <xf numFmtId="0" fontId="7" fillId="14" borderId="0" xfId="146" applyFont="1" applyFill="1" applyAlignment="1">
      <alignment horizontal="left" wrapText="1"/>
    </xf>
    <xf numFmtId="0" fontId="19" fillId="0" borderId="0" xfId="146" applyFont="1" applyAlignment="1">
      <alignment horizontal="left" wrapText="1"/>
    </xf>
    <xf numFmtId="0" fontId="3" fillId="0" borderId="2" xfId="326" applyBorder="1" applyAlignment="1">
      <alignment vertical="top" wrapText="1"/>
    </xf>
    <xf numFmtId="165" fontId="9" fillId="0" borderId="43" xfId="326" applyNumberFormat="1" applyFont="1" applyBorder="1" applyProtection="1">
      <protection locked="0"/>
    </xf>
    <xf numFmtId="165" fontId="5" fillId="11" borderId="13" xfId="146" applyNumberFormat="1" applyFont="1" applyFill="1" applyBorder="1"/>
    <xf numFmtId="3" fontId="5" fillId="0" borderId="19" xfId="146" applyNumberFormat="1" applyFont="1" applyBorder="1" applyAlignment="1">
      <alignment horizontal="center" wrapText="1"/>
    </xf>
    <xf numFmtId="165" fontId="5" fillId="17" borderId="13" xfId="146" applyNumberFormat="1" applyFont="1" applyFill="1" applyBorder="1"/>
    <xf numFmtId="1" fontId="9" fillId="0" borderId="0" xfId="146" applyNumberFormat="1" applyFont="1" applyAlignment="1" applyProtection="1">
      <alignment horizontal="left"/>
      <protection locked="0"/>
    </xf>
    <xf numFmtId="0" fontId="5" fillId="0" borderId="13" xfId="381" applyFont="1" applyBorder="1" applyAlignment="1">
      <alignment horizontal="right" wrapText="1"/>
    </xf>
    <xf numFmtId="0" fontId="9" fillId="0" borderId="11" xfId="146" applyFont="1" applyBorder="1"/>
    <xf numFmtId="49" fontId="5" fillId="0" borderId="0" xfId="326" applyNumberFormat="1" applyFont="1"/>
    <xf numFmtId="165" fontId="9" fillId="0" borderId="49" xfId="326" applyNumberFormat="1" applyFont="1" applyBorder="1" applyProtection="1">
      <protection locked="0"/>
    </xf>
    <xf numFmtId="0" fontId="5" fillId="0" borderId="31" xfId="326" applyFont="1" applyBorder="1" applyAlignment="1">
      <alignment vertical="center" wrapText="1"/>
    </xf>
    <xf numFmtId="165" fontId="31" fillId="0" borderId="0" xfId="326" applyNumberFormat="1" applyFont="1"/>
    <xf numFmtId="164" fontId="7" fillId="0" borderId="0" xfId="1" applyNumberFormat="1" applyFont="1" applyBorder="1" applyAlignment="1" applyProtection="1">
      <alignment horizontal="right"/>
    </xf>
    <xf numFmtId="165" fontId="5" fillId="8" borderId="13" xfId="146" applyNumberFormat="1" applyFont="1" applyFill="1" applyBorder="1"/>
    <xf numFmtId="49" fontId="3" fillId="0" borderId="7" xfId="326" applyNumberFormat="1" applyBorder="1" applyAlignment="1">
      <alignment horizontal="right" vertical="top"/>
    </xf>
    <xf numFmtId="165" fontId="3" fillId="0" borderId="2" xfId="326" applyNumberFormat="1" applyBorder="1" applyAlignment="1" applyProtection="1">
      <alignment horizontal="center"/>
      <protection locked="0"/>
    </xf>
    <xf numFmtId="0" fontId="12" fillId="0" borderId="0" xfId="326" applyFont="1"/>
    <xf numFmtId="49" fontId="3" fillId="0" borderId="2" xfId="326" applyNumberFormat="1" applyBorder="1" applyAlignment="1" applyProtection="1">
      <alignment horizontal="center"/>
      <protection locked="0"/>
    </xf>
    <xf numFmtId="0" fontId="22" fillId="0" borderId="0" xfId="326" applyFont="1" applyAlignment="1">
      <alignment horizontal="left"/>
    </xf>
    <xf numFmtId="49" fontId="3" fillId="0" borderId="2" xfId="326" quotePrefix="1" applyNumberFormat="1" applyBorder="1" applyAlignment="1" applyProtection="1">
      <alignment horizontal="center" wrapText="1"/>
      <protection locked="0"/>
    </xf>
    <xf numFmtId="0" fontId="4" fillId="0" borderId="0" xfId="595" applyNumberFormat="1" applyFont="1" applyBorder="1" applyAlignment="1" applyProtection="1">
      <alignment horizontal="center"/>
    </xf>
    <xf numFmtId="164" fontId="4" fillId="0" borderId="0" xfId="595" applyNumberFormat="1" applyFont="1" applyBorder="1" applyProtection="1"/>
    <xf numFmtId="164" fontId="8" fillId="0" borderId="0" xfId="595" applyNumberFormat="1" applyFont="1" applyBorder="1" applyAlignment="1" applyProtection="1">
      <alignment horizontal="center"/>
    </xf>
    <xf numFmtId="164" fontId="7" fillId="0" borderId="19" xfId="595" applyNumberFormat="1" applyFont="1" applyBorder="1" applyAlignment="1" applyProtection="1">
      <alignment horizontal="right"/>
    </xf>
    <xf numFmtId="164" fontId="3" fillId="0" borderId="0" xfId="595" applyNumberFormat="1" applyFont="1" applyBorder="1" applyAlignment="1" applyProtection="1">
      <alignment horizontal="left"/>
    </xf>
    <xf numFmtId="49" fontId="3" fillId="0" borderId="0" xfId="326" applyNumberFormat="1" applyAlignment="1">
      <alignment horizontal="center"/>
    </xf>
    <xf numFmtId="164" fontId="3" fillId="0" borderId="0" xfId="595" applyNumberFormat="1" applyFont="1" applyBorder="1" applyAlignment="1" applyProtection="1">
      <alignment horizontal="right"/>
    </xf>
    <xf numFmtId="49" fontId="3" fillId="0" borderId="0" xfId="326" applyNumberFormat="1" applyAlignment="1">
      <alignment horizontal="left"/>
    </xf>
    <xf numFmtId="0" fontId="7" fillId="0" borderId="0" xfId="596" applyFont="1" applyAlignment="1">
      <alignment horizontal="left"/>
    </xf>
    <xf numFmtId="0" fontId="3" fillId="0" borderId="0" xfId="596"/>
    <xf numFmtId="0" fontId="3" fillId="0" borderId="0" xfId="596" applyAlignment="1">
      <alignment horizontal="center"/>
    </xf>
    <xf numFmtId="0" fontId="7" fillId="0" borderId="0" xfId="596" applyFont="1" applyAlignment="1">
      <alignment horizontal="right"/>
    </xf>
    <xf numFmtId="0" fontId="7" fillId="0" borderId="0" xfId="596" applyFont="1"/>
    <xf numFmtId="0" fontId="6" fillId="0" borderId="0" xfId="596" applyFont="1"/>
    <xf numFmtId="0" fontId="6" fillId="0" borderId="0" xfId="596" applyFont="1" applyAlignment="1">
      <alignment horizontal="center"/>
    </xf>
    <xf numFmtId="0" fontId="3" fillId="0" borderId="0" xfId="596" applyAlignment="1">
      <alignment horizontal="right"/>
    </xf>
    <xf numFmtId="0" fontId="7" fillId="0" borderId="18" xfId="596" applyFont="1" applyBorder="1" applyAlignment="1">
      <alignment horizontal="center"/>
    </xf>
    <xf numFmtId="0" fontId="3" fillId="0" borderId="19" xfId="596" applyBorder="1"/>
    <xf numFmtId="0" fontId="7" fillId="0" borderId="19" xfId="596" applyFont="1" applyBorder="1" applyAlignment="1">
      <alignment horizontal="center"/>
    </xf>
    <xf numFmtId="0" fontId="7" fillId="0" borderId="19" xfId="596" applyFont="1" applyBorder="1" applyAlignment="1">
      <alignment horizontal="center" wrapText="1"/>
    </xf>
    <xf numFmtId="0" fontId="7" fillId="0" borderId="20" xfId="596" applyFont="1" applyBorder="1" applyAlignment="1">
      <alignment horizontal="center"/>
    </xf>
    <xf numFmtId="3" fontId="3" fillId="0" borderId="37" xfId="596" applyNumberFormat="1" applyBorder="1" applyAlignment="1">
      <alignment horizontal="center"/>
    </xf>
    <xf numFmtId="3" fontId="3" fillId="0" borderId="0" xfId="596" applyNumberFormat="1"/>
    <xf numFmtId="3" fontId="3" fillId="0" borderId="37" xfId="596" applyNumberFormat="1" applyBorder="1" applyAlignment="1" applyProtection="1">
      <alignment horizontal="center"/>
      <protection locked="0"/>
    </xf>
    <xf numFmtId="165" fontId="3" fillId="0" borderId="37" xfId="596" applyNumberFormat="1" applyBorder="1" applyAlignment="1">
      <alignment horizontal="center"/>
    </xf>
    <xf numFmtId="165" fontId="3" fillId="0" borderId="0" xfId="596" applyNumberFormat="1" applyAlignment="1">
      <alignment horizontal="center"/>
    </xf>
    <xf numFmtId="3" fontId="7" fillId="0" borderId="37" xfId="596" applyNumberFormat="1" applyFont="1" applyBorder="1" applyAlignment="1">
      <alignment horizontal="center"/>
    </xf>
    <xf numFmtId="3" fontId="3" fillId="0" borderId="0" xfId="596" applyNumberFormat="1" applyAlignment="1">
      <alignment horizontal="center"/>
    </xf>
    <xf numFmtId="165" fontId="3" fillId="13" borderId="39" xfId="596" applyNumberFormat="1" applyFill="1" applyBorder="1"/>
    <xf numFmtId="3" fontId="3" fillId="0" borderId="2" xfId="596" applyNumberFormat="1" applyBorder="1" applyAlignment="1" applyProtection="1">
      <alignment horizontal="center"/>
      <protection locked="0"/>
    </xf>
    <xf numFmtId="3" fontId="7" fillId="0" borderId="2" xfId="596" applyNumberFormat="1" applyFont="1" applyBorder="1" applyAlignment="1">
      <alignment horizontal="center"/>
    </xf>
    <xf numFmtId="0" fontId="3" fillId="0" borderId="10" xfId="596" applyBorder="1"/>
    <xf numFmtId="3" fontId="7" fillId="0" borderId="0" xfId="596" applyNumberFormat="1" applyFont="1"/>
    <xf numFmtId="165" fontId="3" fillId="0" borderId="11" xfId="596" applyNumberFormat="1" applyBorder="1"/>
    <xf numFmtId="3" fontId="3" fillId="0" borderId="2" xfId="596" applyNumberFormat="1" applyBorder="1" applyAlignment="1">
      <alignment horizontal="center"/>
    </xf>
    <xf numFmtId="165" fontId="3" fillId="0" borderId="2" xfId="596" applyNumberFormat="1" applyBorder="1" applyAlignment="1">
      <alignment horizontal="center"/>
    </xf>
    <xf numFmtId="165" fontId="3" fillId="13" borderId="22" xfId="596" applyNumberFormat="1" applyFill="1" applyBorder="1"/>
    <xf numFmtId="0" fontId="3" fillId="0" borderId="12" xfId="596" applyBorder="1"/>
    <xf numFmtId="3" fontId="3" fillId="0" borderId="12" xfId="596" applyNumberFormat="1" applyBorder="1" applyAlignment="1">
      <alignment horizontal="center"/>
    </xf>
    <xf numFmtId="3" fontId="3" fillId="0" borderId="12" xfId="596" applyNumberFormat="1" applyBorder="1"/>
    <xf numFmtId="3" fontId="3" fillId="0" borderId="12" xfId="596" applyNumberFormat="1" applyBorder="1" applyAlignment="1" applyProtection="1">
      <alignment horizontal="center"/>
      <protection locked="0"/>
    </xf>
    <xf numFmtId="165" fontId="3" fillId="0" borderId="12" xfId="596" applyNumberFormat="1" applyBorder="1" applyAlignment="1">
      <alignment horizontal="center"/>
    </xf>
    <xf numFmtId="3" fontId="7" fillId="0" borderId="12" xfId="596" applyNumberFormat="1" applyFont="1" applyBorder="1" applyAlignment="1">
      <alignment horizontal="center"/>
    </xf>
    <xf numFmtId="167" fontId="3" fillId="0" borderId="2" xfId="596" applyNumberFormat="1" applyBorder="1" applyAlignment="1">
      <alignment horizontal="center"/>
    </xf>
    <xf numFmtId="167" fontId="2" fillId="0" borderId="0" xfId="363" applyNumberFormat="1" applyFont="1" applyAlignment="1">
      <alignment horizontal="right"/>
    </xf>
    <xf numFmtId="165" fontId="3" fillId="0" borderId="0" xfId="596" applyNumberFormat="1"/>
    <xf numFmtId="3" fontId="7" fillId="0" borderId="0" xfId="596" applyNumberFormat="1" applyFont="1" applyAlignment="1">
      <alignment horizontal="right"/>
    </xf>
    <xf numFmtId="165" fontId="7" fillId="5" borderId="13" xfId="595" applyNumberFormat="1" applyFont="1" applyFill="1" applyBorder="1" applyAlignment="1" applyProtection="1">
      <alignment horizontal="right"/>
    </xf>
    <xf numFmtId="49" fontId="22" fillId="0" borderId="0" xfId="596" applyNumberFormat="1" applyFont="1" applyAlignment="1">
      <alignment horizontal="left"/>
    </xf>
    <xf numFmtId="0" fontId="22" fillId="0" borderId="0" xfId="596" applyFont="1" applyAlignment="1">
      <alignment horizontal="left" vertical="center"/>
    </xf>
    <xf numFmtId="0" fontId="22" fillId="0" borderId="0" xfId="596" applyFont="1"/>
    <xf numFmtId="3" fontId="22" fillId="0" borderId="0" xfId="596" applyNumberFormat="1" applyFont="1"/>
    <xf numFmtId="3" fontId="12" fillId="0" borderId="0" xfId="596" applyNumberFormat="1" applyFont="1" applyAlignment="1">
      <alignment horizontal="right"/>
    </xf>
    <xf numFmtId="0" fontId="22" fillId="0" borderId="0" xfId="596" applyFont="1" applyAlignment="1">
      <alignment wrapText="1"/>
    </xf>
    <xf numFmtId="0" fontId="22" fillId="0" borderId="0" xfId="596" applyFont="1" applyAlignment="1">
      <alignment horizontal="left"/>
    </xf>
    <xf numFmtId="0" fontId="12" fillId="13" borderId="0" xfId="326" applyFont="1" applyFill="1"/>
    <xf numFmtId="0" fontId="7" fillId="19" borderId="0" xfId="596" applyFont="1" applyFill="1"/>
    <xf numFmtId="0" fontId="22" fillId="19" borderId="0" xfId="326" applyFont="1" applyFill="1" applyAlignment="1">
      <alignment horizontal="right"/>
    </xf>
    <xf numFmtId="0" fontId="22" fillId="19" borderId="0" xfId="326" applyFont="1" applyFill="1" applyAlignment="1">
      <alignment horizontal="left"/>
    </xf>
    <xf numFmtId="3" fontId="3" fillId="19" borderId="0" xfId="596" applyNumberFormat="1" applyFill="1"/>
    <xf numFmtId="3" fontId="7" fillId="19" borderId="0" xfId="596" applyNumberFormat="1" applyFont="1" applyFill="1" applyAlignment="1">
      <alignment horizontal="right"/>
    </xf>
    <xf numFmtId="0" fontId="9" fillId="0" borderId="0" xfId="146" applyFont="1" applyAlignment="1">
      <alignment horizontal="center"/>
    </xf>
    <xf numFmtId="1" fontId="9" fillId="0" borderId="25" xfId="146" applyNumberFormat="1" applyFont="1" applyBorder="1" applyAlignment="1">
      <alignment horizontal="center"/>
    </xf>
    <xf numFmtId="0" fontId="23" fillId="0" borderId="0" xfId="326" applyFont="1" applyAlignment="1">
      <alignment horizontal="center"/>
    </xf>
    <xf numFmtId="0" fontId="7" fillId="0" borderId="0" xfId="146" applyFont="1"/>
    <xf numFmtId="0" fontId="11" fillId="0" borderId="0" xfId="146"/>
    <xf numFmtId="0" fontId="7" fillId="0" borderId="0" xfId="146" applyFont="1" applyAlignment="1">
      <alignment horizontal="right"/>
    </xf>
    <xf numFmtId="0" fontId="7" fillId="0" borderId="3" xfId="146" applyFont="1" applyBorder="1" applyAlignment="1">
      <alignment horizontal="center" wrapText="1"/>
    </xf>
    <xf numFmtId="0" fontId="7" fillId="0" borderId="3" xfId="146" applyFont="1" applyBorder="1" applyAlignment="1">
      <alignment horizontal="center"/>
    </xf>
    <xf numFmtId="0" fontId="11" fillId="0" borderId="0" xfId="146" applyAlignment="1">
      <alignment horizontal="center"/>
    </xf>
    <xf numFmtId="0" fontId="33" fillId="0" borderId="0" xfId="363" applyAlignment="1">
      <alignment wrapText="1"/>
    </xf>
    <xf numFmtId="0" fontId="36" fillId="9" borderId="34" xfId="363" applyFont="1" applyFill="1" applyBorder="1" applyAlignment="1">
      <alignment horizontal="center" vertical="center"/>
    </xf>
    <xf numFmtId="0" fontId="36" fillId="9" borderId="35" xfId="363" applyFont="1" applyFill="1" applyBorder="1" applyAlignment="1">
      <alignment horizontal="center" vertical="center"/>
    </xf>
    <xf numFmtId="0" fontId="36" fillId="9" borderId="17" xfId="363" applyFont="1" applyFill="1" applyBorder="1" applyAlignment="1">
      <alignment horizontal="center" vertical="center"/>
    </xf>
    <xf numFmtId="0" fontId="36" fillId="9" borderId="26" xfId="363" applyFont="1" applyFill="1" applyBorder="1" applyAlignment="1">
      <alignment horizontal="center" vertical="center"/>
    </xf>
    <xf numFmtId="0" fontId="36" fillId="9" borderId="27" xfId="363" applyFont="1" applyFill="1" applyBorder="1" applyAlignment="1">
      <alignment horizontal="center" vertical="center"/>
    </xf>
    <xf numFmtId="0" fontId="3" fillId="0" borderId="0" xfId="326" applyAlignment="1">
      <alignment horizontal="left" indent="5"/>
    </xf>
    <xf numFmtId="0" fontId="3" fillId="0" borderId="0" xfId="326" applyAlignment="1">
      <alignment horizontal="left" indent="2"/>
    </xf>
    <xf numFmtId="0" fontId="7" fillId="0" borderId="0" xfId="326" applyFont="1" applyAlignment="1">
      <alignment horizontal="left" indent="5"/>
    </xf>
    <xf numFmtId="0" fontId="7" fillId="0" borderId="0" xfId="326" applyFont="1" applyAlignment="1">
      <alignment horizontal="left" indent="2"/>
    </xf>
    <xf numFmtId="0" fontId="9" fillId="0" borderId="0" xfId="326" applyFont="1" applyAlignment="1">
      <alignment wrapText="1"/>
    </xf>
    <xf numFmtId="1" fontId="9" fillId="0" borderId="36" xfId="146" applyNumberFormat="1" applyFont="1" applyBorder="1" applyAlignment="1" applyProtection="1">
      <alignment horizontal="right"/>
      <protection locked="0"/>
    </xf>
    <xf numFmtId="1" fontId="9" fillId="0" borderId="50" xfId="146" applyNumberFormat="1" applyFont="1" applyBorder="1" applyAlignment="1" applyProtection="1">
      <alignment horizontal="right"/>
      <protection locked="0"/>
    </xf>
    <xf numFmtId="0" fontId="3" fillId="0" borderId="0" xfId="326" applyAlignment="1">
      <alignment wrapText="1"/>
    </xf>
    <xf numFmtId="0" fontId="3" fillId="0" borderId="8" xfId="326" applyBorder="1"/>
    <xf numFmtId="3" fontId="3" fillId="0" borderId="0" xfId="326" applyNumberFormat="1" applyAlignment="1" applyProtection="1">
      <alignment horizontal="right"/>
      <protection locked="0"/>
    </xf>
    <xf numFmtId="0" fontId="3" fillId="0" borderId="0" xfId="326" applyAlignment="1" applyProtection="1">
      <alignment horizontal="center" wrapText="1"/>
      <protection locked="0"/>
    </xf>
    <xf numFmtId="0" fontId="3" fillId="0" borderId="0" xfId="326" applyAlignment="1" applyProtection="1">
      <alignment horizontal="center"/>
      <protection locked="0"/>
    </xf>
    <xf numFmtId="0" fontId="3" fillId="0" borderId="0" xfId="326" applyAlignment="1" applyProtection="1">
      <alignment horizontal="right"/>
      <protection locked="0"/>
    </xf>
    <xf numFmtId="0" fontId="7" fillId="0" borderId="0" xfId="363" applyFont="1"/>
    <xf numFmtId="0" fontId="38" fillId="0" borderId="0" xfId="363" applyFont="1"/>
    <xf numFmtId="0" fontId="39" fillId="0" borderId="0" xfId="363" applyFont="1"/>
    <xf numFmtId="0" fontId="40" fillId="0" borderId="0" xfId="363" applyFont="1"/>
    <xf numFmtId="0" fontId="10" fillId="0" borderId="0" xfId="326" applyFont="1" applyAlignment="1">
      <alignment horizontal="left" vertical="top"/>
    </xf>
    <xf numFmtId="0" fontId="7" fillId="9" borderId="17" xfId="326" applyFont="1" applyFill="1" applyBorder="1" applyAlignment="1">
      <alignment horizontal="center" vertical="center" wrapText="1"/>
    </xf>
    <xf numFmtId="0" fontId="7" fillId="9" borderId="26" xfId="326" applyFont="1" applyFill="1" applyBorder="1" applyAlignment="1">
      <alignment horizontal="center" vertical="center" wrapText="1"/>
    </xf>
    <xf numFmtId="0" fontId="7" fillId="19" borderId="0" xfId="326" applyFont="1" applyFill="1"/>
    <xf numFmtId="49" fontId="4" fillId="19" borderId="0" xfId="326" applyNumberFormat="1" applyFont="1" applyFill="1" applyAlignment="1">
      <alignment horizontal="center"/>
    </xf>
    <xf numFmtId="0" fontId="4" fillId="19" borderId="0" xfId="326" applyFont="1" applyFill="1"/>
    <xf numFmtId="15" fontId="4" fillId="19" borderId="0" xfId="326" applyNumberFormat="1" applyFont="1" applyFill="1" applyAlignment="1">
      <alignment horizontal="center"/>
    </xf>
    <xf numFmtId="0" fontId="4" fillId="19" borderId="0" xfId="326" applyFont="1" applyFill="1" applyAlignment="1">
      <alignment horizontal="center" vertical="top" wrapText="1"/>
    </xf>
    <xf numFmtId="0" fontId="4" fillId="19" borderId="0" xfId="326" applyFont="1" applyFill="1" applyAlignment="1">
      <alignment vertical="top" wrapText="1"/>
    </xf>
    <xf numFmtId="0" fontId="4" fillId="19" borderId="0" xfId="595" applyNumberFormat="1" applyFont="1" applyFill="1" applyBorder="1" applyAlignment="1" applyProtection="1">
      <alignment horizontal="center"/>
    </xf>
    <xf numFmtId="0" fontId="30" fillId="19" borderId="0" xfId="326" applyFont="1" applyFill="1"/>
    <xf numFmtId="0" fontId="5" fillId="20" borderId="17" xfId="146" applyFont="1" applyFill="1" applyBorder="1" applyAlignment="1">
      <alignment horizontal="center" vertical="center" wrapText="1"/>
    </xf>
    <xf numFmtId="166" fontId="5" fillId="20" borderId="33" xfId="146" applyNumberFormat="1" applyFont="1" applyFill="1" applyBorder="1" applyAlignment="1">
      <alignment horizontal="center" vertical="center" wrapText="1"/>
    </xf>
    <xf numFmtId="0" fontId="5" fillId="20" borderId="26" xfId="146" applyFont="1" applyFill="1" applyBorder="1" applyAlignment="1">
      <alignment horizontal="center" vertical="center" wrapText="1"/>
    </xf>
    <xf numFmtId="0" fontId="5" fillId="20" borderId="33" xfId="146" applyFont="1" applyFill="1" applyBorder="1" applyAlignment="1">
      <alignment horizontal="center" vertical="center" wrapText="1"/>
    </xf>
    <xf numFmtId="0" fontId="5" fillId="20" borderId="19" xfId="146" applyFont="1" applyFill="1" applyBorder="1" applyAlignment="1">
      <alignment horizontal="center" vertical="center" wrapText="1"/>
    </xf>
    <xf numFmtId="0" fontId="5" fillId="20" borderId="27" xfId="326" applyFont="1" applyFill="1" applyBorder="1" applyAlignment="1">
      <alignment horizontal="center" vertical="center" wrapText="1"/>
    </xf>
    <xf numFmtId="0" fontId="5" fillId="20" borderId="34" xfId="326" applyFont="1" applyFill="1" applyBorder="1" applyAlignment="1">
      <alignment horizontal="center" vertical="center" wrapText="1"/>
    </xf>
    <xf numFmtId="0" fontId="5" fillId="20" borderId="35" xfId="326" applyFont="1" applyFill="1" applyBorder="1" applyAlignment="1">
      <alignment horizontal="center" vertical="center" wrapText="1"/>
    </xf>
    <xf numFmtId="0" fontId="3" fillId="0" borderId="44" xfId="326" applyBorder="1" applyAlignment="1">
      <alignment horizontal="center" vertical="center" wrapText="1"/>
    </xf>
    <xf numFmtId="166" fontId="7" fillId="0" borderId="0" xfId="596" applyNumberFormat="1" applyFont="1" applyAlignment="1">
      <alignment horizontal="left"/>
    </xf>
    <xf numFmtId="166" fontId="7" fillId="0" borderId="0" xfId="596" applyNumberFormat="1" applyFont="1"/>
    <xf numFmtId="0" fontId="6" fillId="0" borderId="0" xfId="326" applyFont="1" applyAlignment="1">
      <alignment horizontal="center" vertical="center" wrapText="1"/>
    </xf>
    <xf numFmtId="3" fontId="7" fillId="0" borderId="0" xfId="326" applyNumberFormat="1" applyFont="1" applyAlignment="1">
      <alignment horizontal="center"/>
    </xf>
    <xf numFmtId="3" fontId="7" fillId="0" borderId="0" xfId="326" applyNumberFormat="1" applyFont="1" applyAlignment="1">
      <alignment horizontal="center" wrapText="1"/>
    </xf>
    <xf numFmtId="0" fontId="24" fillId="0" borderId="24" xfId="326" applyFont="1" applyBorder="1" applyAlignment="1">
      <alignment horizontal="center"/>
    </xf>
    <xf numFmtId="0" fontId="7" fillId="0" borderId="12" xfId="326" applyFont="1" applyBorder="1" applyAlignment="1">
      <alignment horizontal="center"/>
    </xf>
    <xf numFmtId="0" fontId="6" fillId="0" borderId="0" xfId="326" applyFont="1" applyAlignment="1">
      <alignment horizontal="center" wrapText="1"/>
    </xf>
    <xf numFmtId="0" fontId="7" fillId="13" borderId="0" xfId="326" applyFont="1" applyFill="1" applyAlignment="1">
      <alignment horizontal="left"/>
    </xf>
    <xf numFmtId="0" fontId="7" fillId="19" borderId="0" xfId="326" applyFont="1" applyFill="1" applyAlignment="1">
      <alignment horizontal="left"/>
    </xf>
    <xf numFmtId="0" fontId="7" fillId="0" borderId="0" xfId="326" applyFont="1" applyAlignment="1">
      <alignment horizontal="left" wrapText="1"/>
    </xf>
    <xf numFmtId="166" fontId="7" fillId="10" borderId="2" xfId="596" applyNumberFormat="1" applyFont="1" applyFill="1" applyBorder="1" applyAlignment="1">
      <alignment horizontal="left"/>
    </xf>
    <xf numFmtId="0" fontId="7" fillId="0" borderId="47" xfId="596" applyFont="1" applyBorder="1" applyAlignment="1">
      <alignment horizontal="center" vertical="center"/>
    </xf>
    <xf numFmtId="0" fontId="7" fillId="0" borderId="25" xfId="596" applyFont="1" applyBorder="1" applyAlignment="1">
      <alignment horizontal="center" vertical="center"/>
    </xf>
    <xf numFmtId="0" fontId="7" fillId="12" borderId="18" xfId="596" applyFont="1" applyFill="1" applyBorder="1" applyAlignment="1">
      <alignment horizontal="center" vertical="center"/>
    </xf>
    <xf numFmtId="0" fontId="7" fillId="12" borderId="19" xfId="596" applyFont="1" applyFill="1" applyBorder="1" applyAlignment="1">
      <alignment horizontal="center" vertical="center"/>
    </xf>
    <xf numFmtId="0" fontId="7" fillId="12" borderId="20" xfId="596" applyFont="1" applyFill="1" applyBorder="1" applyAlignment="1">
      <alignment horizontal="center" vertical="center"/>
    </xf>
    <xf numFmtId="0" fontId="5" fillId="20" borderId="19" xfId="326" applyFont="1" applyFill="1" applyBorder="1" applyAlignment="1">
      <alignment horizontal="center" vertical="center" wrapText="1"/>
    </xf>
    <xf numFmtId="165" fontId="5" fillId="7" borderId="19" xfId="146" applyNumberFormat="1" applyFont="1" applyFill="1" applyBorder="1" applyAlignment="1">
      <alignment horizontal="center"/>
    </xf>
    <xf numFmtId="0" fontId="6" fillId="0" borderId="0" xfId="326" applyFont="1" applyAlignment="1">
      <alignment vertical="center"/>
    </xf>
    <xf numFmtId="0" fontId="6" fillId="0" borderId="0" xfId="326" applyFont="1" applyAlignment="1">
      <alignment wrapText="1"/>
    </xf>
    <xf numFmtId="166" fontId="7" fillId="15" borderId="2" xfId="326" applyNumberFormat="1" applyFont="1" applyFill="1" applyBorder="1" applyProtection="1">
      <protection locked="0"/>
    </xf>
    <xf numFmtId="166" fontId="7" fillId="15" borderId="2" xfId="326" applyNumberFormat="1" applyFont="1" applyFill="1" applyBorder="1"/>
    <xf numFmtId="0" fontId="8" fillId="0" borderId="18" xfId="326" applyFont="1" applyBorder="1"/>
    <xf numFmtId="0" fontId="8" fillId="0" borderId="19" xfId="326" applyFont="1" applyBorder="1"/>
    <xf numFmtId="0" fontId="8" fillId="0" borderId="20" xfId="326" applyFont="1" applyBorder="1"/>
    <xf numFmtId="0" fontId="7" fillId="0" borderId="41" xfId="326" applyFont="1" applyBorder="1"/>
    <xf numFmtId="0" fontId="7" fillId="0" borderId="10" xfId="326" applyFont="1" applyBorder="1" applyAlignment="1">
      <alignment horizontal="left"/>
    </xf>
    <xf numFmtId="0" fontId="24" fillId="0" borderId="28" xfId="326" applyFont="1" applyBorder="1" applyAlignment="1">
      <alignment horizontal="right"/>
    </xf>
    <xf numFmtId="0" fontId="24" fillId="0" borderId="24" xfId="326" applyFont="1" applyBorder="1" applyAlignment="1">
      <alignment horizontal="right"/>
    </xf>
    <xf numFmtId="3" fontId="7" fillId="0" borderId="38" xfId="326" applyNumberFormat="1" applyFont="1" applyBorder="1"/>
    <xf numFmtId="164" fontId="3" fillId="0" borderId="2" xfId="1" applyNumberFormat="1" applyFont="1" applyBorder="1" applyAlignment="1" applyProtection="1"/>
    <xf numFmtId="3" fontId="7" fillId="0" borderId="11" xfId="326" applyNumberFormat="1" applyFont="1" applyBorder="1" applyAlignment="1">
      <alignment horizontal="center"/>
    </xf>
    <xf numFmtId="164" fontId="3" fillId="0" borderId="2" xfId="1" applyNumberFormat="1" applyFont="1" applyBorder="1" applyAlignment="1" applyProtection="1">
      <alignment horizontal="left"/>
    </xf>
    <xf numFmtId="0" fontId="7" fillId="13" borderId="0" xfId="326" applyFont="1" applyFill="1"/>
    <xf numFmtId="0" fontId="7" fillId="19" borderId="0" xfId="326" applyFont="1" applyFill="1" applyAlignment="1">
      <alignment vertical="top" wrapText="1"/>
    </xf>
    <xf numFmtId="0" fontId="7" fillId="19" borderId="0" xfId="326" applyFont="1" applyFill="1" applyAlignment="1">
      <alignment vertical="top"/>
    </xf>
    <xf numFmtId="0" fontId="6" fillId="0" borderId="0" xfId="146" applyFont="1"/>
    <xf numFmtId="0" fontId="6" fillId="0" borderId="0" xfId="146" applyFont="1" applyAlignment="1">
      <alignment horizontal="right"/>
    </xf>
    <xf numFmtId="0" fontId="6" fillId="0" borderId="0" xfId="326" applyFont="1" applyAlignment="1">
      <alignment horizontal="left" indent="10"/>
    </xf>
    <xf numFmtId="0" fontId="22" fillId="0" borderId="0" xfId="326" applyFont="1" applyAlignment="1">
      <alignment wrapText="1"/>
    </xf>
    <xf numFmtId="0" fontId="36" fillId="20" borderId="34" xfId="363" applyFont="1" applyFill="1" applyBorder="1" applyAlignment="1">
      <alignment horizontal="left" vertical="center" indent="5"/>
    </xf>
    <xf numFmtId="0" fontId="36" fillId="20" borderId="45" xfId="363" applyFont="1" applyFill="1" applyBorder="1" applyAlignment="1">
      <alignment horizontal="left" vertical="center" indent="5"/>
    </xf>
    <xf numFmtId="0" fontId="36" fillId="20" borderId="40" xfId="363" applyFont="1" applyFill="1" applyBorder="1" applyAlignment="1">
      <alignment horizontal="left" vertical="center" indent="5"/>
    </xf>
    <xf numFmtId="0" fontId="7" fillId="0" borderId="3" xfId="326" applyFont="1" applyBorder="1" applyAlignment="1">
      <alignment horizontal="center"/>
    </xf>
    <xf numFmtId="0" fontId="6" fillId="0" borderId="0" xfId="326" applyFont="1" applyAlignment="1">
      <alignment horizontal="right" indent="8"/>
    </xf>
    <xf numFmtId="0" fontId="7" fillId="19" borderId="0" xfId="326" applyFont="1" applyFill="1" applyAlignment="1">
      <alignment horizontal="left" indent="26"/>
    </xf>
    <xf numFmtId="0" fontId="7" fillId="0" borderId="0" xfId="326" applyFont="1" applyAlignment="1">
      <alignment wrapText="1"/>
    </xf>
    <xf numFmtId="0" fontId="6" fillId="0" borderId="0" xfId="326" applyFont="1" applyAlignment="1">
      <alignment horizontal="left" indent="2"/>
    </xf>
    <xf numFmtId="0" fontId="6" fillId="0" borderId="0" xfId="326" applyFont="1" applyAlignment="1">
      <alignment horizontal="left" indent="3"/>
    </xf>
    <xf numFmtId="0" fontId="6" fillId="0" borderId="0" xfId="326" applyFont="1" applyAlignment="1">
      <alignment horizontal="left" indent="12"/>
    </xf>
    <xf numFmtId="0" fontId="7" fillId="0" borderId="0" xfId="326" applyFont="1" applyAlignment="1">
      <alignment horizontal="left" indent="7"/>
    </xf>
    <xf numFmtId="166" fontId="7" fillId="10" borderId="2" xfId="326" applyNumberFormat="1" applyFont="1" applyFill="1" applyBorder="1"/>
    <xf numFmtId="0" fontId="12" fillId="14" borderId="0" xfId="326" applyFont="1" applyFill="1" applyAlignment="1">
      <alignment horizontal="left" indent="3"/>
    </xf>
    <xf numFmtId="0" fontId="12" fillId="14" borderId="0" xfId="326" applyFont="1" applyFill="1" applyAlignment="1">
      <alignment vertical="center"/>
    </xf>
    <xf numFmtId="166" fontId="7" fillId="10" borderId="2" xfId="596" applyNumberFormat="1" applyFont="1" applyFill="1" applyBorder="1"/>
    <xf numFmtId="0" fontId="7" fillId="0" borderId="25" xfId="596" applyFont="1" applyBorder="1" applyAlignment="1">
      <alignment vertical="center"/>
    </xf>
    <xf numFmtId="0" fontId="7" fillId="0" borderId="48" xfId="596" applyFont="1" applyBorder="1" applyAlignment="1">
      <alignment vertical="center"/>
    </xf>
    <xf numFmtId="0" fontId="3" fillId="0" borderId="24" xfId="596" applyBorder="1"/>
    <xf numFmtId="3" fontId="3" fillId="0" borderId="24" xfId="596" applyNumberFormat="1" applyBorder="1"/>
    <xf numFmtId="165" fontId="3" fillId="0" borderId="24" xfId="596" applyNumberFormat="1" applyBorder="1" applyAlignment="1">
      <alignment horizontal="center"/>
    </xf>
    <xf numFmtId="3" fontId="3" fillId="0" borderId="24" xfId="596" applyNumberFormat="1" applyBorder="1" applyAlignment="1">
      <alignment horizontal="center"/>
    </xf>
    <xf numFmtId="0" fontId="7" fillId="12" borderId="18" xfId="596" applyFont="1" applyFill="1" applyBorder="1" applyAlignment="1">
      <alignment vertical="center"/>
    </xf>
    <xf numFmtId="0" fontId="7" fillId="12" borderId="19" xfId="596" applyFont="1" applyFill="1" applyBorder="1" applyAlignment="1">
      <alignment vertical="center"/>
    </xf>
    <xf numFmtId="0" fontId="12" fillId="0" borderId="0" xfId="596" applyFont="1"/>
    <xf numFmtId="0" fontId="7" fillId="21" borderId="18" xfId="596" applyFont="1" applyFill="1" applyBorder="1" applyAlignment="1">
      <alignment vertical="center"/>
    </xf>
    <xf numFmtId="0" fontId="7" fillId="21" borderId="19" xfId="596" applyFont="1" applyFill="1" applyBorder="1" applyAlignment="1">
      <alignment vertical="center"/>
    </xf>
    <xf numFmtId="0" fontId="7" fillId="21" borderId="20" xfId="596" applyFont="1" applyFill="1" applyBorder="1" applyAlignment="1">
      <alignment vertical="center"/>
    </xf>
    <xf numFmtId="0" fontId="7" fillId="21" borderId="28" xfId="596" applyFont="1" applyFill="1" applyBorder="1" applyAlignment="1">
      <alignment vertical="center"/>
    </xf>
    <xf numFmtId="0" fontId="7" fillId="21" borderId="24" xfId="596" applyFont="1" applyFill="1" applyBorder="1" applyAlignment="1">
      <alignment vertical="center"/>
    </xf>
    <xf numFmtId="0" fontId="7" fillId="21" borderId="9" xfId="596" applyFont="1" applyFill="1" applyBorder="1" applyAlignment="1">
      <alignment vertical="center"/>
    </xf>
    <xf numFmtId="0" fontId="7" fillId="0" borderId="34" xfId="596" applyFont="1" applyBorder="1" applyAlignment="1">
      <alignment horizontal="center" vertical="center"/>
    </xf>
    <xf numFmtId="167" fontId="3" fillId="0" borderId="37" xfId="596" applyNumberFormat="1" applyBorder="1" applyAlignment="1">
      <alignment horizontal="center"/>
    </xf>
    <xf numFmtId="0" fontId="7" fillId="0" borderId="0" xfId="596" applyFont="1" applyAlignment="1">
      <alignment horizontal="center"/>
    </xf>
    <xf numFmtId="0" fontId="7" fillId="19" borderId="0" xfId="326" applyFont="1" applyFill="1" applyAlignment="1">
      <alignment horizontal="center"/>
    </xf>
    <xf numFmtId="0" fontId="6" fillId="0" borderId="0" xfId="326" applyFont="1" applyAlignment="1">
      <alignment horizontal="left" indent="23"/>
    </xf>
    <xf numFmtId="0" fontId="7" fillId="0" borderId="0" xfId="326" applyFont="1" applyAlignment="1">
      <alignment horizontal="left" indent="18"/>
    </xf>
    <xf numFmtId="0" fontId="5" fillId="20" borderId="18" xfId="326" applyFont="1" applyFill="1" applyBorder="1" applyAlignment="1">
      <alignment vertical="center" wrapText="1"/>
    </xf>
    <xf numFmtId="0" fontId="5" fillId="20" borderId="20" xfId="326" applyFont="1" applyFill="1" applyBorder="1" applyAlignment="1">
      <alignment vertical="center" wrapText="1"/>
    </xf>
    <xf numFmtId="0" fontId="5" fillId="20" borderId="28" xfId="326" applyFont="1" applyFill="1" applyBorder="1" applyAlignment="1">
      <alignment vertical="center" wrapText="1"/>
    </xf>
    <xf numFmtId="0" fontId="5" fillId="20" borderId="24" xfId="326" applyFont="1" applyFill="1" applyBorder="1" applyAlignment="1">
      <alignment horizontal="center" vertical="center" wrapText="1"/>
    </xf>
    <xf numFmtId="0" fontId="5" fillId="20" borderId="9" xfId="326" applyFont="1" applyFill="1" applyBorder="1" applyAlignment="1">
      <alignment vertical="center" wrapText="1"/>
    </xf>
    <xf numFmtId="0" fontId="5" fillId="20" borderId="48" xfId="326" applyFont="1" applyFill="1" applyBorder="1" applyAlignment="1">
      <alignment horizontal="center" vertical="center" wrapText="1"/>
    </xf>
    <xf numFmtId="0" fontId="5" fillId="20" borderId="54" xfId="326" applyFont="1" applyFill="1" applyBorder="1" applyAlignment="1">
      <alignment horizontal="center" vertical="center" wrapText="1"/>
    </xf>
    <xf numFmtId="0" fontId="5" fillId="20" borderId="52" xfId="326" applyFont="1" applyFill="1" applyBorder="1" applyAlignment="1">
      <alignment horizontal="center" vertical="center" wrapText="1"/>
    </xf>
    <xf numFmtId="0" fontId="5" fillId="9" borderId="18" xfId="326" applyFont="1" applyFill="1" applyBorder="1" applyAlignment="1">
      <alignment vertical="center" wrapText="1"/>
    </xf>
    <xf numFmtId="0" fontId="5" fillId="9" borderId="19" xfId="326" applyFont="1" applyFill="1" applyBorder="1" applyAlignment="1">
      <alignment horizontal="center" vertical="center"/>
    </xf>
    <xf numFmtId="0" fontId="5" fillId="9" borderId="20" xfId="326" applyFont="1" applyFill="1" applyBorder="1" applyAlignment="1">
      <alignment vertical="center" wrapText="1"/>
    </xf>
    <xf numFmtId="0" fontId="6" fillId="0" borderId="0" xfId="326" applyFont="1" applyAlignment="1">
      <alignment horizontal="left" vertical="center" indent="7"/>
    </xf>
    <xf numFmtId="0" fontId="7" fillId="0" borderId="0" xfId="326" applyFont="1" applyAlignment="1">
      <alignment horizontal="left" vertical="center" indent="18"/>
    </xf>
    <xf numFmtId="0" fontId="7" fillId="14" borderId="0" xfId="146" applyFont="1" applyFill="1" applyAlignment="1">
      <alignment wrapText="1"/>
    </xf>
    <xf numFmtId="0" fontId="7" fillId="19" borderId="0" xfId="146" applyFont="1" applyFill="1" applyAlignment="1">
      <alignment wrapText="1"/>
    </xf>
    <xf numFmtId="0" fontId="7" fillId="14" borderId="0" xfId="146" applyFont="1" applyFill="1"/>
    <xf numFmtId="0" fontId="7" fillId="19" borderId="0" xfId="146" applyFont="1" applyFill="1" applyAlignment="1">
      <alignment horizontal="left" indent="13"/>
    </xf>
    <xf numFmtId="0" fontId="19" fillId="0" borderId="0" xfId="146" applyFont="1"/>
    <xf numFmtId="0" fontId="5" fillId="20" borderId="18" xfId="326" applyFont="1" applyFill="1" applyBorder="1" applyAlignment="1">
      <alignment horizontal="left" vertical="center" indent="6"/>
    </xf>
    <xf numFmtId="0" fontId="5" fillId="20" borderId="20" xfId="326" applyFont="1" applyFill="1" applyBorder="1" applyAlignment="1">
      <alignment horizontal="left" vertical="center" indent="6"/>
    </xf>
    <xf numFmtId="0" fontId="5" fillId="20" borderId="18" xfId="326" applyFont="1" applyFill="1" applyBorder="1" applyAlignment="1">
      <alignment horizontal="left" vertical="center" indent="7"/>
    </xf>
    <xf numFmtId="0" fontId="5" fillId="20" borderId="20" xfId="326" applyFont="1" applyFill="1" applyBorder="1" applyAlignment="1">
      <alignment horizontal="left" vertical="center" indent="7"/>
    </xf>
    <xf numFmtId="0" fontId="5" fillId="9" borderId="24" xfId="146" applyFont="1" applyFill="1" applyBorder="1" applyAlignment="1">
      <alignment vertical="center"/>
    </xf>
    <xf numFmtId="0" fontId="5" fillId="9" borderId="9" xfId="146" applyFont="1" applyFill="1" applyBorder="1" applyAlignment="1">
      <alignment vertical="center"/>
    </xf>
    <xf numFmtId="0" fontId="5" fillId="9" borderId="28" xfId="146" applyFont="1" applyFill="1" applyBorder="1" applyAlignment="1">
      <alignment horizontal="left" vertical="center" indent="28"/>
    </xf>
    <xf numFmtId="49" fontId="5" fillId="0" borderId="18" xfId="326" applyNumberFormat="1" applyFont="1" applyBorder="1" applyAlignment="1">
      <alignment horizontal="left" indent="24"/>
    </xf>
    <xf numFmtId="49" fontId="5" fillId="0" borderId="19" xfId="326" applyNumberFormat="1" applyFont="1" applyBorder="1" applyAlignment="1">
      <alignment horizontal="left" indent="24"/>
    </xf>
    <xf numFmtId="165" fontId="5" fillId="7" borderId="18" xfId="146" applyNumberFormat="1" applyFont="1" applyFill="1" applyBorder="1"/>
    <xf numFmtId="165" fontId="5" fillId="7" borderId="20" xfId="146" applyNumberFormat="1" applyFont="1" applyFill="1" applyBorder="1"/>
    <xf numFmtId="0" fontId="32" fillId="0" borderId="0" xfId="146" applyFont="1"/>
    <xf numFmtId="0" fontId="3" fillId="0" borderId="0" xfId="146" applyFont="1"/>
    <xf numFmtId="0" fontId="3" fillId="0" borderId="51" xfId="326" applyBorder="1" applyAlignment="1">
      <alignment horizontal="center" vertical="center" wrapText="1"/>
    </xf>
    <xf numFmtId="0" fontId="2" fillId="0" borderId="42" xfId="363" applyFont="1" applyBorder="1" applyAlignment="1">
      <alignment horizontal="center" vertical="center"/>
    </xf>
    <xf numFmtId="0" fontId="3" fillId="0" borderId="21" xfId="326" applyBorder="1" applyAlignment="1">
      <alignment horizontal="center" vertical="center" wrapText="1"/>
    </xf>
    <xf numFmtId="0" fontId="2" fillId="0" borderId="44" xfId="363" applyFont="1" applyBorder="1" applyAlignment="1">
      <alignment horizontal="center" vertical="center"/>
    </xf>
    <xf numFmtId="0" fontId="2" fillId="0" borderId="23" xfId="363" applyFont="1" applyBorder="1" applyAlignment="1">
      <alignment horizontal="center" vertical="center"/>
    </xf>
    <xf numFmtId="0" fontId="2" fillId="0" borderId="49" xfId="363" applyFont="1" applyBorder="1" applyAlignment="1">
      <alignment horizontal="center" vertical="center"/>
    </xf>
    <xf numFmtId="165" fontId="3" fillId="0" borderId="2" xfId="326" applyNumberFormat="1" applyBorder="1" applyAlignment="1">
      <alignment horizontal="right"/>
    </xf>
    <xf numFmtId="171" fontId="3" fillId="0" borderId="2" xfId="326" applyNumberFormat="1" applyBorder="1" applyAlignment="1" applyProtection="1">
      <alignment horizontal="center"/>
      <protection locked="0"/>
    </xf>
    <xf numFmtId="49" fontId="3" fillId="0" borderId="0" xfId="326" applyNumberFormat="1" applyAlignment="1" applyProtection="1">
      <alignment horizontal="center" wrapText="1"/>
      <protection locked="0"/>
    </xf>
    <xf numFmtId="14" fontId="3" fillId="0" borderId="0" xfId="326" applyNumberFormat="1" applyAlignment="1" applyProtection="1">
      <alignment horizontal="center" wrapText="1"/>
      <protection locked="0"/>
    </xf>
    <xf numFmtId="171" fontId="3" fillId="0" borderId="0" xfId="326" applyNumberFormat="1" applyAlignment="1" applyProtection="1">
      <alignment horizontal="center"/>
      <protection locked="0"/>
    </xf>
    <xf numFmtId="49" fontId="3" fillId="0" borderId="0" xfId="326" applyNumberFormat="1" applyAlignment="1" applyProtection="1">
      <alignment horizontal="center"/>
      <protection locked="0"/>
    </xf>
    <xf numFmtId="165" fontId="3" fillId="0" borderId="0" xfId="326" applyNumberFormat="1" applyAlignment="1" applyProtection="1">
      <alignment horizontal="center"/>
      <protection locked="0"/>
    </xf>
    <xf numFmtId="165" fontId="3" fillId="0" borderId="0" xfId="326" applyNumberFormat="1" applyAlignment="1" applyProtection="1">
      <alignment horizontal="right"/>
      <protection locked="0"/>
    </xf>
    <xf numFmtId="165" fontId="3" fillId="0" borderId="0" xfId="326" applyNumberFormat="1" applyAlignment="1">
      <alignment horizontal="right"/>
    </xf>
    <xf numFmtId="0" fontId="43" fillId="0" borderId="0" xfId="599"/>
    <xf numFmtId="166" fontId="7" fillId="15" borderId="2" xfId="326" applyNumberFormat="1" applyFont="1" applyFill="1" applyBorder="1" applyAlignment="1">
      <alignment horizontal="left"/>
    </xf>
    <xf numFmtId="0" fontId="3" fillId="0" borderId="0" xfId="598" applyFont="1"/>
    <xf numFmtId="0" fontId="14" fillId="0" borderId="0" xfId="0" applyFont="1" applyAlignment="1">
      <alignment horizontal="center"/>
    </xf>
    <xf numFmtId="0" fontId="14" fillId="0" borderId="0" xfId="0" applyFont="1"/>
    <xf numFmtId="0" fontId="46" fillId="0" borderId="0" xfId="0" applyFont="1" applyAlignment="1">
      <alignment horizontal="center" wrapText="1"/>
    </xf>
    <xf numFmtId="0" fontId="36" fillId="0" borderId="0" xfId="594" applyFont="1" applyAlignment="1">
      <alignment horizontal="center" wrapText="1"/>
    </xf>
    <xf numFmtId="0" fontId="3" fillId="0" borderId="4" xfId="326" applyBorder="1"/>
    <xf numFmtId="0" fontId="3" fillId="0" borderId="5" xfId="326" applyBorder="1"/>
    <xf numFmtId="0" fontId="3" fillId="0" borderId="7" xfId="326" applyBorder="1"/>
    <xf numFmtId="0" fontId="3" fillId="0" borderId="0" xfId="326" applyAlignment="1">
      <alignment horizontal="left"/>
    </xf>
    <xf numFmtId="0" fontId="3" fillId="0" borderId="7" xfId="326" applyBorder="1" applyAlignment="1">
      <alignment horizontal="right"/>
    </xf>
    <xf numFmtId="165" fontId="3" fillId="3" borderId="2" xfId="1" applyNumberFormat="1" applyFont="1" applyFill="1" applyBorder="1" applyAlignment="1" applyProtection="1"/>
    <xf numFmtId="3" fontId="3" fillId="0" borderId="0" xfId="1" applyNumberFormat="1" applyFont="1" applyBorder="1" applyProtection="1"/>
    <xf numFmtId="165" fontId="3" fillId="9" borderId="2" xfId="1" applyNumberFormat="1" applyFont="1" applyFill="1" applyBorder="1" applyAlignment="1" applyProtection="1">
      <alignment horizontal="right"/>
    </xf>
    <xf numFmtId="165" fontId="3" fillId="6" borderId="13" xfId="1" applyNumberFormat="1" applyFont="1" applyFill="1" applyBorder="1" applyAlignment="1" applyProtection="1">
      <alignment horizontal="right"/>
    </xf>
    <xf numFmtId="0" fontId="3" fillId="0" borderId="0" xfId="326" applyAlignment="1">
      <alignment vertical="top" wrapText="1"/>
    </xf>
    <xf numFmtId="3" fontId="3" fillId="0" borderId="0" xfId="1" applyNumberFormat="1" applyFont="1" applyBorder="1" applyAlignment="1" applyProtection="1">
      <alignment horizontal="center"/>
    </xf>
    <xf numFmtId="164" fontId="3" fillId="0" borderId="0" xfId="1" applyNumberFormat="1" applyFont="1" applyBorder="1" applyProtection="1"/>
    <xf numFmtId="165" fontId="3" fillId="5" borderId="2" xfId="1" applyNumberFormat="1" applyFont="1" applyFill="1" applyBorder="1" applyAlignment="1" applyProtection="1"/>
    <xf numFmtId="165" fontId="3" fillId="5" borderId="13" xfId="1" applyNumberFormat="1" applyFont="1" applyFill="1" applyBorder="1" applyAlignment="1" applyProtection="1">
      <alignment horizontal="right"/>
    </xf>
    <xf numFmtId="164" fontId="3" fillId="0" borderId="0" xfId="1" applyNumberFormat="1" applyFont="1" applyBorder="1" applyAlignment="1" applyProtection="1">
      <alignment horizontal="center"/>
    </xf>
    <xf numFmtId="165" fontId="3" fillId="17" borderId="2" xfId="1" applyNumberFormat="1" applyFont="1" applyFill="1" applyBorder="1" applyAlignment="1" applyProtection="1"/>
    <xf numFmtId="165" fontId="3" fillId="11" borderId="2" xfId="1" applyNumberFormat="1" applyFont="1" applyFill="1" applyBorder="1" applyAlignment="1" applyProtection="1"/>
    <xf numFmtId="165" fontId="3" fillId="0" borderId="13" xfId="1" applyNumberFormat="1" applyFont="1" applyBorder="1" applyAlignment="1" applyProtection="1">
      <alignment horizontal="right"/>
    </xf>
    <xf numFmtId="49" fontId="3" fillId="0" borderId="7" xfId="326" applyNumberFormat="1" applyBorder="1" applyAlignment="1">
      <alignment horizontal="right"/>
    </xf>
    <xf numFmtId="165" fontId="3" fillId="7" borderId="13" xfId="1" applyNumberFormat="1" applyFont="1" applyFill="1" applyBorder="1" applyAlignment="1" applyProtection="1">
      <alignment horizontal="right"/>
    </xf>
    <xf numFmtId="165" fontId="3" fillId="8" borderId="13" xfId="1" applyNumberFormat="1" applyFont="1" applyFill="1" applyBorder="1" applyAlignment="1" applyProtection="1">
      <alignment horizontal="center"/>
    </xf>
    <xf numFmtId="165" fontId="3" fillId="8" borderId="18" xfId="1" applyNumberFormat="1" applyFont="1" applyFill="1" applyBorder="1" applyAlignment="1" applyProtection="1">
      <alignment horizontal="left" indent="6"/>
    </xf>
    <xf numFmtId="165" fontId="3" fillId="8" borderId="20" xfId="1" applyNumberFormat="1" applyFont="1" applyFill="1" applyBorder="1" applyAlignment="1" applyProtection="1"/>
    <xf numFmtId="168" fontId="3" fillId="0" borderId="2" xfId="326" applyNumberFormat="1" applyBorder="1" applyAlignment="1" applyProtection="1">
      <alignment horizontal="center"/>
      <protection locked="0"/>
    </xf>
    <xf numFmtId="165" fontId="3" fillId="18" borderId="13" xfId="1" applyNumberFormat="1" applyFont="1" applyFill="1" applyBorder="1" applyAlignment="1" applyProtection="1"/>
    <xf numFmtId="164" fontId="3" fillId="0" borderId="0" xfId="1" applyNumberFormat="1" applyFont="1" applyBorder="1" applyAlignment="1" applyProtection="1">
      <alignment horizontal="left"/>
    </xf>
    <xf numFmtId="0" fontId="9" fillId="0" borderId="0" xfId="326" applyFont="1" applyAlignment="1">
      <alignment horizontal="left" vertical="top"/>
    </xf>
    <xf numFmtId="0" fontId="7" fillId="0" borderId="0" xfId="326" applyFont="1" applyAlignment="1">
      <alignment vertical="center" wrapText="1"/>
    </xf>
    <xf numFmtId="0" fontId="3" fillId="0" borderId="36" xfId="326" applyBorder="1" applyAlignment="1">
      <alignment horizontal="center" vertical="center" wrapText="1"/>
    </xf>
    <xf numFmtId="0" fontId="3" fillId="0" borderId="36" xfId="326" applyBorder="1" applyAlignment="1">
      <alignment horizontal="left" vertical="center" wrapText="1" indent="1"/>
    </xf>
    <xf numFmtId="0" fontId="3" fillId="0" borderId="56" xfId="326" applyBorder="1" applyAlignment="1">
      <alignment horizontal="center" vertical="center" wrapText="1"/>
    </xf>
    <xf numFmtId="0" fontId="7" fillId="21" borderId="19" xfId="596" applyFont="1" applyFill="1" applyBorder="1" applyAlignment="1">
      <alignment horizontal="center" vertical="center"/>
    </xf>
    <xf numFmtId="0" fontId="50" fillId="0" borderId="0" xfId="326" applyFont="1"/>
    <xf numFmtId="0" fontId="7" fillId="0" borderId="0" xfId="920" applyFont="1" applyAlignment="1">
      <alignment horizontal="center" wrapText="1"/>
    </xf>
    <xf numFmtId="0" fontId="3" fillId="0" borderId="0" xfId="920"/>
    <xf numFmtId="0" fontId="3" fillId="0" borderId="0" xfId="920" applyAlignment="1">
      <alignment horizontal="center"/>
    </xf>
    <xf numFmtId="0" fontId="7" fillId="0" borderId="0" xfId="620" applyFont="1" applyAlignment="1">
      <alignment horizontal="right"/>
    </xf>
    <xf numFmtId="0" fontId="42" fillId="0" borderId="0" xfId="363" applyFont="1"/>
    <xf numFmtId="0" fontId="51" fillId="0" borderId="0" xfId="326" applyFont="1"/>
    <xf numFmtId="0" fontId="50" fillId="0" borderId="0" xfId="326" applyFont="1" applyAlignment="1">
      <alignment wrapText="1"/>
    </xf>
    <xf numFmtId="0" fontId="6" fillId="0" borderId="0" xfId="326" applyFont="1" applyAlignment="1">
      <alignment horizontal="left"/>
    </xf>
    <xf numFmtId="0" fontId="51" fillId="22" borderId="0" xfId="326" applyFont="1" applyFill="1"/>
    <xf numFmtId="0" fontId="52" fillId="0" borderId="0" xfId="326" applyFont="1"/>
    <xf numFmtId="0" fontId="3" fillId="0" borderId="0" xfId="326" applyAlignment="1">
      <alignment horizontal="center" vertical="center" wrapText="1"/>
    </xf>
    <xf numFmtId="165" fontId="2" fillId="0" borderId="59" xfId="363" applyNumberFormat="1" applyFont="1" applyBorder="1" applyAlignment="1">
      <alignment horizontal="center" vertical="center"/>
    </xf>
    <xf numFmtId="0" fontId="53" fillId="23" borderId="55" xfId="326" applyFont="1" applyFill="1" applyBorder="1" applyAlignment="1" applyProtection="1">
      <alignment horizontal="center" vertical="center" wrapText="1"/>
      <protection locked="0"/>
    </xf>
    <xf numFmtId="0" fontId="53" fillId="23" borderId="26" xfId="326" applyFont="1" applyFill="1" applyBorder="1" applyAlignment="1" applyProtection="1">
      <alignment horizontal="center" vertical="center"/>
      <protection locked="0"/>
    </xf>
    <xf numFmtId="0" fontId="53" fillId="23" borderId="26" xfId="326" applyFont="1" applyFill="1" applyBorder="1" applyAlignment="1" applyProtection="1">
      <alignment horizontal="left" vertical="center" wrapText="1"/>
      <protection locked="0"/>
    </xf>
    <xf numFmtId="0" fontId="53" fillId="23" borderId="26" xfId="326" applyFont="1" applyFill="1" applyBorder="1" applyAlignment="1" applyProtection="1">
      <alignment horizontal="center" vertical="center" wrapText="1"/>
      <protection locked="0"/>
    </xf>
    <xf numFmtId="0" fontId="53" fillId="23" borderId="27" xfId="363" applyFont="1" applyFill="1" applyBorder="1" applyAlignment="1" applyProtection="1">
      <alignment horizontal="center" vertical="center" wrapText="1"/>
      <protection locked="0"/>
    </xf>
    <xf numFmtId="0" fontId="3" fillId="0" borderId="36" xfId="326" applyBorder="1" applyAlignment="1">
      <alignment vertical="center" wrapText="1"/>
    </xf>
    <xf numFmtId="0" fontId="3" fillId="0" borderId="36" xfId="326" applyBorder="1" applyAlignment="1">
      <alignment horizontal="left" vertical="center" wrapText="1"/>
    </xf>
    <xf numFmtId="3" fontId="3" fillId="0" borderId="60" xfId="596" applyNumberFormat="1" applyBorder="1" applyAlignment="1">
      <alignment horizontal="center"/>
    </xf>
    <xf numFmtId="165" fontId="3" fillId="0" borderId="60" xfId="596" applyNumberFormat="1" applyBorder="1" applyAlignment="1">
      <alignment horizontal="center"/>
    </xf>
    <xf numFmtId="165" fontId="3" fillId="13" borderId="61" xfId="596" applyNumberFormat="1" applyFill="1" applyBorder="1"/>
    <xf numFmtId="3" fontId="3" fillId="0" borderId="60" xfId="596" applyNumberFormat="1" applyBorder="1" applyAlignment="1" applyProtection="1">
      <alignment horizontal="center"/>
      <protection locked="0"/>
    </xf>
    <xf numFmtId="167" fontId="3" fillId="0" borderId="60" xfId="596" applyNumberFormat="1" applyBorder="1" applyAlignment="1">
      <alignment horizontal="center"/>
    </xf>
    <xf numFmtId="169" fontId="9" fillId="0" borderId="62" xfId="146" quotePrefix="1" applyNumberFormat="1" applyFont="1" applyBorder="1" applyAlignment="1" applyProtection="1">
      <alignment horizontal="right"/>
      <protection locked="0"/>
    </xf>
    <xf numFmtId="166" fontId="9" fillId="0" borderId="62" xfId="146" applyNumberFormat="1" applyFont="1" applyBorder="1" applyAlignment="1">
      <alignment horizontal="right"/>
    </xf>
    <xf numFmtId="3" fontId="9" fillId="0" borderId="63" xfId="146" applyNumberFormat="1" applyFont="1" applyBorder="1" applyAlignment="1">
      <alignment horizontal="center"/>
    </xf>
    <xf numFmtId="165" fontId="9" fillId="0" borderId="64" xfId="326" applyNumberFormat="1" applyFont="1" applyBorder="1" applyProtection="1">
      <protection locked="0"/>
    </xf>
    <xf numFmtId="0" fontId="3" fillId="0" borderId="0" xfId="326" applyAlignment="1">
      <alignment horizontal="center" vertical="center"/>
    </xf>
    <xf numFmtId="0" fontId="3" fillId="19" borderId="0" xfId="326" applyFill="1"/>
    <xf numFmtId="0" fontId="7" fillId="19" borderId="0" xfId="326" applyFont="1" applyFill="1" applyAlignment="1">
      <alignment horizontal="right"/>
    </xf>
    <xf numFmtId="0" fontId="3" fillId="0" borderId="71" xfId="326" applyBorder="1" applyAlignment="1">
      <alignment horizontal="center" vertical="center"/>
    </xf>
    <xf numFmtId="0" fontId="53" fillId="0" borderId="68" xfId="326" applyFont="1" applyBorder="1" applyAlignment="1">
      <alignment horizontal="left" vertical="center" wrapText="1"/>
    </xf>
    <xf numFmtId="14" fontId="3" fillId="0" borderId="68" xfId="326" applyNumberFormat="1" applyBorder="1" applyAlignment="1">
      <alignment horizontal="center" vertical="center"/>
    </xf>
    <xf numFmtId="0" fontId="3" fillId="0" borderId="68" xfId="326" applyBorder="1" applyAlignment="1">
      <alignment horizontal="center" vertical="center" wrapText="1"/>
    </xf>
    <xf numFmtId="0" fontId="3" fillId="0" borderId="68" xfId="326" applyBorder="1" applyAlignment="1">
      <alignment horizontal="left" vertical="center" wrapText="1"/>
    </xf>
    <xf numFmtId="0" fontId="7" fillId="0" borderId="68" xfId="326" applyFont="1" applyBorder="1" applyAlignment="1">
      <alignment horizontal="left" vertical="center" wrapText="1"/>
    </xf>
    <xf numFmtId="0" fontId="3" fillId="0" borderId="68" xfId="326" applyBorder="1" applyAlignment="1">
      <alignment vertical="center" wrapText="1"/>
    </xf>
    <xf numFmtId="0" fontId="10" fillId="0" borderId="70" xfId="326" applyFont="1" applyBorder="1"/>
    <xf numFmtId="0" fontId="7" fillId="0" borderId="66" xfId="596" applyFont="1" applyBorder="1" applyAlignment="1">
      <alignment horizontal="center"/>
    </xf>
    <xf numFmtId="0" fontId="7" fillId="0" borderId="66" xfId="596" applyFont="1" applyBorder="1" applyAlignment="1">
      <alignment horizontal="center" vertical="center"/>
    </xf>
    <xf numFmtId="0" fontId="7" fillId="0" borderId="66" xfId="596" applyFont="1" applyBorder="1" applyAlignment="1">
      <alignment horizontal="center" vertical="center" wrapText="1"/>
    </xf>
    <xf numFmtId="3" fontId="3" fillId="0" borderId="73" xfId="596" applyNumberFormat="1" applyBorder="1" applyAlignment="1">
      <alignment horizontal="center"/>
    </xf>
    <xf numFmtId="167" fontId="3" fillId="0" borderId="73" xfId="596" applyNumberFormat="1" applyBorder="1" applyAlignment="1">
      <alignment horizontal="center"/>
    </xf>
    <xf numFmtId="165" fontId="3" fillId="13" borderId="74" xfId="596" applyNumberFormat="1" applyFill="1" applyBorder="1"/>
    <xf numFmtId="0" fontId="9" fillId="0" borderId="70" xfId="326" applyFont="1" applyBorder="1"/>
    <xf numFmtId="170" fontId="9" fillId="0" borderId="68" xfId="146" applyNumberFormat="1" applyFont="1" applyBorder="1" applyAlignment="1" applyProtection="1">
      <alignment horizontal="right"/>
      <protection locked="0"/>
    </xf>
    <xf numFmtId="166" fontId="9" fillId="0" borderId="68" xfId="146" applyNumberFormat="1" applyFont="1" applyBorder="1" applyAlignment="1" applyProtection="1">
      <alignment horizontal="right"/>
      <protection locked="0"/>
    </xf>
    <xf numFmtId="1" fontId="9" fillId="0" borderId="71" xfId="146" applyNumberFormat="1" applyFont="1" applyBorder="1" applyAlignment="1">
      <alignment horizontal="center"/>
    </xf>
    <xf numFmtId="165" fontId="9" fillId="0" borderId="71" xfId="326" applyNumberFormat="1" applyFont="1" applyBorder="1" applyProtection="1">
      <protection locked="0"/>
    </xf>
    <xf numFmtId="165" fontId="9" fillId="0" borderId="68" xfId="326" applyNumberFormat="1" applyFont="1" applyBorder="1" applyProtection="1">
      <protection locked="0"/>
    </xf>
    <xf numFmtId="165" fontId="9" fillId="0" borderId="72" xfId="326" applyNumberFormat="1" applyFont="1" applyBorder="1" applyProtection="1">
      <protection locked="0"/>
    </xf>
    <xf numFmtId="165" fontId="9" fillId="0" borderId="66" xfId="326" applyNumberFormat="1" applyFont="1" applyBorder="1" applyProtection="1">
      <protection locked="0"/>
    </xf>
    <xf numFmtId="165" fontId="9" fillId="0" borderId="67" xfId="326" applyNumberFormat="1" applyFont="1" applyBorder="1" applyProtection="1">
      <protection locked="0"/>
    </xf>
    <xf numFmtId="165" fontId="9" fillId="0" borderId="69" xfId="326" applyNumberFormat="1" applyFont="1" applyBorder="1" applyProtection="1">
      <protection locked="0"/>
    </xf>
    <xf numFmtId="0" fontId="0" fillId="16" borderId="68" xfId="0" applyFill="1" applyBorder="1" applyAlignment="1">
      <alignment horizontal="left"/>
    </xf>
    <xf numFmtId="0" fontId="0" fillId="16" borderId="68" xfId="0" applyFill="1" applyBorder="1"/>
    <xf numFmtId="0" fontId="0" fillId="0" borderId="68" xfId="0" applyBorder="1"/>
    <xf numFmtId="0" fontId="0" fillId="0" borderId="68" xfId="0" applyBorder="1" applyAlignment="1">
      <alignment horizontal="right"/>
    </xf>
    <xf numFmtId="0" fontId="0" fillId="0" borderId="68" xfId="0" applyBorder="1" applyAlignment="1">
      <alignment horizontal="left"/>
    </xf>
    <xf numFmtId="0" fontId="3" fillId="0" borderId="68" xfId="0" applyFont="1" applyBorder="1" applyAlignment="1">
      <alignment horizontal="left" vertical="center" wrapText="1"/>
    </xf>
    <xf numFmtId="0" fontId="3" fillId="0" borderId="71" xfId="326" applyBorder="1" applyAlignment="1">
      <alignment horizontal="center" vertical="center" wrapText="1"/>
    </xf>
    <xf numFmtId="0" fontId="3" fillId="0" borderId="68" xfId="326" applyBorder="1" applyAlignment="1">
      <alignment horizontal="left" vertical="center" wrapText="1" indent="2"/>
    </xf>
    <xf numFmtId="0" fontId="3" fillId="0" borderId="67" xfId="326" applyBorder="1" applyAlignment="1">
      <alignment horizontal="left" vertical="top" wrapText="1"/>
    </xf>
    <xf numFmtId="14" fontId="3" fillId="0" borderId="67" xfId="326" applyNumberFormat="1" applyBorder="1" applyAlignment="1">
      <alignment horizontal="left" vertical="top" wrapText="1"/>
    </xf>
    <xf numFmtId="0" fontId="3" fillId="0" borderId="23" xfId="326" applyBorder="1" applyAlignment="1">
      <alignment horizontal="center" vertical="center" wrapText="1"/>
    </xf>
    <xf numFmtId="0" fontId="3" fillId="0" borderId="69" xfId="326" applyBorder="1" applyAlignment="1">
      <alignment horizontal="left" vertical="center" wrapText="1" indent="2"/>
    </xf>
    <xf numFmtId="14" fontId="3" fillId="0" borderId="69" xfId="326" applyNumberFormat="1" applyBorder="1" applyAlignment="1">
      <alignment horizontal="center" vertical="center"/>
    </xf>
    <xf numFmtId="0" fontId="3" fillId="0" borderId="69" xfId="326" applyBorder="1" applyAlignment="1">
      <alignment horizontal="left" vertical="top" wrapText="1"/>
    </xf>
    <xf numFmtId="14" fontId="3" fillId="0" borderId="69" xfId="326" applyNumberFormat="1" applyBorder="1" applyAlignment="1">
      <alignment horizontal="left" vertical="top" wrapText="1"/>
    </xf>
    <xf numFmtId="0" fontId="3" fillId="0" borderId="16" xfId="326" applyBorder="1" applyAlignment="1">
      <alignment horizontal="center" vertical="center" wrapText="1"/>
    </xf>
    <xf numFmtId="0" fontId="3" fillId="0" borderId="43" xfId="326" applyBorder="1" applyAlignment="1">
      <alignment horizontal="left" vertical="center" wrapText="1" indent="2"/>
    </xf>
    <xf numFmtId="14" fontId="3" fillId="0" borderId="43" xfId="326" applyNumberFormat="1" applyBorder="1" applyAlignment="1">
      <alignment horizontal="center" vertical="center"/>
    </xf>
    <xf numFmtId="0" fontId="3" fillId="0" borderId="43" xfId="326" applyBorder="1" applyAlignment="1">
      <alignment horizontal="left" vertical="top" wrapText="1"/>
    </xf>
    <xf numFmtId="14" fontId="3" fillId="0" borderId="43" xfId="326" applyNumberFormat="1" applyBorder="1" applyAlignment="1">
      <alignment horizontal="left" vertical="top" wrapText="1"/>
    </xf>
    <xf numFmtId="0" fontId="3" fillId="0" borderId="68" xfId="326" applyBorder="1" applyAlignment="1">
      <alignment horizontal="left" vertical="top" wrapText="1"/>
    </xf>
    <xf numFmtId="14" fontId="3" fillId="0" borderId="68" xfId="326" applyNumberFormat="1" applyBorder="1" applyAlignment="1">
      <alignment horizontal="left" vertical="top" wrapText="1"/>
    </xf>
    <xf numFmtId="0" fontId="3" fillId="0" borderId="66" xfId="326" applyBorder="1" applyAlignment="1">
      <alignment horizontal="center" vertical="center" wrapText="1"/>
    </xf>
    <xf numFmtId="0" fontId="3" fillId="0" borderId="67" xfId="326" applyBorder="1" applyAlignment="1">
      <alignment horizontal="left" vertical="center" wrapText="1" indent="2"/>
    </xf>
    <xf numFmtId="14" fontId="3" fillId="0" borderId="67" xfId="326" applyNumberFormat="1" applyBorder="1" applyAlignment="1">
      <alignment horizontal="center" vertical="center"/>
    </xf>
    <xf numFmtId="0" fontId="7" fillId="9" borderId="27" xfId="326" applyFont="1" applyFill="1" applyBorder="1" applyAlignment="1">
      <alignment horizontal="center" vertical="center" wrapText="1"/>
    </xf>
    <xf numFmtId="0" fontId="3" fillId="0" borderId="42" xfId="326" applyBorder="1" applyAlignment="1">
      <alignment horizontal="center" vertical="center" wrapText="1"/>
    </xf>
    <xf numFmtId="165" fontId="7" fillId="0" borderId="16" xfId="363" applyNumberFormat="1" applyFont="1" applyBorder="1" applyAlignment="1">
      <alignment horizontal="center" vertical="center"/>
    </xf>
    <xf numFmtId="165" fontId="7" fillId="0" borderId="43" xfId="363" applyNumberFormat="1" applyFont="1" applyBorder="1" applyAlignment="1">
      <alignment horizontal="center" vertical="center"/>
    </xf>
    <xf numFmtId="165" fontId="7" fillId="0" borderId="42" xfId="363" applyNumberFormat="1" applyFont="1" applyBorder="1" applyAlignment="1">
      <alignment horizontal="center" vertical="center"/>
    </xf>
    <xf numFmtId="0" fontId="3" fillId="0" borderId="25" xfId="326" applyBorder="1" applyAlignment="1">
      <alignment horizontal="center" vertical="center" wrapText="1"/>
    </xf>
    <xf numFmtId="165" fontId="7" fillId="0" borderId="25" xfId="363" applyNumberFormat="1" applyFont="1" applyBorder="1" applyAlignment="1">
      <alignment horizontal="center" vertical="center"/>
    </xf>
    <xf numFmtId="165" fontId="7" fillId="0" borderId="36" xfId="363" applyNumberFormat="1" applyFont="1" applyBorder="1" applyAlignment="1">
      <alignment horizontal="center" vertical="center"/>
    </xf>
    <xf numFmtId="165" fontId="7" fillId="0" borderId="44" xfId="363" applyNumberFormat="1" applyFont="1" applyBorder="1" applyAlignment="1">
      <alignment horizontal="center" vertical="center"/>
    </xf>
    <xf numFmtId="165" fontId="7" fillId="0" borderId="47" xfId="363" applyNumberFormat="1" applyFont="1" applyBorder="1" applyAlignment="1">
      <alignment horizontal="center" vertical="center"/>
    </xf>
    <xf numFmtId="165" fontId="7" fillId="0" borderId="46" xfId="363" applyNumberFormat="1" applyFont="1" applyBorder="1" applyAlignment="1">
      <alignment horizontal="center" vertical="center"/>
    </xf>
    <xf numFmtId="165" fontId="7" fillId="0" borderId="58" xfId="363" applyNumberFormat="1" applyFont="1" applyBorder="1" applyAlignment="1">
      <alignment horizontal="center" vertical="center"/>
    </xf>
    <xf numFmtId="167" fontId="7" fillId="0" borderId="25" xfId="363" applyNumberFormat="1" applyFont="1" applyBorder="1" applyAlignment="1">
      <alignment horizontal="center" vertical="center"/>
    </xf>
    <xf numFmtId="167" fontId="7" fillId="0" borderId="36" xfId="363" applyNumberFormat="1" applyFont="1" applyBorder="1" applyAlignment="1">
      <alignment horizontal="center" vertical="center"/>
    </xf>
    <xf numFmtId="167" fontId="7" fillId="0" borderId="44" xfId="363" applyNumberFormat="1" applyFont="1" applyBorder="1" applyAlignment="1">
      <alignment horizontal="center" vertical="center"/>
    </xf>
    <xf numFmtId="167" fontId="7" fillId="0" borderId="71" xfId="363" applyNumberFormat="1" applyFont="1" applyBorder="1" applyAlignment="1">
      <alignment horizontal="center" vertical="center"/>
    </xf>
    <xf numFmtId="167" fontId="7" fillId="0" borderId="68" xfId="363" applyNumberFormat="1" applyFont="1" applyBorder="1" applyAlignment="1">
      <alignment horizontal="center" vertical="center"/>
    </xf>
    <xf numFmtId="167" fontId="7" fillId="0" borderId="72" xfId="363" applyNumberFormat="1" applyFont="1" applyBorder="1" applyAlignment="1">
      <alignment horizontal="center" vertical="center"/>
    </xf>
    <xf numFmtId="167" fontId="7" fillId="0" borderId="23" xfId="363" applyNumberFormat="1" applyFont="1" applyBorder="1" applyAlignment="1">
      <alignment horizontal="center" vertical="center"/>
    </xf>
    <xf numFmtId="167" fontId="7" fillId="0" borderId="69" xfId="363" applyNumberFormat="1" applyFont="1" applyBorder="1" applyAlignment="1">
      <alignment horizontal="center" vertical="center"/>
    </xf>
    <xf numFmtId="167" fontId="7" fillId="0" borderId="49" xfId="363" applyNumberFormat="1" applyFont="1" applyBorder="1" applyAlignment="1">
      <alignment horizontal="center" vertical="center"/>
    </xf>
    <xf numFmtId="0" fontId="57" fillId="0" borderId="0" xfId="0" applyFont="1"/>
    <xf numFmtId="0" fontId="6" fillId="0" borderId="0" xfId="326" applyFont="1" applyAlignment="1">
      <alignment horizontal="right" wrapText="1"/>
    </xf>
    <xf numFmtId="49" fontId="6" fillId="10" borderId="2" xfId="326" applyNumberFormat="1" applyFont="1" applyFill="1" applyBorder="1" applyProtection="1">
      <protection locked="0"/>
    </xf>
    <xf numFmtId="166" fontId="6" fillId="0" borderId="0" xfId="326" applyNumberFormat="1" applyFont="1"/>
    <xf numFmtId="0" fontId="49" fillId="0" borderId="0" xfId="326" applyFont="1" applyAlignment="1">
      <alignment horizontal="center" wrapText="1"/>
    </xf>
    <xf numFmtId="0" fontId="49" fillId="0" borderId="0" xfId="326" applyFont="1" applyAlignment="1">
      <alignment wrapText="1"/>
    </xf>
    <xf numFmtId="0" fontId="49" fillId="0" borderId="0" xfId="326" applyFont="1" applyAlignment="1">
      <alignment horizontal="left" vertical="top"/>
    </xf>
    <xf numFmtId="0" fontId="49" fillId="0" borderId="0" xfId="326" applyFont="1"/>
    <xf numFmtId="166" fontId="6" fillId="10" borderId="2" xfId="326" applyNumberFormat="1" applyFont="1" applyFill="1" applyBorder="1" applyAlignment="1" applyProtection="1">
      <alignment horizontal="left"/>
      <protection locked="0"/>
    </xf>
    <xf numFmtId="0" fontId="6" fillId="10" borderId="2" xfId="326" applyFont="1" applyFill="1" applyBorder="1" applyAlignment="1" applyProtection="1">
      <alignment wrapText="1"/>
      <protection locked="0"/>
    </xf>
    <xf numFmtId="43" fontId="6" fillId="0" borderId="0" xfId="326" applyNumberFormat="1" applyFont="1" applyAlignment="1">
      <alignment wrapText="1"/>
    </xf>
    <xf numFmtId="0" fontId="49" fillId="0" borderId="70" xfId="326" applyFont="1" applyBorder="1" applyAlignment="1">
      <alignment vertical="top"/>
    </xf>
    <xf numFmtId="0" fontId="49" fillId="0" borderId="0" xfId="326" applyFont="1" applyAlignment="1">
      <alignment horizontal="left" wrapText="1"/>
    </xf>
    <xf numFmtId="0" fontId="37" fillId="0" borderId="3" xfId="0" applyFont="1" applyBorder="1"/>
    <xf numFmtId="0" fontId="57" fillId="0" borderId="3" xfId="0" applyFont="1" applyBorder="1"/>
    <xf numFmtId="0" fontId="57" fillId="0" borderId="53" xfId="0" applyFont="1" applyBorder="1" applyProtection="1">
      <protection locked="0"/>
    </xf>
    <xf numFmtId="0" fontId="57" fillId="0" borderId="0" xfId="0" applyFont="1" applyProtection="1">
      <protection locked="0"/>
    </xf>
    <xf numFmtId="0" fontId="57" fillId="0" borderId="0" xfId="0" applyFont="1" applyAlignment="1">
      <alignment horizontal="left" indent="2"/>
    </xf>
    <xf numFmtId="0" fontId="57" fillId="0" borderId="2" xfId="0" applyFont="1" applyBorder="1" applyProtection="1">
      <protection locked="0"/>
    </xf>
    <xf numFmtId="0" fontId="57" fillId="0" borderId="0" xfId="0" applyFont="1" applyAlignment="1">
      <alignment horizontal="left" wrapText="1"/>
    </xf>
    <xf numFmtId="0" fontId="57" fillId="0" borderId="0" xfId="0" applyFont="1" applyAlignment="1">
      <alignment horizontal="left" indent="1"/>
    </xf>
    <xf numFmtId="0" fontId="57" fillId="0" borderId="60" xfId="0" applyFont="1" applyBorder="1" applyProtection="1">
      <protection locked="0"/>
    </xf>
    <xf numFmtId="0" fontId="57" fillId="0" borderId="70" xfId="0" applyFont="1" applyBorder="1" applyProtection="1">
      <protection locked="0"/>
    </xf>
    <xf numFmtId="0" fontId="58" fillId="0" borderId="0" xfId="0" applyFont="1"/>
    <xf numFmtId="0" fontId="59" fillId="0" borderId="0" xfId="0" applyFont="1"/>
    <xf numFmtId="0" fontId="6" fillId="19" borderId="3" xfId="326" applyFont="1" applyFill="1" applyBorder="1"/>
    <xf numFmtId="0" fontId="49" fillId="0" borderId="4" xfId="326" applyFont="1" applyBorder="1" applyAlignment="1">
      <alignment horizontal="left"/>
    </xf>
    <xf numFmtId="0" fontId="49" fillId="0" borderId="5" xfId="326" applyFont="1" applyBorder="1"/>
    <xf numFmtId="0" fontId="49" fillId="0" borderId="6" xfId="326" applyFont="1" applyBorder="1"/>
    <xf numFmtId="0" fontId="6" fillId="4" borderId="7" xfId="326" applyFont="1" applyFill="1" applyBorder="1" applyAlignment="1">
      <alignment vertical="center"/>
    </xf>
    <xf numFmtId="0" fontId="6" fillId="4" borderId="0" xfId="326" applyFont="1" applyFill="1" applyAlignment="1">
      <alignment vertical="center"/>
    </xf>
    <xf numFmtId="0" fontId="6" fillId="4" borderId="8" xfId="326" applyFont="1" applyFill="1" applyBorder="1" applyAlignment="1">
      <alignment vertical="center"/>
    </xf>
    <xf numFmtId="0" fontId="49" fillId="0" borderId="7" xfId="326" applyFont="1" applyBorder="1" applyAlignment="1">
      <alignment wrapText="1"/>
    </xf>
    <xf numFmtId="0" fontId="49" fillId="0" borderId="8" xfId="326" applyFont="1" applyBorder="1"/>
    <xf numFmtId="0" fontId="49" fillId="0" borderId="7" xfId="326" applyFont="1" applyBorder="1" applyAlignment="1" applyProtection="1">
      <alignment wrapText="1"/>
      <protection locked="0"/>
    </xf>
    <xf numFmtId="0" fontId="49" fillId="0" borderId="0" xfId="326" applyFont="1" applyAlignment="1" applyProtection="1">
      <alignment wrapText="1"/>
      <protection locked="0"/>
    </xf>
    <xf numFmtId="0" fontId="49" fillId="0" borderId="8" xfId="326" applyFont="1" applyBorder="1" applyProtection="1">
      <protection locked="0"/>
    </xf>
    <xf numFmtId="0" fontId="49" fillId="0" borderId="7" xfId="326" applyFont="1" applyBorder="1" applyAlignment="1" applyProtection="1">
      <alignment horizontal="left" vertical="center" indent="1"/>
      <protection locked="0"/>
    </xf>
    <xf numFmtId="0" fontId="49" fillId="0" borderId="0" xfId="326" applyFont="1" applyAlignment="1" applyProtection="1">
      <alignment vertical="center" wrapText="1"/>
      <protection locked="0"/>
    </xf>
    <xf numFmtId="0" fontId="49" fillId="0" borderId="0" xfId="326" applyFont="1" applyAlignment="1" applyProtection="1">
      <alignment horizontal="left" indent="1"/>
      <protection locked="0"/>
    </xf>
    <xf numFmtId="0" fontId="49" fillId="0" borderId="0" xfId="326" applyFont="1" applyAlignment="1" applyProtection="1">
      <alignment horizontal="left" vertical="center"/>
      <protection locked="0"/>
    </xf>
    <xf numFmtId="0" fontId="49" fillId="0" borderId="7" xfId="326" applyFont="1" applyBorder="1" applyAlignment="1" applyProtection="1">
      <alignment horizontal="left" vertical="center"/>
      <protection locked="0"/>
    </xf>
    <xf numFmtId="0" fontId="49" fillId="0" borderId="0" xfId="326" applyFont="1" applyAlignment="1" applyProtection="1">
      <alignment horizontal="left" vertical="top" wrapText="1" indent="16"/>
      <protection locked="0"/>
    </xf>
    <xf numFmtId="0" fontId="49" fillId="0" borderId="0" xfId="326" applyFont="1" applyAlignment="1" applyProtection="1">
      <alignment horizontal="left" vertical="top" indent="9"/>
      <protection locked="0"/>
    </xf>
    <xf numFmtId="0" fontId="49" fillId="0" borderId="0" xfId="326" applyFont="1" applyAlignment="1" applyProtection="1">
      <alignment horizontal="left" vertical="top" indent="8"/>
      <protection locked="0"/>
    </xf>
    <xf numFmtId="0" fontId="6" fillId="0" borderId="7" xfId="326" applyFont="1" applyBorder="1" applyAlignment="1" applyProtection="1">
      <alignment horizontal="left" vertical="center" indent="1"/>
      <protection locked="0"/>
    </xf>
    <xf numFmtId="0" fontId="49" fillId="0" borderId="0" xfId="326" applyFont="1" applyAlignment="1" applyProtection="1">
      <alignment horizontal="left" wrapText="1"/>
      <protection locked="0"/>
    </xf>
    <xf numFmtId="0" fontId="49" fillId="0" borderId="0" xfId="326" applyFont="1" applyProtection="1">
      <protection locked="0"/>
    </xf>
    <xf numFmtId="0" fontId="6" fillId="0" borderId="0" xfId="326" applyFont="1" applyAlignment="1" applyProtection="1">
      <alignment horizontal="left" vertical="center"/>
      <protection locked="0"/>
    </xf>
    <xf numFmtId="0" fontId="6" fillId="0" borderId="7" xfId="326" applyFont="1" applyBorder="1" applyAlignment="1">
      <alignment horizontal="left" vertical="center" indent="1"/>
    </xf>
    <xf numFmtId="0" fontId="6" fillId="0" borderId="0" xfId="326" applyFont="1" applyAlignment="1">
      <alignment horizontal="left" vertical="center" indent="1"/>
    </xf>
    <xf numFmtId="0" fontId="49" fillId="0" borderId="14" xfId="326" applyFont="1" applyBorder="1"/>
    <xf numFmtId="0" fontId="49" fillId="0" borderId="3" xfId="326" applyFont="1" applyBorder="1"/>
    <xf numFmtId="0" fontId="49" fillId="0" borderId="3" xfId="326" applyFont="1" applyBorder="1" applyAlignment="1">
      <alignment horizontal="left" indent="1"/>
    </xf>
    <xf numFmtId="0" fontId="49" fillId="0" borderId="15" xfId="326" applyFont="1" applyBorder="1"/>
    <xf numFmtId="164" fontId="3" fillId="24" borderId="2" xfId="1" applyNumberFormat="1" applyFont="1" applyFill="1" applyBorder="1" applyAlignment="1" applyProtection="1">
      <alignment horizontal="center"/>
    </xf>
    <xf numFmtId="164" fontId="3" fillId="24" borderId="2" xfId="1" applyNumberFormat="1" applyFont="1" applyFill="1" applyBorder="1" applyAlignment="1" applyProtection="1">
      <alignment horizontal="left"/>
    </xf>
    <xf numFmtId="3" fontId="3" fillId="24" borderId="0" xfId="1" applyNumberFormat="1" applyFont="1" applyFill="1" applyBorder="1" applyProtection="1"/>
    <xf numFmtId="165" fontId="3" fillId="24" borderId="2" xfId="1" applyNumberFormat="1" applyFont="1" applyFill="1" applyBorder="1" applyAlignment="1" applyProtection="1"/>
    <xf numFmtId="3" fontId="3" fillId="24" borderId="0" xfId="326" applyNumberFormat="1" applyFill="1"/>
    <xf numFmtId="165" fontId="3" fillId="24" borderId="13" xfId="1" applyNumberFormat="1" applyFont="1" applyFill="1" applyBorder="1" applyAlignment="1" applyProtection="1">
      <alignment horizontal="right"/>
    </xf>
    <xf numFmtId="0" fontId="3" fillId="24" borderId="2" xfId="326" applyFill="1" applyBorder="1" applyAlignment="1">
      <alignment vertical="top" wrapText="1"/>
    </xf>
    <xf numFmtId="0" fontId="27" fillId="24" borderId="0" xfId="326" applyFont="1" applyFill="1"/>
    <xf numFmtId="14" fontId="3" fillId="0" borderId="68" xfId="326" applyNumberFormat="1" applyBorder="1" applyAlignment="1">
      <alignment horizontal="center" vertical="center" wrapText="1"/>
    </xf>
    <xf numFmtId="0" fontId="2" fillId="0" borderId="68" xfId="326" applyFont="1" applyBorder="1" applyAlignment="1">
      <alignment horizontal="center" vertical="center" wrapText="1"/>
    </xf>
    <xf numFmtId="0" fontId="2" fillId="0" borderId="36" xfId="326" applyFont="1" applyBorder="1" applyAlignment="1">
      <alignment vertical="center" wrapText="1"/>
    </xf>
    <xf numFmtId="14" fontId="2" fillId="0" borderId="68" xfId="326" applyNumberFormat="1" applyFont="1" applyBorder="1" applyAlignment="1">
      <alignment horizontal="center" vertical="center"/>
    </xf>
    <xf numFmtId="0" fontId="61" fillId="0" borderId="0" xfId="0" applyFont="1"/>
    <xf numFmtId="0" fontId="62" fillId="0" borderId="3" xfId="0" applyFont="1" applyBorder="1"/>
    <xf numFmtId="0" fontId="61" fillId="0" borderId="3" xfId="0" applyFont="1" applyBorder="1"/>
    <xf numFmtId="0" fontId="61" fillId="0" borderId="53" xfId="0" applyFont="1" applyBorder="1" applyProtection="1">
      <protection locked="0"/>
    </xf>
    <xf numFmtId="0" fontId="63" fillId="20" borderId="26" xfId="146" applyFont="1" applyFill="1" applyBorder="1" applyAlignment="1">
      <alignment horizontal="center" vertical="center" wrapText="1"/>
    </xf>
    <xf numFmtId="0" fontId="2" fillId="0" borderId="68" xfId="326" applyFont="1" applyBorder="1" applyAlignment="1">
      <alignment vertical="center" wrapText="1"/>
    </xf>
    <xf numFmtId="14" fontId="3" fillId="0" borderId="72" xfId="326" applyNumberFormat="1" applyBorder="1" applyAlignment="1">
      <alignment horizontal="center" vertical="center"/>
    </xf>
    <xf numFmtId="14" fontId="3" fillId="0" borderId="44" xfId="326" applyNumberFormat="1" applyBorder="1" applyAlignment="1">
      <alignment horizontal="center" vertical="center"/>
    </xf>
    <xf numFmtId="14" fontId="3" fillId="0" borderId="49" xfId="326" applyNumberFormat="1" applyBorder="1" applyAlignment="1">
      <alignment horizontal="center" vertical="center"/>
    </xf>
    <xf numFmtId="0" fontId="64" fillId="0" borderId="68" xfId="326" applyFont="1" applyBorder="1" applyAlignment="1">
      <alignment vertical="top" wrapText="1"/>
    </xf>
    <xf numFmtId="0" fontId="7" fillId="19" borderId="0" xfId="326" applyFont="1" applyFill="1" applyAlignment="1">
      <alignment horizontal="left" vertical="center" wrapText="1"/>
    </xf>
    <xf numFmtId="166" fontId="5" fillId="10" borderId="2" xfId="326" applyNumberFormat="1" applyFont="1" applyFill="1" applyBorder="1" applyAlignment="1">
      <alignment horizontal="left"/>
    </xf>
    <xf numFmtId="0" fontId="0" fillId="0" borderId="67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68" xfId="0" applyBorder="1" applyAlignment="1">
      <alignment horizontal="center"/>
    </xf>
  </cellXfs>
  <cellStyles count="926">
    <cellStyle name="Comma 2" xfId="1" xr:uid="{00000000-0005-0000-0000-000000000000}"/>
    <cellStyle name="Comma 2 2" xfId="595" xr:uid="{00000000-0005-0000-0000-000001000000}"/>
    <cellStyle name="Comma 3" xfId="2" xr:uid="{00000000-0005-0000-0000-000002000000}"/>
    <cellStyle name="Comma 3 2" xfId="600" xr:uid="{985B0133-EBBC-4B59-835A-05E85407CCAD}"/>
    <cellStyle name="Comma 4" xfId="3" xr:uid="{00000000-0005-0000-0000-000003000000}"/>
    <cellStyle name="Comma 4 2" xfId="601" xr:uid="{59C8488F-0D63-4433-A57D-C1657BDFF0DA}"/>
    <cellStyle name="Comma 5" xfId="4" xr:uid="{00000000-0005-0000-0000-000004000000}"/>
    <cellStyle name="Comma 5 2" xfId="602" xr:uid="{1CA4EBB2-3571-4F0C-A487-4E8671E43428}"/>
    <cellStyle name="Currency 10" xfId="5" xr:uid="{00000000-0005-0000-0000-000005000000}"/>
    <cellStyle name="Currency 11" xfId="6" xr:uid="{00000000-0005-0000-0000-000006000000}"/>
    <cellStyle name="Currency 11 2" xfId="603" xr:uid="{B4BE886F-5A82-4849-9598-6899541B36CD}"/>
    <cellStyle name="Currency 2" xfId="7" xr:uid="{00000000-0005-0000-0000-000007000000}"/>
    <cellStyle name="Currency 2 2" xfId="604" xr:uid="{6E54314E-9576-4ACE-AAFB-8BEE1D4C436E}"/>
    <cellStyle name="Currency 3" xfId="8" xr:uid="{00000000-0005-0000-0000-000008000000}"/>
    <cellStyle name="Currency 3 2" xfId="605" xr:uid="{EAD04D36-99EE-45A8-BC85-A63031D03FBA}"/>
    <cellStyle name="Currency 4" xfId="9" xr:uid="{00000000-0005-0000-0000-000009000000}"/>
    <cellStyle name="Currency 4 10" xfId="10" xr:uid="{00000000-0005-0000-0000-00000A000000}"/>
    <cellStyle name="Currency 4 10 2" xfId="11" xr:uid="{00000000-0005-0000-0000-00000B000000}"/>
    <cellStyle name="Currency 4 11" xfId="12" xr:uid="{00000000-0005-0000-0000-00000C000000}"/>
    <cellStyle name="Currency 4 11 2" xfId="13" xr:uid="{00000000-0005-0000-0000-00000D000000}"/>
    <cellStyle name="Currency 4 12" xfId="14" xr:uid="{00000000-0005-0000-0000-00000E000000}"/>
    <cellStyle name="Currency 4 12 2" xfId="15" xr:uid="{00000000-0005-0000-0000-00000F000000}"/>
    <cellStyle name="Currency 4 13" xfId="16" xr:uid="{00000000-0005-0000-0000-000010000000}"/>
    <cellStyle name="Currency 4 13 2" xfId="17" xr:uid="{00000000-0005-0000-0000-000011000000}"/>
    <cellStyle name="Currency 4 14" xfId="18" xr:uid="{00000000-0005-0000-0000-000012000000}"/>
    <cellStyle name="Currency 4 14 2" xfId="19" xr:uid="{00000000-0005-0000-0000-000013000000}"/>
    <cellStyle name="Currency 4 15" xfId="20" xr:uid="{00000000-0005-0000-0000-000014000000}"/>
    <cellStyle name="Currency 4 2" xfId="21" xr:uid="{00000000-0005-0000-0000-000015000000}"/>
    <cellStyle name="Currency 4 2 2" xfId="22" xr:uid="{00000000-0005-0000-0000-000016000000}"/>
    <cellStyle name="Currency 4 3" xfId="23" xr:uid="{00000000-0005-0000-0000-000017000000}"/>
    <cellStyle name="Currency 4 3 2" xfId="24" xr:uid="{00000000-0005-0000-0000-000018000000}"/>
    <cellStyle name="Currency 4 4" xfId="25" xr:uid="{00000000-0005-0000-0000-000019000000}"/>
    <cellStyle name="Currency 4 4 2" xfId="26" xr:uid="{00000000-0005-0000-0000-00001A000000}"/>
    <cellStyle name="Currency 4 5" xfId="27" xr:uid="{00000000-0005-0000-0000-00001B000000}"/>
    <cellStyle name="Currency 4 5 2" xfId="28" xr:uid="{00000000-0005-0000-0000-00001C000000}"/>
    <cellStyle name="Currency 4 6" xfId="29" xr:uid="{00000000-0005-0000-0000-00001D000000}"/>
    <cellStyle name="Currency 4 6 2" xfId="30" xr:uid="{00000000-0005-0000-0000-00001E000000}"/>
    <cellStyle name="Currency 4 7" xfId="31" xr:uid="{00000000-0005-0000-0000-00001F000000}"/>
    <cellStyle name="Currency 4 7 2" xfId="32" xr:uid="{00000000-0005-0000-0000-000020000000}"/>
    <cellStyle name="Currency 4 8" xfId="33" xr:uid="{00000000-0005-0000-0000-000021000000}"/>
    <cellStyle name="Currency 4 8 2" xfId="34" xr:uid="{00000000-0005-0000-0000-000022000000}"/>
    <cellStyle name="Currency 4 9" xfId="35" xr:uid="{00000000-0005-0000-0000-000023000000}"/>
    <cellStyle name="Currency 4 9 2" xfId="36" xr:uid="{00000000-0005-0000-0000-000024000000}"/>
    <cellStyle name="Currency 5" xfId="37" xr:uid="{00000000-0005-0000-0000-000025000000}"/>
    <cellStyle name="Currency 5 10" xfId="38" xr:uid="{00000000-0005-0000-0000-000026000000}"/>
    <cellStyle name="Currency 5 10 2" xfId="39" xr:uid="{00000000-0005-0000-0000-000027000000}"/>
    <cellStyle name="Currency 5 11" xfId="40" xr:uid="{00000000-0005-0000-0000-000028000000}"/>
    <cellStyle name="Currency 5 11 2" xfId="41" xr:uid="{00000000-0005-0000-0000-000029000000}"/>
    <cellStyle name="Currency 5 12" xfId="42" xr:uid="{00000000-0005-0000-0000-00002A000000}"/>
    <cellStyle name="Currency 5 12 2" xfId="43" xr:uid="{00000000-0005-0000-0000-00002B000000}"/>
    <cellStyle name="Currency 5 13" xfId="44" xr:uid="{00000000-0005-0000-0000-00002C000000}"/>
    <cellStyle name="Currency 5 13 2" xfId="45" xr:uid="{00000000-0005-0000-0000-00002D000000}"/>
    <cellStyle name="Currency 5 14" xfId="46" xr:uid="{00000000-0005-0000-0000-00002E000000}"/>
    <cellStyle name="Currency 5 14 2" xfId="47" xr:uid="{00000000-0005-0000-0000-00002F000000}"/>
    <cellStyle name="Currency 5 15" xfId="48" xr:uid="{00000000-0005-0000-0000-000030000000}"/>
    <cellStyle name="Currency 5 15 2" xfId="49" xr:uid="{00000000-0005-0000-0000-000031000000}"/>
    <cellStyle name="Currency 5 16" xfId="50" xr:uid="{00000000-0005-0000-0000-000032000000}"/>
    <cellStyle name="Currency 5 2" xfId="51" xr:uid="{00000000-0005-0000-0000-000033000000}"/>
    <cellStyle name="Currency 5 2 10" xfId="52" xr:uid="{00000000-0005-0000-0000-000034000000}"/>
    <cellStyle name="Currency 5 2 10 2" xfId="607" xr:uid="{A2575B59-0872-497E-A66E-316735BF00ED}"/>
    <cellStyle name="Currency 5 2 11" xfId="53" xr:uid="{00000000-0005-0000-0000-000035000000}"/>
    <cellStyle name="Currency 5 2 11 2" xfId="608" xr:uid="{FC92A8FC-7D2A-4823-8C69-B621CE12506F}"/>
    <cellStyle name="Currency 5 2 12" xfId="54" xr:uid="{00000000-0005-0000-0000-000036000000}"/>
    <cellStyle name="Currency 5 2 12 2" xfId="609" xr:uid="{FCD403C8-38B5-4677-8D9C-F8BDBF33488D}"/>
    <cellStyle name="Currency 5 2 13" xfId="55" xr:uid="{00000000-0005-0000-0000-000037000000}"/>
    <cellStyle name="Currency 5 2 13 2" xfId="610" xr:uid="{EBAEDDFC-1769-42DC-A7A9-3EC0E12E8CC8}"/>
    <cellStyle name="Currency 5 2 14" xfId="606" xr:uid="{9AC25482-8E17-4DD0-835B-D36BF7C6EAB7}"/>
    <cellStyle name="Currency 5 2 2" xfId="56" xr:uid="{00000000-0005-0000-0000-000038000000}"/>
    <cellStyle name="Currency 5 2 2 2" xfId="611" xr:uid="{83EB6671-A4EA-4D2E-8A9E-A2AA4A575FE3}"/>
    <cellStyle name="Currency 5 2 3" xfId="57" xr:uid="{00000000-0005-0000-0000-000039000000}"/>
    <cellStyle name="Currency 5 2 3 2" xfId="612" xr:uid="{46F5FFB6-75BD-4B7A-8125-7DF979C80A9F}"/>
    <cellStyle name="Currency 5 2 4" xfId="58" xr:uid="{00000000-0005-0000-0000-00003A000000}"/>
    <cellStyle name="Currency 5 2 4 2" xfId="613" xr:uid="{DD0C2FBB-462A-4FE0-B485-82AEAEC5CCBE}"/>
    <cellStyle name="Currency 5 2 5" xfId="59" xr:uid="{00000000-0005-0000-0000-00003B000000}"/>
    <cellStyle name="Currency 5 2 5 2" xfId="614" xr:uid="{21D02ED6-B934-401F-B6BE-03855DCF1B24}"/>
    <cellStyle name="Currency 5 2 6" xfId="60" xr:uid="{00000000-0005-0000-0000-00003C000000}"/>
    <cellStyle name="Currency 5 2 6 2" xfId="615" xr:uid="{03C92CFB-DE42-4A5B-AC18-E0A067A55D88}"/>
    <cellStyle name="Currency 5 2 7" xfId="61" xr:uid="{00000000-0005-0000-0000-00003D000000}"/>
    <cellStyle name="Currency 5 2 7 2" xfId="616" xr:uid="{A75F34E9-E9D0-497B-99B5-2F9AD23EF7FB}"/>
    <cellStyle name="Currency 5 2 8" xfId="62" xr:uid="{00000000-0005-0000-0000-00003E000000}"/>
    <cellStyle name="Currency 5 2 8 2" xfId="617" xr:uid="{3FE4B3E2-C607-4134-AB0A-DB7EB2D38366}"/>
    <cellStyle name="Currency 5 2 9" xfId="63" xr:uid="{00000000-0005-0000-0000-00003F000000}"/>
    <cellStyle name="Currency 5 2 9 2" xfId="618" xr:uid="{BF6740E0-D072-48D6-AFBE-98E7EA28F90D}"/>
    <cellStyle name="Currency 5 3" xfId="64" xr:uid="{00000000-0005-0000-0000-000040000000}"/>
    <cellStyle name="Currency 5 3 2" xfId="65" xr:uid="{00000000-0005-0000-0000-000041000000}"/>
    <cellStyle name="Currency 5 4" xfId="66" xr:uid="{00000000-0005-0000-0000-000042000000}"/>
    <cellStyle name="Currency 5 4 2" xfId="67" xr:uid="{00000000-0005-0000-0000-000043000000}"/>
    <cellStyle name="Currency 5 5" xfId="68" xr:uid="{00000000-0005-0000-0000-000044000000}"/>
    <cellStyle name="Currency 5 5 2" xfId="69" xr:uid="{00000000-0005-0000-0000-000045000000}"/>
    <cellStyle name="Currency 5 6" xfId="70" xr:uid="{00000000-0005-0000-0000-000046000000}"/>
    <cellStyle name="Currency 5 6 2" xfId="71" xr:uid="{00000000-0005-0000-0000-000047000000}"/>
    <cellStyle name="Currency 5 7" xfId="72" xr:uid="{00000000-0005-0000-0000-000048000000}"/>
    <cellStyle name="Currency 5 7 2" xfId="73" xr:uid="{00000000-0005-0000-0000-000049000000}"/>
    <cellStyle name="Currency 5 8" xfId="74" xr:uid="{00000000-0005-0000-0000-00004A000000}"/>
    <cellStyle name="Currency 5 8 2" xfId="75" xr:uid="{00000000-0005-0000-0000-00004B000000}"/>
    <cellStyle name="Currency 5 9" xfId="76" xr:uid="{00000000-0005-0000-0000-00004C000000}"/>
    <cellStyle name="Currency 5 9 2" xfId="77" xr:uid="{00000000-0005-0000-0000-00004D000000}"/>
    <cellStyle name="Currency 6" xfId="78" xr:uid="{00000000-0005-0000-0000-00004E000000}"/>
    <cellStyle name="Currency 6 10" xfId="79" xr:uid="{00000000-0005-0000-0000-00004F000000}"/>
    <cellStyle name="Currency 6 10 2" xfId="80" xr:uid="{00000000-0005-0000-0000-000050000000}"/>
    <cellStyle name="Currency 6 11" xfId="81" xr:uid="{00000000-0005-0000-0000-000051000000}"/>
    <cellStyle name="Currency 6 11 2" xfId="82" xr:uid="{00000000-0005-0000-0000-000052000000}"/>
    <cellStyle name="Currency 6 12" xfId="83" xr:uid="{00000000-0005-0000-0000-000053000000}"/>
    <cellStyle name="Currency 6 12 2" xfId="84" xr:uid="{00000000-0005-0000-0000-000054000000}"/>
    <cellStyle name="Currency 6 13" xfId="85" xr:uid="{00000000-0005-0000-0000-000055000000}"/>
    <cellStyle name="Currency 6 13 2" xfId="86" xr:uid="{00000000-0005-0000-0000-000056000000}"/>
    <cellStyle name="Currency 6 14" xfId="87" xr:uid="{00000000-0005-0000-0000-000057000000}"/>
    <cellStyle name="Currency 6 14 2" xfId="88" xr:uid="{00000000-0005-0000-0000-000058000000}"/>
    <cellStyle name="Currency 6 15" xfId="89" xr:uid="{00000000-0005-0000-0000-000059000000}"/>
    <cellStyle name="Currency 6 2" xfId="90" xr:uid="{00000000-0005-0000-0000-00005A000000}"/>
    <cellStyle name="Currency 6 2 2" xfId="91" xr:uid="{00000000-0005-0000-0000-00005B000000}"/>
    <cellStyle name="Currency 6 3" xfId="92" xr:uid="{00000000-0005-0000-0000-00005C000000}"/>
    <cellStyle name="Currency 6 3 2" xfId="93" xr:uid="{00000000-0005-0000-0000-00005D000000}"/>
    <cellStyle name="Currency 6 4" xfId="94" xr:uid="{00000000-0005-0000-0000-00005E000000}"/>
    <cellStyle name="Currency 6 4 2" xfId="95" xr:uid="{00000000-0005-0000-0000-00005F000000}"/>
    <cellStyle name="Currency 6 5" xfId="96" xr:uid="{00000000-0005-0000-0000-000060000000}"/>
    <cellStyle name="Currency 6 5 2" xfId="97" xr:uid="{00000000-0005-0000-0000-000061000000}"/>
    <cellStyle name="Currency 6 6" xfId="98" xr:uid="{00000000-0005-0000-0000-000062000000}"/>
    <cellStyle name="Currency 6 6 2" xfId="99" xr:uid="{00000000-0005-0000-0000-000063000000}"/>
    <cellStyle name="Currency 6 7" xfId="100" xr:uid="{00000000-0005-0000-0000-000064000000}"/>
    <cellStyle name="Currency 6 7 2" xfId="101" xr:uid="{00000000-0005-0000-0000-000065000000}"/>
    <cellStyle name="Currency 6 8" xfId="102" xr:uid="{00000000-0005-0000-0000-000066000000}"/>
    <cellStyle name="Currency 6 8 2" xfId="103" xr:uid="{00000000-0005-0000-0000-000067000000}"/>
    <cellStyle name="Currency 6 9" xfId="104" xr:uid="{00000000-0005-0000-0000-000068000000}"/>
    <cellStyle name="Currency 6 9 2" xfId="105" xr:uid="{00000000-0005-0000-0000-000069000000}"/>
    <cellStyle name="Currency 7" xfId="106" xr:uid="{00000000-0005-0000-0000-00006A000000}"/>
    <cellStyle name="Currency 7 10" xfId="107" xr:uid="{00000000-0005-0000-0000-00006B000000}"/>
    <cellStyle name="Currency 7 10 2" xfId="108" xr:uid="{00000000-0005-0000-0000-00006C000000}"/>
    <cellStyle name="Currency 7 11" xfId="109" xr:uid="{00000000-0005-0000-0000-00006D000000}"/>
    <cellStyle name="Currency 7 11 2" xfId="110" xr:uid="{00000000-0005-0000-0000-00006E000000}"/>
    <cellStyle name="Currency 7 12" xfId="111" xr:uid="{00000000-0005-0000-0000-00006F000000}"/>
    <cellStyle name="Currency 7 12 2" xfId="112" xr:uid="{00000000-0005-0000-0000-000070000000}"/>
    <cellStyle name="Currency 7 13" xfId="113" xr:uid="{00000000-0005-0000-0000-000071000000}"/>
    <cellStyle name="Currency 7 13 2" xfId="114" xr:uid="{00000000-0005-0000-0000-000072000000}"/>
    <cellStyle name="Currency 7 14" xfId="115" xr:uid="{00000000-0005-0000-0000-000073000000}"/>
    <cellStyle name="Currency 7 14 2" xfId="116" xr:uid="{00000000-0005-0000-0000-000074000000}"/>
    <cellStyle name="Currency 7 15" xfId="117" xr:uid="{00000000-0005-0000-0000-000075000000}"/>
    <cellStyle name="Currency 7 2" xfId="118" xr:uid="{00000000-0005-0000-0000-000076000000}"/>
    <cellStyle name="Currency 7 2 2" xfId="119" xr:uid="{00000000-0005-0000-0000-000077000000}"/>
    <cellStyle name="Currency 7 3" xfId="120" xr:uid="{00000000-0005-0000-0000-000078000000}"/>
    <cellStyle name="Currency 7 3 2" xfId="121" xr:uid="{00000000-0005-0000-0000-000079000000}"/>
    <cellStyle name="Currency 7 4" xfId="122" xr:uid="{00000000-0005-0000-0000-00007A000000}"/>
    <cellStyle name="Currency 7 4 2" xfId="123" xr:uid="{00000000-0005-0000-0000-00007B000000}"/>
    <cellStyle name="Currency 7 5" xfId="124" xr:uid="{00000000-0005-0000-0000-00007C000000}"/>
    <cellStyle name="Currency 7 5 2" xfId="125" xr:uid="{00000000-0005-0000-0000-00007D000000}"/>
    <cellStyle name="Currency 7 6" xfId="126" xr:uid="{00000000-0005-0000-0000-00007E000000}"/>
    <cellStyle name="Currency 7 6 2" xfId="127" xr:uid="{00000000-0005-0000-0000-00007F000000}"/>
    <cellStyle name="Currency 7 7" xfId="128" xr:uid="{00000000-0005-0000-0000-000080000000}"/>
    <cellStyle name="Currency 7 7 2" xfId="129" xr:uid="{00000000-0005-0000-0000-000081000000}"/>
    <cellStyle name="Currency 7 8" xfId="130" xr:uid="{00000000-0005-0000-0000-000082000000}"/>
    <cellStyle name="Currency 7 8 2" xfId="131" xr:uid="{00000000-0005-0000-0000-000083000000}"/>
    <cellStyle name="Currency 7 9" xfId="132" xr:uid="{00000000-0005-0000-0000-000084000000}"/>
    <cellStyle name="Currency 7 9 2" xfId="133" xr:uid="{00000000-0005-0000-0000-000085000000}"/>
    <cellStyle name="Currency 8" xfId="134" xr:uid="{00000000-0005-0000-0000-000086000000}"/>
    <cellStyle name="Currency 8 2" xfId="135" xr:uid="{00000000-0005-0000-0000-000087000000}"/>
    <cellStyle name="Currency 8 2 2" xfId="136" xr:uid="{00000000-0005-0000-0000-000088000000}"/>
    <cellStyle name="Currency 8 3" xfId="137" xr:uid="{00000000-0005-0000-0000-000089000000}"/>
    <cellStyle name="Currency 9" xfId="138" xr:uid="{00000000-0005-0000-0000-00008A000000}"/>
    <cellStyle name="Currency 9 2" xfId="619" xr:uid="{E2DED397-4779-45A3-96C7-03BF9201722E}"/>
    <cellStyle name="F2" xfId="139" xr:uid="{00000000-0005-0000-0000-00008B000000}"/>
    <cellStyle name="F3" xfId="140" xr:uid="{00000000-0005-0000-0000-00008C000000}"/>
    <cellStyle name="F4" xfId="141" xr:uid="{00000000-0005-0000-0000-00008D000000}"/>
    <cellStyle name="F5" xfId="142" xr:uid="{00000000-0005-0000-0000-00008E000000}"/>
    <cellStyle name="F6" xfId="143" xr:uid="{00000000-0005-0000-0000-00008F000000}"/>
    <cellStyle name="F7" xfId="144" xr:uid="{00000000-0005-0000-0000-000090000000}"/>
    <cellStyle name="F8" xfId="145" xr:uid="{00000000-0005-0000-0000-000091000000}"/>
    <cellStyle name="Hyperlink" xfId="599" builtinId="8"/>
    <cellStyle name="Normal" xfId="0" builtinId="0"/>
    <cellStyle name="Normal 10" xfId="146" xr:uid="{00000000-0005-0000-0000-000094000000}"/>
    <cellStyle name="Normal 10 2" xfId="147" xr:uid="{00000000-0005-0000-0000-000095000000}"/>
    <cellStyle name="Normal 10 2 2" xfId="620" xr:uid="{2C2C312B-E47D-4677-A250-0A2DCC44D49B}"/>
    <cellStyle name="Normal 10 3" xfId="597" xr:uid="{00000000-0005-0000-0000-000096000000}"/>
    <cellStyle name="Normal 11" xfId="148" xr:uid="{00000000-0005-0000-0000-000097000000}"/>
    <cellStyle name="Normal 11 2" xfId="149" xr:uid="{00000000-0005-0000-0000-000098000000}"/>
    <cellStyle name="Normal 11 2 2" xfId="622" xr:uid="{189DF536-1414-41EC-95A0-EFD6C9E144A6}"/>
    <cellStyle name="Normal 11 3" xfId="621" xr:uid="{C2AFAE4A-517A-42E3-9D3B-363A6C85C695}"/>
    <cellStyle name="Normal 12" xfId="150" xr:uid="{00000000-0005-0000-0000-000099000000}"/>
    <cellStyle name="Normal 12 2" xfId="151" xr:uid="{00000000-0005-0000-0000-00009A000000}"/>
    <cellStyle name="Normal 12 2 10" xfId="152" xr:uid="{00000000-0005-0000-0000-00009B000000}"/>
    <cellStyle name="Normal 12 2 10 2" xfId="625" xr:uid="{F96757C2-7C74-49AC-8722-02401EB6C988}"/>
    <cellStyle name="Normal 12 2 11" xfId="153" xr:uid="{00000000-0005-0000-0000-00009C000000}"/>
    <cellStyle name="Normal 12 2 11 2" xfId="626" xr:uid="{2615C59B-C7E6-4B5D-BD87-CBEE0D0C6D0A}"/>
    <cellStyle name="Normal 12 2 12" xfId="154" xr:uid="{00000000-0005-0000-0000-00009D000000}"/>
    <cellStyle name="Normal 12 2 12 2" xfId="627" xr:uid="{608D454F-3B26-4AF2-B7B2-189BC831EA24}"/>
    <cellStyle name="Normal 12 2 13" xfId="155" xr:uid="{00000000-0005-0000-0000-00009E000000}"/>
    <cellStyle name="Normal 12 2 13 2" xfId="628" xr:uid="{C304BFF1-6190-440C-B767-949B5A4F3BE1}"/>
    <cellStyle name="Normal 12 2 14" xfId="624" xr:uid="{0F86CF2E-F99F-44D6-99CF-A299A41CC103}"/>
    <cellStyle name="Normal 12 2 2" xfId="156" xr:uid="{00000000-0005-0000-0000-00009F000000}"/>
    <cellStyle name="Normal 12 2 2 2" xfId="629" xr:uid="{7363C572-2204-47F2-912B-A06CC2AB4AF8}"/>
    <cellStyle name="Normal 12 2 3" xfId="157" xr:uid="{00000000-0005-0000-0000-0000A0000000}"/>
    <cellStyle name="Normal 12 2 3 2" xfId="630" xr:uid="{9E204DF1-D900-4002-A2F5-ED4CCE91102D}"/>
    <cellStyle name="Normal 12 2 4" xfId="158" xr:uid="{00000000-0005-0000-0000-0000A1000000}"/>
    <cellStyle name="Normal 12 2 4 2" xfId="631" xr:uid="{0C5F3462-94EC-49F1-A820-61EA17413971}"/>
    <cellStyle name="Normal 12 2 5" xfId="159" xr:uid="{00000000-0005-0000-0000-0000A2000000}"/>
    <cellStyle name="Normal 12 2 5 2" xfId="632" xr:uid="{45432EE9-B33A-4579-B560-9DDC807A90BD}"/>
    <cellStyle name="Normal 12 2 6" xfId="160" xr:uid="{00000000-0005-0000-0000-0000A3000000}"/>
    <cellStyle name="Normal 12 2 6 2" xfId="633" xr:uid="{BD75B94B-EE2D-4C5F-8E27-AE32439ADD80}"/>
    <cellStyle name="Normal 12 2 7" xfId="161" xr:uid="{00000000-0005-0000-0000-0000A4000000}"/>
    <cellStyle name="Normal 12 2 7 2" xfId="634" xr:uid="{2E6C7CA1-1E6A-44E1-8637-CE3CB85A10FA}"/>
    <cellStyle name="Normal 12 2 8" xfId="162" xr:uid="{00000000-0005-0000-0000-0000A5000000}"/>
    <cellStyle name="Normal 12 2 8 2" xfId="635" xr:uid="{7C9A71BF-3E59-487A-AAAF-BE93C55B492C}"/>
    <cellStyle name="Normal 12 2 9" xfId="163" xr:uid="{00000000-0005-0000-0000-0000A6000000}"/>
    <cellStyle name="Normal 12 2 9 2" xfId="636" xr:uid="{15198400-700A-4CBB-A8ED-A9868B631B7E}"/>
    <cellStyle name="Normal 12 3" xfId="623" xr:uid="{B882B9B2-0D7E-48FE-9849-379E1F0B6148}"/>
    <cellStyle name="Normal 13" xfId="164" xr:uid="{00000000-0005-0000-0000-0000A7000000}"/>
    <cellStyle name="Normal 13 2" xfId="637" xr:uid="{345B3D1E-4BD4-4CBD-96BD-D3CFBCA7908E}"/>
    <cellStyle name="Normal 14" xfId="165" xr:uid="{00000000-0005-0000-0000-0000A8000000}"/>
    <cellStyle name="Normal 14 2" xfId="638" xr:uid="{641F2CC5-2641-4E27-860F-7F1D2B8B90B7}"/>
    <cellStyle name="Normal 15" xfId="166" xr:uid="{00000000-0005-0000-0000-0000A9000000}"/>
    <cellStyle name="Normal 15 2" xfId="639" xr:uid="{CC29D321-EB55-4C19-9F5E-2D7E153A4D68}"/>
    <cellStyle name="Normal 16" xfId="167" xr:uid="{00000000-0005-0000-0000-0000AA000000}"/>
    <cellStyle name="Normal 16 10" xfId="168" xr:uid="{00000000-0005-0000-0000-0000AB000000}"/>
    <cellStyle name="Normal 16 10 2" xfId="641" xr:uid="{00DB6CD4-233D-4781-87FD-D12D5975CEF6}"/>
    <cellStyle name="Normal 16 11" xfId="169" xr:uid="{00000000-0005-0000-0000-0000AC000000}"/>
    <cellStyle name="Normal 16 11 2" xfId="642" xr:uid="{582B5FBC-A3F9-40E4-A9D1-ED31CA05D616}"/>
    <cellStyle name="Normal 16 12" xfId="170" xr:uid="{00000000-0005-0000-0000-0000AD000000}"/>
    <cellStyle name="Normal 16 12 2" xfId="643" xr:uid="{33142F5D-878F-4A28-B777-7C7B9691C580}"/>
    <cellStyle name="Normal 16 13" xfId="171" xr:uid="{00000000-0005-0000-0000-0000AE000000}"/>
    <cellStyle name="Normal 16 13 2" xfId="644" xr:uid="{EA13B27D-0147-4E48-81B4-4F7A20B1F571}"/>
    <cellStyle name="Normal 16 14" xfId="172" xr:uid="{00000000-0005-0000-0000-0000AF000000}"/>
    <cellStyle name="Normal 16 14 2" xfId="645" xr:uid="{E041F5D9-1C3C-46F5-844B-667C343CBD25}"/>
    <cellStyle name="Normal 16 15" xfId="640" xr:uid="{F1773317-73E8-426F-8B3D-68A158EB4D2A}"/>
    <cellStyle name="Normal 16 2" xfId="173" xr:uid="{00000000-0005-0000-0000-0000B0000000}"/>
    <cellStyle name="Normal 16 2 2" xfId="646" xr:uid="{0BD83569-370D-4194-9ECB-5BC0AAB71AAB}"/>
    <cellStyle name="Normal 16 3" xfId="174" xr:uid="{00000000-0005-0000-0000-0000B1000000}"/>
    <cellStyle name="Normal 16 3 2" xfId="647" xr:uid="{3AE424E2-8FE6-4111-96F8-821377C5248F}"/>
    <cellStyle name="Normal 16 4" xfId="175" xr:uid="{00000000-0005-0000-0000-0000B2000000}"/>
    <cellStyle name="Normal 16 4 2" xfId="648" xr:uid="{9B59B90F-2A90-4F0A-ADDF-C40AC0E67FE8}"/>
    <cellStyle name="Normal 16 5" xfId="176" xr:uid="{00000000-0005-0000-0000-0000B3000000}"/>
    <cellStyle name="Normal 16 5 2" xfId="649" xr:uid="{3713562D-5027-4D92-99DB-650A29FC7136}"/>
    <cellStyle name="Normal 16 6" xfId="177" xr:uid="{00000000-0005-0000-0000-0000B4000000}"/>
    <cellStyle name="Normal 16 6 2" xfId="650" xr:uid="{5E3964B0-4E72-414A-935D-834EDE74EBAD}"/>
    <cellStyle name="Normal 16 7" xfId="178" xr:uid="{00000000-0005-0000-0000-0000B5000000}"/>
    <cellStyle name="Normal 16 7 2" xfId="651" xr:uid="{0E5B20B5-0888-49F1-9301-36138AAAA9BC}"/>
    <cellStyle name="Normal 16 8" xfId="179" xr:uid="{00000000-0005-0000-0000-0000B6000000}"/>
    <cellStyle name="Normal 16 8 2" xfId="652" xr:uid="{FA67C5C3-CF5D-4D86-94FC-51D37D4C4A00}"/>
    <cellStyle name="Normal 16 9" xfId="180" xr:uid="{00000000-0005-0000-0000-0000B7000000}"/>
    <cellStyle name="Normal 16 9 2" xfId="653" xr:uid="{65772170-1452-4047-812B-6514DF9ED8A1}"/>
    <cellStyle name="Normal 17" xfId="181" xr:uid="{00000000-0005-0000-0000-0000B8000000}"/>
    <cellStyle name="Normal 17 10" xfId="182" xr:uid="{00000000-0005-0000-0000-0000B9000000}"/>
    <cellStyle name="Normal 17 10 2" xfId="183" xr:uid="{00000000-0005-0000-0000-0000BA000000}"/>
    <cellStyle name="Normal 17 10 2 2" xfId="655" xr:uid="{0E2044FE-164C-458B-8B36-9CAF00AE3359}"/>
    <cellStyle name="Normal 17 10 3" xfId="654" xr:uid="{17F491D4-F7AA-419D-8D36-35365790A3CF}"/>
    <cellStyle name="Normal 17 11" xfId="184" xr:uid="{00000000-0005-0000-0000-0000BB000000}"/>
    <cellStyle name="Normal 17 11 2" xfId="185" xr:uid="{00000000-0005-0000-0000-0000BC000000}"/>
    <cellStyle name="Normal 17 11 2 2" xfId="657" xr:uid="{D5FEE82E-4413-4AB7-8F2A-2BFFB17B18E9}"/>
    <cellStyle name="Normal 17 11 3" xfId="656" xr:uid="{5C9A142E-19F4-4267-9534-ED8A43CF96C4}"/>
    <cellStyle name="Normal 17 12" xfId="186" xr:uid="{00000000-0005-0000-0000-0000BD000000}"/>
    <cellStyle name="Normal 17 12 2" xfId="187" xr:uid="{00000000-0005-0000-0000-0000BE000000}"/>
    <cellStyle name="Normal 17 12 2 2" xfId="659" xr:uid="{D9CB7996-6E6F-438B-B4DA-402AA85CCC9B}"/>
    <cellStyle name="Normal 17 12 3" xfId="658" xr:uid="{FD04AD3C-B429-47EB-BD49-DF75561B5120}"/>
    <cellStyle name="Normal 17 13" xfId="188" xr:uid="{00000000-0005-0000-0000-0000BF000000}"/>
    <cellStyle name="Normal 17 13 2" xfId="189" xr:uid="{00000000-0005-0000-0000-0000C0000000}"/>
    <cellStyle name="Normal 17 13 2 2" xfId="661" xr:uid="{45D45BBA-4C15-4B73-92B4-5BED62DA9572}"/>
    <cellStyle name="Normal 17 13 3" xfId="660" xr:uid="{FCD751B8-A31D-417D-872E-EF5573613800}"/>
    <cellStyle name="Normal 17 14" xfId="190" xr:uid="{00000000-0005-0000-0000-0000C1000000}"/>
    <cellStyle name="Normal 17 14 2" xfId="191" xr:uid="{00000000-0005-0000-0000-0000C2000000}"/>
    <cellStyle name="Normal 17 14 2 2" xfId="663" xr:uid="{E8ED21F5-753E-4355-98B3-026BC3DA024B}"/>
    <cellStyle name="Normal 17 14 3" xfId="662" xr:uid="{147D45F8-F22E-4B1E-89A1-9DA7835415C2}"/>
    <cellStyle name="Normal 17 15" xfId="192" xr:uid="{00000000-0005-0000-0000-0000C3000000}"/>
    <cellStyle name="Normal 17 15 2" xfId="193" xr:uid="{00000000-0005-0000-0000-0000C4000000}"/>
    <cellStyle name="Normal 17 15 2 2" xfId="665" xr:uid="{8D0D1C0F-3D31-4DAB-89DD-903D242730F5}"/>
    <cellStyle name="Normal 17 15 3" xfId="664" xr:uid="{E88ECAF7-E406-4C3A-8B95-CF83B8B6D326}"/>
    <cellStyle name="Normal 17 16" xfId="194" xr:uid="{00000000-0005-0000-0000-0000C5000000}"/>
    <cellStyle name="Normal 17 16 2" xfId="195" xr:uid="{00000000-0005-0000-0000-0000C6000000}"/>
    <cellStyle name="Normal 17 16 2 2" xfId="667" xr:uid="{BC24EB75-F459-442E-A0CC-A3DB22105447}"/>
    <cellStyle name="Normal 17 16 3" xfId="666" xr:uid="{30A1250C-3173-4AC8-84AC-F5AF30C90FB0}"/>
    <cellStyle name="Normal 17 17" xfId="196" xr:uid="{00000000-0005-0000-0000-0000C7000000}"/>
    <cellStyle name="Normal 17 17 2" xfId="197" xr:uid="{00000000-0005-0000-0000-0000C8000000}"/>
    <cellStyle name="Normal 17 17 2 2" xfId="669" xr:uid="{FA0F1767-C7BC-45F0-ADCF-7B9DB0A7A497}"/>
    <cellStyle name="Normal 17 17 3" xfId="668" xr:uid="{430D4901-3C62-449B-BC6C-B166D30DC7BC}"/>
    <cellStyle name="Normal 17 18" xfId="198" xr:uid="{00000000-0005-0000-0000-0000C9000000}"/>
    <cellStyle name="Normal 17 18 2" xfId="670" xr:uid="{AAB614F7-DEF4-497B-8163-41983AB18DE8}"/>
    <cellStyle name="Normal 17 19" xfId="199" xr:uid="{00000000-0005-0000-0000-0000CA000000}"/>
    <cellStyle name="Normal 17 19 2" xfId="671" xr:uid="{B3089AA2-6609-4588-8280-E3EE0138AF1C}"/>
    <cellStyle name="Normal 17 2" xfId="200" xr:uid="{00000000-0005-0000-0000-0000CB000000}"/>
    <cellStyle name="Normal 17 2 10" xfId="201" xr:uid="{00000000-0005-0000-0000-0000CC000000}"/>
    <cellStyle name="Normal 17 2 10 2" xfId="202" xr:uid="{00000000-0005-0000-0000-0000CD000000}"/>
    <cellStyle name="Normal 17 2 10 2 2" xfId="674" xr:uid="{5FE4D631-F024-499D-9056-902D3F251A47}"/>
    <cellStyle name="Normal 17 2 10 3" xfId="673" xr:uid="{EB6829A7-46E5-4499-B3E4-DC9B9316A0D2}"/>
    <cellStyle name="Normal 17 2 11" xfId="203" xr:uid="{00000000-0005-0000-0000-0000CE000000}"/>
    <cellStyle name="Normal 17 2 11 2" xfId="204" xr:uid="{00000000-0005-0000-0000-0000CF000000}"/>
    <cellStyle name="Normal 17 2 11 2 2" xfId="676" xr:uid="{DDDAEB29-0295-4488-93E6-2E5810626EF6}"/>
    <cellStyle name="Normal 17 2 11 3" xfId="675" xr:uid="{8257E617-84A7-4F90-965C-0F96E042F77D}"/>
    <cellStyle name="Normal 17 2 12" xfId="205" xr:uid="{00000000-0005-0000-0000-0000D0000000}"/>
    <cellStyle name="Normal 17 2 12 2" xfId="206" xr:uid="{00000000-0005-0000-0000-0000D1000000}"/>
    <cellStyle name="Normal 17 2 12 2 2" xfId="678" xr:uid="{D13D2397-06F9-444C-B7D7-DB1703B5C885}"/>
    <cellStyle name="Normal 17 2 12 3" xfId="677" xr:uid="{751B421C-DB54-4473-9731-D18A79240E54}"/>
    <cellStyle name="Normal 17 2 13" xfId="207" xr:uid="{00000000-0005-0000-0000-0000D2000000}"/>
    <cellStyle name="Normal 17 2 13 2" xfId="208" xr:uid="{00000000-0005-0000-0000-0000D3000000}"/>
    <cellStyle name="Normal 17 2 13 2 2" xfId="680" xr:uid="{4B44056B-6AA2-487F-BD37-4BC520A97D0D}"/>
    <cellStyle name="Normal 17 2 13 3" xfId="679" xr:uid="{096C33C9-6D27-4B8B-8CC3-8800BEEF24BD}"/>
    <cellStyle name="Normal 17 2 14" xfId="209" xr:uid="{00000000-0005-0000-0000-0000D4000000}"/>
    <cellStyle name="Normal 17 2 14 2" xfId="210" xr:uid="{00000000-0005-0000-0000-0000D5000000}"/>
    <cellStyle name="Normal 17 2 14 2 2" xfId="682" xr:uid="{5473DA84-6378-4CAD-BA89-3B6BCBE093D4}"/>
    <cellStyle name="Normal 17 2 14 3" xfId="681" xr:uid="{AEAFA3AC-DB1B-47B6-9D2E-BC6BAB111633}"/>
    <cellStyle name="Normal 17 2 15" xfId="211" xr:uid="{00000000-0005-0000-0000-0000D6000000}"/>
    <cellStyle name="Normal 17 2 15 2" xfId="683" xr:uid="{47880424-D873-4245-A028-ECA328945E29}"/>
    <cellStyle name="Normal 17 2 16" xfId="672" xr:uid="{83D4F3EF-1656-47B1-AC2D-48D73031B715}"/>
    <cellStyle name="Normal 17 2 2" xfId="212" xr:uid="{00000000-0005-0000-0000-0000D7000000}"/>
    <cellStyle name="Normal 17 2 2 2" xfId="213" xr:uid="{00000000-0005-0000-0000-0000D8000000}"/>
    <cellStyle name="Normal 17 2 2 2 2" xfId="685" xr:uid="{24183FA8-CD9E-4E9D-99CF-A8BAEC0E9070}"/>
    <cellStyle name="Normal 17 2 2 3" xfId="684" xr:uid="{77B0393A-659D-4638-B7ED-5B16D49443F7}"/>
    <cellStyle name="Normal 17 2 3" xfId="214" xr:uid="{00000000-0005-0000-0000-0000D9000000}"/>
    <cellStyle name="Normal 17 2 3 2" xfId="215" xr:uid="{00000000-0005-0000-0000-0000DA000000}"/>
    <cellStyle name="Normal 17 2 3 2 2" xfId="687" xr:uid="{7E4879BD-B9C4-4D33-8CE1-40CB1DF385FD}"/>
    <cellStyle name="Normal 17 2 3 3" xfId="686" xr:uid="{994E56EB-22DC-42DF-9927-521C8FD919F8}"/>
    <cellStyle name="Normal 17 2 4" xfId="216" xr:uid="{00000000-0005-0000-0000-0000DB000000}"/>
    <cellStyle name="Normal 17 2 4 2" xfId="217" xr:uid="{00000000-0005-0000-0000-0000DC000000}"/>
    <cellStyle name="Normal 17 2 4 2 2" xfId="689" xr:uid="{FC8BD00B-5E8A-47A3-BDAB-FA17C46BB013}"/>
    <cellStyle name="Normal 17 2 4 3" xfId="688" xr:uid="{B3D42633-A54C-4689-A056-33588E51B73F}"/>
    <cellStyle name="Normal 17 2 5" xfId="218" xr:uid="{00000000-0005-0000-0000-0000DD000000}"/>
    <cellStyle name="Normal 17 2 5 2" xfId="219" xr:uid="{00000000-0005-0000-0000-0000DE000000}"/>
    <cellStyle name="Normal 17 2 5 2 2" xfId="691" xr:uid="{CA861E63-D609-4127-A926-C157F9AFC540}"/>
    <cellStyle name="Normal 17 2 5 3" xfId="690" xr:uid="{4CC6B221-169B-413C-B083-13CE57CD8EAB}"/>
    <cellStyle name="Normal 17 2 6" xfId="220" xr:uid="{00000000-0005-0000-0000-0000DF000000}"/>
    <cellStyle name="Normal 17 2 6 2" xfId="221" xr:uid="{00000000-0005-0000-0000-0000E0000000}"/>
    <cellStyle name="Normal 17 2 6 2 2" xfId="693" xr:uid="{A7918C7E-B9D2-4624-A3A5-0BCFB4DE9AE6}"/>
    <cellStyle name="Normal 17 2 6 3" xfId="692" xr:uid="{07D0CDB4-E628-4668-8AC1-97985DF41DC4}"/>
    <cellStyle name="Normal 17 2 7" xfId="222" xr:uid="{00000000-0005-0000-0000-0000E1000000}"/>
    <cellStyle name="Normal 17 2 7 2" xfId="223" xr:uid="{00000000-0005-0000-0000-0000E2000000}"/>
    <cellStyle name="Normal 17 2 7 2 2" xfId="695" xr:uid="{7C6CD01A-FCCA-492C-88A0-E660EFF53257}"/>
    <cellStyle name="Normal 17 2 7 3" xfId="694" xr:uid="{C853979F-AFB3-40DC-982B-79A0EFA27391}"/>
    <cellStyle name="Normal 17 2 8" xfId="224" xr:uid="{00000000-0005-0000-0000-0000E3000000}"/>
    <cellStyle name="Normal 17 2 8 2" xfId="225" xr:uid="{00000000-0005-0000-0000-0000E4000000}"/>
    <cellStyle name="Normal 17 2 8 2 2" xfId="697" xr:uid="{D937AB7B-AEEA-410E-8C46-B22F0DDEA445}"/>
    <cellStyle name="Normal 17 2 8 3" xfId="696" xr:uid="{2DCA4CE5-5C86-4758-AF3B-E9A9799072D5}"/>
    <cellStyle name="Normal 17 2 9" xfId="226" xr:uid="{00000000-0005-0000-0000-0000E5000000}"/>
    <cellStyle name="Normal 17 2 9 2" xfId="227" xr:uid="{00000000-0005-0000-0000-0000E6000000}"/>
    <cellStyle name="Normal 17 2 9 2 2" xfId="699" xr:uid="{7B79DE13-6F65-47E1-9CCC-20C0125A44C2}"/>
    <cellStyle name="Normal 17 2 9 3" xfId="698" xr:uid="{065360EA-45FA-476B-99D9-62F4F549513F}"/>
    <cellStyle name="Normal 17 20" xfId="594" xr:uid="{00000000-0005-0000-0000-0000E7000000}"/>
    <cellStyle name="Normal 17 3" xfId="228" xr:uid="{00000000-0005-0000-0000-0000E8000000}"/>
    <cellStyle name="Normal 17 3 10" xfId="229" xr:uid="{00000000-0005-0000-0000-0000E9000000}"/>
    <cellStyle name="Normal 17 3 10 2" xfId="230" xr:uid="{00000000-0005-0000-0000-0000EA000000}"/>
    <cellStyle name="Normal 17 3 10 2 2" xfId="702" xr:uid="{AAEAFEB9-4241-44E9-8AA5-E2E5E2F65A4F}"/>
    <cellStyle name="Normal 17 3 10 3" xfId="701" xr:uid="{8DFEC510-604F-4BE7-B8C6-46B291C25B1A}"/>
    <cellStyle name="Normal 17 3 11" xfId="231" xr:uid="{00000000-0005-0000-0000-0000EB000000}"/>
    <cellStyle name="Normal 17 3 11 2" xfId="232" xr:uid="{00000000-0005-0000-0000-0000EC000000}"/>
    <cellStyle name="Normal 17 3 11 2 2" xfId="704" xr:uid="{951DA2DC-9300-4E46-B154-003B28847CC8}"/>
    <cellStyle name="Normal 17 3 11 3" xfId="703" xr:uid="{19329666-4356-40D1-BD25-1C59BA501FE7}"/>
    <cellStyle name="Normal 17 3 12" xfId="233" xr:uid="{00000000-0005-0000-0000-0000ED000000}"/>
    <cellStyle name="Normal 17 3 12 2" xfId="234" xr:uid="{00000000-0005-0000-0000-0000EE000000}"/>
    <cellStyle name="Normal 17 3 12 2 2" xfId="706" xr:uid="{4B364702-AE4F-474A-AC64-7AB95D9A30E0}"/>
    <cellStyle name="Normal 17 3 12 3" xfId="705" xr:uid="{E139B328-8555-44C8-8438-936B45A08CC6}"/>
    <cellStyle name="Normal 17 3 13" xfId="235" xr:uid="{00000000-0005-0000-0000-0000EF000000}"/>
    <cellStyle name="Normal 17 3 13 2" xfId="236" xr:uid="{00000000-0005-0000-0000-0000F0000000}"/>
    <cellStyle name="Normal 17 3 13 2 2" xfId="708" xr:uid="{502ABDE6-6AED-4240-A356-28C5E263C809}"/>
    <cellStyle name="Normal 17 3 13 3" xfId="707" xr:uid="{E808D153-B401-4BE5-B923-3D9B6339AA16}"/>
    <cellStyle name="Normal 17 3 14" xfId="237" xr:uid="{00000000-0005-0000-0000-0000F1000000}"/>
    <cellStyle name="Normal 17 3 14 2" xfId="238" xr:uid="{00000000-0005-0000-0000-0000F2000000}"/>
    <cellStyle name="Normal 17 3 14 2 2" xfId="710" xr:uid="{CEA78699-BB51-4ABB-AE73-573F58095626}"/>
    <cellStyle name="Normal 17 3 14 3" xfId="709" xr:uid="{F3BFE28F-A4DC-4AE7-9C8E-9B2981C4F81E}"/>
    <cellStyle name="Normal 17 3 15" xfId="239" xr:uid="{00000000-0005-0000-0000-0000F3000000}"/>
    <cellStyle name="Normal 17 3 15 2" xfId="711" xr:uid="{44734A6F-BC64-4D01-A42E-F2013EC65431}"/>
    <cellStyle name="Normal 17 3 16" xfId="700" xr:uid="{C04AA031-D7A2-4313-8A01-E02F45527485}"/>
    <cellStyle name="Normal 17 3 2" xfId="240" xr:uid="{00000000-0005-0000-0000-0000F4000000}"/>
    <cellStyle name="Normal 17 3 2 2" xfId="241" xr:uid="{00000000-0005-0000-0000-0000F5000000}"/>
    <cellStyle name="Normal 17 3 2 2 2" xfId="713" xr:uid="{9312F6DC-0754-48D2-933B-FAF7C1CDBC73}"/>
    <cellStyle name="Normal 17 3 2 3" xfId="712" xr:uid="{23580A17-9870-433A-9509-50B4311C2E40}"/>
    <cellStyle name="Normal 17 3 3" xfId="242" xr:uid="{00000000-0005-0000-0000-0000F6000000}"/>
    <cellStyle name="Normal 17 3 3 2" xfId="243" xr:uid="{00000000-0005-0000-0000-0000F7000000}"/>
    <cellStyle name="Normal 17 3 3 2 2" xfId="715" xr:uid="{4DDA4D8E-F923-4E77-A5D2-DF3519FD3029}"/>
    <cellStyle name="Normal 17 3 3 3" xfId="714" xr:uid="{2A911021-2CB3-46CC-92EC-3FDFCB583FF2}"/>
    <cellStyle name="Normal 17 3 4" xfId="244" xr:uid="{00000000-0005-0000-0000-0000F8000000}"/>
    <cellStyle name="Normal 17 3 4 2" xfId="245" xr:uid="{00000000-0005-0000-0000-0000F9000000}"/>
    <cellStyle name="Normal 17 3 4 2 2" xfId="717" xr:uid="{1AE0234B-E6AC-4AF5-B500-917B19C28CF0}"/>
    <cellStyle name="Normal 17 3 4 3" xfId="716" xr:uid="{4F7F7A6A-9F21-4C5D-8013-A4CE9727C966}"/>
    <cellStyle name="Normal 17 3 5" xfId="246" xr:uid="{00000000-0005-0000-0000-0000FA000000}"/>
    <cellStyle name="Normal 17 3 5 2" xfId="247" xr:uid="{00000000-0005-0000-0000-0000FB000000}"/>
    <cellStyle name="Normal 17 3 5 2 2" xfId="719" xr:uid="{F68AE9FB-4B7F-40C9-B042-9EA3890B58D5}"/>
    <cellStyle name="Normal 17 3 5 3" xfId="718" xr:uid="{C5122834-6139-40E6-9E99-5F417964399D}"/>
    <cellStyle name="Normal 17 3 6" xfId="248" xr:uid="{00000000-0005-0000-0000-0000FC000000}"/>
    <cellStyle name="Normal 17 3 6 2" xfId="249" xr:uid="{00000000-0005-0000-0000-0000FD000000}"/>
    <cellStyle name="Normal 17 3 6 2 2" xfId="721" xr:uid="{0745F1D6-B460-48DC-8E9F-756A7E5048CC}"/>
    <cellStyle name="Normal 17 3 6 3" xfId="720" xr:uid="{DAA5D58B-2423-4670-8218-4A923852D70C}"/>
    <cellStyle name="Normal 17 3 7" xfId="250" xr:uid="{00000000-0005-0000-0000-0000FE000000}"/>
    <cellStyle name="Normal 17 3 7 2" xfId="251" xr:uid="{00000000-0005-0000-0000-0000FF000000}"/>
    <cellStyle name="Normal 17 3 7 2 2" xfId="723" xr:uid="{C702CBD0-A4FB-4424-9C70-CC078A70B547}"/>
    <cellStyle name="Normal 17 3 7 3" xfId="722" xr:uid="{C961D939-FC3F-4D16-91FE-8BF8DDEBC794}"/>
    <cellStyle name="Normal 17 3 8" xfId="252" xr:uid="{00000000-0005-0000-0000-000000010000}"/>
    <cellStyle name="Normal 17 3 8 2" xfId="253" xr:uid="{00000000-0005-0000-0000-000001010000}"/>
    <cellStyle name="Normal 17 3 8 2 2" xfId="725" xr:uid="{75CFB822-7557-4DBC-8783-D060DAC37DCB}"/>
    <cellStyle name="Normal 17 3 8 3" xfId="724" xr:uid="{C86798DC-3F2F-46AE-9AEE-71DA5E00D444}"/>
    <cellStyle name="Normal 17 3 9" xfId="254" xr:uid="{00000000-0005-0000-0000-000002010000}"/>
    <cellStyle name="Normal 17 3 9 2" xfId="255" xr:uid="{00000000-0005-0000-0000-000003010000}"/>
    <cellStyle name="Normal 17 3 9 2 2" xfId="727" xr:uid="{CD085BEC-96CF-401D-A98D-0A9359DACAD3}"/>
    <cellStyle name="Normal 17 3 9 3" xfId="726" xr:uid="{9E45281D-3750-4B50-8549-F098BC52D06A}"/>
    <cellStyle name="Normal 17 4" xfId="256" xr:uid="{00000000-0005-0000-0000-000004010000}"/>
    <cellStyle name="Normal 17 4 2" xfId="257" xr:uid="{00000000-0005-0000-0000-000005010000}"/>
    <cellStyle name="Normal 17 4 2 2" xfId="258" xr:uid="{00000000-0005-0000-0000-000006010000}"/>
    <cellStyle name="Normal 17 4 2 2 2" xfId="730" xr:uid="{4A59E9A6-F71B-421B-839B-C4512C029F62}"/>
    <cellStyle name="Normal 17 4 2 3" xfId="729" xr:uid="{5A1C18D2-1366-4C9A-8084-60F0F7B12008}"/>
    <cellStyle name="Normal 17 4 3" xfId="259" xr:uid="{00000000-0005-0000-0000-000007010000}"/>
    <cellStyle name="Normal 17 4 3 2" xfId="731" xr:uid="{9C6D416C-C6E8-4290-A060-028CAF54D1FA}"/>
    <cellStyle name="Normal 17 4 4" xfId="728" xr:uid="{4BF5656D-3EA4-49B9-BADD-C14F1095FC9D}"/>
    <cellStyle name="Normal 17 5" xfId="260" xr:uid="{00000000-0005-0000-0000-000008010000}"/>
    <cellStyle name="Normal 17 5 2" xfId="261" xr:uid="{00000000-0005-0000-0000-000009010000}"/>
    <cellStyle name="Normal 17 5 2 2" xfId="733" xr:uid="{D7C7111D-625F-4D34-B240-BAA43448A2ED}"/>
    <cellStyle name="Normal 17 5 3" xfId="732" xr:uid="{529D7A40-7BDB-4682-9401-94D09C8475C8}"/>
    <cellStyle name="Normal 17 6" xfId="262" xr:uid="{00000000-0005-0000-0000-00000A010000}"/>
    <cellStyle name="Normal 17 6 2" xfId="263" xr:uid="{00000000-0005-0000-0000-00000B010000}"/>
    <cellStyle name="Normal 17 6 2 2" xfId="735" xr:uid="{698E6192-72B1-42DE-B401-2911F128FBC7}"/>
    <cellStyle name="Normal 17 6 3" xfId="734" xr:uid="{A06903BA-039D-4728-AB49-E3C7B011D364}"/>
    <cellStyle name="Normal 17 7" xfId="264" xr:uid="{00000000-0005-0000-0000-00000C010000}"/>
    <cellStyle name="Normal 17 7 2" xfId="265" xr:uid="{00000000-0005-0000-0000-00000D010000}"/>
    <cellStyle name="Normal 17 7 2 2" xfId="737" xr:uid="{3F67DE71-60E1-4E39-BE13-D488DCCBDE38}"/>
    <cellStyle name="Normal 17 7 3" xfId="736" xr:uid="{E575B7AD-1C4F-42EA-8587-03B04F5FD6D7}"/>
    <cellStyle name="Normal 17 8" xfId="266" xr:uid="{00000000-0005-0000-0000-00000E010000}"/>
    <cellStyle name="Normal 17 8 2" xfId="267" xr:uid="{00000000-0005-0000-0000-00000F010000}"/>
    <cellStyle name="Normal 17 8 2 2" xfId="739" xr:uid="{EFCE8004-80B1-403E-8A36-C75897E75829}"/>
    <cellStyle name="Normal 17 8 3" xfId="738" xr:uid="{0DF5AE1A-FA13-4142-964E-82BEE0A3CBE0}"/>
    <cellStyle name="Normal 17 9" xfId="268" xr:uid="{00000000-0005-0000-0000-000010010000}"/>
    <cellStyle name="Normal 17 9 2" xfId="269" xr:uid="{00000000-0005-0000-0000-000011010000}"/>
    <cellStyle name="Normal 17 9 2 2" xfId="741" xr:uid="{10059A57-62E5-4105-B128-04150F287F6A}"/>
    <cellStyle name="Normal 17 9 3" xfId="740" xr:uid="{47F2FB61-93E8-4EDB-BDAA-B76A97305FC3}"/>
    <cellStyle name="Normal 18" xfId="270" xr:uid="{00000000-0005-0000-0000-000012010000}"/>
    <cellStyle name="Normal 18 10" xfId="271" xr:uid="{00000000-0005-0000-0000-000013010000}"/>
    <cellStyle name="Normal 18 10 2" xfId="272" xr:uid="{00000000-0005-0000-0000-000014010000}"/>
    <cellStyle name="Normal 18 10 2 2" xfId="744" xr:uid="{EEEDBA05-0A19-4E42-8B6D-8C30B6FABEA9}"/>
    <cellStyle name="Normal 18 10 3" xfId="743" xr:uid="{E7CA73E0-6536-40CA-AD1A-75A90E581B8B}"/>
    <cellStyle name="Normal 18 11" xfId="273" xr:uid="{00000000-0005-0000-0000-000015010000}"/>
    <cellStyle name="Normal 18 11 2" xfId="274" xr:uid="{00000000-0005-0000-0000-000016010000}"/>
    <cellStyle name="Normal 18 11 2 2" xfId="746" xr:uid="{69F9BB1C-88AE-4FB7-AF25-03E9AC05D797}"/>
    <cellStyle name="Normal 18 11 3" xfId="745" xr:uid="{93E23FFA-18CD-42D4-9DF6-096C45A04720}"/>
    <cellStyle name="Normal 18 12" xfId="275" xr:uid="{00000000-0005-0000-0000-000017010000}"/>
    <cellStyle name="Normal 18 12 2" xfId="276" xr:uid="{00000000-0005-0000-0000-000018010000}"/>
    <cellStyle name="Normal 18 12 2 2" xfId="748" xr:uid="{50D05154-5045-4327-9B36-798D1C05C5CD}"/>
    <cellStyle name="Normal 18 12 3" xfId="747" xr:uid="{493ED88A-3EFB-482D-8ACA-03A0CE61C2A0}"/>
    <cellStyle name="Normal 18 13" xfId="277" xr:uid="{00000000-0005-0000-0000-000019010000}"/>
    <cellStyle name="Normal 18 13 2" xfId="278" xr:uid="{00000000-0005-0000-0000-00001A010000}"/>
    <cellStyle name="Normal 18 13 2 2" xfId="750" xr:uid="{3A7826FC-7E9B-4502-BAAE-BB97590CFED0}"/>
    <cellStyle name="Normal 18 13 3" xfId="749" xr:uid="{A97D41D6-EF93-4C90-A2A0-E429A5B83735}"/>
    <cellStyle name="Normal 18 14" xfId="279" xr:uid="{00000000-0005-0000-0000-00001B010000}"/>
    <cellStyle name="Normal 18 14 2" xfId="280" xr:uid="{00000000-0005-0000-0000-00001C010000}"/>
    <cellStyle name="Normal 18 14 2 2" xfId="752" xr:uid="{0142F9E0-2961-4976-982D-02618447FA21}"/>
    <cellStyle name="Normal 18 14 3" xfId="751" xr:uid="{A4B0244D-233B-43A0-A0B8-BEF95AB6A3A1}"/>
    <cellStyle name="Normal 18 15" xfId="281" xr:uid="{00000000-0005-0000-0000-00001D010000}"/>
    <cellStyle name="Normal 18 15 2" xfId="753" xr:uid="{D06F5249-F275-40ED-BBD8-89FAA80829D1}"/>
    <cellStyle name="Normal 18 16" xfId="742" xr:uid="{8A8F19DF-01E7-48F4-84B3-8714C2129D13}"/>
    <cellStyle name="Normal 18 2" xfId="282" xr:uid="{00000000-0005-0000-0000-00001E010000}"/>
    <cellStyle name="Normal 18 2 2" xfId="283" xr:uid="{00000000-0005-0000-0000-00001F010000}"/>
    <cellStyle name="Normal 18 2 2 2" xfId="755" xr:uid="{8B5F2E09-07E0-4FD3-89E4-2C4F9133EA15}"/>
    <cellStyle name="Normal 18 2 3" xfId="754" xr:uid="{E6537328-35F8-4218-B742-43A3D03108F2}"/>
    <cellStyle name="Normal 18 3" xfId="284" xr:uid="{00000000-0005-0000-0000-000020010000}"/>
    <cellStyle name="Normal 18 3 2" xfId="285" xr:uid="{00000000-0005-0000-0000-000021010000}"/>
    <cellStyle name="Normal 18 3 2 2" xfId="757" xr:uid="{9B58FA4C-C2E0-4B8E-80DB-3C2EC01E1496}"/>
    <cellStyle name="Normal 18 3 3" xfId="756" xr:uid="{3E79C6DE-D848-420F-BD4F-B700E25A9BF1}"/>
    <cellStyle name="Normal 18 4" xfId="286" xr:uid="{00000000-0005-0000-0000-000022010000}"/>
    <cellStyle name="Normal 18 4 2" xfId="287" xr:uid="{00000000-0005-0000-0000-000023010000}"/>
    <cellStyle name="Normal 18 4 2 2" xfId="759" xr:uid="{93831B70-8B17-4537-BFEC-D9E5ED1AD455}"/>
    <cellStyle name="Normal 18 4 3" xfId="758" xr:uid="{D37CC85A-C7A3-4BD2-8011-7E3F35AB36FC}"/>
    <cellStyle name="Normal 18 5" xfId="288" xr:uid="{00000000-0005-0000-0000-000024010000}"/>
    <cellStyle name="Normal 18 5 2" xfId="289" xr:uid="{00000000-0005-0000-0000-000025010000}"/>
    <cellStyle name="Normal 18 5 2 2" xfId="761" xr:uid="{A1D868C5-9FBC-4900-9977-83616055600C}"/>
    <cellStyle name="Normal 18 5 3" xfId="760" xr:uid="{48884B56-38FF-42A1-8CD4-E7BF4C9B5762}"/>
    <cellStyle name="Normal 18 6" xfId="290" xr:uid="{00000000-0005-0000-0000-000026010000}"/>
    <cellStyle name="Normal 18 6 2" xfId="291" xr:uid="{00000000-0005-0000-0000-000027010000}"/>
    <cellStyle name="Normal 18 6 2 2" xfId="763" xr:uid="{39614FA9-EB99-4CB0-8E81-548DD98AFE37}"/>
    <cellStyle name="Normal 18 6 3" xfId="762" xr:uid="{C0E09557-5093-4C1A-A39E-786A27469FDF}"/>
    <cellStyle name="Normal 18 7" xfId="292" xr:uid="{00000000-0005-0000-0000-000028010000}"/>
    <cellStyle name="Normal 18 7 2" xfId="293" xr:uid="{00000000-0005-0000-0000-000029010000}"/>
    <cellStyle name="Normal 18 7 2 2" xfId="765" xr:uid="{2ED46990-FF65-43AB-B40F-8514FF3C4982}"/>
    <cellStyle name="Normal 18 7 3" xfId="764" xr:uid="{DDC1AC33-139E-49CB-BA62-7376BE2EC730}"/>
    <cellStyle name="Normal 18 8" xfId="294" xr:uid="{00000000-0005-0000-0000-00002A010000}"/>
    <cellStyle name="Normal 18 8 2" xfId="295" xr:uid="{00000000-0005-0000-0000-00002B010000}"/>
    <cellStyle name="Normal 18 8 2 2" xfId="767" xr:uid="{E6D3D4CD-46F3-4A3A-83A1-9F496245B0AB}"/>
    <cellStyle name="Normal 18 8 3" xfId="766" xr:uid="{E1981A2A-A4AF-4B89-AC71-D39E240582C9}"/>
    <cellStyle name="Normal 18 9" xfId="296" xr:uid="{00000000-0005-0000-0000-00002C010000}"/>
    <cellStyle name="Normal 18 9 2" xfId="297" xr:uid="{00000000-0005-0000-0000-00002D010000}"/>
    <cellStyle name="Normal 18 9 2 2" xfId="769" xr:uid="{F9427B12-2597-4417-B8E1-B70BFA1DDDBE}"/>
    <cellStyle name="Normal 18 9 3" xfId="768" xr:uid="{05454C68-5580-4339-9B7F-67A21C8A82DF}"/>
    <cellStyle name="Normal 19" xfId="298" xr:uid="{00000000-0005-0000-0000-00002E010000}"/>
    <cellStyle name="Normal 19 10" xfId="299" xr:uid="{00000000-0005-0000-0000-00002F010000}"/>
    <cellStyle name="Normal 19 10 2" xfId="300" xr:uid="{00000000-0005-0000-0000-000030010000}"/>
    <cellStyle name="Normal 19 10 2 2" xfId="772" xr:uid="{44DA98B8-D9AF-494B-84A0-39BB84AE1426}"/>
    <cellStyle name="Normal 19 10 3" xfId="771" xr:uid="{ADD3CB5B-FA74-48E8-BDE3-2214A66E6EAF}"/>
    <cellStyle name="Normal 19 11" xfId="301" xr:uid="{00000000-0005-0000-0000-000031010000}"/>
    <cellStyle name="Normal 19 11 2" xfId="302" xr:uid="{00000000-0005-0000-0000-000032010000}"/>
    <cellStyle name="Normal 19 11 2 2" xfId="774" xr:uid="{A7E50402-245C-4741-846C-462CF791FEFF}"/>
    <cellStyle name="Normal 19 11 3" xfId="773" xr:uid="{1443FA8E-3DB3-4243-8177-4565B5A852D7}"/>
    <cellStyle name="Normal 19 12" xfId="303" xr:uid="{00000000-0005-0000-0000-000033010000}"/>
    <cellStyle name="Normal 19 12 2" xfId="304" xr:uid="{00000000-0005-0000-0000-000034010000}"/>
    <cellStyle name="Normal 19 12 2 2" xfId="776" xr:uid="{CC69A304-687E-41D0-815F-2EF9BC1B0A6D}"/>
    <cellStyle name="Normal 19 12 3" xfId="775" xr:uid="{AA48E348-1466-4527-B28B-8455553FF503}"/>
    <cellStyle name="Normal 19 13" xfId="305" xr:uid="{00000000-0005-0000-0000-000035010000}"/>
    <cellStyle name="Normal 19 13 2" xfId="306" xr:uid="{00000000-0005-0000-0000-000036010000}"/>
    <cellStyle name="Normal 19 13 2 2" xfId="778" xr:uid="{9BD5FD7B-4997-4488-A6BA-778EE59BF16F}"/>
    <cellStyle name="Normal 19 13 3" xfId="777" xr:uid="{94BC01B0-5BBE-4ECF-8911-526C0B755FCD}"/>
    <cellStyle name="Normal 19 14" xfId="307" xr:uid="{00000000-0005-0000-0000-000037010000}"/>
    <cellStyle name="Normal 19 14 2" xfId="308" xr:uid="{00000000-0005-0000-0000-000038010000}"/>
    <cellStyle name="Normal 19 14 2 2" xfId="780" xr:uid="{CFB3C974-42EE-4B73-8EED-0562ACD8A997}"/>
    <cellStyle name="Normal 19 14 3" xfId="779" xr:uid="{DF7F5F1E-9E2F-4E64-B7AF-96907AA979E3}"/>
    <cellStyle name="Normal 19 15" xfId="309" xr:uid="{00000000-0005-0000-0000-000039010000}"/>
    <cellStyle name="Normal 19 15 2" xfId="781" xr:uid="{39354AD9-D1E0-44F7-95A1-1DB3DE220157}"/>
    <cellStyle name="Normal 19 16" xfId="770" xr:uid="{BEFCB11F-562F-4FED-862D-C0F130643052}"/>
    <cellStyle name="Normal 19 2" xfId="310" xr:uid="{00000000-0005-0000-0000-00003A010000}"/>
    <cellStyle name="Normal 19 2 2" xfId="311" xr:uid="{00000000-0005-0000-0000-00003B010000}"/>
    <cellStyle name="Normal 19 2 2 2" xfId="783" xr:uid="{591E60DA-F2DC-4965-9DF5-B6EC7BB53636}"/>
    <cellStyle name="Normal 19 2 3" xfId="782" xr:uid="{54FD08D0-5D1D-4FE3-A473-366C679B58FF}"/>
    <cellStyle name="Normal 19 3" xfId="312" xr:uid="{00000000-0005-0000-0000-00003C010000}"/>
    <cellStyle name="Normal 19 3 2" xfId="313" xr:uid="{00000000-0005-0000-0000-00003D010000}"/>
    <cellStyle name="Normal 19 3 2 2" xfId="785" xr:uid="{C57B811C-C089-4589-96BB-6E2C1363B513}"/>
    <cellStyle name="Normal 19 3 3" xfId="784" xr:uid="{A7E9D8BC-6B6A-49EB-A11D-D26BF063452F}"/>
    <cellStyle name="Normal 19 4" xfId="314" xr:uid="{00000000-0005-0000-0000-00003E010000}"/>
    <cellStyle name="Normal 19 4 2" xfId="315" xr:uid="{00000000-0005-0000-0000-00003F010000}"/>
    <cellStyle name="Normal 19 4 2 2" xfId="787" xr:uid="{0ED61D7D-1A35-4AD2-BF47-DBC278788F2E}"/>
    <cellStyle name="Normal 19 4 3" xfId="786" xr:uid="{7291DC24-DAC8-4E66-8F98-FCDCD029144B}"/>
    <cellStyle name="Normal 19 5" xfId="316" xr:uid="{00000000-0005-0000-0000-000040010000}"/>
    <cellStyle name="Normal 19 5 2" xfId="317" xr:uid="{00000000-0005-0000-0000-000041010000}"/>
    <cellStyle name="Normal 19 5 2 2" xfId="789" xr:uid="{B0E6C1F5-EC37-4603-AFD3-FD53D498BFF4}"/>
    <cellStyle name="Normal 19 5 3" xfId="788" xr:uid="{293DAB55-B9EF-4A5A-B329-16E483C87987}"/>
    <cellStyle name="Normal 19 6" xfId="318" xr:uid="{00000000-0005-0000-0000-000042010000}"/>
    <cellStyle name="Normal 19 6 2" xfId="319" xr:uid="{00000000-0005-0000-0000-000043010000}"/>
    <cellStyle name="Normal 19 6 2 2" xfId="791" xr:uid="{9FB70844-C3B7-481D-8B18-85092B17EC0D}"/>
    <cellStyle name="Normal 19 6 3" xfId="790" xr:uid="{5C25F12E-D919-4330-B8BC-72C1996FBCC2}"/>
    <cellStyle name="Normal 19 7" xfId="320" xr:uid="{00000000-0005-0000-0000-000044010000}"/>
    <cellStyle name="Normal 19 7 2" xfId="321" xr:uid="{00000000-0005-0000-0000-000045010000}"/>
    <cellStyle name="Normal 19 7 2 2" xfId="793" xr:uid="{09FDB82F-FE27-44E5-983D-DFD7491C018C}"/>
    <cellStyle name="Normal 19 7 3" xfId="792" xr:uid="{2B23BDAF-4ADF-4E09-8D25-5BF5DA97E49D}"/>
    <cellStyle name="Normal 19 8" xfId="322" xr:uid="{00000000-0005-0000-0000-000046010000}"/>
    <cellStyle name="Normal 19 8 2" xfId="323" xr:uid="{00000000-0005-0000-0000-000047010000}"/>
    <cellStyle name="Normal 19 8 2 2" xfId="795" xr:uid="{2884E131-6E04-4699-AB5C-92EB6B4E40BD}"/>
    <cellStyle name="Normal 19 8 3" xfId="794" xr:uid="{1A1D5AA0-7FBB-461A-892B-1A25900B5E62}"/>
    <cellStyle name="Normal 19 9" xfId="324" xr:uid="{00000000-0005-0000-0000-000048010000}"/>
    <cellStyle name="Normal 19 9 2" xfId="325" xr:uid="{00000000-0005-0000-0000-000049010000}"/>
    <cellStyle name="Normal 19 9 2 2" xfId="797" xr:uid="{DB077AF7-F368-4261-882D-AF83F20F7C67}"/>
    <cellStyle name="Normal 19 9 3" xfId="796" xr:uid="{8AE84D3E-917C-4549-93B5-A16375901B82}"/>
    <cellStyle name="Normal 2" xfId="326" xr:uid="{00000000-0005-0000-0000-00004A010000}"/>
    <cellStyle name="Normal 2 10" xfId="327" xr:uid="{00000000-0005-0000-0000-00004B010000}"/>
    <cellStyle name="Normal 2 10 2" xfId="328" xr:uid="{00000000-0005-0000-0000-00004C010000}"/>
    <cellStyle name="Normal 2 10 2 2" xfId="799" xr:uid="{5A292D8D-C7DD-4080-8371-1E68EA78AE4F}"/>
    <cellStyle name="Normal 2 10 3" xfId="798" xr:uid="{9979F903-B7EE-42E1-9464-4B06F9C6D971}"/>
    <cellStyle name="Normal 2 11" xfId="329" xr:uid="{00000000-0005-0000-0000-00004D010000}"/>
    <cellStyle name="Normal 2 11 2" xfId="330" xr:uid="{00000000-0005-0000-0000-00004E010000}"/>
    <cellStyle name="Normal 2 11 2 2" xfId="801" xr:uid="{55B96383-6CB7-4448-9C2A-4183091BD867}"/>
    <cellStyle name="Normal 2 11 3" xfId="800" xr:uid="{8EF5E6B1-6D8E-4DBF-8C01-BB2923EAE8F5}"/>
    <cellStyle name="Normal 2 12" xfId="331" xr:uid="{00000000-0005-0000-0000-00004F010000}"/>
    <cellStyle name="Normal 2 12 2" xfId="332" xr:uid="{00000000-0005-0000-0000-000050010000}"/>
    <cellStyle name="Normal 2 12 2 2" xfId="803" xr:uid="{2A98B65C-DDD4-4157-9703-BEE460DA7541}"/>
    <cellStyle name="Normal 2 12 3" xfId="802" xr:uid="{34B2EE30-3286-4E51-81E8-EA8446085B06}"/>
    <cellStyle name="Normal 2 13" xfId="333" xr:uid="{00000000-0005-0000-0000-000051010000}"/>
    <cellStyle name="Normal 2 13 2" xfId="334" xr:uid="{00000000-0005-0000-0000-000052010000}"/>
    <cellStyle name="Normal 2 13 2 2" xfId="805" xr:uid="{BC4BE1FB-C4E3-4942-9F73-BE7C2F8F1C87}"/>
    <cellStyle name="Normal 2 13 3" xfId="804" xr:uid="{329B77D1-36F5-4824-A592-31EECDAFCD62}"/>
    <cellStyle name="Normal 2 14" xfId="335" xr:uid="{00000000-0005-0000-0000-000053010000}"/>
    <cellStyle name="Normal 2 14 2" xfId="336" xr:uid="{00000000-0005-0000-0000-000054010000}"/>
    <cellStyle name="Normal 2 14 2 2" xfId="807" xr:uid="{BC5B9256-7AD3-4CFD-A940-95C5CEBBE43B}"/>
    <cellStyle name="Normal 2 14 3" xfId="806" xr:uid="{86520646-591A-4634-B440-A1983CD1095E}"/>
    <cellStyle name="Normal 2 15" xfId="337" xr:uid="{00000000-0005-0000-0000-000055010000}"/>
    <cellStyle name="Normal 2 15 2" xfId="338" xr:uid="{00000000-0005-0000-0000-000056010000}"/>
    <cellStyle name="Normal 2 15 2 2" xfId="809" xr:uid="{029D3211-0DCA-481A-AFC1-5D05AED525F8}"/>
    <cellStyle name="Normal 2 15 3" xfId="808" xr:uid="{5F616BAC-2721-41C8-919F-C7ACEE77561E}"/>
    <cellStyle name="Normal 2 16" xfId="339" xr:uid="{00000000-0005-0000-0000-000057010000}"/>
    <cellStyle name="Normal 2 16 2" xfId="340" xr:uid="{00000000-0005-0000-0000-000058010000}"/>
    <cellStyle name="Normal 2 16 2 2" xfId="811" xr:uid="{E700D12C-0B32-49BE-8107-529CE1149442}"/>
    <cellStyle name="Normal 2 16 3" xfId="810" xr:uid="{193E4743-DCED-4353-A72D-254323E5E331}"/>
    <cellStyle name="Normal 2 17" xfId="341" xr:uid="{00000000-0005-0000-0000-000059010000}"/>
    <cellStyle name="Normal 2 17 2" xfId="342" xr:uid="{00000000-0005-0000-0000-00005A010000}"/>
    <cellStyle name="Normal 2 17 2 2" xfId="813" xr:uid="{61647C65-C2D9-431E-908A-5E812976149D}"/>
    <cellStyle name="Normal 2 17 3" xfId="812" xr:uid="{AA3AC2B4-261B-4F22-AA97-5023FF2BCB8E}"/>
    <cellStyle name="Normal 2 18" xfId="343" xr:uid="{00000000-0005-0000-0000-00005B010000}"/>
    <cellStyle name="Normal 2 18 2" xfId="344" xr:uid="{00000000-0005-0000-0000-00005C010000}"/>
    <cellStyle name="Normal 2 18 2 2" xfId="815" xr:uid="{068288AB-8196-425C-A4FB-68BDD915C7CD}"/>
    <cellStyle name="Normal 2 18 3" xfId="814" xr:uid="{B62660C8-C17F-420E-8242-4041B347BDBE}"/>
    <cellStyle name="Normal 2 19" xfId="345" xr:uid="{00000000-0005-0000-0000-00005D010000}"/>
    <cellStyle name="Normal 2 19 2" xfId="346" xr:uid="{00000000-0005-0000-0000-00005E010000}"/>
    <cellStyle name="Normal 2 19 2 2" xfId="817" xr:uid="{C5CB14A6-5BA5-43F0-B5CB-D3A98FE4EBE9}"/>
    <cellStyle name="Normal 2 19 3" xfId="816" xr:uid="{FD2608E4-0D1C-41FF-8BEE-6AC2C58B5454}"/>
    <cellStyle name="Normal 2 2" xfId="347" xr:uid="{00000000-0005-0000-0000-00005F010000}"/>
    <cellStyle name="Normal 2 2 2" xfId="348" xr:uid="{00000000-0005-0000-0000-000060010000}"/>
    <cellStyle name="Normal 2 2 2 2" xfId="349" xr:uid="{00000000-0005-0000-0000-000061010000}"/>
    <cellStyle name="Normal 2 2 2 2 2" xfId="818" xr:uid="{8EF5D448-738F-427A-80EF-274C5653CD79}"/>
    <cellStyle name="Normal 2 2 2 3 2 2 4" xfId="350" xr:uid="{00000000-0005-0000-0000-000062010000}"/>
    <cellStyle name="Normal 2 2 2 3 2 2 4 2" xfId="819" xr:uid="{E8B39058-F0AD-461D-9FED-C4FEC8B460F0}"/>
    <cellStyle name="Normal 2 2 3" xfId="351" xr:uid="{00000000-0005-0000-0000-000063010000}"/>
    <cellStyle name="Normal 2 2 3 2" xfId="820" xr:uid="{FF9B5DA5-A0AA-499F-808D-3953D7EAA3BE}"/>
    <cellStyle name="Normal 2 2 4" xfId="352" xr:uid="{00000000-0005-0000-0000-000064010000}"/>
    <cellStyle name="Normal 2 2 4 2" xfId="821" xr:uid="{3CD40121-7AB8-45C3-ACB4-3E80A5C4FE16}"/>
    <cellStyle name="Normal 2 2 5" xfId="353" xr:uid="{00000000-0005-0000-0000-000065010000}"/>
    <cellStyle name="Normal 2 2 5 2" xfId="822" xr:uid="{F89C0004-FFF5-4AA3-8CFB-AB334E11CE10}"/>
    <cellStyle name="Normal 2 2_Book2" xfId="354" xr:uid="{00000000-0005-0000-0000-000066010000}"/>
    <cellStyle name="Normal 2 20" xfId="355" xr:uid="{00000000-0005-0000-0000-000067010000}"/>
    <cellStyle name="Normal 2 20 2" xfId="356" xr:uid="{00000000-0005-0000-0000-000068010000}"/>
    <cellStyle name="Normal 2 20 2 2" xfId="824" xr:uid="{B8EACA49-39CD-4307-B78B-FC71F6617F4D}"/>
    <cellStyle name="Normal 2 20 3" xfId="823" xr:uid="{B19B7BFD-8B23-45B4-9A49-CD81BE9FF4CB}"/>
    <cellStyle name="Normal 2 21" xfId="357" xr:uid="{00000000-0005-0000-0000-000069010000}"/>
    <cellStyle name="Normal 2 21 2" xfId="825" xr:uid="{7FABEE0E-11DF-4954-8442-00A20629F4A4}"/>
    <cellStyle name="Normal 2 22" xfId="358" xr:uid="{00000000-0005-0000-0000-00006A010000}"/>
    <cellStyle name="Normal 2 22 2" xfId="826" xr:uid="{BB8837E8-A464-4AED-8498-38B47299D1A3}"/>
    <cellStyle name="Normal 2 3" xfId="359" xr:uid="{00000000-0005-0000-0000-00006B010000}"/>
    <cellStyle name="Normal 2 3 2" xfId="827" xr:uid="{439559D7-0E8A-4D4E-A61C-FB7E36A8C55B}"/>
    <cellStyle name="Normal 2 4" xfId="360" xr:uid="{00000000-0005-0000-0000-00006C010000}"/>
    <cellStyle name="Normal 2 4 2" xfId="828" xr:uid="{F0113D77-D9B6-421E-9C15-E12485E32BC1}"/>
    <cellStyle name="Normal 2 5" xfId="361" xr:uid="{00000000-0005-0000-0000-00006D010000}"/>
    <cellStyle name="Normal 2 5 2" xfId="829" xr:uid="{B85CCA8B-1410-4C5D-8C1C-B00AF9A0A5B4}"/>
    <cellStyle name="Normal 2 6" xfId="362" xr:uid="{00000000-0005-0000-0000-00006E010000}"/>
    <cellStyle name="Normal 2 6 2" xfId="830" xr:uid="{C0019882-71E2-476C-8330-D8945C2C440E}"/>
    <cellStyle name="Normal 2 7" xfId="363" xr:uid="{00000000-0005-0000-0000-00006F010000}"/>
    <cellStyle name="Normal 2 8" xfId="364" xr:uid="{00000000-0005-0000-0000-000070010000}"/>
    <cellStyle name="Normal 2 8 2" xfId="365" xr:uid="{00000000-0005-0000-0000-000071010000}"/>
    <cellStyle name="Normal 2 8 2 2" xfId="832" xr:uid="{79764180-6E1D-4A9C-9068-D2255584BEFF}"/>
    <cellStyle name="Normal 2 8 3" xfId="831" xr:uid="{A0B30044-551D-484E-ABDC-6FF90BB6CCF2}"/>
    <cellStyle name="Normal 2 9" xfId="366" xr:uid="{00000000-0005-0000-0000-000072010000}"/>
    <cellStyle name="Normal 2 9 2" xfId="367" xr:uid="{00000000-0005-0000-0000-000073010000}"/>
    <cellStyle name="Normal 2 9 2 2" xfId="834" xr:uid="{2B404652-5A5F-4782-9570-54B8EAA9C0C2}"/>
    <cellStyle name="Normal 2 9 3" xfId="833" xr:uid="{976A8AA7-7541-4F1A-ADAA-F1C00C5A595E}"/>
    <cellStyle name="Normal 20" xfId="368" xr:uid="{00000000-0005-0000-0000-000074010000}"/>
    <cellStyle name="Normal 20 2" xfId="369" xr:uid="{00000000-0005-0000-0000-000075010000}"/>
    <cellStyle name="Normal 20 2 2" xfId="370" xr:uid="{00000000-0005-0000-0000-000076010000}"/>
    <cellStyle name="Normal 20 2 2 2" xfId="837" xr:uid="{D7DF71AA-F00A-49B9-ABAC-5FA873C6CEB9}"/>
    <cellStyle name="Normal 20 2 3" xfId="836" xr:uid="{84E0D738-9893-4261-99F0-43699AA20478}"/>
    <cellStyle name="Normal 20 3" xfId="371" xr:uid="{00000000-0005-0000-0000-000077010000}"/>
    <cellStyle name="Normal 20 3 2" xfId="838" xr:uid="{89F0DBC4-FF7E-488E-94F8-5A0F5B8217A6}"/>
    <cellStyle name="Normal 20 4" xfId="835" xr:uid="{E6011E3B-EE28-4D73-AE96-86A2D1C77ADA}"/>
    <cellStyle name="Normal 21" xfId="372" xr:uid="{00000000-0005-0000-0000-000078010000}"/>
    <cellStyle name="Normal 21 2" xfId="839" xr:uid="{48958F85-9755-48CD-981B-157A6F43235A}"/>
    <cellStyle name="Normal 22" xfId="373" xr:uid="{00000000-0005-0000-0000-000079010000}"/>
    <cellStyle name="Normal 23" xfId="374" xr:uid="{00000000-0005-0000-0000-00007A010000}"/>
    <cellStyle name="Normal 24" xfId="375" xr:uid="{00000000-0005-0000-0000-00007B010000}"/>
    <cellStyle name="Normal 25" xfId="376" xr:uid="{00000000-0005-0000-0000-00007C010000}"/>
    <cellStyle name="Normal 26" xfId="377" xr:uid="{00000000-0005-0000-0000-00007D010000}"/>
    <cellStyle name="Normal 27" xfId="378" xr:uid="{00000000-0005-0000-0000-00007E010000}"/>
    <cellStyle name="Normal 28" xfId="379" xr:uid="{00000000-0005-0000-0000-00007F010000}"/>
    <cellStyle name="Normal 29" xfId="380" xr:uid="{00000000-0005-0000-0000-000080010000}"/>
    <cellStyle name="Normal 3" xfId="381" xr:uid="{00000000-0005-0000-0000-000081010000}"/>
    <cellStyle name="Normal 3 10" xfId="921" xr:uid="{03CFCFE0-07D5-49D9-AA57-251E6E899B37}"/>
    <cellStyle name="Normal 3 2" xfId="382" xr:uid="{00000000-0005-0000-0000-000082010000}"/>
    <cellStyle name="Normal 3 2 10" xfId="383" xr:uid="{00000000-0005-0000-0000-000083010000}"/>
    <cellStyle name="Normal 3 2 10 2" xfId="384" xr:uid="{00000000-0005-0000-0000-000084010000}"/>
    <cellStyle name="Normal 3 2 10 2 2" xfId="841" xr:uid="{F1DCDA06-2A33-48F0-9DE3-F2C4AF7DEB7C}"/>
    <cellStyle name="Normal 3 2 10 3" xfId="840" xr:uid="{E506FC5F-1631-457E-82F6-B7E9B6A88741}"/>
    <cellStyle name="Normal 3 2 11" xfId="385" xr:uid="{00000000-0005-0000-0000-000085010000}"/>
    <cellStyle name="Normal 3 2 11 2" xfId="386" xr:uid="{00000000-0005-0000-0000-000086010000}"/>
    <cellStyle name="Normal 3 2 11 2 2" xfId="843" xr:uid="{FE23AB1C-DD2D-41C0-BF91-5403B2C3580C}"/>
    <cellStyle name="Normal 3 2 11 3" xfId="842" xr:uid="{7B337D0F-E1D6-4A4F-BAFB-AEDAE5FE6894}"/>
    <cellStyle name="Normal 3 2 12" xfId="387" xr:uid="{00000000-0005-0000-0000-000087010000}"/>
    <cellStyle name="Normal 3 2 12 2" xfId="388" xr:uid="{00000000-0005-0000-0000-000088010000}"/>
    <cellStyle name="Normal 3 2 12 2 2" xfId="845" xr:uid="{2DC74EB3-43E6-4E5D-8D30-3377291248F2}"/>
    <cellStyle name="Normal 3 2 12 3" xfId="844" xr:uid="{D080005E-333F-441B-9AED-16D8885A7157}"/>
    <cellStyle name="Normal 3 2 13" xfId="389" xr:uid="{00000000-0005-0000-0000-000089010000}"/>
    <cellStyle name="Normal 3 2 13 2" xfId="390" xr:uid="{00000000-0005-0000-0000-00008A010000}"/>
    <cellStyle name="Normal 3 2 13 2 2" xfId="847" xr:uid="{215B32C4-2225-4C15-931E-A5AA0D7E67A4}"/>
    <cellStyle name="Normal 3 2 13 3" xfId="846" xr:uid="{7E6D3E77-B8E8-4EBD-BD5D-8C1D1A06E079}"/>
    <cellStyle name="Normal 3 2 14" xfId="391" xr:uid="{00000000-0005-0000-0000-00008B010000}"/>
    <cellStyle name="Normal 3 2 14 2" xfId="392" xr:uid="{00000000-0005-0000-0000-00008C010000}"/>
    <cellStyle name="Normal 3 2 14 2 2" xfId="849" xr:uid="{E2F27005-ED6B-49B1-8FDD-DD4AA11DC8B2}"/>
    <cellStyle name="Normal 3 2 14 3" xfId="848" xr:uid="{64B2583E-A950-4089-A289-12BA29B4DF7B}"/>
    <cellStyle name="Normal 3 2 15" xfId="393" xr:uid="{00000000-0005-0000-0000-00008D010000}"/>
    <cellStyle name="Normal 3 2 15 2" xfId="394" xr:uid="{00000000-0005-0000-0000-00008E010000}"/>
    <cellStyle name="Normal 3 2 15 2 2" xfId="851" xr:uid="{1576E16C-D09F-4E33-99D8-213E20585CF7}"/>
    <cellStyle name="Normal 3 2 15 3" xfId="850" xr:uid="{41A94D21-F8EA-45E0-A2BC-9DA1F3980ABD}"/>
    <cellStyle name="Normal 3 2 16" xfId="395" xr:uid="{00000000-0005-0000-0000-00008F010000}"/>
    <cellStyle name="Normal 3 2 16 2" xfId="396" xr:uid="{00000000-0005-0000-0000-000090010000}"/>
    <cellStyle name="Normal 3 2 16 2 2" xfId="853" xr:uid="{61D246FB-C257-461C-A6AA-E58686CC9AA8}"/>
    <cellStyle name="Normal 3 2 16 3" xfId="852" xr:uid="{5C04DDAD-CA00-4A8A-B687-FA69703C0FD2}"/>
    <cellStyle name="Normal 3 2 17" xfId="397" xr:uid="{00000000-0005-0000-0000-000091010000}"/>
    <cellStyle name="Normal 3 2 17 2" xfId="854" xr:uid="{F1B6D2E3-6946-4293-B1F8-CEDF5CB104BE}"/>
    <cellStyle name="Normal 3 2 18" xfId="398" xr:uid="{00000000-0005-0000-0000-000092010000}"/>
    <cellStyle name="Normal 3 2 18 2" xfId="855" xr:uid="{494D6369-F4FD-40FE-A6A1-0400F346DE5A}"/>
    <cellStyle name="Normal 3 2 2" xfId="399" xr:uid="{00000000-0005-0000-0000-000093010000}"/>
    <cellStyle name="Normal 3 2 2 2" xfId="856" xr:uid="{F956CD41-D2F1-415B-BEF4-11B9616257C2}"/>
    <cellStyle name="Normal 3 2 3" xfId="400" xr:uid="{00000000-0005-0000-0000-000094010000}"/>
    <cellStyle name="Normal 3 2 3 10" xfId="401" xr:uid="{00000000-0005-0000-0000-000095010000}"/>
    <cellStyle name="Normal 3 2 3 10 2" xfId="402" xr:uid="{00000000-0005-0000-0000-000096010000}"/>
    <cellStyle name="Normal 3 2 3 10 2 2" xfId="859" xr:uid="{2EC70D24-67D2-42E0-8F8B-9A2BBC6ACF52}"/>
    <cellStyle name="Normal 3 2 3 10 3" xfId="858" xr:uid="{515E2CBD-7545-4851-ABEE-08C281582D94}"/>
    <cellStyle name="Normal 3 2 3 11" xfId="403" xr:uid="{00000000-0005-0000-0000-000097010000}"/>
    <cellStyle name="Normal 3 2 3 11 2" xfId="404" xr:uid="{00000000-0005-0000-0000-000098010000}"/>
    <cellStyle name="Normal 3 2 3 11 2 2" xfId="861" xr:uid="{FDEEDBBC-BC54-4570-9F32-93ADBE4F4520}"/>
    <cellStyle name="Normal 3 2 3 11 3" xfId="860" xr:uid="{6AF0B9E4-4129-41E9-B90D-7194D9D3585D}"/>
    <cellStyle name="Normal 3 2 3 12" xfId="405" xr:uid="{00000000-0005-0000-0000-000099010000}"/>
    <cellStyle name="Normal 3 2 3 12 2" xfId="406" xr:uid="{00000000-0005-0000-0000-00009A010000}"/>
    <cellStyle name="Normal 3 2 3 12 2 2" xfId="863" xr:uid="{C8A16715-3FB1-4122-92A5-08A8E372E80D}"/>
    <cellStyle name="Normal 3 2 3 12 3" xfId="862" xr:uid="{456D02BA-435B-47D4-A5B4-A3ACBEDA4E67}"/>
    <cellStyle name="Normal 3 2 3 13" xfId="407" xr:uid="{00000000-0005-0000-0000-00009B010000}"/>
    <cellStyle name="Normal 3 2 3 13 2" xfId="408" xr:uid="{00000000-0005-0000-0000-00009C010000}"/>
    <cellStyle name="Normal 3 2 3 13 2 2" xfId="865" xr:uid="{D33AAE6A-62FB-4BED-B4EE-9A537D44F73F}"/>
    <cellStyle name="Normal 3 2 3 13 3" xfId="864" xr:uid="{5CCBD348-93E7-4429-BA81-8E86983B5619}"/>
    <cellStyle name="Normal 3 2 3 14" xfId="409" xr:uid="{00000000-0005-0000-0000-00009D010000}"/>
    <cellStyle name="Normal 3 2 3 14 2" xfId="410" xr:uid="{00000000-0005-0000-0000-00009E010000}"/>
    <cellStyle name="Normal 3 2 3 14 2 2" xfId="867" xr:uid="{8EC644EB-B425-4E7C-8718-3D9445694191}"/>
    <cellStyle name="Normal 3 2 3 14 3" xfId="866" xr:uid="{9653A875-6A11-486E-8F8B-4EBEDE23911D}"/>
    <cellStyle name="Normal 3 2 3 15" xfId="411" xr:uid="{00000000-0005-0000-0000-00009F010000}"/>
    <cellStyle name="Normal 3 2 3 15 2" xfId="868" xr:uid="{E9D04AB8-130A-41F8-B13F-87C87844DE38}"/>
    <cellStyle name="Normal 3 2 3 16" xfId="857" xr:uid="{DB9B18B3-2EFA-408C-8E2D-2CF2328BEBBB}"/>
    <cellStyle name="Normal 3 2 3 2" xfId="412" xr:uid="{00000000-0005-0000-0000-0000A0010000}"/>
    <cellStyle name="Normal 3 2 3 2 2" xfId="413" xr:uid="{00000000-0005-0000-0000-0000A1010000}"/>
    <cellStyle name="Normal 3 2 3 2 2 2" xfId="870" xr:uid="{A6621727-EFF0-4E45-A90C-AFC82D5ED84E}"/>
    <cellStyle name="Normal 3 2 3 2 3" xfId="869" xr:uid="{2640C63C-1B29-427B-BA4D-5A64148B6596}"/>
    <cellStyle name="Normal 3 2 3 3" xfId="414" xr:uid="{00000000-0005-0000-0000-0000A2010000}"/>
    <cellStyle name="Normal 3 2 3 3 2" xfId="415" xr:uid="{00000000-0005-0000-0000-0000A3010000}"/>
    <cellStyle name="Normal 3 2 3 3 2 2" xfId="872" xr:uid="{98963693-0F8F-4FBC-B6C5-1F90754B9EE1}"/>
    <cellStyle name="Normal 3 2 3 3 3" xfId="871" xr:uid="{F4890D94-AA72-41E9-A521-298BCE225D3E}"/>
    <cellStyle name="Normal 3 2 3 4" xfId="416" xr:uid="{00000000-0005-0000-0000-0000A4010000}"/>
    <cellStyle name="Normal 3 2 3 4 2" xfId="417" xr:uid="{00000000-0005-0000-0000-0000A5010000}"/>
    <cellStyle name="Normal 3 2 3 4 2 2" xfId="874" xr:uid="{1D50BF9D-76B0-46E4-A135-F0CD47BE1B32}"/>
    <cellStyle name="Normal 3 2 3 4 3" xfId="873" xr:uid="{C925EA0E-D5A7-427C-B8C1-4C8598C4117A}"/>
    <cellStyle name="Normal 3 2 3 5" xfId="418" xr:uid="{00000000-0005-0000-0000-0000A6010000}"/>
    <cellStyle name="Normal 3 2 3 5 2" xfId="419" xr:uid="{00000000-0005-0000-0000-0000A7010000}"/>
    <cellStyle name="Normal 3 2 3 5 2 2" xfId="876" xr:uid="{CDB86980-E2D2-4EE6-9AF5-152625B37F60}"/>
    <cellStyle name="Normal 3 2 3 5 3" xfId="875" xr:uid="{1F1050B1-659A-4C98-90EF-48D91452FCAD}"/>
    <cellStyle name="Normal 3 2 3 6" xfId="420" xr:uid="{00000000-0005-0000-0000-0000A8010000}"/>
    <cellStyle name="Normal 3 2 3 6 2" xfId="421" xr:uid="{00000000-0005-0000-0000-0000A9010000}"/>
    <cellStyle name="Normal 3 2 3 6 2 2" xfId="878" xr:uid="{80568BF8-EEDE-428D-BFAF-19164D2B6639}"/>
    <cellStyle name="Normal 3 2 3 6 3" xfId="877" xr:uid="{19E82E4D-9093-4C2A-8D37-9DB895DFEDA4}"/>
    <cellStyle name="Normal 3 2 3 7" xfId="422" xr:uid="{00000000-0005-0000-0000-0000AA010000}"/>
    <cellStyle name="Normal 3 2 3 7 2" xfId="423" xr:uid="{00000000-0005-0000-0000-0000AB010000}"/>
    <cellStyle name="Normal 3 2 3 7 2 2" xfId="880" xr:uid="{ACABFAC7-CDC2-4EB9-B90B-01EB2C710890}"/>
    <cellStyle name="Normal 3 2 3 7 3" xfId="879" xr:uid="{856A70B3-7398-48A9-A74D-B710213D9934}"/>
    <cellStyle name="Normal 3 2 3 8" xfId="424" xr:uid="{00000000-0005-0000-0000-0000AC010000}"/>
    <cellStyle name="Normal 3 2 3 8 2" xfId="425" xr:uid="{00000000-0005-0000-0000-0000AD010000}"/>
    <cellStyle name="Normal 3 2 3 8 2 2" xfId="882" xr:uid="{C7E27F30-7812-49C8-909F-A7E349320029}"/>
    <cellStyle name="Normal 3 2 3 8 3" xfId="881" xr:uid="{09AF5A69-0E3D-481B-A85D-8B72F941741F}"/>
    <cellStyle name="Normal 3 2 3 9" xfId="426" xr:uid="{00000000-0005-0000-0000-0000AE010000}"/>
    <cellStyle name="Normal 3 2 3 9 2" xfId="427" xr:uid="{00000000-0005-0000-0000-0000AF010000}"/>
    <cellStyle name="Normal 3 2 3 9 2 2" xfId="884" xr:uid="{DF451A0D-60A2-4EC6-86DF-D96F380CE74B}"/>
    <cellStyle name="Normal 3 2 3 9 3" xfId="883" xr:uid="{60FC9DD0-F2FF-4D45-8623-2A6E0FB4CD5B}"/>
    <cellStyle name="Normal 3 2 4" xfId="428" xr:uid="{00000000-0005-0000-0000-0000B0010000}"/>
    <cellStyle name="Normal 3 2 4 2" xfId="429" xr:uid="{00000000-0005-0000-0000-0000B1010000}"/>
    <cellStyle name="Normal 3 2 4 2 2" xfId="886" xr:uid="{0E1E0E35-CF47-4287-B88F-D91C1282DD09}"/>
    <cellStyle name="Normal 3 2 4 3" xfId="885" xr:uid="{5CD9DEC2-B132-4B50-9F38-61A147C2C6DF}"/>
    <cellStyle name="Normal 3 2 5" xfId="430" xr:uid="{00000000-0005-0000-0000-0000B2010000}"/>
    <cellStyle name="Normal 3 2 5 2" xfId="431" xr:uid="{00000000-0005-0000-0000-0000B3010000}"/>
    <cellStyle name="Normal 3 2 5 2 2" xfId="888" xr:uid="{1E285AC5-7567-499D-9E91-83D43A8F859E}"/>
    <cellStyle name="Normal 3 2 5 3" xfId="887" xr:uid="{94C50F95-E46F-486B-8EA4-2BC472850F1E}"/>
    <cellStyle name="Normal 3 2 6" xfId="432" xr:uid="{00000000-0005-0000-0000-0000B4010000}"/>
    <cellStyle name="Normal 3 2 6 2" xfId="433" xr:uid="{00000000-0005-0000-0000-0000B5010000}"/>
    <cellStyle name="Normal 3 2 6 2 2" xfId="890" xr:uid="{AF56A2AB-A533-403D-BC68-3BB072AD9655}"/>
    <cellStyle name="Normal 3 2 6 3" xfId="889" xr:uid="{623D9120-0A8C-407D-AE29-F5A989038DD5}"/>
    <cellStyle name="Normal 3 2 7" xfId="434" xr:uid="{00000000-0005-0000-0000-0000B6010000}"/>
    <cellStyle name="Normal 3 2 7 2" xfId="435" xr:uid="{00000000-0005-0000-0000-0000B7010000}"/>
    <cellStyle name="Normal 3 2 7 2 2" xfId="892" xr:uid="{CFDB5B4D-17FE-4DB4-B00E-3A93FA92F2E4}"/>
    <cellStyle name="Normal 3 2 7 3" xfId="891" xr:uid="{EDF3F8D6-FB43-477E-86ED-E4A8E7A4C81D}"/>
    <cellStyle name="Normal 3 2 8" xfId="436" xr:uid="{00000000-0005-0000-0000-0000B8010000}"/>
    <cellStyle name="Normal 3 2 8 2" xfId="437" xr:uid="{00000000-0005-0000-0000-0000B9010000}"/>
    <cellStyle name="Normal 3 2 8 2 2" xfId="894" xr:uid="{62597BA6-30F2-434A-97A3-A39B597E35DC}"/>
    <cellStyle name="Normal 3 2 8 3" xfId="893" xr:uid="{D2D0D60B-8A18-4C8C-95FE-8BC6FA5BB2CD}"/>
    <cellStyle name="Normal 3 2 9" xfId="438" xr:uid="{00000000-0005-0000-0000-0000BA010000}"/>
    <cellStyle name="Normal 3 2 9 2" xfId="439" xr:uid="{00000000-0005-0000-0000-0000BB010000}"/>
    <cellStyle name="Normal 3 2 9 2 2" xfId="896" xr:uid="{431CB6BC-A4FB-46E4-8FF0-FC56CC326662}"/>
    <cellStyle name="Normal 3 2 9 3" xfId="895" xr:uid="{A7E6F7C5-C3A8-4499-8C44-E704F3FA4BEE}"/>
    <cellStyle name="Normal 3 3" xfId="440" xr:uid="{00000000-0005-0000-0000-0000BC010000}"/>
    <cellStyle name="Normal 3 3 2" xfId="897" xr:uid="{276C9BEC-FC3B-4678-9611-D1634279194A}"/>
    <cellStyle name="Normal 3 4" xfId="441" xr:uid="{00000000-0005-0000-0000-0000BD010000}"/>
    <cellStyle name="Normal 3 5" xfId="596" xr:uid="{00000000-0005-0000-0000-0000BE010000}"/>
    <cellStyle name="Normal 3_Book2" xfId="442" xr:uid="{00000000-0005-0000-0000-0000BF010000}"/>
    <cellStyle name="Normal 30" xfId="443" xr:uid="{00000000-0005-0000-0000-0000C0010000}"/>
    <cellStyle name="Normal 31" xfId="444" xr:uid="{00000000-0005-0000-0000-0000C1010000}"/>
    <cellStyle name="Normal 32" xfId="445" xr:uid="{00000000-0005-0000-0000-0000C2010000}"/>
    <cellStyle name="Normal 33" xfId="446" xr:uid="{00000000-0005-0000-0000-0000C3010000}"/>
    <cellStyle name="Normal 34" xfId="447" xr:uid="{00000000-0005-0000-0000-0000C4010000}"/>
    <cellStyle name="Normal 35" xfId="448" xr:uid="{00000000-0005-0000-0000-0000C5010000}"/>
    <cellStyle name="Normal 36" xfId="449" xr:uid="{00000000-0005-0000-0000-0000C6010000}"/>
    <cellStyle name="Normal 37" xfId="593" xr:uid="{00000000-0005-0000-0000-0000C7010000}"/>
    <cellStyle name="Normal 37 2" xfId="920" xr:uid="{44ADAE4C-445A-4E4E-AE64-3B5BA377FCEE}"/>
    <cellStyle name="Normal 38" xfId="598" xr:uid="{00000000-0005-0000-0000-0000C8010000}"/>
    <cellStyle name="Normal 38 2" xfId="918" xr:uid="{3C514764-0E2E-496C-994F-A7D54634FE60}"/>
    <cellStyle name="Normal 4" xfId="450" xr:uid="{00000000-0005-0000-0000-0000C9010000}"/>
    <cellStyle name="Normal 4 2" xfId="451" xr:uid="{00000000-0005-0000-0000-0000CA010000}"/>
    <cellStyle name="Normal 4 2 2" xfId="898" xr:uid="{4B90DC3A-7097-4145-A543-8E34CC75FAF3}"/>
    <cellStyle name="Normal 4 3" xfId="452" xr:uid="{00000000-0005-0000-0000-0000CB010000}"/>
    <cellStyle name="Normal 4 3 2" xfId="899" xr:uid="{D2B09E42-1949-4EA0-AF96-BDB7CBA54AAE}"/>
    <cellStyle name="Normal 4 4" xfId="453" xr:uid="{00000000-0005-0000-0000-0000CC010000}"/>
    <cellStyle name="Normal 5" xfId="454" xr:uid="{00000000-0005-0000-0000-0000CD010000}"/>
    <cellStyle name="Normal 5 2" xfId="455" xr:uid="{00000000-0005-0000-0000-0000CE010000}"/>
    <cellStyle name="Normal 5 2 2" xfId="901" xr:uid="{B4E9B613-848E-45C3-A8E7-67EE1DD103B5}"/>
    <cellStyle name="Normal 5 3" xfId="456" xr:uid="{00000000-0005-0000-0000-0000CF010000}"/>
    <cellStyle name="Normal 5 3 2" xfId="902" xr:uid="{3B95B814-DD9F-41F5-8494-BDA7A6CEF9CD}"/>
    <cellStyle name="Normal 5 4" xfId="457" xr:uid="{00000000-0005-0000-0000-0000D0010000}"/>
    <cellStyle name="Normal 5 4 2" xfId="903" xr:uid="{C0D18FF7-A3F2-4DD0-82F7-AE6EA1A55F62}"/>
    <cellStyle name="Normal 5 5" xfId="900" xr:uid="{4C69095E-033B-4A71-808C-1559B6A0CE5F}"/>
    <cellStyle name="Normal 53" xfId="592" xr:uid="{00000000-0005-0000-0000-0000D1010000}"/>
    <cellStyle name="Normal 53 2" xfId="917" xr:uid="{43EF5165-7AE8-44A4-B3FA-646FBAAE54DC}"/>
    <cellStyle name="Normal 6" xfId="458" xr:uid="{00000000-0005-0000-0000-0000D2010000}"/>
    <cellStyle name="Normal 6 2" xfId="459" xr:uid="{00000000-0005-0000-0000-0000D3010000}"/>
    <cellStyle name="Normal 6 2 2" xfId="905" xr:uid="{BAD5FBD7-CDF7-421C-84F6-8616A6711AC6}"/>
    <cellStyle name="Normal 6 3" xfId="460" xr:uid="{00000000-0005-0000-0000-0000D4010000}"/>
    <cellStyle name="Normal 6 3 2" xfId="906" xr:uid="{134DFA48-02B4-4B58-A766-3C880D7257D9}"/>
    <cellStyle name="Normal 6 4" xfId="904" xr:uid="{03A9420A-0C5E-4946-8EA3-54530B8413A9}"/>
    <cellStyle name="Normal 61" xfId="461" xr:uid="{00000000-0005-0000-0000-0000D5010000}"/>
    <cellStyle name="Normal 62" xfId="462" xr:uid="{00000000-0005-0000-0000-0000D6010000}"/>
    <cellStyle name="Normal 7" xfId="463" xr:uid="{00000000-0005-0000-0000-0000D7010000}"/>
    <cellStyle name="Normal 7 2" xfId="464" xr:uid="{00000000-0005-0000-0000-0000D8010000}"/>
    <cellStyle name="Normal 7 2 2" xfId="908" xr:uid="{298B7B64-614F-4020-A102-DA589FC9B08B}"/>
    <cellStyle name="Normal 7 3" xfId="907" xr:uid="{9B631D1E-4B5C-4595-A63E-DF0D5D18259E}"/>
    <cellStyle name="Normal 8" xfId="465" xr:uid="{00000000-0005-0000-0000-0000D9010000}"/>
    <cellStyle name="Normal 8 2" xfId="466" xr:uid="{00000000-0005-0000-0000-0000DA010000}"/>
    <cellStyle name="Normal 8 2 2" xfId="910" xr:uid="{FBAFBF7A-7BBF-4FD7-AD3D-CDD11DEC7374}"/>
    <cellStyle name="Normal 8 3" xfId="909" xr:uid="{FCA92A7C-8213-4C29-8533-E5AD296DE085}"/>
    <cellStyle name="Normal 9" xfId="467" xr:uid="{00000000-0005-0000-0000-0000DB010000}"/>
    <cellStyle name="Normal 9 2" xfId="911" xr:uid="{05C86EAB-BB34-4A5E-8DF9-8F270B8B3D31}"/>
    <cellStyle name="Note 2" xfId="468" xr:uid="{00000000-0005-0000-0000-0000DC010000}"/>
    <cellStyle name="Note 2 2" xfId="912" xr:uid="{C4C19A47-4923-4A46-985B-A10C498C75E1}"/>
    <cellStyle name="Note 2 2 2" xfId="925" xr:uid="{A07AB50E-4913-428D-BF6D-02433CDBC875}"/>
    <cellStyle name="Note 2 2 3" xfId="922" xr:uid="{780EEAF4-A4DF-474C-BB08-EBB0CB57C332}"/>
    <cellStyle name="Note 2 3" xfId="919" xr:uid="{9D74F96F-7F4D-4984-BCD4-8E1C0C382ED4}"/>
    <cellStyle name="Note 2 3 2" xfId="923" xr:uid="{38F38D15-A25A-4BE1-96A9-D323910543B3}"/>
    <cellStyle name="Note 2 4" xfId="924" xr:uid="{71198F72-2C8F-4EAD-8EC1-68EC358BD2A4}"/>
    <cellStyle name="Percent" xfId="469" builtinId="5"/>
    <cellStyle name="Percent 10" xfId="470" xr:uid="{00000000-0005-0000-0000-0000DE010000}"/>
    <cellStyle name="Percent 10 2" xfId="913" xr:uid="{C6F68A41-92F1-4435-AE82-17F8CD0A0237}"/>
    <cellStyle name="Percent 11" xfId="471" xr:uid="{00000000-0005-0000-0000-0000DF010000}"/>
    <cellStyle name="Percent 11 2" xfId="914" xr:uid="{A50EA0E5-7A7B-4DA4-B920-E5E1DE171CB8}"/>
    <cellStyle name="Percent 2" xfId="472" xr:uid="{00000000-0005-0000-0000-0000E0010000}"/>
    <cellStyle name="Percent 2 2" xfId="473" xr:uid="{00000000-0005-0000-0000-0000E1010000}"/>
    <cellStyle name="Percent 2 3" xfId="915" xr:uid="{4C80F161-50ED-45A6-B3F4-459D8FBA1F51}"/>
    <cellStyle name="Percent 3" xfId="474" xr:uid="{00000000-0005-0000-0000-0000E2010000}"/>
    <cellStyle name="Percent 4" xfId="475" xr:uid="{00000000-0005-0000-0000-0000E3010000}"/>
    <cellStyle name="Percent 4 10" xfId="476" xr:uid="{00000000-0005-0000-0000-0000E4010000}"/>
    <cellStyle name="Percent 4 10 2" xfId="477" xr:uid="{00000000-0005-0000-0000-0000E5010000}"/>
    <cellStyle name="Percent 4 11" xfId="478" xr:uid="{00000000-0005-0000-0000-0000E6010000}"/>
    <cellStyle name="Percent 4 11 2" xfId="479" xr:uid="{00000000-0005-0000-0000-0000E7010000}"/>
    <cellStyle name="Percent 4 12" xfId="480" xr:uid="{00000000-0005-0000-0000-0000E8010000}"/>
    <cellStyle name="Percent 4 12 2" xfId="481" xr:uid="{00000000-0005-0000-0000-0000E9010000}"/>
    <cellStyle name="Percent 4 13" xfId="482" xr:uid="{00000000-0005-0000-0000-0000EA010000}"/>
    <cellStyle name="Percent 4 13 2" xfId="483" xr:uid="{00000000-0005-0000-0000-0000EB010000}"/>
    <cellStyle name="Percent 4 14" xfId="484" xr:uid="{00000000-0005-0000-0000-0000EC010000}"/>
    <cellStyle name="Percent 4 14 2" xfId="485" xr:uid="{00000000-0005-0000-0000-0000ED010000}"/>
    <cellStyle name="Percent 4 15" xfId="486" xr:uid="{00000000-0005-0000-0000-0000EE010000}"/>
    <cellStyle name="Percent 4 2" xfId="487" xr:uid="{00000000-0005-0000-0000-0000EF010000}"/>
    <cellStyle name="Percent 4 2 2" xfId="488" xr:uid="{00000000-0005-0000-0000-0000F0010000}"/>
    <cellStyle name="Percent 4 3" xfId="489" xr:uid="{00000000-0005-0000-0000-0000F1010000}"/>
    <cellStyle name="Percent 4 3 2" xfId="490" xr:uid="{00000000-0005-0000-0000-0000F2010000}"/>
    <cellStyle name="Percent 4 4" xfId="491" xr:uid="{00000000-0005-0000-0000-0000F3010000}"/>
    <cellStyle name="Percent 4 4 2" xfId="492" xr:uid="{00000000-0005-0000-0000-0000F4010000}"/>
    <cellStyle name="Percent 4 5" xfId="493" xr:uid="{00000000-0005-0000-0000-0000F5010000}"/>
    <cellStyle name="Percent 4 5 2" xfId="494" xr:uid="{00000000-0005-0000-0000-0000F6010000}"/>
    <cellStyle name="Percent 4 6" xfId="495" xr:uid="{00000000-0005-0000-0000-0000F7010000}"/>
    <cellStyle name="Percent 4 6 2" xfId="496" xr:uid="{00000000-0005-0000-0000-0000F8010000}"/>
    <cellStyle name="Percent 4 7" xfId="497" xr:uid="{00000000-0005-0000-0000-0000F9010000}"/>
    <cellStyle name="Percent 4 7 2" xfId="498" xr:uid="{00000000-0005-0000-0000-0000FA010000}"/>
    <cellStyle name="Percent 4 8" xfId="499" xr:uid="{00000000-0005-0000-0000-0000FB010000}"/>
    <cellStyle name="Percent 4 8 2" xfId="500" xr:uid="{00000000-0005-0000-0000-0000FC010000}"/>
    <cellStyle name="Percent 4 9" xfId="501" xr:uid="{00000000-0005-0000-0000-0000FD010000}"/>
    <cellStyle name="Percent 4 9 2" xfId="502" xr:uid="{00000000-0005-0000-0000-0000FE010000}"/>
    <cellStyle name="Percent 5" xfId="503" xr:uid="{00000000-0005-0000-0000-0000FF010000}"/>
    <cellStyle name="Percent 5 2" xfId="916" xr:uid="{1B9E85CB-3187-4BE7-91A2-1CDB8F83A89A}"/>
    <cellStyle name="Percent 6" xfId="504" xr:uid="{00000000-0005-0000-0000-000000020000}"/>
    <cellStyle name="Percent 6 10" xfId="505" xr:uid="{00000000-0005-0000-0000-000001020000}"/>
    <cellStyle name="Percent 6 10 2" xfId="506" xr:uid="{00000000-0005-0000-0000-000002020000}"/>
    <cellStyle name="Percent 6 11" xfId="507" xr:uid="{00000000-0005-0000-0000-000003020000}"/>
    <cellStyle name="Percent 6 11 2" xfId="508" xr:uid="{00000000-0005-0000-0000-000004020000}"/>
    <cellStyle name="Percent 6 12" xfId="509" xr:uid="{00000000-0005-0000-0000-000005020000}"/>
    <cellStyle name="Percent 6 12 2" xfId="510" xr:uid="{00000000-0005-0000-0000-000006020000}"/>
    <cellStyle name="Percent 6 13" xfId="511" xr:uid="{00000000-0005-0000-0000-000007020000}"/>
    <cellStyle name="Percent 6 13 2" xfId="512" xr:uid="{00000000-0005-0000-0000-000008020000}"/>
    <cellStyle name="Percent 6 14" xfId="513" xr:uid="{00000000-0005-0000-0000-000009020000}"/>
    <cellStyle name="Percent 6 14 2" xfId="514" xr:uid="{00000000-0005-0000-0000-00000A020000}"/>
    <cellStyle name="Percent 6 15" xfId="515" xr:uid="{00000000-0005-0000-0000-00000B020000}"/>
    <cellStyle name="Percent 6 2" xfId="516" xr:uid="{00000000-0005-0000-0000-00000C020000}"/>
    <cellStyle name="Percent 6 2 2" xfId="517" xr:uid="{00000000-0005-0000-0000-00000D020000}"/>
    <cellStyle name="Percent 6 3" xfId="518" xr:uid="{00000000-0005-0000-0000-00000E020000}"/>
    <cellStyle name="Percent 6 3 2" xfId="519" xr:uid="{00000000-0005-0000-0000-00000F020000}"/>
    <cellStyle name="Percent 6 4" xfId="520" xr:uid="{00000000-0005-0000-0000-000010020000}"/>
    <cellStyle name="Percent 6 4 2" xfId="521" xr:uid="{00000000-0005-0000-0000-000011020000}"/>
    <cellStyle name="Percent 6 5" xfId="522" xr:uid="{00000000-0005-0000-0000-000012020000}"/>
    <cellStyle name="Percent 6 5 2" xfId="523" xr:uid="{00000000-0005-0000-0000-000013020000}"/>
    <cellStyle name="Percent 6 6" xfId="524" xr:uid="{00000000-0005-0000-0000-000014020000}"/>
    <cellStyle name="Percent 6 6 2" xfId="525" xr:uid="{00000000-0005-0000-0000-000015020000}"/>
    <cellStyle name="Percent 6 7" xfId="526" xr:uid="{00000000-0005-0000-0000-000016020000}"/>
    <cellStyle name="Percent 6 7 2" xfId="527" xr:uid="{00000000-0005-0000-0000-000017020000}"/>
    <cellStyle name="Percent 6 8" xfId="528" xr:uid="{00000000-0005-0000-0000-000018020000}"/>
    <cellStyle name="Percent 6 8 2" xfId="529" xr:uid="{00000000-0005-0000-0000-000019020000}"/>
    <cellStyle name="Percent 6 9" xfId="530" xr:uid="{00000000-0005-0000-0000-00001A020000}"/>
    <cellStyle name="Percent 6 9 2" xfId="531" xr:uid="{00000000-0005-0000-0000-00001B020000}"/>
    <cellStyle name="Percent 7" xfId="532" xr:uid="{00000000-0005-0000-0000-00001C020000}"/>
    <cellStyle name="Percent 7 10" xfId="533" xr:uid="{00000000-0005-0000-0000-00001D020000}"/>
    <cellStyle name="Percent 7 10 2" xfId="534" xr:uid="{00000000-0005-0000-0000-00001E020000}"/>
    <cellStyle name="Percent 7 11" xfId="535" xr:uid="{00000000-0005-0000-0000-00001F020000}"/>
    <cellStyle name="Percent 7 11 2" xfId="536" xr:uid="{00000000-0005-0000-0000-000020020000}"/>
    <cellStyle name="Percent 7 12" xfId="537" xr:uid="{00000000-0005-0000-0000-000021020000}"/>
    <cellStyle name="Percent 7 12 2" xfId="538" xr:uid="{00000000-0005-0000-0000-000022020000}"/>
    <cellStyle name="Percent 7 13" xfId="539" xr:uid="{00000000-0005-0000-0000-000023020000}"/>
    <cellStyle name="Percent 7 13 2" xfId="540" xr:uid="{00000000-0005-0000-0000-000024020000}"/>
    <cellStyle name="Percent 7 14" xfId="541" xr:uid="{00000000-0005-0000-0000-000025020000}"/>
    <cellStyle name="Percent 7 14 2" xfId="542" xr:uid="{00000000-0005-0000-0000-000026020000}"/>
    <cellStyle name="Percent 7 15" xfId="543" xr:uid="{00000000-0005-0000-0000-000027020000}"/>
    <cellStyle name="Percent 7 2" xfId="544" xr:uid="{00000000-0005-0000-0000-000028020000}"/>
    <cellStyle name="Percent 7 2 2" xfId="545" xr:uid="{00000000-0005-0000-0000-000029020000}"/>
    <cellStyle name="Percent 7 3" xfId="546" xr:uid="{00000000-0005-0000-0000-00002A020000}"/>
    <cellStyle name="Percent 7 3 2" xfId="547" xr:uid="{00000000-0005-0000-0000-00002B020000}"/>
    <cellStyle name="Percent 7 4" xfId="548" xr:uid="{00000000-0005-0000-0000-00002C020000}"/>
    <cellStyle name="Percent 7 4 2" xfId="549" xr:uid="{00000000-0005-0000-0000-00002D020000}"/>
    <cellStyle name="Percent 7 5" xfId="550" xr:uid="{00000000-0005-0000-0000-00002E020000}"/>
    <cellStyle name="Percent 7 5 2" xfId="551" xr:uid="{00000000-0005-0000-0000-00002F020000}"/>
    <cellStyle name="Percent 7 6" xfId="552" xr:uid="{00000000-0005-0000-0000-000030020000}"/>
    <cellStyle name="Percent 7 6 2" xfId="553" xr:uid="{00000000-0005-0000-0000-000031020000}"/>
    <cellStyle name="Percent 7 7" xfId="554" xr:uid="{00000000-0005-0000-0000-000032020000}"/>
    <cellStyle name="Percent 7 7 2" xfId="555" xr:uid="{00000000-0005-0000-0000-000033020000}"/>
    <cellStyle name="Percent 7 8" xfId="556" xr:uid="{00000000-0005-0000-0000-000034020000}"/>
    <cellStyle name="Percent 7 8 2" xfId="557" xr:uid="{00000000-0005-0000-0000-000035020000}"/>
    <cellStyle name="Percent 7 9" xfId="558" xr:uid="{00000000-0005-0000-0000-000036020000}"/>
    <cellStyle name="Percent 7 9 2" xfId="559" xr:uid="{00000000-0005-0000-0000-000037020000}"/>
    <cellStyle name="Percent 8" xfId="560" xr:uid="{00000000-0005-0000-0000-000038020000}"/>
    <cellStyle name="Percent 8 10" xfId="561" xr:uid="{00000000-0005-0000-0000-000039020000}"/>
    <cellStyle name="Percent 8 10 2" xfId="562" xr:uid="{00000000-0005-0000-0000-00003A020000}"/>
    <cellStyle name="Percent 8 11" xfId="563" xr:uid="{00000000-0005-0000-0000-00003B020000}"/>
    <cellStyle name="Percent 8 11 2" xfId="564" xr:uid="{00000000-0005-0000-0000-00003C020000}"/>
    <cellStyle name="Percent 8 12" xfId="565" xr:uid="{00000000-0005-0000-0000-00003D020000}"/>
    <cellStyle name="Percent 8 12 2" xfId="566" xr:uid="{00000000-0005-0000-0000-00003E020000}"/>
    <cellStyle name="Percent 8 13" xfId="567" xr:uid="{00000000-0005-0000-0000-00003F020000}"/>
    <cellStyle name="Percent 8 13 2" xfId="568" xr:uid="{00000000-0005-0000-0000-000040020000}"/>
    <cellStyle name="Percent 8 14" xfId="569" xr:uid="{00000000-0005-0000-0000-000041020000}"/>
    <cellStyle name="Percent 8 14 2" xfId="570" xr:uid="{00000000-0005-0000-0000-000042020000}"/>
    <cellStyle name="Percent 8 15" xfId="571" xr:uid="{00000000-0005-0000-0000-000043020000}"/>
    <cellStyle name="Percent 8 2" xfId="572" xr:uid="{00000000-0005-0000-0000-000044020000}"/>
    <cellStyle name="Percent 8 2 2" xfId="573" xr:uid="{00000000-0005-0000-0000-000045020000}"/>
    <cellStyle name="Percent 8 3" xfId="574" xr:uid="{00000000-0005-0000-0000-000046020000}"/>
    <cellStyle name="Percent 8 3 2" xfId="575" xr:uid="{00000000-0005-0000-0000-000047020000}"/>
    <cellStyle name="Percent 8 4" xfId="576" xr:uid="{00000000-0005-0000-0000-000048020000}"/>
    <cellStyle name="Percent 8 4 2" xfId="577" xr:uid="{00000000-0005-0000-0000-000049020000}"/>
    <cellStyle name="Percent 8 5" xfId="578" xr:uid="{00000000-0005-0000-0000-00004A020000}"/>
    <cellStyle name="Percent 8 5 2" xfId="579" xr:uid="{00000000-0005-0000-0000-00004B020000}"/>
    <cellStyle name="Percent 8 6" xfId="580" xr:uid="{00000000-0005-0000-0000-00004C020000}"/>
    <cellStyle name="Percent 8 6 2" xfId="581" xr:uid="{00000000-0005-0000-0000-00004D020000}"/>
    <cellStyle name="Percent 8 7" xfId="582" xr:uid="{00000000-0005-0000-0000-00004E020000}"/>
    <cellStyle name="Percent 8 7 2" xfId="583" xr:uid="{00000000-0005-0000-0000-00004F020000}"/>
    <cellStyle name="Percent 8 8" xfId="584" xr:uid="{00000000-0005-0000-0000-000050020000}"/>
    <cellStyle name="Percent 8 8 2" xfId="585" xr:uid="{00000000-0005-0000-0000-000051020000}"/>
    <cellStyle name="Percent 8 9" xfId="586" xr:uid="{00000000-0005-0000-0000-000052020000}"/>
    <cellStyle name="Percent 8 9 2" xfId="587" xr:uid="{00000000-0005-0000-0000-000053020000}"/>
    <cellStyle name="Percent 9" xfId="588" xr:uid="{00000000-0005-0000-0000-000054020000}"/>
    <cellStyle name="Percent 9 2" xfId="589" xr:uid="{00000000-0005-0000-0000-000055020000}"/>
    <cellStyle name="Percent 9 2 2" xfId="590" xr:uid="{00000000-0005-0000-0000-000056020000}"/>
    <cellStyle name="Percent 9 3" xfId="591" xr:uid="{00000000-0005-0000-0000-000057020000}"/>
  </cellStyles>
  <dxfs count="4">
    <dxf>
      <font>
        <b/>
        <i val="0"/>
        <strike/>
        <condense val="0"/>
        <extend val="0"/>
        <color indexed="9"/>
      </font>
      <fill>
        <patternFill>
          <bgColor indexed="10"/>
        </patternFill>
      </fill>
    </dxf>
    <dxf>
      <font>
        <b/>
        <i val="0"/>
        <strike/>
        <condense val="0"/>
        <extend val="0"/>
        <color indexed="9"/>
      </font>
      <fill>
        <patternFill>
          <bgColor indexed="10"/>
        </patternFill>
      </fill>
    </dxf>
    <dxf>
      <font>
        <b/>
        <i val="0"/>
        <strike/>
        <condense val="0"/>
        <extend val="0"/>
        <color indexed="9"/>
      </font>
      <fill>
        <patternFill>
          <bgColor indexed="10"/>
        </patternFill>
      </fill>
    </dxf>
    <dxf>
      <font>
        <b/>
        <i val="0"/>
        <strike/>
        <condense val="0"/>
        <extend val="0"/>
        <color indexed="9"/>
      </font>
      <fill>
        <patternFill>
          <bgColor indexed="10"/>
        </patternFill>
      </fill>
    </dxf>
  </dxfs>
  <tableStyles count="0" defaultTableStyle="TableStyleMedium2" defaultPivotStyle="PivotStyleLight16"/>
  <colors>
    <mruColors>
      <color rgb="FFEF3DAF"/>
      <color rgb="FFFF99CC"/>
      <color rgb="FFCCFFFF"/>
      <color rgb="FFCCCCFF"/>
      <color rgb="FF00B0F0"/>
      <color rgb="FF0000FF"/>
      <color rgb="FFBFBFBF"/>
      <color rgb="FFD9D9D9"/>
      <color rgb="FFF0C2C5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benefits.calhr.ca.gov/open-enrollment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67"/>
  <sheetViews>
    <sheetView showGridLines="0" tabSelected="1" zoomScale="80" zoomScaleNormal="80" zoomScaleSheetLayoutView="85" workbookViewId="0">
      <selection activeCell="K1" sqref="K1"/>
    </sheetView>
  </sheetViews>
  <sheetFormatPr defaultColWidth="9.42578125" defaultRowHeight="18" x14ac:dyDescent="0.25"/>
  <cols>
    <col min="1" max="1" width="7" style="543" customWidth="1"/>
    <col min="2" max="2" width="13.42578125" style="543" customWidth="1"/>
    <col min="3" max="3" width="38.5703125" style="543" customWidth="1"/>
    <col min="4" max="4" width="17.42578125" style="543" customWidth="1"/>
    <col min="5" max="5" width="17.5703125" style="543" customWidth="1"/>
    <col min="6" max="6" width="13.42578125" style="543" customWidth="1"/>
    <col min="7" max="7" width="36.5703125" style="543" customWidth="1"/>
    <col min="8" max="8" width="14.42578125" style="543" customWidth="1"/>
    <col min="9" max="9" width="9.42578125" style="543"/>
    <col min="10" max="10" width="10.42578125" style="543" customWidth="1"/>
    <col min="11" max="11" width="94.42578125" style="543" customWidth="1"/>
    <col min="12" max="16384" width="9.42578125" style="543"/>
  </cols>
  <sheetData>
    <row r="1" spans="1:13" x14ac:dyDescent="0.25">
      <c r="K1" s="544" t="s">
        <v>0</v>
      </c>
    </row>
    <row r="2" spans="1:13" x14ac:dyDescent="0.25">
      <c r="K2" s="544" t="s">
        <v>1</v>
      </c>
    </row>
    <row r="3" spans="1:13" x14ac:dyDescent="0.25">
      <c r="A3" s="298"/>
      <c r="B3" s="298"/>
      <c r="C3" s="298"/>
      <c r="D3" s="298" t="s">
        <v>2</v>
      </c>
      <c r="E3" s="298"/>
      <c r="F3" s="298"/>
      <c r="G3" s="298"/>
      <c r="H3" s="298"/>
      <c r="I3" s="298"/>
      <c r="J3" s="298"/>
      <c r="K3" s="298"/>
    </row>
    <row r="4" spans="1:13" x14ac:dyDescent="0.25">
      <c r="A4" s="281"/>
      <c r="B4" s="281"/>
      <c r="C4" s="281"/>
      <c r="D4" s="281"/>
      <c r="E4" s="281"/>
      <c r="F4" s="281"/>
      <c r="G4" s="281"/>
      <c r="H4" s="281"/>
      <c r="I4" s="281"/>
      <c r="J4" s="281"/>
      <c r="K4" s="281"/>
    </row>
    <row r="5" spans="1:13" s="548" customFormat="1" x14ac:dyDescent="0.25">
      <c r="A5" s="545"/>
      <c r="B5" s="545"/>
      <c r="C5" s="545"/>
      <c r="D5" s="545"/>
      <c r="E5" s="545"/>
      <c r="F5" s="546"/>
      <c r="G5" s="546"/>
      <c r="H5" s="547"/>
      <c r="I5" s="299"/>
      <c r="J5" s="299"/>
    </row>
    <row r="6" spans="1:13" s="548" customFormat="1" x14ac:dyDescent="0.25">
      <c r="A6" s="549" t="s">
        <v>3</v>
      </c>
      <c r="B6" s="550"/>
      <c r="H6" s="547"/>
      <c r="M6" s="550"/>
    </row>
    <row r="7" spans="1:13" s="548" customFormat="1" x14ac:dyDescent="0.25">
      <c r="A7" s="551"/>
      <c r="B7" s="552"/>
      <c r="C7" s="552"/>
      <c r="D7" s="552"/>
      <c r="E7" s="552"/>
      <c r="H7" s="547"/>
      <c r="I7" s="299"/>
      <c r="J7" s="553"/>
    </row>
    <row r="8" spans="1:13" s="548" customFormat="1" x14ac:dyDescent="0.25">
      <c r="A8" s="554" t="s">
        <v>4</v>
      </c>
      <c r="B8" s="554"/>
      <c r="H8" s="547"/>
      <c r="I8" s="299"/>
      <c r="J8" s="553"/>
    </row>
    <row r="9" spans="1:13" s="548" customFormat="1" x14ac:dyDescent="0.25">
      <c r="A9" s="555"/>
      <c r="H9" s="547"/>
      <c r="I9" s="299"/>
      <c r="J9" s="553"/>
    </row>
    <row r="10" spans="1:13" ht="18.75" thickBot="1" x14ac:dyDescent="0.3">
      <c r="A10" s="556" t="s">
        <v>5</v>
      </c>
      <c r="B10" s="557"/>
      <c r="C10" s="557"/>
      <c r="D10" s="557"/>
      <c r="E10" s="557"/>
      <c r="F10" s="557"/>
      <c r="G10" s="557"/>
      <c r="H10" s="557"/>
      <c r="I10" s="557"/>
      <c r="J10" s="557"/>
      <c r="K10" s="557"/>
    </row>
    <row r="11" spans="1:13" ht="18.75" thickTop="1" x14ac:dyDescent="0.25">
      <c r="A11" s="558"/>
      <c r="B11" s="543" t="s">
        <v>6</v>
      </c>
    </row>
    <row r="12" spans="1:13" x14ac:dyDescent="0.25">
      <c r="A12" s="559"/>
      <c r="B12" s="560" t="s">
        <v>7</v>
      </c>
    </row>
    <row r="13" spans="1:13" x14ac:dyDescent="0.25">
      <c r="A13" s="561"/>
      <c r="B13" s="543" t="s">
        <v>8</v>
      </c>
    </row>
    <row r="14" spans="1:13" x14ac:dyDescent="0.25">
      <c r="A14" s="561"/>
      <c r="B14" s="543" t="s">
        <v>9</v>
      </c>
    </row>
    <row r="15" spans="1:13" x14ac:dyDescent="0.25">
      <c r="A15" s="561"/>
      <c r="B15" s="543" t="s">
        <v>10</v>
      </c>
    </row>
    <row r="16" spans="1:13" x14ac:dyDescent="0.25">
      <c r="A16" s="561"/>
      <c r="B16" s="543" t="s">
        <v>11</v>
      </c>
    </row>
    <row r="17" spans="1:15" x14ac:dyDescent="0.25">
      <c r="A17" s="561"/>
      <c r="B17" s="543" t="s">
        <v>12</v>
      </c>
      <c r="C17" s="562"/>
      <c r="D17" s="562"/>
      <c r="E17" s="562"/>
      <c r="F17" s="562"/>
      <c r="G17" s="562"/>
      <c r="H17" s="562"/>
      <c r="I17" s="562"/>
      <c r="J17" s="562"/>
      <c r="K17" s="562"/>
    </row>
    <row r="18" spans="1:15" x14ac:dyDescent="0.25">
      <c r="A18" s="561"/>
      <c r="B18" s="563" t="s">
        <v>13</v>
      </c>
      <c r="C18" s="562"/>
      <c r="D18" s="562"/>
      <c r="E18" s="562"/>
      <c r="F18" s="562"/>
      <c r="G18" s="562"/>
      <c r="H18" s="562"/>
      <c r="I18" s="562"/>
      <c r="J18" s="562"/>
      <c r="K18" s="562"/>
    </row>
    <row r="19" spans="1:15" x14ac:dyDescent="0.25">
      <c r="A19" s="561"/>
      <c r="B19" s="543" t="s">
        <v>14</v>
      </c>
    </row>
    <row r="20" spans="1:15" x14ac:dyDescent="0.25">
      <c r="A20" s="561"/>
      <c r="B20" s="543" t="s">
        <v>15</v>
      </c>
    </row>
    <row r="21" spans="1:15" x14ac:dyDescent="0.25">
      <c r="A21" s="561"/>
      <c r="B21" s="543" t="s">
        <v>16</v>
      </c>
    </row>
    <row r="22" spans="1:15" x14ac:dyDescent="0.25">
      <c r="A22" s="561"/>
      <c r="B22" s="543" t="s">
        <v>17</v>
      </c>
      <c r="L22" s="548"/>
      <c r="M22" s="548"/>
      <c r="N22" s="548"/>
      <c r="O22" s="548"/>
    </row>
    <row r="23" spans="1:15" x14ac:dyDescent="0.25">
      <c r="L23" s="550"/>
      <c r="M23" s="550"/>
      <c r="N23" s="550"/>
      <c r="O23" s="550"/>
    </row>
    <row r="24" spans="1:15" ht="18.75" thickBot="1" x14ac:dyDescent="0.3">
      <c r="A24" s="556" t="s">
        <v>18</v>
      </c>
      <c r="B24" s="557"/>
      <c r="C24" s="557"/>
      <c r="D24" s="557"/>
      <c r="E24" s="557"/>
      <c r="F24" s="557"/>
      <c r="G24" s="557"/>
      <c r="H24" s="557"/>
      <c r="I24" s="557"/>
      <c r="J24" s="557"/>
      <c r="K24" s="557"/>
    </row>
    <row r="25" spans="1:15" ht="18.75" thickTop="1" x14ac:dyDescent="0.25">
      <c r="A25" s="558"/>
      <c r="B25" s="543" t="s">
        <v>19</v>
      </c>
    </row>
    <row r="26" spans="1:15" x14ac:dyDescent="0.25">
      <c r="A26" s="564"/>
      <c r="B26" s="543" t="s">
        <v>20</v>
      </c>
    </row>
    <row r="28" spans="1:15" s="610" customFormat="1" ht="18.75" thickBot="1" x14ac:dyDescent="0.3">
      <c r="A28" s="611" t="s">
        <v>21</v>
      </c>
      <c r="B28" s="612"/>
      <c r="C28" s="612"/>
      <c r="D28" s="612"/>
      <c r="E28" s="612"/>
      <c r="F28" s="612"/>
      <c r="G28" s="612"/>
      <c r="H28" s="612"/>
      <c r="I28" s="612"/>
      <c r="J28" s="612"/>
      <c r="K28" s="612"/>
    </row>
    <row r="29" spans="1:15" s="610" customFormat="1" ht="18.75" thickTop="1" x14ac:dyDescent="0.25">
      <c r="A29" s="613"/>
      <c r="B29" s="610" t="s">
        <v>22</v>
      </c>
    </row>
    <row r="31" spans="1:15" ht="18.75" thickBot="1" x14ac:dyDescent="0.3">
      <c r="A31" s="556" t="s">
        <v>23</v>
      </c>
      <c r="B31" s="557"/>
      <c r="C31" s="557"/>
      <c r="D31" s="557"/>
      <c r="E31" s="557"/>
      <c r="F31" s="557"/>
      <c r="G31" s="557"/>
      <c r="H31" s="557"/>
      <c r="I31" s="557"/>
      <c r="J31" s="557"/>
      <c r="K31" s="557"/>
    </row>
    <row r="32" spans="1:15" ht="18.75" thickTop="1" x14ac:dyDescent="0.25">
      <c r="A32" s="558"/>
      <c r="B32" s="543" t="s">
        <v>24</v>
      </c>
    </row>
    <row r="33" spans="1:11" x14ac:dyDescent="0.25">
      <c r="A33" s="561"/>
      <c r="B33" s="543" t="s">
        <v>25</v>
      </c>
    </row>
    <row r="34" spans="1:11" x14ac:dyDescent="0.25">
      <c r="A34" s="564"/>
      <c r="B34" s="543" t="s">
        <v>26</v>
      </c>
    </row>
    <row r="35" spans="1:11" x14ac:dyDescent="0.25">
      <c r="A35" s="564"/>
      <c r="B35" s="543" t="s">
        <v>27</v>
      </c>
    </row>
    <row r="36" spans="1:11" x14ac:dyDescent="0.25">
      <c r="A36" s="561"/>
      <c r="B36" s="543" t="s">
        <v>28</v>
      </c>
    </row>
    <row r="37" spans="1:11" x14ac:dyDescent="0.25">
      <c r="A37" s="565"/>
      <c r="B37" s="560" t="s">
        <v>29</v>
      </c>
    </row>
    <row r="38" spans="1:11" x14ac:dyDescent="0.25">
      <c r="A38" s="561"/>
      <c r="B38" s="566" t="s">
        <v>30</v>
      </c>
    </row>
    <row r="40" spans="1:11" ht="18.75" thickBot="1" x14ac:dyDescent="0.3">
      <c r="A40" s="556" t="s">
        <v>31</v>
      </c>
      <c r="B40" s="557"/>
      <c r="C40" s="557"/>
      <c r="D40" s="557"/>
      <c r="E40" s="557"/>
      <c r="F40" s="557"/>
      <c r="G40" s="557"/>
      <c r="H40" s="557"/>
      <c r="I40" s="557"/>
      <c r="J40" s="557"/>
      <c r="K40" s="557"/>
    </row>
    <row r="41" spans="1:11" ht="18.75" thickTop="1" x14ac:dyDescent="0.25">
      <c r="A41" s="558"/>
      <c r="B41" s="543" t="s">
        <v>32</v>
      </c>
    </row>
    <row r="43" spans="1:11" ht="18.75" thickBot="1" x14ac:dyDescent="0.3">
      <c r="A43" s="556" t="s">
        <v>33</v>
      </c>
      <c r="B43" s="557"/>
      <c r="C43" s="557"/>
      <c r="D43" s="557"/>
      <c r="E43" s="557"/>
      <c r="F43" s="557"/>
      <c r="G43" s="557"/>
      <c r="H43" s="557"/>
      <c r="I43" s="557"/>
      <c r="J43" s="557"/>
      <c r="K43" s="557"/>
    </row>
    <row r="44" spans="1:11" x14ac:dyDescent="0.25">
      <c r="A44" s="558"/>
      <c r="B44" s="567" t="s">
        <v>34</v>
      </c>
    </row>
    <row r="45" spans="1:11" x14ac:dyDescent="0.25">
      <c r="A45" s="564"/>
      <c r="B45" s="543" t="s">
        <v>35</v>
      </c>
    </row>
    <row r="46" spans="1:11" x14ac:dyDescent="0.25">
      <c r="A46" s="561"/>
      <c r="B46" s="543" t="s">
        <v>36</v>
      </c>
    </row>
    <row r="47" spans="1:11" x14ac:dyDescent="0.25">
      <c r="A47" s="561"/>
      <c r="B47" s="543" t="s">
        <v>37</v>
      </c>
    </row>
    <row r="48" spans="1:11" x14ac:dyDescent="0.25">
      <c r="A48" s="561"/>
      <c r="B48" s="543" t="s">
        <v>38</v>
      </c>
    </row>
    <row r="49" spans="1:11" x14ac:dyDescent="0.25">
      <c r="A49" s="561"/>
      <c r="B49" s="543" t="s">
        <v>39</v>
      </c>
    </row>
    <row r="50" spans="1:11" x14ac:dyDescent="0.25">
      <c r="A50" s="564"/>
      <c r="B50" s="543" t="s">
        <v>40</v>
      </c>
    </row>
    <row r="51" spans="1:11" x14ac:dyDescent="0.25">
      <c r="A51" s="561"/>
      <c r="B51" s="543" t="s">
        <v>41</v>
      </c>
    </row>
    <row r="52" spans="1:11" x14ac:dyDescent="0.25">
      <c r="A52" s="565"/>
      <c r="B52" s="560" t="s">
        <v>42</v>
      </c>
    </row>
    <row r="53" spans="1:11" x14ac:dyDescent="0.25">
      <c r="A53" s="561"/>
      <c r="B53" s="566" t="s">
        <v>43</v>
      </c>
    </row>
    <row r="55" spans="1:11" s="550" customFormat="1" ht="18.75" thickBot="1" x14ac:dyDescent="0.3">
      <c r="A55" s="568"/>
      <c r="B55" s="568"/>
      <c r="C55" s="568"/>
      <c r="D55" s="568" t="s">
        <v>44</v>
      </c>
      <c r="E55" s="568"/>
      <c r="F55" s="568"/>
      <c r="G55" s="568"/>
      <c r="H55" s="568"/>
      <c r="I55" s="568"/>
      <c r="J55" s="568"/>
      <c r="K55" s="568"/>
    </row>
    <row r="56" spans="1:11" s="550" customFormat="1" ht="18.75" thickTop="1" x14ac:dyDescent="0.25">
      <c r="A56" s="569"/>
      <c r="B56" s="570"/>
      <c r="C56" s="570"/>
      <c r="D56" s="570"/>
      <c r="E56" s="570"/>
      <c r="F56" s="570"/>
      <c r="G56" s="570"/>
      <c r="H56" s="570"/>
      <c r="I56" s="570"/>
      <c r="J56" s="570"/>
      <c r="K56" s="571"/>
    </row>
    <row r="57" spans="1:11" s="550" customFormat="1" x14ac:dyDescent="0.25">
      <c r="A57" s="572"/>
      <c r="B57" s="573"/>
      <c r="C57" s="573"/>
      <c r="D57" s="573"/>
      <c r="E57" s="573" t="s">
        <v>45</v>
      </c>
      <c r="F57" s="573"/>
      <c r="G57" s="573"/>
      <c r="H57" s="573"/>
      <c r="I57" s="573"/>
      <c r="J57" s="573"/>
      <c r="K57" s="574"/>
    </row>
    <row r="58" spans="1:11" s="550" customFormat="1" x14ac:dyDescent="0.25">
      <c r="A58" s="575"/>
      <c r="B58" s="548"/>
      <c r="C58" s="548"/>
      <c r="D58" s="548"/>
      <c r="E58" s="548"/>
      <c r="F58" s="548"/>
      <c r="G58" s="548"/>
      <c r="H58" s="548"/>
      <c r="I58" s="548"/>
      <c r="J58" s="548"/>
      <c r="K58" s="576"/>
    </row>
    <row r="59" spans="1:11" s="550" customFormat="1" x14ac:dyDescent="0.25">
      <c r="A59" s="577"/>
      <c r="B59" s="578"/>
      <c r="C59" s="578"/>
      <c r="D59" s="578"/>
      <c r="E59" s="578"/>
      <c r="F59" s="578"/>
      <c r="G59" s="578"/>
      <c r="H59" s="578"/>
      <c r="I59" s="578"/>
      <c r="J59" s="578"/>
      <c r="K59" s="579"/>
    </row>
    <row r="60" spans="1:11" s="550" customFormat="1" x14ac:dyDescent="0.25">
      <c r="A60" s="580" t="s">
        <v>46</v>
      </c>
      <c r="B60" s="581"/>
      <c r="C60" s="581"/>
      <c r="D60" s="582" t="s">
        <v>47</v>
      </c>
      <c r="E60" s="581"/>
      <c r="F60" s="583" t="s">
        <v>48</v>
      </c>
      <c r="G60" s="581"/>
      <c r="H60" s="582" t="s">
        <v>47</v>
      </c>
      <c r="I60" s="581"/>
      <c r="J60" s="581"/>
      <c r="K60" s="579"/>
    </row>
    <row r="61" spans="1:11" s="550" customFormat="1" ht="21" customHeight="1" x14ac:dyDescent="0.25">
      <c r="A61" s="584"/>
      <c r="B61" s="585" t="s">
        <v>49</v>
      </c>
      <c r="C61" s="586" t="s">
        <v>49</v>
      </c>
      <c r="D61" s="581"/>
      <c r="E61" s="581"/>
      <c r="F61" s="581"/>
      <c r="G61" s="587" t="s">
        <v>49</v>
      </c>
      <c r="H61" s="585"/>
      <c r="I61" s="581"/>
      <c r="J61" s="581"/>
      <c r="K61" s="579"/>
    </row>
    <row r="62" spans="1:11" s="550" customFormat="1" x14ac:dyDescent="0.25">
      <c r="A62" s="584"/>
      <c r="B62" s="585"/>
      <c r="C62" s="581"/>
      <c r="D62" s="581"/>
      <c r="E62" s="581"/>
      <c r="F62" s="581"/>
      <c r="G62" s="583"/>
      <c r="H62" s="583"/>
      <c r="I62" s="581"/>
      <c r="J62" s="581"/>
      <c r="K62" s="579"/>
    </row>
    <row r="63" spans="1:11" s="550" customFormat="1" x14ac:dyDescent="0.25">
      <c r="A63" s="588" t="s">
        <v>50</v>
      </c>
      <c r="B63" s="589"/>
      <c r="C63" s="578"/>
      <c r="D63" s="590"/>
      <c r="E63" s="591" t="s">
        <v>51</v>
      </c>
      <c r="F63" s="578"/>
      <c r="G63" s="578"/>
      <c r="H63" s="591" t="s">
        <v>51</v>
      </c>
      <c r="I63" s="581"/>
      <c r="J63" s="581"/>
      <c r="K63" s="579"/>
    </row>
    <row r="64" spans="1:11" s="550" customFormat="1" x14ac:dyDescent="0.25">
      <c r="A64" s="592" t="s">
        <v>52</v>
      </c>
      <c r="B64" s="548"/>
      <c r="C64" s="548"/>
      <c r="E64" s="593" t="s">
        <v>53</v>
      </c>
      <c r="F64" s="548"/>
      <c r="H64" s="593" t="s">
        <v>54</v>
      </c>
      <c r="I64" s="548"/>
      <c r="K64" s="576"/>
    </row>
    <row r="65" spans="1:11" s="550" customFormat="1" x14ac:dyDescent="0.25">
      <c r="A65" s="592" t="s">
        <v>55</v>
      </c>
      <c r="B65" s="548"/>
      <c r="C65" s="548"/>
      <c r="E65" s="593" t="s">
        <v>56</v>
      </c>
      <c r="H65" s="593" t="s">
        <v>57</v>
      </c>
      <c r="I65" s="548"/>
      <c r="K65" s="576"/>
    </row>
    <row r="66" spans="1:11" ht="18.75" thickBot="1" x14ac:dyDescent="0.3">
      <c r="A66" s="594"/>
      <c r="B66" s="595"/>
      <c r="C66" s="595"/>
      <c r="D66" s="596"/>
      <c r="E66" s="595"/>
      <c r="F66" s="595"/>
      <c r="G66" s="595"/>
      <c r="H66" s="596"/>
      <c r="I66" s="595"/>
      <c r="J66" s="595"/>
      <c r="K66" s="597"/>
    </row>
    <row r="67" spans="1:11" ht="18.75" thickTop="1" x14ac:dyDescent="0.25"/>
  </sheetData>
  <sheetProtection algorithmName="SHA-512" hashValue="Udp8qbDdtMntWWdbDiUfo2aa47OiOG/Ux18ybpPcA4RYFimPD+ddPejUTZvv6Qaat1YPeR/v61WUTUWIkqTsKQ==" saltValue="/wIMKrF6JVNDawlah2pWqA==" spinCount="100000" sheet="1" sort="0" autoFilter="0"/>
  <dataValidations count="1">
    <dataValidation operator="equal" allowBlank="1" showInputMessage="1" showErrorMessage="1" errorTitle="Locked" error="This is a protected cell, please contact the employee compensation unit at (916) 445-3274 if you have any questions.  " sqref="A66:J66 H64:I65 B56:K56 I60:J61 D58:J59 E60:G60 E63:E65 G61:G63 B58:C65 K58:K66 A56:A65 F61:F65 D61:E62 H62:J63 E57 L55:GO56 L62:GO62 L57:GM61 L63:GP65" xr:uid="{00000000-0002-0000-0000-000000000000}"/>
  </dataValidations>
  <printOptions horizontalCentered="1"/>
  <pageMargins left="0.5" right="0.5" top="0.4" bottom="0.4" header="0.3" footer="0.3"/>
  <pageSetup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8">
    <pageSetUpPr fitToPage="1"/>
  </sheetPr>
  <dimension ref="A1:K76"/>
  <sheetViews>
    <sheetView showGridLines="0" zoomScaleNormal="100" zoomScaleSheetLayoutView="130" workbookViewId="0">
      <selection activeCell="I15" sqref="I15"/>
    </sheetView>
  </sheetViews>
  <sheetFormatPr defaultColWidth="9.42578125" defaultRowHeight="12.75" x14ac:dyDescent="0.2"/>
  <cols>
    <col min="1" max="1" width="9.5703125" style="1" customWidth="1"/>
    <col min="2" max="2" width="43" style="1" customWidth="1"/>
    <col min="3" max="3" width="2.5703125" style="1" customWidth="1"/>
    <col min="4" max="4" width="15.5703125" style="1" customWidth="1"/>
    <col min="5" max="5" width="16.42578125" style="1" customWidth="1"/>
    <col min="6" max="6" width="0.7109375" style="1" customWidth="1"/>
    <col min="7" max="7" width="15.28515625" style="1" customWidth="1"/>
    <col min="8" max="8" width="16.42578125" style="1" customWidth="1"/>
    <col min="9" max="9" width="0.85546875" style="1" customWidth="1"/>
    <col min="10" max="10" width="30.5703125" style="1" customWidth="1"/>
    <col min="11" max="11" width="2.5703125" style="1" customWidth="1"/>
    <col min="12" max="16384" width="9.42578125" style="1"/>
  </cols>
  <sheetData>
    <row r="1" spans="1:11" x14ac:dyDescent="0.2">
      <c r="A1" s="13"/>
      <c r="B1" s="13"/>
      <c r="C1" s="10"/>
      <c r="D1" s="10"/>
      <c r="E1" s="10"/>
      <c r="F1" s="10"/>
      <c r="G1" s="10"/>
      <c r="H1" s="10"/>
      <c r="I1" s="10"/>
      <c r="J1" s="10"/>
      <c r="K1" s="53" t="str">
        <f>'9800 Checklist'!K1</f>
        <v>BL 26-23</v>
      </c>
    </row>
    <row r="2" spans="1:11" x14ac:dyDescent="0.2">
      <c r="A2" s="13"/>
      <c r="B2" s="13"/>
      <c r="C2" s="10"/>
      <c r="D2" s="10"/>
      <c r="E2" s="10"/>
      <c r="F2" s="10"/>
      <c r="G2" s="10"/>
      <c r="H2" s="10"/>
      <c r="I2" s="10"/>
      <c r="J2" s="10"/>
      <c r="K2" s="53" t="s">
        <v>58</v>
      </c>
    </row>
    <row r="3" spans="1:11" s="13" customFormat="1" ht="15.75" customHeight="1" x14ac:dyDescent="0.25">
      <c r="A3" s="130"/>
      <c r="B3" s="299"/>
      <c r="C3" s="130"/>
      <c r="D3" s="130" t="s">
        <v>59</v>
      </c>
      <c r="E3" s="299"/>
      <c r="F3" s="299"/>
      <c r="G3" s="299"/>
      <c r="H3" s="299"/>
      <c r="I3" s="299"/>
      <c r="J3" s="299"/>
      <c r="K3" s="299"/>
    </row>
    <row r="4" spans="1:11" s="13" customFormat="1" ht="15.75" customHeight="1" x14ac:dyDescent="0.25">
      <c r="A4" s="130"/>
      <c r="B4" s="299"/>
      <c r="C4" s="130"/>
      <c r="D4" s="130"/>
      <c r="E4" s="82" t="s">
        <v>60</v>
      </c>
      <c r="F4" s="299"/>
      <c r="G4" s="299"/>
      <c r="H4" s="299"/>
      <c r="I4" s="299"/>
      <c r="J4" s="299"/>
      <c r="K4" s="299"/>
    </row>
    <row r="5" spans="1:11" s="13" customFormat="1" ht="13.5" customHeight="1" x14ac:dyDescent="0.25">
      <c r="A5" s="130"/>
      <c r="B5" s="299"/>
      <c r="C5" s="130"/>
      <c r="E5" s="56" t="s">
        <v>61</v>
      </c>
      <c r="F5" s="299"/>
      <c r="G5" s="299"/>
      <c r="H5" s="299"/>
      <c r="I5" s="299"/>
      <c r="J5" s="299"/>
      <c r="K5" s="299"/>
    </row>
    <row r="6" spans="1:11" s="13" customFormat="1" ht="3.75" customHeight="1" x14ac:dyDescent="0.25">
      <c r="A6" s="286"/>
      <c r="B6" s="286"/>
      <c r="C6" s="286"/>
      <c r="D6" s="286"/>
      <c r="E6" s="286"/>
      <c r="F6" s="286"/>
      <c r="G6" s="286"/>
      <c r="H6" s="286"/>
      <c r="I6" s="286"/>
      <c r="J6" s="286"/>
      <c r="K6" s="286"/>
    </row>
    <row r="7" spans="1:11" s="13" customFormat="1" x14ac:dyDescent="0.2">
      <c r="A7" s="300">
        <f>'9800 Checklist'!A5</f>
        <v>0</v>
      </c>
      <c r="B7" s="300"/>
      <c r="C7" s="300"/>
      <c r="D7" s="300"/>
      <c r="E7" s="300"/>
      <c r="F7" s="108"/>
    </row>
    <row r="8" spans="1:11" s="13" customFormat="1" x14ac:dyDescent="0.2">
      <c r="A8" s="4" t="s">
        <v>3</v>
      </c>
      <c r="B8" s="14"/>
      <c r="C8" s="14"/>
      <c r="D8" s="14"/>
      <c r="E8" s="14"/>
      <c r="F8" s="14"/>
    </row>
    <row r="9" spans="1:11" s="13" customFormat="1" ht="5.25" customHeight="1" x14ac:dyDescent="0.2">
      <c r="A9" s="4"/>
      <c r="B9" s="14"/>
      <c r="C9" s="14"/>
      <c r="D9" s="14"/>
      <c r="E9" s="14"/>
      <c r="F9" s="14"/>
    </row>
    <row r="10" spans="1:11" s="13" customFormat="1" x14ac:dyDescent="0.2">
      <c r="A10" s="301">
        <f>'9800 Checklist'!A7:E7</f>
        <v>0</v>
      </c>
      <c r="B10" s="301"/>
      <c r="C10" s="301"/>
      <c r="D10" s="301"/>
      <c r="E10" s="301"/>
      <c r="F10" s="108"/>
    </row>
    <row r="11" spans="1:11" s="13" customFormat="1" ht="12" customHeight="1" x14ac:dyDescent="0.2">
      <c r="A11" s="4" t="s">
        <v>4</v>
      </c>
      <c r="B11" s="14"/>
      <c r="C11" s="14"/>
      <c r="D11" s="14"/>
      <c r="E11" s="14"/>
      <c r="F11" s="14"/>
    </row>
    <row r="12" spans="1:11" s="13" customFormat="1" ht="3.75" customHeight="1" thickBot="1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</row>
    <row r="13" spans="1:11" s="13" customFormat="1" ht="14.25" thickTop="1" thickBot="1" x14ac:dyDescent="0.25">
      <c r="A13" s="409"/>
      <c r="B13" s="410"/>
      <c r="C13" s="410"/>
      <c r="D13" s="410"/>
      <c r="E13" s="410"/>
      <c r="F13" s="410"/>
      <c r="G13" s="410"/>
      <c r="H13" s="410"/>
      <c r="I13" s="410"/>
      <c r="J13" s="410"/>
      <c r="K13" s="15"/>
    </row>
    <row r="14" spans="1:11" ht="16.5" thickBot="1" x14ac:dyDescent="0.3">
      <c r="A14" s="16"/>
      <c r="B14" s="17" t="s">
        <v>62</v>
      </c>
      <c r="C14" s="17"/>
      <c r="D14" s="302"/>
      <c r="E14" s="303"/>
      <c r="F14" s="303"/>
      <c r="G14" s="303" t="s">
        <v>60</v>
      </c>
      <c r="H14" s="303"/>
      <c r="I14" s="303"/>
      <c r="J14" s="304"/>
      <c r="K14" s="250"/>
    </row>
    <row r="15" spans="1:11" ht="14.25" customHeight="1" x14ac:dyDescent="0.2">
      <c r="A15" s="18"/>
      <c r="B15" s="19"/>
      <c r="C15" s="19"/>
      <c r="D15" s="307" t="s">
        <v>63</v>
      </c>
      <c r="E15" s="308"/>
      <c r="F15" s="284"/>
      <c r="G15" s="308" t="s">
        <v>64</v>
      </c>
      <c r="H15" s="284"/>
      <c r="I15" s="284"/>
      <c r="J15" s="20" t="s">
        <v>65</v>
      </c>
      <c r="K15" s="250"/>
    </row>
    <row r="16" spans="1:11" ht="15" customHeight="1" x14ac:dyDescent="0.2">
      <c r="A16" s="18"/>
      <c r="B16" s="19"/>
      <c r="C16" s="19"/>
      <c r="D16" s="21"/>
      <c r="E16" s="22"/>
      <c r="F16" s="22"/>
      <c r="G16" s="22"/>
      <c r="H16" s="22"/>
      <c r="I16" s="22"/>
      <c r="J16" s="23" t="s">
        <v>66</v>
      </c>
      <c r="K16" s="250"/>
    </row>
    <row r="17" spans="1:11" ht="15" customHeight="1" x14ac:dyDescent="0.2">
      <c r="A17" s="411"/>
      <c r="B17" s="412" t="s">
        <v>62</v>
      </c>
      <c r="C17" s="80"/>
      <c r="D17" s="306" t="s">
        <v>67</v>
      </c>
      <c r="E17" s="13"/>
      <c r="F17" s="56"/>
      <c r="G17" s="14" t="s">
        <v>68</v>
      </c>
      <c r="H17" s="13"/>
      <c r="I17" s="13"/>
      <c r="J17" s="311" t="s">
        <v>69</v>
      </c>
      <c r="K17" s="250"/>
    </row>
    <row r="18" spans="1:11" s="27" customFormat="1" ht="22.5" customHeight="1" thickBot="1" x14ac:dyDescent="0.25">
      <c r="A18" s="411"/>
      <c r="B18" s="56" t="s">
        <v>70</v>
      </c>
      <c r="C18" s="24"/>
      <c r="D18" s="305"/>
      <c r="E18" s="25"/>
      <c r="F18" s="285"/>
      <c r="G18" s="25"/>
      <c r="H18" s="25"/>
      <c r="I18" s="25"/>
      <c r="J18" s="309"/>
      <c r="K18" s="26"/>
    </row>
    <row r="19" spans="1:11" ht="13.5" thickBot="1" x14ac:dyDescent="0.25">
      <c r="A19" s="413"/>
      <c r="B19" s="24"/>
      <c r="C19" s="24"/>
      <c r="D19" s="80"/>
      <c r="E19" s="80"/>
      <c r="F19" s="80"/>
      <c r="G19" s="80"/>
      <c r="H19" s="80"/>
      <c r="I19" s="80"/>
      <c r="J19" s="80"/>
      <c r="K19" s="250"/>
    </row>
    <row r="20" spans="1:11" ht="13.5" thickBot="1" x14ac:dyDescent="0.25">
      <c r="A20" s="160" t="s">
        <v>71</v>
      </c>
      <c r="B20" s="146" t="s">
        <v>72</v>
      </c>
      <c r="C20" s="28"/>
      <c r="D20" s="414"/>
      <c r="E20" s="414">
        <f>'4'!Q107</f>
        <v>0</v>
      </c>
      <c r="F20" s="415"/>
      <c r="G20" s="416"/>
      <c r="H20" s="416">
        <f>'4'!S107</f>
        <v>0</v>
      </c>
      <c r="I20" s="63"/>
      <c r="J20" s="417">
        <f>E20+H20</f>
        <v>0</v>
      </c>
      <c r="K20" s="250"/>
    </row>
    <row r="21" spans="1:11" ht="7.5" customHeight="1" thickBot="1" x14ac:dyDescent="0.25">
      <c r="A21" s="160"/>
      <c r="B21" s="418"/>
      <c r="C21" s="28"/>
      <c r="D21" s="415"/>
      <c r="E21" s="415"/>
      <c r="F21" s="415"/>
      <c r="G21" s="419"/>
      <c r="H21" s="63"/>
      <c r="I21" s="63"/>
      <c r="J21" s="415"/>
      <c r="K21" s="250"/>
    </row>
    <row r="22" spans="1:11" ht="13.5" thickBot="1" x14ac:dyDescent="0.25">
      <c r="A22" s="160" t="s">
        <v>73</v>
      </c>
      <c r="B22" s="146" t="s">
        <v>74</v>
      </c>
      <c r="C22" s="28"/>
      <c r="D22" s="310"/>
      <c r="E22" s="312" t="s">
        <v>75</v>
      </c>
      <c r="F22" s="420"/>
      <c r="G22" s="421"/>
      <c r="H22" s="421">
        <f>'5'!K40</f>
        <v>0</v>
      </c>
      <c r="I22" s="420"/>
      <c r="J22" s="422">
        <f>H22</f>
        <v>0</v>
      </c>
      <c r="K22" s="250"/>
    </row>
    <row r="23" spans="1:11" ht="8.25" customHeight="1" thickBot="1" x14ac:dyDescent="0.25">
      <c r="A23" s="160"/>
      <c r="B23" s="418"/>
      <c r="C23" s="28"/>
      <c r="D23" s="420"/>
      <c r="E23" s="420"/>
      <c r="F23" s="420"/>
      <c r="G23" s="423"/>
      <c r="H23" s="10"/>
      <c r="I23" s="10"/>
      <c r="J23" s="420"/>
      <c r="K23" s="250"/>
    </row>
    <row r="24" spans="1:11" ht="29.25" customHeight="1" thickBot="1" x14ac:dyDescent="0.25">
      <c r="A24" s="160" t="s">
        <v>76</v>
      </c>
      <c r="B24" s="604" t="s">
        <v>77</v>
      </c>
      <c r="C24" s="605"/>
      <c r="D24" s="598"/>
      <c r="E24" s="599" t="s">
        <v>75</v>
      </c>
      <c r="F24" s="600"/>
      <c r="G24" s="601"/>
      <c r="H24" s="601">
        <f>'6'!Q29</f>
        <v>0</v>
      </c>
      <c r="I24" s="602"/>
      <c r="J24" s="603">
        <f>H24</f>
        <v>0</v>
      </c>
      <c r="K24" s="250"/>
    </row>
    <row r="25" spans="1:11" ht="13.5" thickBot="1" x14ac:dyDescent="0.25">
      <c r="A25" s="160"/>
      <c r="B25" s="418"/>
      <c r="C25" s="28"/>
      <c r="D25" s="415"/>
      <c r="E25" s="415"/>
      <c r="F25" s="415"/>
      <c r="G25" s="415"/>
      <c r="H25" s="415"/>
      <c r="I25" s="63"/>
      <c r="J25" s="415"/>
      <c r="K25" s="250"/>
    </row>
    <row r="26" spans="1:11" ht="13.5" thickBot="1" x14ac:dyDescent="0.25">
      <c r="A26" s="160"/>
      <c r="B26" s="29" t="s">
        <v>78</v>
      </c>
      <c r="C26" s="28"/>
      <c r="D26" s="424"/>
      <c r="E26" s="424">
        <f>E20</f>
        <v>0</v>
      </c>
      <c r="F26" s="63"/>
      <c r="G26" s="425"/>
      <c r="H26" s="425">
        <f>SUM(H22+H20+H24)</f>
        <v>0</v>
      </c>
      <c r="I26" s="63"/>
      <c r="J26" s="426">
        <f>E26+H26</f>
        <v>0</v>
      </c>
      <c r="K26" s="250"/>
    </row>
    <row r="27" spans="1:11" ht="3.75" customHeight="1" thickBot="1" x14ac:dyDescent="0.25">
      <c r="A27" s="160"/>
      <c r="B27" s="30"/>
      <c r="C27" s="31"/>
      <c r="D27" s="32"/>
      <c r="E27" s="32"/>
      <c r="F27" s="32"/>
      <c r="G27" s="33"/>
      <c r="H27" s="32"/>
      <c r="I27" s="32"/>
      <c r="J27" s="32"/>
      <c r="K27" s="250"/>
    </row>
    <row r="28" spans="1:11" s="37" customFormat="1" ht="13.5" thickBot="1" x14ac:dyDescent="0.25">
      <c r="A28" s="427"/>
      <c r="B28" s="34" t="s">
        <v>79</v>
      </c>
      <c r="C28" s="10"/>
      <c r="D28" s="63"/>
      <c r="E28" s="63"/>
      <c r="F28" s="63"/>
      <c r="G28" s="35"/>
      <c r="H28" s="63"/>
      <c r="I28" s="63"/>
      <c r="J28" s="428">
        <f>ROUND(J26,0)</f>
        <v>0</v>
      </c>
      <c r="K28" s="36"/>
    </row>
    <row r="29" spans="1:11" s="37" customFormat="1" ht="11.25" customHeight="1" x14ac:dyDescent="0.2">
      <c r="A29" s="38"/>
      <c r="B29" s="10"/>
      <c r="C29" s="13"/>
      <c r="D29" s="35"/>
      <c r="E29" s="35"/>
      <c r="F29" s="35"/>
      <c r="G29" s="283" t="s">
        <v>80</v>
      </c>
      <c r="H29" s="35"/>
      <c r="I29" s="35"/>
      <c r="K29" s="36"/>
    </row>
    <row r="30" spans="1:11" s="37" customFormat="1" ht="10.5" customHeight="1" x14ac:dyDescent="0.2">
      <c r="A30" s="38"/>
      <c r="B30" s="10"/>
      <c r="C30" s="13"/>
      <c r="D30" s="35"/>
      <c r="E30" s="35"/>
      <c r="F30" s="35"/>
      <c r="G30" s="283" t="s">
        <v>81</v>
      </c>
      <c r="H30" s="35"/>
      <c r="I30" s="35"/>
      <c r="K30" s="36"/>
    </row>
    <row r="31" spans="1:11" s="37" customFormat="1" ht="13.5" thickBot="1" x14ac:dyDescent="0.25">
      <c r="A31" s="39"/>
      <c r="B31" s="13" t="s">
        <v>82</v>
      </c>
      <c r="C31" s="13"/>
      <c r="D31" s="282" t="s">
        <v>83</v>
      </c>
      <c r="E31" s="282" t="s">
        <v>84</v>
      </c>
      <c r="F31" s="35"/>
      <c r="G31" s="283" t="s">
        <v>85</v>
      </c>
      <c r="H31" s="282" t="s">
        <v>86</v>
      </c>
      <c r="I31" s="35"/>
      <c r="J31" s="283" t="s">
        <v>87</v>
      </c>
      <c r="K31" s="36"/>
    </row>
    <row r="32" spans="1:11" ht="13.5" thickBot="1" x14ac:dyDescent="0.25">
      <c r="A32" s="39"/>
      <c r="B32" s="13" t="s">
        <v>88</v>
      </c>
      <c r="C32" s="13"/>
      <c r="D32" s="429">
        <f>'7'!J1071</f>
        <v>0</v>
      </c>
      <c r="E32" s="430">
        <f>'7'!J1072</f>
        <v>0</v>
      </c>
      <c r="F32" s="431"/>
      <c r="G32" s="429">
        <f>'7'!J1073</f>
        <v>0</v>
      </c>
      <c r="H32" s="430">
        <f>'7'!J1074</f>
        <v>0</v>
      </c>
      <c r="I32" s="431"/>
      <c r="J32" s="40">
        <f>'7'!J1076</f>
        <v>0</v>
      </c>
      <c r="K32" s="250"/>
    </row>
    <row r="33" spans="1:11" s="13" customFormat="1" ht="13.5" thickBot="1" x14ac:dyDescent="0.25">
      <c r="A33" s="41"/>
      <c r="B33" s="11"/>
      <c r="C33" s="11"/>
      <c r="D33" s="42"/>
      <c r="E33" s="42"/>
      <c r="F33" s="42"/>
      <c r="G33" s="42"/>
      <c r="H33" s="43"/>
      <c r="I33" s="43"/>
      <c r="J33" s="42"/>
      <c r="K33" s="44"/>
    </row>
    <row r="34" spans="1:11" s="13" customFormat="1" ht="6.75" customHeight="1" thickTop="1" x14ac:dyDescent="0.2">
      <c r="A34" s="45"/>
      <c r="D34" s="46"/>
      <c r="E34" s="46"/>
      <c r="F34" s="46"/>
      <c r="G34" s="46"/>
      <c r="H34" s="47"/>
      <c r="I34" s="47"/>
      <c r="J34" s="46"/>
    </row>
    <row r="35" spans="1:11" s="13" customFormat="1" x14ac:dyDescent="0.2">
      <c r="A35" s="313"/>
      <c r="B35" s="287" t="s">
        <v>89</v>
      </c>
      <c r="C35" s="313"/>
      <c r="D35" s="313"/>
      <c r="E35" s="313"/>
      <c r="F35" s="313"/>
      <c r="G35" s="313"/>
      <c r="H35" s="313"/>
      <c r="I35" s="313"/>
      <c r="J35" s="313"/>
      <c r="K35" s="313"/>
    </row>
    <row r="36" spans="1:11" s="13" customFormat="1" ht="5.25" customHeight="1" x14ac:dyDescent="0.2">
      <c r="A36" s="48"/>
      <c r="B36" s="49"/>
      <c r="C36" s="49"/>
      <c r="D36" s="49"/>
      <c r="E36" s="49"/>
      <c r="F36" s="49"/>
      <c r="G36" s="49"/>
      <c r="H36" s="49"/>
      <c r="I36" s="49"/>
      <c r="J36" s="50"/>
    </row>
    <row r="37" spans="1:11" s="13" customFormat="1" x14ac:dyDescent="0.2">
      <c r="A37" s="314"/>
      <c r="B37" s="315"/>
      <c r="C37" s="315" t="str">
        <f>'9800 Checklist'!D55</f>
        <v>Due to Finance Budget Analyst no later than COB October 23, 2026</v>
      </c>
      <c r="D37" s="315"/>
      <c r="E37" s="314"/>
      <c r="F37" s="314"/>
      <c r="G37" s="314"/>
      <c r="H37" s="314"/>
      <c r="I37" s="314"/>
      <c r="J37" s="314"/>
      <c r="K37" s="314"/>
    </row>
    <row r="38" spans="1:11" s="13" customFormat="1" hidden="1" x14ac:dyDescent="0.2">
      <c r="A38" s="84"/>
      <c r="B38" s="84"/>
      <c r="C38" s="84"/>
      <c r="D38" s="84"/>
      <c r="E38" s="84"/>
      <c r="F38" s="84"/>
      <c r="G38" s="84"/>
      <c r="H38" s="84"/>
      <c r="I38" s="84"/>
      <c r="J38" s="84"/>
    </row>
    <row r="39" spans="1:11" s="13" customFormat="1" hidden="1" x14ac:dyDescent="0.2">
      <c r="C39" s="10"/>
      <c r="D39" s="10"/>
      <c r="E39" s="10"/>
      <c r="F39" s="10"/>
      <c r="G39" s="10"/>
      <c r="H39" s="10"/>
      <c r="I39" s="10"/>
      <c r="J39" s="10"/>
      <c r="K39" s="53" t="str">
        <f>K1</f>
        <v>BL 26-23</v>
      </c>
    </row>
    <row r="40" spans="1:11" s="13" customFormat="1" hidden="1" x14ac:dyDescent="0.2">
      <c r="C40" s="10"/>
      <c r="D40" s="10"/>
      <c r="E40" s="10"/>
      <c r="F40" s="10"/>
      <c r="G40" s="10"/>
      <c r="H40" s="10"/>
      <c r="I40" s="10"/>
      <c r="J40" s="10"/>
      <c r="K40" s="53" t="s">
        <v>58</v>
      </c>
    </row>
    <row r="41" spans="1:11" s="13" customFormat="1" ht="20.25" customHeight="1" x14ac:dyDescent="0.25">
      <c r="A41" s="130"/>
      <c r="B41" s="299"/>
      <c r="C41" s="130"/>
      <c r="D41" s="130" t="s">
        <v>59</v>
      </c>
      <c r="E41" s="299"/>
      <c r="F41" s="299"/>
      <c r="G41" s="299"/>
      <c r="H41" s="299"/>
      <c r="I41" s="299"/>
      <c r="J41" s="299"/>
      <c r="K41" s="299"/>
    </row>
    <row r="42" spans="1:11" s="13" customFormat="1" ht="18" x14ac:dyDescent="0.25">
      <c r="A42" s="130"/>
      <c r="B42" s="299"/>
      <c r="C42" s="130"/>
      <c r="D42" s="130"/>
      <c r="E42" s="82" t="s">
        <v>90</v>
      </c>
      <c r="F42" s="299"/>
      <c r="G42" s="299"/>
      <c r="H42" s="299"/>
      <c r="I42" s="299"/>
      <c r="J42" s="299"/>
      <c r="K42" s="299"/>
    </row>
    <row r="43" spans="1:11" s="13" customFormat="1" ht="18" x14ac:dyDescent="0.25">
      <c r="A43" s="130"/>
      <c r="B43" s="299"/>
      <c r="C43" s="130"/>
      <c r="E43" s="56" t="s">
        <v>61</v>
      </c>
      <c r="F43" s="299"/>
      <c r="G43" s="299"/>
      <c r="H43" s="299"/>
      <c r="I43" s="299"/>
      <c r="J43" s="299"/>
      <c r="K43" s="299"/>
    </row>
    <row r="44" spans="1:11" s="13" customFormat="1" ht="18" x14ac:dyDescent="0.25">
      <c r="A44" s="286"/>
      <c r="B44" s="286"/>
      <c r="C44" s="286"/>
      <c r="D44" s="286"/>
      <c r="E44" s="286"/>
      <c r="F44" s="286"/>
      <c r="G44" s="286"/>
      <c r="H44" s="286"/>
      <c r="I44" s="286"/>
      <c r="J44" s="286"/>
      <c r="K44" s="286"/>
    </row>
    <row r="45" spans="1:11" s="13" customFormat="1" x14ac:dyDescent="0.2">
      <c r="A45" s="301">
        <f>A7</f>
        <v>0</v>
      </c>
      <c r="B45" s="301"/>
      <c r="C45" s="301"/>
      <c r="D45" s="301"/>
      <c r="E45" s="301"/>
      <c r="F45" s="108"/>
    </row>
    <row r="46" spans="1:11" s="13" customFormat="1" x14ac:dyDescent="0.2">
      <c r="A46" s="4" t="s">
        <v>3</v>
      </c>
      <c r="B46" s="14"/>
      <c r="C46" s="14"/>
      <c r="D46" s="14"/>
      <c r="E46" s="14"/>
      <c r="F46" s="14"/>
    </row>
    <row r="47" spans="1:11" s="13" customFormat="1" x14ac:dyDescent="0.2">
      <c r="A47" s="4"/>
      <c r="B47" s="14"/>
      <c r="C47" s="14"/>
      <c r="D47" s="14"/>
      <c r="E47" s="14"/>
      <c r="F47" s="14"/>
    </row>
    <row r="48" spans="1:11" s="13" customFormat="1" x14ac:dyDescent="0.2">
      <c r="A48" s="301">
        <f>A10</f>
        <v>0</v>
      </c>
      <c r="B48" s="301"/>
      <c r="C48" s="301"/>
      <c r="D48" s="301"/>
      <c r="E48" s="301"/>
      <c r="F48" s="108"/>
    </row>
    <row r="49" spans="1:11" s="13" customFormat="1" x14ac:dyDescent="0.2">
      <c r="A49" s="4" t="s">
        <v>4</v>
      </c>
      <c r="B49" s="10"/>
      <c r="C49" s="10"/>
      <c r="D49" s="10"/>
      <c r="E49" s="10"/>
      <c r="F49" s="10"/>
      <c r="G49" s="10"/>
      <c r="H49" s="10"/>
      <c r="I49" s="10"/>
      <c r="J49" s="10"/>
    </row>
    <row r="50" spans="1:11" s="13" customFormat="1" ht="13.5" thickBot="1" x14ac:dyDescent="0.25">
      <c r="A50" s="10"/>
      <c r="B50" s="10"/>
      <c r="C50" s="10"/>
      <c r="D50" s="10"/>
      <c r="E50" s="10"/>
      <c r="F50" s="10"/>
      <c r="G50" s="10"/>
      <c r="H50" s="10"/>
      <c r="I50" s="10"/>
      <c r="J50" s="10"/>
    </row>
    <row r="51" spans="1:11" s="13" customFormat="1" ht="14.25" thickTop="1" thickBot="1" x14ac:dyDescent="0.25">
      <c r="A51" s="409"/>
      <c r="B51" s="410"/>
      <c r="C51" s="410"/>
      <c r="D51" s="410"/>
      <c r="E51" s="410"/>
      <c r="F51" s="410"/>
      <c r="G51" s="410"/>
      <c r="H51" s="410"/>
      <c r="I51" s="410"/>
      <c r="J51" s="410"/>
      <c r="K51" s="15"/>
    </row>
    <row r="52" spans="1:11" ht="16.5" thickBot="1" x14ac:dyDescent="0.3">
      <c r="A52" s="16"/>
      <c r="B52" s="17" t="s">
        <v>62</v>
      </c>
      <c r="C52" s="17"/>
      <c r="D52" s="302"/>
      <c r="E52" s="303"/>
      <c r="F52" s="303"/>
      <c r="G52" s="303" t="s">
        <v>91</v>
      </c>
      <c r="H52" s="303"/>
      <c r="I52" s="303"/>
      <c r="J52" s="304"/>
      <c r="K52" s="250"/>
    </row>
    <row r="53" spans="1:11" ht="14.25" customHeight="1" x14ac:dyDescent="0.2">
      <c r="A53" s="18"/>
      <c r="B53" s="19"/>
      <c r="C53" s="19"/>
      <c r="D53" s="307" t="s">
        <v>63</v>
      </c>
      <c r="E53" s="308"/>
      <c r="F53" s="284"/>
      <c r="G53" s="308" t="s">
        <v>64</v>
      </c>
      <c r="H53" s="284"/>
      <c r="I53" s="284"/>
      <c r="J53" s="20" t="s">
        <v>65</v>
      </c>
      <c r="K53" s="250"/>
    </row>
    <row r="54" spans="1:11" ht="15" customHeight="1" x14ac:dyDescent="0.2">
      <c r="A54" s="18"/>
      <c r="B54" s="19"/>
      <c r="C54" s="19"/>
      <c r="D54" s="21"/>
      <c r="E54" s="22"/>
      <c r="F54" s="22"/>
      <c r="G54" s="22"/>
      <c r="H54" s="22"/>
      <c r="I54" s="22"/>
      <c r="J54" s="23" t="s">
        <v>66</v>
      </c>
      <c r="K54" s="250"/>
    </row>
    <row r="55" spans="1:11" x14ac:dyDescent="0.2">
      <c r="A55" s="411"/>
      <c r="B55" s="412" t="s">
        <v>62</v>
      </c>
      <c r="C55" s="80"/>
      <c r="D55" s="306" t="s">
        <v>67</v>
      </c>
      <c r="E55" s="13"/>
      <c r="F55" s="56"/>
      <c r="G55" s="14" t="s">
        <v>68</v>
      </c>
      <c r="H55" s="13"/>
      <c r="I55" s="13"/>
      <c r="J55" s="311" t="s">
        <v>69</v>
      </c>
      <c r="K55" s="250"/>
    </row>
    <row r="56" spans="1:11" s="27" customFormat="1" ht="21.75" customHeight="1" thickBot="1" x14ac:dyDescent="0.25">
      <c r="A56" s="411"/>
      <c r="B56" s="56" t="s">
        <v>70</v>
      </c>
      <c r="C56" s="24"/>
      <c r="D56" s="305"/>
      <c r="E56" s="25"/>
      <c r="F56" s="285"/>
      <c r="G56" s="25"/>
      <c r="H56" s="25"/>
      <c r="I56" s="25"/>
      <c r="J56" s="309"/>
      <c r="K56" s="26"/>
    </row>
    <row r="57" spans="1:11" ht="13.5" thickBot="1" x14ac:dyDescent="0.25">
      <c r="A57" s="413"/>
      <c r="B57" s="24"/>
      <c r="C57" s="24"/>
      <c r="D57" s="80"/>
      <c r="E57" s="80"/>
      <c r="F57" s="80"/>
      <c r="G57" s="80"/>
      <c r="H57" s="80"/>
      <c r="I57" s="80"/>
      <c r="J57" s="80"/>
      <c r="K57" s="250"/>
    </row>
    <row r="58" spans="1:11" ht="13.5" thickBot="1" x14ac:dyDescent="0.25">
      <c r="A58" s="160" t="s">
        <v>71</v>
      </c>
      <c r="B58" s="146" t="s">
        <v>72</v>
      </c>
      <c r="C58" s="28"/>
      <c r="D58" s="414"/>
      <c r="E58" s="414">
        <f>'4'!Q240</f>
        <v>0</v>
      </c>
      <c r="F58" s="415"/>
      <c r="G58" s="416"/>
      <c r="H58" s="416">
        <f>'4'!S240</f>
        <v>0</v>
      </c>
      <c r="I58" s="63"/>
      <c r="J58" s="417">
        <f>E58+H58</f>
        <v>0</v>
      </c>
      <c r="K58" s="250"/>
    </row>
    <row r="59" spans="1:11" ht="7.5" customHeight="1" thickBot="1" x14ac:dyDescent="0.25">
      <c r="A59" s="160"/>
      <c r="B59" s="418"/>
      <c r="C59" s="28"/>
      <c r="D59" s="415"/>
      <c r="E59" s="415"/>
      <c r="F59" s="415"/>
      <c r="G59" s="419"/>
      <c r="H59" s="63"/>
      <c r="I59" s="63"/>
      <c r="J59" s="415"/>
      <c r="K59" s="250"/>
    </row>
    <row r="60" spans="1:11" ht="13.5" thickBot="1" x14ac:dyDescent="0.25">
      <c r="A60" s="160" t="s">
        <v>73</v>
      </c>
      <c r="B60" s="146" t="s">
        <v>74</v>
      </c>
      <c r="C60" s="28"/>
      <c r="D60" s="310"/>
      <c r="E60" s="312" t="s">
        <v>92</v>
      </c>
      <c r="F60" s="420"/>
      <c r="G60" s="421"/>
      <c r="H60" s="421">
        <f>'5'!K88</f>
        <v>0</v>
      </c>
      <c r="I60" s="420"/>
      <c r="J60" s="422">
        <f>ROUND(H60,-3)</f>
        <v>0</v>
      </c>
      <c r="K60" s="250"/>
    </row>
    <row r="61" spans="1:11" ht="8.25" customHeight="1" thickBot="1" x14ac:dyDescent="0.25">
      <c r="A61" s="160"/>
      <c r="B61" s="418"/>
      <c r="C61" s="28"/>
      <c r="D61" s="420"/>
      <c r="E61" s="420"/>
      <c r="F61" s="420"/>
      <c r="G61" s="423"/>
      <c r="H61" s="10"/>
      <c r="I61" s="10"/>
      <c r="J61" s="420"/>
      <c r="K61" s="250"/>
    </row>
    <row r="62" spans="1:11" ht="29.25" customHeight="1" thickBot="1" x14ac:dyDescent="0.25">
      <c r="A62" s="160" t="s">
        <v>76</v>
      </c>
      <c r="B62" s="604" t="s">
        <v>77</v>
      </c>
      <c r="C62" s="605"/>
      <c r="D62" s="598"/>
      <c r="E62" s="599" t="s">
        <v>75</v>
      </c>
      <c r="F62" s="600"/>
      <c r="G62" s="601"/>
      <c r="H62" s="601">
        <f>'6'!Q83</f>
        <v>0</v>
      </c>
      <c r="I62" s="602"/>
      <c r="J62" s="603">
        <f>H62</f>
        <v>0</v>
      </c>
      <c r="K62" s="250"/>
    </row>
    <row r="63" spans="1:11" ht="13.5" thickBot="1" x14ac:dyDescent="0.25">
      <c r="A63" s="160"/>
      <c r="B63" s="418"/>
      <c r="C63" s="28"/>
      <c r="D63" s="415"/>
      <c r="E63" s="415"/>
      <c r="F63" s="415"/>
      <c r="G63" s="415"/>
      <c r="H63" s="415"/>
      <c r="I63" s="63"/>
      <c r="J63" s="415"/>
      <c r="K63" s="250"/>
    </row>
    <row r="64" spans="1:11" ht="13.5" thickBot="1" x14ac:dyDescent="0.25">
      <c r="A64" s="160"/>
      <c r="B64" s="29" t="s">
        <v>78</v>
      </c>
      <c r="C64" s="28"/>
      <c r="D64" s="424"/>
      <c r="E64" s="424">
        <f>E58</f>
        <v>0</v>
      </c>
      <c r="F64" s="63"/>
      <c r="G64" s="425"/>
      <c r="H64" s="425">
        <f>SUM(H60+H58+H62)</f>
        <v>0</v>
      </c>
      <c r="I64" s="63"/>
      <c r="J64" s="426">
        <f>E64+H64</f>
        <v>0</v>
      </c>
      <c r="K64" s="250"/>
    </row>
    <row r="65" spans="1:11" ht="3.75" customHeight="1" thickBot="1" x14ac:dyDescent="0.25">
      <c r="A65" s="160"/>
      <c r="B65" s="30"/>
      <c r="C65" s="31"/>
      <c r="D65" s="32"/>
      <c r="E65" s="32"/>
      <c r="F65" s="32"/>
      <c r="G65" s="33"/>
      <c r="H65" s="32"/>
      <c r="I65" s="32"/>
      <c r="J65" s="32"/>
      <c r="K65" s="250"/>
    </row>
    <row r="66" spans="1:11" s="37" customFormat="1" ht="13.5" thickBot="1" x14ac:dyDescent="0.25">
      <c r="A66" s="427"/>
      <c r="B66" s="34" t="s">
        <v>93</v>
      </c>
      <c r="C66" s="10"/>
      <c r="D66" s="63"/>
      <c r="E66" s="63"/>
      <c r="F66" s="63"/>
      <c r="G66" s="35"/>
      <c r="H66" s="63"/>
      <c r="I66" s="63"/>
      <c r="J66" s="428">
        <f>ROUND(J64,-3)</f>
        <v>0</v>
      </c>
      <c r="K66" s="36"/>
    </row>
    <row r="67" spans="1:11" s="37" customFormat="1" ht="11.25" customHeight="1" x14ac:dyDescent="0.2">
      <c r="A67" s="38"/>
      <c r="B67" s="10"/>
      <c r="C67" s="13"/>
      <c r="D67" s="35"/>
      <c r="E67" s="35"/>
      <c r="F67" s="35"/>
      <c r="G67" s="283" t="s">
        <v>80</v>
      </c>
      <c r="H67" s="35"/>
      <c r="I67" s="35"/>
      <c r="K67" s="36"/>
    </row>
    <row r="68" spans="1:11" s="37" customFormat="1" ht="10.5" customHeight="1" x14ac:dyDescent="0.2">
      <c r="A68" s="38"/>
      <c r="B68" s="10"/>
      <c r="C68" s="13"/>
      <c r="D68" s="35"/>
      <c r="E68" s="35"/>
      <c r="F68" s="35"/>
      <c r="G68" s="283" t="s">
        <v>81</v>
      </c>
      <c r="H68" s="35"/>
      <c r="I68" s="35"/>
      <c r="K68" s="36"/>
    </row>
    <row r="69" spans="1:11" s="37" customFormat="1" ht="13.5" thickBot="1" x14ac:dyDescent="0.25">
      <c r="A69" s="39"/>
      <c r="B69" s="13" t="s">
        <v>82</v>
      </c>
      <c r="C69" s="13"/>
      <c r="D69" s="282" t="s">
        <v>83</v>
      </c>
      <c r="E69" s="282" t="s">
        <v>84</v>
      </c>
      <c r="F69" s="35"/>
      <c r="G69" s="283" t="s">
        <v>85</v>
      </c>
      <c r="H69" s="282" t="s">
        <v>86</v>
      </c>
      <c r="I69" s="35"/>
      <c r="J69" s="283" t="s">
        <v>87</v>
      </c>
      <c r="K69" s="36"/>
    </row>
    <row r="70" spans="1:11" ht="13.5" thickBot="1" x14ac:dyDescent="0.25">
      <c r="A70" s="39"/>
      <c r="B70" s="13" t="s">
        <v>88</v>
      </c>
      <c r="C70" s="13"/>
      <c r="D70" s="429">
        <f>'7'!M1071</f>
        <v>0</v>
      </c>
      <c r="E70" s="430">
        <f>'7'!M1072</f>
        <v>0</v>
      </c>
      <c r="F70" s="431"/>
      <c r="G70" s="429">
        <f>'7'!M1073</f>
        <v>0</v>
      </c>
      <c r="H70" s="430">
        <f>'7'!M1074</f>
        <v>0</v>
      </c>
      <c r="I70" s="431"/>
      <c r="J70" s="40">
        <f>'7'!M1076</f>
        <v>0</v>
      </c>
      <c r="K70" s="250"/>
    </row>
    <row r="71" spans="1:11" s="13" customFormat="1" ht="13.5" thickBot="1" x14ac:dyDescent="0.25">
      <c r="A71" s="41"/>
      <c r="B71" s="11"/>
      <c r="C71" s="11"/>
      <c r="D71" s="42"/>
      <c r="E71" s="42"/>
      <c r="F71" s="42"/>
      <c r="G71" s="42"/>
      <c r="H71" s="43"/>
      <c r="I71" s="43"/>
      <c r="J71" s="42"/>
      <c r="K71" s="44"/>
    </row>
    <row r="72" spans="1:11" ht="13.5" thickTop="1" x14ac:dyDescent="0.2">
      <c r="A72" s="45"/>
      <c r="B72" s="13"/>
      <c r="C72" s="13"/>
      <c r="D72" s="51"/>
      <c r="E72" s="51"/>
      <c r="F72" s="51"/>
      <c r="G72" s="51"/>
      <c r="H72" s="52"/>
      <c r="I72" s="52"/>
      <c r="J72" s="51"/>
      <c r="K72" s="10"/>
    </row>
    <row r="73" spans="1:11" s="13" customFormat="1" x14ac:dyDescent="0.2">
      <c r="A73" s="313"/>
      <c r="B73" s="287" t="s">
        <v>89</v>
      </c>
      <c r="C73" s="313"/>
      <c r="D73" s="313"/>
      <c r="E73" s="313"/>
      <c r="F73" s="313"/>
      <c r="G73" s="313"/>
      <c r="H73" s="313"/>
      <c r="I73" s="313"/>
      <c r="J73" s="313"/>
      <c r="K73" s="313"/>
    </row>
    <row r="74" spans="1:11" s="13" customFormat="1" x14ac:dyDescent="0.2">
      <c r="A74" s="48"/>
      <c r="B74" s="49"/>
      <c r="C74" s="49"/>
      <c r="D74" s="49"/>
      <c r="E74" s="49"/>
      <c r="F74" s="49"/>
      <c r="G74" s="49"/>
      <c r="H74" s="49"/>
      <c r="I74" s="49"/>
      <c r="J74" s="50"/>
    </row>
    <row r="75" spans="1:11" s="13" customFormat="1" x14ac:dyDescent="0.2">
      <c r="A75" s="314"/>
      <c r="B75" s="315"/>
      <c r="C75" s="315" t="str">
        <f>C37</f>
        <v>Due to Finance Budget Analyst no later than COB October 23, 2026</v>
      </c>
      <c r="D75" s="315"/>
      <c r="E75" s="314"/>
      <c r="F75" s="314"/>
      <c r="G75" s="314"/>
      <c r="H75" s="314"/>
      <c r="I75" s="314"/>
      <c r="J75" s="314"/>
      <c r="K75" s="314"/>
    </row>
    <row r="76" spans="1:11" s="49" customFormat="1" ht="12" x14ac:dyDescent="0.2">
      <c r="A76" s="164"/>
    </row>
  </sheetData>
  <sheetProtection algorithmName="SHA-512" hashValue="Adi1A9Lfaa0BGwWnkDmyVr+5H9puYOi4ZDcHAKy6TpbOUzhuvb+QYA0t4SbxEKnolYk9bdBZJfYe0MpHjZ4J5g==" saltValue="TwNrXyfU7uew7MXzo/wl0A==" spinCount="100000" sheet="1" formatColumns="0"/>
  <dataValidations count="1">
    <dataValidation operator="equal" allowBlank="1" showInputMessage="1" showErrorMessage="1" errorTitle="Locked" error="This is a protected cell, please contact the employee compensation unit at (916) 445-3274 if you have any questions.  " sqref="K38:K40 L71:HR75 L39:HM40 L44:HM51 L41:HR43 D51:K51 D17 G17 J17 B12:J13 A8:F9 A1:B2 C2:H2 K1:K2 C14 K53:HM57 K29:HO32 D33:J34 K34:HM34 K33:HR33 K14:HN14 A46:F47 L2:HL2 C15:HN16 K52:HG52 K45:K50 B76:HQ76 K60:HK60 I28:HK28 B24:C35 C51:C52 K7:K13 A39:B40 C40:H40 L3:HR13 L35:HR38 D71:K72 I62 K62:HN62 J31:J32 J60:J66 I24:HN27 C17:C23 B14:B23 K17:HN23 F17:F28 I17:I23 J19:J23 D77:J65519 J58:HL59 K61:HL61 B36:K36 K77:HR65539 A77:C65539 E20:E24 D19:E19 G19:H21 H22:H24 G23 H26 G25 E26 D21:D25 G27:H32 D27:E32 A11:A38 B37:D37 C53:J54 D55 G55 J55 I55:I56 D57:E57 G57:J57 G59 G61 E58:E64 D59:D63 H58:H64 G63 K70:HL70 J69:J70 K63:HL66 B75:D75 K67:HO69 G65:H70 D65:E70 F55:F66 A49:A76 B74:K74 C55:C73 B51:B73" xr:uid="{00000000-0002-0000-0100-000000000000}"/>
  </dataValidations>
  <printOptions horizontalCentered="1"/>
  <pageMargins left="0.25" right="0.25" top="0.5" bottom="0.25" header="0.25" footer="0.25"/>
  <pageSetup scale="87" fitToHeight="0" orientation="landscape" r:id="rId1"/>
  <rowBreaks count="1" manualBreakCount="1">
    <brk id="3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9">
    <pageSetUpPr fitToPage="1"/>
  </sheetPr>
  <dimension ref="A1:E29"/>
  <sheetViews>
    <sheetView showGridLines="0" zoomScale="115" zoomScaleNormal="115" zoomScaleSheetLayoutView="75" workbookViewId="0">
      <selection activeCell="I15" sqref="I15"/>
    </sheetView>
  </sheetViews>
  <sheetFormatPr defaultColWidth="9.42578125" defaultRowHeight="12.75" x14ac:dyDescent="0.2"/>
  <cols>
    <col min="1" max="1" width="8.42578125" style="231" customWidth="1"/>
    <col min="2" max="2" width="1.5703125" style="231" customWidth="1"/>
    <col min="3" max="3" width="74.5703125" style="231" customWidth="1"/>
    <col min="4" max="4" width="1.5703125" style="231" customWidth="1"/>
    <col min="5" max="5" width="49.42578125" style="231" bestFit="1" customWidth="1"/>
    <col min="6" max="16384" width="9.42578125" style="231"/>
  </cols>
  <sheetData>
    <row r="1" spans="1:5" x14ac:dyDescent="0.2">
      <c r="A1" s="230"/>
      <c r="E1" s="232" t="str">
        <f>'9800 Checklist'!K1</f>
        <v>BL 26-23</v>
      </c>
    </row>
    <row r="2" spans="1:5" x14ac:dyDescent="0.2">
      <c r="A2" s="230"/>
      <c r="E2" s="232" t="s">
        <v>94</v>
      </c>
    </row>
    <row r="3" spans="1:5" ht="18" x14ac:dyDescent="0.25">
      <c r="A3" s="316"/>
      <c r="B3" s="316"/>
      <c r="C3" s="317" t="s">
        <v>95</v>
      </c>
      <c r="D3" s="316"/>
      <c r="E3" s="316"/>
    </row>
    <row r="5" spans="1:5" ht="26.25" thickBot="1" x14ac:dyDescent="0.25">
      <c r="A5" s="233" t="s">
        <v>96</v>
      </c>
      <c r="C5" s="234" t="s">
        <v>97</v>
      </c>
      <c r="E5" s="234" t="s">
        <v>98</v>
      </c>
    </row>
    <row r="6" spans="1:5" ht="7.5" customHeight="1" thickTop="1" x14ac:dyDescent="0.2"/>
    <row r="7" spans="1:5" ht="15" customHeight="1" x14ac:dyDescent="0.2">
      <c r="A7" s="235">
        <v>1</v>
      </c>
      <c r="C7" s="231" t="s">
        <v>99</v>
      </c>
      <c r="E7" s="231" t="s">
        <v>100</v>
      </c>
    </row>
    <row r="8" spans="1:5" ht="15" customHeight="1" x14ac:dyDescent="0.2">
      <c r="A8" s="235">
        <v>2</v>
      </c>
      <c r="C8" s="231" t="s">
        <v>101</v>
      </c>
      <c r="E8" s="231" t="s">
        <v>102</v>
      </c>
    </row>
    <row r="9" spans="1:5" ht="15" customHeight="1" x14ac:dyDescent="0.2">
      <c r="A9" s="235">
        <v>3</v>
      </c>
      <c r="C9" s="231" t="s">
        <v>99</v>
      </c>
      <c r="E9" s="231" t="s">
        <v>103</v>
      </c>
    </row>
    <row r="10" spans="1:5" ht="15" customHeight="1" x14ac:dyDescent="0.2">
      <c r="A10" s="235">
        <v>4</v>
      </c>
      <c r="C10" s="231" t="s">
        <v>99</v>
      </c>
      <c r="E10" s="231" t="s">
        <v>104</v>
      </c>
    </row>
    <row r="11" spans="1:5" ht="15" customHeight="1" x14ac:dyDescent="0.2">
      <c r="A11" s="235">
        <v>5</v>
      </c>
      <c r="C11" s="231" t="s">
        <v>105</v>
      </c>
      <c r="E11" s="231" t="s">
        <v>106</v>
      </c>
    </row>
    <row r="12" spans="1:5" ht="15" customHeight="1" x14ac:dyDescent="0.2">
      <c r="A12" s="235">
        <v>6</v>
      </c>
      <c r="C12" s="231" t="s">
        <v>107</v>
      </c>
      <c r="E12" s="231" t="s">
        <v>108</v>
      </c>
    </row>
    <row r="13" spans="1:5" ht="15" customHeight="1" x14ac:dyDescent="0.2">
      <c r="A13" s="235">
        <v>7</v>
      </c>
      <c r="C13" s="231" t="s">
        <v>109</v>
      </c>
      <c r="E13" s="231" t="s">
        <v>110</v>
      </c>
    </row>
    <row r="14" spans="1:5" ht="15" customHeight="1" x14ac:dyDescent="0.2">
      <c r="A14" s="235">
        <v>8</v>
      </c>
      <c r="C14" s="231" t="s">
        <v>111</v>
      </c>
      <c r="E14" s="231" t="s">
        <v>112</v>
      </c>
    </row>
    <row r="15" spans="1:5" ht="15" customHeight="1" x14ac:dyDescent="0.2">
      <c r="A15" s="235">
        <v>9</v>
      </c>
      <c r="C15" s="231" t="s">
        <v>113</v>
      </c>
      <c r="E15" s="231" t="s">
        <v>114</v>
      </c>
    </row>
    <row r="16" spans="1:5" ht="15" customHeight="1" x14ac:dyDescent="0.2">
      <c r="A16" s="235">
        <v>10</v>
      </c>
      <c r="C16" s="231" t="s">
        <v>115</v>
      </c>
      <c r="E16" s="231" t="s">
        <v>116</v>
      </c>
    </row>
    <row r="17" spans="1:5" ht="15" customHeight="1" x14ac:dyDescent="0.2">
      <c r="A17" s="235">
        <v>11</v>
      </c>
      <c r="C17" s="231" t="s">
        <v>99</v>
      </c>
      <c r="E17" s="231" t="s">
        <v>117</v>
      </c>
    </row>
    <row r="18" spans="1:5" ht="15" customHeight="1" x14ac:dyDescent="0.2">
      <c r="A18" s="235">
        <v>12</v>
      </c>
      <c r="C18" s="231" t="s">
        <v>118</v>
      </c>
      <c r="E18" s="231" t="s">
        <v>119</v>
      </c>
    </row>
    <row r="19" spans="1:5" ht="15" customHeight="1" x14ac:dyDescent="0.2">
      <c r="A19" s="235">
        <v>13</v>
      </c>
      <c r="C19" s="231" t="s">
        <v>118</v>
      </c>
      <c r="E19" s="231" t="s">
        <v>120</v>
      </c>
    </row>
    <row r="20" spans="1:5" ht="15" customHeight="1" x14ac:dyDescent="0.2">
      <c r="A20" s="235">
        <v>14</v>
      </c>
      <c r="C20" s="231" t="s">
        <v>99</v>
      </c>
      <c r="E20" s="231" t="s">
        <v>121</v>
      </c>
    </row>
    <row r="21" spans="1:5" ht="15" customHeight="1" x14ac:dyDescent="0.2">
      <c r="A21" s="235">
        <v>15</v>
      </c>
      <c r="C21" s="231" t="s">
        <v>99</v>
      </c>
      <c r="E21" s="231" t="s">
        <v>122</v>
      </c>
    </row>
    <row r="22" spans="1:5" ht="15" customHeight="1" x14ac:dyDescent="0.2">
      <c r="A22" s="235">
        <v>16</v>
      </c>
      <c r="C22" s="231" t="s">
        <v>123</v>
      </c>
      <c r="E22" s="231" t="s">
        <v>124</v>
      </c>
    </row>
    <row r="23" spans="1:5" ht="15" customHeight="1" x14ac:dyDescent="0.2">
      <c r="A23" s="235">
        <v>17</v>
      </c>
      <c r="C23" s="231" t="s">
        <v>99</v>
      </c>
      <c r="E23" s="231" t="s">
        <v>125</v>
      </c>
    </row>
    <row r="24" spans="1:5" ht="15" customHeight="1" x14ac:dyDescent="0.2">
      <c r="A24" s="235">
        <v>18</v>
      </c>
      <c r="C24" s="231" t="s">
        <v>126</v>
      </c>
      <c r="E24" s="231" t="s">
        <v>127</v>
      </c>
    </row>
    <row r="25" spans="1:5" ht="15" customHeight="1" x14ac:dyDescent="0.2">
      <c r="A25" s="235">
        <v>19</v>
      </c>
      <c r="C25" s="231" t="s">
        <v>128</v>
      </c>
      <c r="E25" s="231" t="s">
        <v>129</v>
      </c>
    </row>
    <row r="26" spans="1:5" ht="15" customHeight="1" x14ac:dyDescent="0.2">
      <c r="A26" s="235">
        <v>20</v>
      </c>
      <c r="C26" s="231" t="s">
        <v>99</v>
      </c>
      <c r="E26" s="231" t="s">
        <v>130</v>
      </c>
    </row>
    <row r="27" spans="1:5" ht="15" customHeight="1" x14ac:dyDescent="0.2">
      <c r="A27" s="235">
        <v>21</v>
      </c>
      <c r="C27" s="231" t="s">
        <v>99</v>
      </c>
      <c r="E27" s="231" t="s">
        <v>131</v>
      </c>
    </row>
    <row r="29" spans="1:5" x14ac:dyDescent="0.2">
      <c r="A29" s="230"/>
    </row>
  </sheetData>
  <sheetProtection algorithmName="SHA-512" hashValue="8vRFBa/mq//tz6P7O/FymEnNYT8Q9LVElNeZsbmlSImGvKr2q/LlUQzZxDyXN/TDCO5NG8jW8/hvV+NXK5AN/g==" saltValue="PQWXRdSt8x/CR+oTB6VuZg==" spinCount="100000" sheet="1" objects="1" scenarios="1"/>
  <printOptions horizontalCentered="1"/>
  <pageMargins left="0.5" right="0.5" top="0.5" bottom="0.56999999999999995" header="0.25" footer="0.25"/>
  <pageSetup scale="9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0956C-52AF-406F-95EF-301462862BE5}">
  <sheetPr codeName="Sheet2">
    <tabColor rgb="FFEF3DAF"/>
    <pageSetUpPr fitToPage="1"/>
  </sheetPr>
  <dimension ref="A1:L37"/>
  <sheetViews>
    <sheetView zoomScale="70" zoomScaleNormal="70" zoomScaleSheetLayoutView="100" zoomScalePageLayoutView="80" workbookViewId="0">
      <pane ySplit="3" topLeftCell="A10" activePane="bottomLeft" state="frozen"/>
      <selection activeCell="I15" sqref="I15"/>
      <selection pane="bottomLeft" activeCell="G13" sqref="G13"/>
    </sheetView>
  </sheetViews>
  <sheetFormatPr defaultColWidth="8.5703125" defaultRowHeight="12.75" x14ac:dyDescent="0.2"/>
  <cols>
    <col min="1" max="1" width="12.140625" style="10" customWidth="1"/>
    <col min="2" max="2" width="21.140625" style="80" customWidth="1"/>
    <col min="3" max="3" width="26.5703125" style="242" customWidth="1"/>
    <col min="4" max="4" width="30.140625" style="243" customWidth="1"/>
    <col min="5" max="5" width="33.5703125" style="10" customWidth="1"/>
    <col min="6" max="6" width="11.42578125" style="10" customWidth="1"/>
    <col min="7" max="7" width="100.42578125" style="10" bestFit="1" customWidth="1"/>
    <col min="8" max="8" width="23.85546875" style="10" customWidth="1"/>
    <col min="9" max="9" width="14.28515625" style="10" customWidth="1"/>
    <col min="10" max="12" width="8.5703125" style="470"/>
    <col min="13" max="16384" width="8.5703125" style="10"/>
  </cols>
  <sheetData>
    <row r="1" spans="1:9" ht="18" x14ac:dyDescent="0.25">
      <c r="A1" s="130"/>
      <c r="B1" s="130"/>
      <c r="C1" s="130"/>
      <c r="D1" s="318" t="s">
        <v>132</v>
      </c>
      <c r="E1" s="130"/>
      <c r="F1" s="130"/>
      <c r="G1" s="130"/>
      <c r="H1" s="53" t="str">
        <f>'9800 Checklist'!K1</f>
        <v>BL 26-23</v>
      </c>
      <c r="I1" s="53"/>
    </row>
    <row r="2" spans="1:9" ht="13.5" thickBot="1" x14ac:dyDescent="0.25">
      <c r="A2" s="56"/>
      <c r="B2" s="56"/>
      <c r="C2" s="244"/>
      <c r="D2" s="245"/>
      <c r="E2" s="56"/>
      <c r="F2" s="56"/>
      <c r="G2" s="56"/>
      <c r="H2" s="445" t="s">
        <v>133</v>
      </c>
      <c r="I2" s="445"/>
    </row>
    <row r="3" spans="1:9" ht="39" thickBot="1" x14ac:dyDescent="0.25">
      <c r="A3" s="454" t="s">
        <v>134</v>
      </c>
      <c r="B3" s="455" t="s">
        <v>135</v>
      </c>
      <c r="C3" s="457" t="s">
        <v>136</v>
      </c>
      <c r="D3" s="455" t="s">
        <v>98</v>
      </c>
      <c r="E3" s="456" t="s">
        <v>137</v>
      </c>
      <c r="F3" s="457" t="s">
        <v>138</v>
      </c>
      <c r="G3" s="455" t="s">
        <v>139</v>
      </c>
      <c r="H3" s="458" t="s">
        <v>140</v>
      </c>
      <c r="I3" s="458" t="s">
        <v>141</v>
      </c>
    </row>
    <row r="4" spans="1:9" ht="409.5" x14ac:dyDescent="0.2">
      <c r="A4" s="473">
        <v>1</v>
      </c>
      <c r="B4" s="437" t="s">
        <v>142</v>
      </c>
      <c r="C4" s="619" t="s">
        <v>4037</v>
      </c>
      <c r="D4" s="437" t="s">
        <v>143</v>
      </c>
      <c r="E4" s="438" t="s">
        <v>144</v>
      </c>
      <c r="F4" s="475">
        <v>46204</v>
      </c>
      <c r="G4" s="479" t="s">
        <v>145</v>
      </c>
      <c r="H4" s="439" t="s">
        <v>146</v>
      </c>
      <c r="I4" s="278" t="s">
        <v>147</v>
      </c>
    </row>
    <row r="5" spans="1:9" ht="63.75" x14ac:dyDescent="0.2">
      <c r="A5" s="473">
        <v>2</v>
      </c>
      <c r="B5" s="437" t="s">
        <v>148</v>
      </c>
      <c r="C5" s="477" t="s">
        <v>149</v>
      </c>
      <c r="D5" s="437" t="s">
        <v>150</v>
      </c>
      <c r="E5" s="438" t="s">
        <v>144</v>
      </c>
      <c r="F5" s="475">
        <v>46204</v>
      </c>
      <c r="G5" s="479" t="s">
        <v>151</v>
      </c>
      <c r="H5" s="439" t="s">
        <v>146</v>
      </c>
      <c r="I5" s="278" t="s">
        <v>147</v>
      </c>
    </row>
    <row r="6" spans="1:9" ht="63.75" x14ac:dyDescent="0.2">
      <c r="A6" s="473">
        <v>3</v>
      </c>
      <c r="B6" s="437" t="s">
        <v>142</v>
      </c>
      <c r="C6" s="477" t="s">
        <v>152</v>
      </c>
      <c r="D6" s="437" t="s">
        <v>153</v>
      </c>
      <c r="E6" s="438" t="s">
        <v>144</v>
      </c>
      <c r="F6" s="475">
        <v>46204</v>
      </c>
      <c r="G6" s="479" t="s">
        <v>154</v>
      </c>
      <c r="H6" s="439" t="s">
        <v>146</v>
      </c>
      <c r="I6" s="278" t="s">
        <v>155</v>
      </c>
    </row>
    <row r="7" spans="1:9" ht="51" x14ac:dyDescent="0.2">
      <c r="A7" s="473">
        <v>4</v>
      </c>
      <c r="B7" s="437" t="s">
        <v>156</v>
      </c>
      <c r="C7" s="477" t="s">
        <v>157</v>
      </c>
      <c r="D7" s="476" t="s">
        <v>158</v>
      </c>
      <c r="E7" s="460" t="s">
        <v>144</v>
      </c>
      <c r="F7" s="475">
        <v>46204</v>
      </c>
      <c r="G7" s="502" t="s">
        <v>159</v>
      </c>
      <c r="H7" s="439" t="s">
        <v>160</v>
      </c>
      <c r="I7" s="278" t="s">
        <v>147</v>
      </c>
    </row>
    <row r="8" spans="1:9" ht="51" x14ac:dyDescent="0.2">
      <c r="A8" s="473">
        <v>5</v>
      </c>
      <c r="B8" s="437" t="s">
        <v>161</v>
      </c>
      <c r="C8" s="477" t="s">
        <v>162</v>
      </c>
      <c r="D8" s="437" t="s">
        <v>163</v>
      </c>
      <c r="E8" s="459" t="s">
        <v>164</v>
      </c>
      <c r="F8" s="475">
        <v>46023</v>
      </c>
      <c r="G8" s="479" t="s">
        <v>165</v>
      </c>
      <c r="H8" s="439" t="s">
        <v>166</v>
      </c>
      <c r="I8" s="278" t="s">
        <v>147</v>
      </c>
    </row>
    <row r="9" spans="1:9" ht="102" x14ac:dyDescent="0.2">
      <c r="A9" s="473">
        <v>6</v>
      </c>
      <c r="B9" s="437" t="s">
        <v>167</v>
      </c>
      <c r="C9" s="478" t="s">
        <v>168</v>
      </c>
      <c r="D9" s="476" t="s">
        <v>169</v>
      </c>
      <c r="E9" s="460" t="s">
        <v>164</v>
      </c>
      <c r="F9" s="475">
        <v>46204</v>
      </c>
      <c r="G9" s="479" t="s">
        <v>170</v>
      </c>
      <c r="H9" s="439" t="s">
        <v>171</v>
      </c>
      <c r="I9" s="278" t="s">
        <v>147</v>
      </c>
    </row>
    <row r="10" spans="1:9" ht="338.25" customHeight="1" x14ac:dyDescent="0.2">
      <c r="A10" s="473">
        <v>7</v>
      </c>
      <c r="B10" s="437" t="s">
        <v>172</v>
      </c>
      <c r="C10" s="478" t="s">
        <v>173</v>
      </c>
      <c r="D10" s="476" t="s">
        <v>174</v>
      </c>
      <c r="E10" s="460" t="s">
        <v>144</v>
      </c>
      <c r="F10" s="475">
        <v>46204</v>
      </c>
      <c r="G10" s="477" t="s">
        <v>175</v>
      </c>
      <c r="H10" s="439" t="s">
        <v>176</v>
      </c>
      <c r="I10" s="278" t="s">
        <v>147</v>
      </c>
    </row>
    <row r="11" spans="1:9" ht="76.5" x14ac:dyDescent="0.2">
      <c r="A11" s="473">
        <v>8</v>
      </c>
      <c r="B11" s="437" t="s">
        <v>177</v>
      </c>
      <c r="C11" s="478" t="s">
        <v>178</v>
      </c>
      <c r="D11" s="476" t="s">
        <v>179</v>
      </c>
      <c r="E11" s="460" t="s">
        <v>144</v>
      </c>
      <c r="F11" s="606">
        <v>46023</v>
      </c>
      <c r="G11" s="477" t="s">
        <v>4038</v>
      </c>
      <c r="H11" s="439" t="s">
        <v>180</v>
      </c>
      <c r="I11" s="278" t="s">
        <v>147</v>
      </c>
    </row>
    <row r="12" spans="1:9" ht="76.5" x14ac:dyDescent="0.2">
      <c r="A12" s="473">
        <v>9</v>
      </c>
      <c r="B12" s="437" t="s">
        <v>181</v>
      </c>
      <c r="C12" s="478" t="s">
        <v>182</v>
      </c>
      <c r="D12" s="476" t="s">
        <v>183</v>
      </c>
      <c r="E12" s="460" t="s">
        <v>184</v>
      </c>
      <c r="F12" s="475">
        <v>46143</v>
      </c>
      <c r="G12" s="477" t="s">
        <v>185</v>
      </c>
      <c r="H12" s="439" t="s">
        <v>186</v>
      </c>
      <c r="I12" s="278" t="s">
        <v>147</v>
      </c>
    </row>
    <row r="13" spans="1:9" ht="76.5" x14ac:dyDescent="0.2">
      <c r="A13" s="473">
        <v>10</v>
      </c>
      <c r="B13" s="437" t="s">
        <v>187</v>
      </c>
      <c r="C13" s="474" t="s">
        <v>188</v>
      </c>
      <c r="D13" s="476" t="s">
        <v>189</v>
      </c>
      <c r="E13" s="460" t="s">
        <v>144</v>
      </c>
      <c r="F13" s="475">
        <v>46204</v>
      </c>
      <c r="G13" s="477" t="s">
        <v>190</v>
      </c>
      <c r="H13" s="439" t="s">
        <v>191</v>
      </c>
      <c r="I13" s="278" t="s">
        <v>147</v>
      </c>
    </row>
    <row r="14" spans="1:9" ht="38.25" x14ac:dyDescent="0.2">
      <c r="A14" s="473">
        <v>11</v>
      </c>
      <c r="B14" s="437" t="s">
        <v>192</v>
      </c>
      <c r="C14" s="477" t="s">
        <v>193</v>
      </c>
      <c r="D14" s="437" t="s">
        <v>194</v>
      </c>
      <c r="E14" s="438" t="s">
        <v>164</v>
      </c>
      <c r="F14" s="475">
        <v>45566</v>
      </c>
      <c r="G14" s="479" t="s">
        <v>195</v>
      </c>
      <c r="H14" s="439" t="s">
        <v>196</v>
      </c>
      <c r="I14" s="278" t="s">
        <v>197</v>
      </c>
    </row>
    <row r="15" spans="1:9" ht="38.25" x14ac:dyDescent="0.2">
      <c r="A15" s="473">
        <v>12</v>
      </c>
      <c r="B15" s="437" t="s">
        <v>198</v>
      </c>
      <c r="C15" s="474" t="s">
        <v>199</v>
      </c>
      <c r="D15" s="607" t="s">
        <v>200</v>
      </c>
      <c r="E15" s="608" t="s">
        <v>201</v>
      </c>
      <c r="F15" s="609">
        <v>46204</v>
      </c>
      <c r="G15" s="615" t="s">
        <v>202</v>
      </c>
      <c r="H15" s="439" t="s">
        <v>203</v>
      </c>
      <c r="I15" s="278" t="s">
        <v>197</v>
      </c>
    </row>
    <row r="16" spans="1:9" ht="38.25" x14ac:dyDescent="0.2">
      <c r="A16" s="473">
        <v>13</v>
      </c>
      <c r="B16" s="437" t="s">
        <v>198</v>
      </c>
      <c r="C16" s="474" t="s">
        <v>204</v>
      </c>
      <c r="D16" s="607" t="s">
        <v>205</v>
      </c>
      <c r="E16" s="608" t="s">
        <v>201</v>
      </c>
      <c r="F16" s="609">
        <v>46204</v>
      </c>
      <c r="G16" s="615" t="s">
        <v>206</v>
      </c>
      <c r="H16" s="439" t="s">
        <v>203</v>
      </c>
      <c r="I16" s="278" t="s">
        <v>197</v>
      </c>
    </row>
    <row r="17" spans="2:7" x14ac:dyDescent="0.2">
      <c r="C17" s="10"/>
    </row>
    <row r="25" spans="2:7" x14ac:dyDescent="0.2">
      <c r="B25" s="10"/>
      <c r="C25" s="10"/>
      <c r="D25" s="10"/>
      <c r="F25" s="249"/>
      <c r="G25" s="436"/>
    </row>
    <row r="26" spans="2:7" x14ac:dyDescent="0.2">
      <c r="B26" s="10"/>
      <c r="C26" s="10"/>
      <c r="D26" s="10"/>
      <c r="F26" s="249"/>
      <c r="G26" s="436"/>
    </row>
    <row r="27" spans="2:7" x14ac:dyDescent="0.2">
      <c r="B27" s="10"/>
      <c r="C27" s="10"/>
      <c r="D27" s="10"/>
      <c r="F27" s="249"/>
      <c r="G27" s="436"/>
    </row>
    <row r="28" spans="2:7" x14ac:dyDescent="0.2">
      <c r="B28" s="10"/>
      <c r="C28" s="10"/>
      <c r="D28" s="10"/>
      <c r="F28" s="249"/>
      <c r="G28" s="436"/>
    </row>
    <row r="29" spans="2:7" x14ac:dyDescent="0.2">
      <c r="B29" s="10"/>
      <c r="C29" s="10"/>
      <c r="D29" s="10"/>
      <c r="F29" s="249"/>
      <c r="G29" s="436"/>
    </row>
    <row r="30" spans="2:7" x14ac:dyDescent="0.2">
      <c r="B30" s="10"/>
      <c r="C30" s="10"/>
      <c r="D30" s="10"/>
      <c r="F30" s="249"/>
      <c r="G30" s="436"/>
    </row>
    <row r="31" spans="2:7" x14ac:dyDescent="0.2">
      <c r="B31" s="10"/>
      <c r="C31" s="10"/>
      <c r="D31" s="10"/>
      <c r="F31" s="249"/>
      <c r="G31" s="436"/>
    </row>
    <row r="32" spans="2:7" x14ac:dyDescent="0.2">
      <c r="B32" s="10"/>
      <c r="C32" s="10"/>
      <c r="D32" s="10"/>
      <c r="F32" s="249"/>
      <c r="G32" s="436"/>
    </row>
    <row r="33" spans="2:7" x14ac:dyDescent="0.2">
      <c r="B33" s="10"/>
      <c r="C33" s="10"/>
      <c r="D33" s="10"/>
      <c r="F33" s="249"/>
      <c r="G33" s="436"/>
    </row>
    <row r="34" spans="2:7" x14ac:dyDescent="0.2">
      <c r="B34" s="10"/>
      <c r="C34" s="10"/>
      <c r="D34" s="10"/>
      <c r="F34" s="249"/>
      <c r="G34" s="436"/>
    </row>
    <row r="35" spans="2:7" x14ac:dyDescent="0.2">
      <c r="B35" s="10"/>
      <c r="C35" s="10"/>
      <c r="D35" s="10"/>
      <c r="F35" s="249"/>
      <c r="G35" s="436"/>
    </row>
    <row r="36" spans="2:7" x14ac:dyDescent="0.2">
      <c r="B36" s="10"/>
      <c r="C36" s="10"/>
      <c r="D36" s="10"/>
      <c r="F36" s="249"/>
      <c r="G36" s="436"/>
    </row>
    <row r="37" spans="2:7" x14ac:dyDescent="0.2">
      <c r="B37" s="10"/>
      <c r="C37" s="10"/>
      <c r="D37" s="10"/>
      <c r="F37" s="249"/>
      <c r="G37" s="436"/>
    </row>
  </sheetData>
  <sheetProtection algorithmName="SHA-512" hashValue="4Vcpxi+2M3m7/xf6bO/ho5Lf0VS/7rlQ0KHefri/Rh1qU1aUIY+lx4vRXjnkC4HjbPDE/Cr8amJK9EvIWA9zYw==" saltValue="AcCk65TFPweuHn/YujXRiw==" spinCount="100000" sheet="1" autoFilter="0"/>
  <autoFilter ref="A3:I13" xr:uid="{FEE0956C-52AF-406F-95EF-301462862BE5}"/>
  <phoneticPr fontId="47" type="noConversion"/>
  <printOptions horizontalCentered="1"/>
  <pageMargins left="0" right="0" top="0.4" bottom="0.4" header="0.25" footer="0.25"/>
  <pageSetup scale="48" fitToHeight="0" orientation="landscape" r:id="rId1"/>
  <headerFooter>
    <oddFooter>&amp;C&amp;"Arial,Bold"&amp;10Page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">
    <tabColor rgb="FFEF3DAF"/>
    <pageSetUpPr fitToPage="1"/>
  </sheetPr>
  <dimension ref="A1:H12"/>
  <sheetViews>
    <sheetView showGridLines="0" zoomScaleNormal="100" zoomScaleSheetLayoutView="100" workbookViewId="0">
      <selection activeCell="I15" sqref="I15"/>
    </sheetView>
  </sheetViews>
  <sheetFormatPr defaultColWidth="9.42578125" defaultRowHeight="15" x14ac:dyDescent="0.25"/>
  <cols>
    <col min="1" max="1" width="19.42578125" style="109" customWidth="1"/>
    <col min="2" max="2" width="28.5703125" style="109" customWidth="1"/>
    <col min="3" max="3" width="13.140625" style="109" customWidth="1"/>
    <col min="4" max="5" width="35.5703125" style="109" customWidth="1"/>
    <col min="6" max="6" width="25.140625" style="109" customWidth="1"/>
    <col min="7" max="16384" width="9.42578125" style="109"/>
  </cols>
  <sheetData>
    <row r="1" spans="1:8" x14ac:dyDescent="0.25">
      <c r="A1" s="54"/>
      <c r="B1" s="142"/>
      <c r="C1" s="142"/>
      <c r="D1" s="142"/>
      <c r="E1" s="142"/>
      <c r="F1" s="55" t="str">
        <f>'9800 Checklist'!K1</f>
        <v>BL 26-23</v>
      </c>
    </row>
    <row r="2" spans="1:8" x14ac:dyDescent="0.25">
      <c r="A2" s="54"/>
      <c r="B2" s="142"/>
      <c r="C2" s="142"/>
      <c r="D2" s="142"/>
      <c r="E2" s="142"/>
      <c r="F2" s="55" t="s">
        <v>207</v>
      </c>
    </row>
    <row r="3" spans="1:8" ht="18" x14ac:dyDescent="0.25">
      <c r="A3" s="128"/>
      <c r="B3" s="128"/>
      <c r="C3" s="128" t="s">
        <v>208</v>
      </c>
      <c r="D3" s="128"/>
      <c r="E3" s="128"/>
      <c r="F3" s="128"/>
      <c r="G3" s="128"/>
      <c r="H3" s="128"/>
    </row>
    <row r="4" spans="1:8" ht="15.75" thickBot="1" x14ac:dyDescent="0.3">
      <c r="B4" s="142"/>
      <c r="C4" s="142"/>
      <c r="D4" s="142"/>
      <c r="E4" s="142"/>
      <c r="F4" s="142"/>
    </row>
    <row r="5" spans="1:8" ht="42" customHeight="1" thickBot="1" x14ac:dyDescent="0.3">
      <c r="A5" s="260" t="s">
        <v>135</v>
      </c>
      <c r="B5" s="261" t="s">
        <v>98</v>
      </c>
      <c r="C5" s="261" t="s">
        <v>138</v>
      </c>
      <c r="D5" s="261" t="s">
        <v>209</v>
      </c>
      <c r="E5" s="261" t="s">
        <v>210</v>
      </c>
      <c r="F5" s="522" t="s">
        <v>211</v>
      </c>
      <c r="G5" s="236"/>
    </row>
    <row r="6" spans="1:8" ht="57" customHeight="1" x14ac:dyDescent="0.25">
      <c r="A6" s="512" t="s">
        <v>212</v>
      </c>
      <c r="B6" s="513" t="s">
        <v>213</v>
      </c>
      <c r="C6" s="514">
        <v>46357</v>
      </c>
      <c r="D6" s="515" t="s">
        <v>214</v>
      </c>
      <c r="E6" s="516" t="s">
        <v>215</v>
      </c>
      <c r="F6" s="617">
        <v>46279</v>
      </c>
    </row>
    <row r="7" spans="1:8" ht="57" customHeight="1" x14ac:dyDescent="0.25">
      <c r="A7" s="503" t="s">
        <v>216</v>
      </c>
      <c r="B7" s="504" t="s">
        <v>217</v>
      </c>
      <c r="C7" s="475">
        <v>46357</v>
      </c>
      <c r="D7" s="517" t="s">
        <v>214</v>
      </c>
      <c r="E7" s="518" t="s">
        <v>215</v>
      </c>
      <c r="F7" s="616">
        <v>46279</v>
      </c>
    </row>
    <row r="8" spans="1:8" ht="57" customHeight="1" x14ac:dyDescent="0.25">
      <c r="A8" s="519" t="s">
        <v>218</v>
      </c>
      <c r="B8" s="520" t="s">
        <v>219</v>
      </c>
      <c r="C8" s="521">
        <v>46357</v>
      </c>
      <c r="D8" s="505" t="s">
        <v>214</v>
      </c>
      <c r="E8" s="506" t="s">
        <v>215</v>
      </c>
      <c r="F8" s="616">
        <v>46279</v>
      </c>
    </row>
    <row r="9" spans="1:8" ht="57" customHeight="1" x14ac:dyDescent="0.25">
      <c r="A9" s="503" t="s">
        <v>220</v>
      </c>
      <c r="B9" s="504" t="s">
        <v>221</v>
      </c>
      <c r="C9" s="475">
        <v>46357</v>
      </c>
      <c r="D9" s="505" t="s">
        <v>214</v>
      </c>
      <c r="E9" s="506" t="s">
        <v>215</v>
      </c>
      <c r="F9" s="616">
        <v>46279</v>
      </c>
    </row>
    <row r="10" spans="1:8" ht="57" customHeight="1" thickBot="1" x14ac:dyDescent="0.3">
      <c r="A10" s="507" t="s">
        <v>222</v>
      </c>
      <c r="B10" s="508" t="s">
        <v>221</v>
      </c>
      <c r="C10" s="509">
        <v>46357</v>
      </c>
      <c r="D10" s="510" t="s">
        <v>214</v>
      </c>
      <c r="E10" s="511" t="s">
        <v>215</v>
      </c>
      <c r="F10" s="618">
        <v>46279</v>
      </c>
    </row>
    <row r="11" spans="1:8" ht="38.1" customHeight="1" x14ac:dyDescent="0.25">
      <c r="A11" s="54" t="s">
        <v>223</v>
      </c>
    </row>
    <row r="12" spans="1:8" x14ac:dyDescent="0.25">
      <c r="A12" s="258" t="s">
        <v>224</v>
      </c>
      <c r="B12" s="257"/>
      <c r="D12" s="402" t="s">
        <v>225</v>
      </c>
      <c r="E12" s="257"/>
      <c r="F12" s="257"/>
    </row>
  </sheetData>
  <sheetProtection algorithmName="SHA-512" hashValue="noZ9JQo1QZ1LEbezsXBd5dWphhgeXiBfhCrE7WkkU+RneP18UwVCjh6s2Tuw+63TVBaXY2EhBnjfuQ5B7kgpYQ==" saltValue="vhNoHSRcAVJoSZ+y01iZiw==" spinCount="100000" sheet="1" objects="1" scenarios="1"/>
  <hyperlinks>
    <hyperlink ref="D12" r:id="rId1" xr:uid="{E1335C4C-5334-4AD1-BEE6-DE98BD6C8464}"/>
  </hyperlinks>
  <printOptions horizontalCentered="1"/>
  <pageMargins left="0.5" right="0.5" top="0.5" bottom="0.56999999999999995" header="0.25" footer="0.25"/>
  <pageSetup scale="83" orientation="landscape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>
    <tabColor rgb="FFEF3DAF"/>
    <pageSetUpPr fitToPage="1"/>
  </sheetPr>
  <dimension ref="A1:K20"/>
  <sheetViews>
    <sheetView showGridLines="0" zoomScale="115" zoomScaleNormal="115" zoomScaleSheetLayoutView="100" workbookViewId="0">
      <selection activeCell="C25" sqref="C25"/>
    </sheetView>
  </sheetViews>
  <sheetFormatPr defaultColWidth="9.42578125" defaultRowHeight="12.75" x14ac:dyDescent="0.2"/>
  <cols>
    <col min="1" max="1" width="49.42578125" style="142" customWidth="1"/>
    <col min="2" max="2" width="18.42578125" style="142" customWidth="1"/>
    <col min="3" max="5" width="15.140625" style="142" customWidth="1"/>
    <col min="6" max="8" width="13.5703125" style="142" customWidth="1"/>
    <col min="9" max="10" width="9.42578125" style="142"/>
    <col min="11" max="11" width="2.5703125" style="142" customWidth="1"/>
    <col min="12" max="16384" width="9.42578125" style="142"/>
  </cols>
  <sheetData>
    <row r="1" spans="1:11" x14ac:dyDescent="0.2">
      <c r="A1" s="13"/>
      <c r="H1" s="53" t="str">
        <f>'9800 Checklist'!K1</f>
        <v>BL 26-23</v>
      </c>
    </row>
    <row r="2" spans="1:11" x14ac:dyDescent="0.2">
      <c r="A2" s="54"/>
      <c r="H2" s="55" t="s">
        <v>226</v>
      </c>
    </row>
    <row r="3" spans="1:11" ht="18" x14ac:dyDescent="0.25">
      <c r="A3" s="128"/>
      <c r="B3" s="128"/>
      <c r="C3" s="128" t="s">
        <v>227</v>
      </c>
      <c r="D3" s="128"/>
      <c r="E3" s="128"/>
      <c r="F3" s="128"/>
      <c r="G3" s="128"/>
      <c r="H3" s="128"/>
      <c r="I3" s="128"/>
      <c r="J3" s="128"/>
      <c r="K3" s="128"/>
    </row>
    <row r="4" spans="1:11" ht="8.4499999999999993" customHeight="1" thickBot="1" x14ac:dyDescent="0.25">
      <c r="A4" s="54"/>
      <c r="I4" s="55"/>
    </row>
    <row r="5" spans="1:11" ht="13.5" thickBot="1" x14ac:dyDescent="0.25">
      <c r="A5" s="54"/>
      <c r="B5" s="54"/>
      <c r="C5" s="320" t="s">
        <v>228</v>
      </c>
      <c r="D5" s="321"/>
      <c r="E5" s="322"/>
    </row>
    <row r="6" spans="1:11" ht="13.5" thickBot="1" x14ac:dyDescent="0.25">
      <c r="A6" s="237" t="s">
        <v>135</v>
      </c>
      <c r="B6" s="238" t="s">
        <v>229</v>
      </c>
      <c r="C6" s="239" t="s">
        <v>230</v>
      </c>
      <c r="D6" s="240" t="s">
        <v>231</v>
      </c>
      <c r="E6" s="241" t="s">
        <v>232</v>
      </c>
    </row>
    <row r="7" spans="1:11" ht="25.5" x14ac:dyDescent="0.2">
      <c r="A7" s="512" t="s">
        <v>233</v>
      </c>
      <c r="B7" s="523" t="s">
        <v>234</v>
      </c>
      <c r="C7" s="524">
        <v>35</v>
      </c>
      <c r="D7" s="525">
        <v>68</v>
      </c>
      <c r="E7" s="526">
        <v>86</v>
      </c>
    </row>
    <row r="8" spans="1:11" x14ac:dyDescent="0.2">
      <c r="A8" s="527" t="s">
        <v>235</v>
      </c>
      <c r="B8" s="278" t="s">
        <v>236</v>
      </c>
      <c r="C8" s="528">
        <v>35</v>
      </c>
      <c r="D8" s="529">
        <v>68</v>
      </c>
      <c r="E8" s="530">
        <v>86</v>
      </c>
    </row>
    <row r="9" spans="1:11" x14ac:dyDescent="0.2">
      <c r="A9" s="527" t="s">
        <v>237</v>
      </c>
      <c r="B9" s="278" t="s">
        <v>238</v>
      </c>
      <c r="C9" s="528">
        <v>37</v>
      </c>
      <c r="D9" s="529">
        <v>71</v>
      </c>
      <c r="E9" s="530">
        <v>88</v>
      </c>
    </row>
    <row r="10" spans="1:11" ht="13.5" thickBot="1" x14ac:dyDescent="0.25">
      <c r="A10" s="527" t="s">
        <v>222</v>
      </c>
      <c r="B10" s="278" t="s">
        <v>238</v>
      </c>
      <c r="C10" s="531">
        <v>37</v>
      </c>
      <c r="D10" s="532">
        <v>71</v>
      </c>
      <c r="E10" s="533">
        <v>88</v>
      </c>
    </row>
    <row r="11" spans="1:11" ht="14.25" thickTop="1" thickBot="1" x14ac:dyDescent="0.25">
      <c r="A11" s="452"/>
      <c r="B11" s="452"/>
      <c r="C11" s="453"/>
      <c r="D11" s="453"/>
      <c r="E11" s="453"/>
    </row>
    <row r="12" spans="1:11" ht="14.25" thickTop="1" thickBot="1" x14ac:dyDescent="0.25">
      <c r="A12" s="54"/>
      <c r="B12" s="54"/>
      <c r="C12" s="320" t="s">
        <v>239</v>
      </c>
      <c r="D12" s="321"/>
      <c r="E12" s="322"/>
    </row>
    <row r="13" spans="1:11" ht="13.5" thickBot="1" x14ac:dyDescent="0.25">
      <c r="A13" s="237" t="s">
        <v>135</v>
      </c>
      <c r="B13" s="238" t="s">
        <v>240</v>
      </c>
      <c r="C13" s="239" t="s">
        <v>230</v>
      </c>
      <c r="D13" s="240" t="s">
        <v>231</v>
      </c>
      <c r="E13" s="241" t="s">
        <v>232</v>
      </c>
    </row>
    <row r="14" spans="1:11" x14ac:dyDescent="0.2">
      <c r="A14" s="387" t="s">
        <v>241</v>
      </c>
      <c r="B14" s="388" t="s">
        <v>242</v>
      </c>
      <c r="C14" s="534">
        <v>3.33</v>
      </c>
      <c r="D14" s="535">
        <v>5.81</v>
      </c>
      <c r="E14" s="536">
        <v>8.4</v>
      </c>
      <c r="F14" s="446"/>
    </row>
    <row r="15" spans="1:11" x14ac:dyDescent="0.2">
      <c r="A15" s="389" t="s">
        <v>243</v>
      </c>
      <c r="B15" s="390" t="s">
        <v>242</v>
      </c>
      <c r="C15" s="537">
        <v>3</v>
      </c>
      <c r="D15" s="538">
        <v>5</v>
      </c>
      <c r="E15" s="539">
        <v>9</v>
      </c>
      <c r="F15" s="446"/>
    </row>
    <row r="16" spans="1:11" ht="13.5" thickBot="1" x14ac:dyDescent="0.25">
      <c r="A16" s="391" t="s">
        <v>244</v>
      </c>
      <c r="B16" s="392" t="s">
        <v>242</v>
      </c>
      <c r="C16" s="540">
        <v>3</v>
      </c>
      <c r="D16" s="541">
        <v>7</v>
      </c>
      <c r="E16" s="542">
        <v>10</v>
      </c>
      <c r="F16" s="446"/>
    </row>
    <row r="18" spans="1:2" x14ac:dyDescent="0.2">
      <c r="A18" s="54" t="s">
        <v>245</v>
      </c>
    </row>
    <row r="19" spans="1:2" ht="15" x14ac:dyDescent="0.25">
      <c r="A19" s="256"/>
      <c r="B19" s="109"/>
    </row>
    <row r="20" spans="1:2" x14ac:dyDescent="0.2">
      <c r="A20" s="255"/>
    </row>
  </sheetData>
  <sheetProtection algorithmName="SHA-512" hashValue="JkkTUKklerWu29VbAH8n3Uin3IEsAQIIb7KhqRMsagbX5FPTzKXcayqyVD2iHvOCQ8lDRO0I+/6uVBSsKFA57w==" saltValue="Tbr+cu8xK9I5XApltUjlpQ==" spinCount="100000" sheet="1" objects="1" scenarios="1"/>
  <dataValidations count="1">
    <dataValidation operator="equal" allowBlank="1" showInputMessage="1" showErrorMessage="1" errorTitle="Locked" error="This is a protected cell, please contact the employee compensation unit at (916) 445-3274 if you have any questions.  " sqref="H1 A1" xr:uid="{8FFFE0AA-42BC-4A8E-A21D-A36984DCF894}"/>
  </dataValidations>
  <printOptions horizontalCentered="1"/>
  <pageMargins left="0.5" right="0.5" top="0.5" bottom="0.56999999999999995" header="0.25" footer="0.25"/>
  <pageSetup scale="9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5">
    <pageSetUpPr fitToPage="1"/>
  </sheetPr>
  <dimension ref="A1:V268"/>
  <sheetViews>
    <sheetView showGridLines="0" topLeftCell="A225" zoomScale="130" zoomScaleNormal="130" zoomScaleSheetLayoutView="115" workbookViewId="0">
      <selection activeCell="I15" sqref="I15"/>
    </sheetView>
  </sheetViews>
  <sheetFormatPr defaultColWidth="9.42578125" defaultRowHeight="12.75" x14ac:dyDescent="0.2"/>
  <cols>
    <col min="1" max="1" width="13.42578125" style="10" customWidth="1"/>
    <col min="2" max="2" width="1.5703125" style="10" customWidth="1"/>
    <col min="3" max="3" width="11.42578125" style="112" customWidth="1"/>
    <col min="4" max="4" width="1.5703125" style="10" customWidth="1"/>
    <col min="5" max="5" width="8.42578125" style="112" customWidth="1"/>
    <col min="6" max="6" width="1.5703125" style="10" customWidth="1"/>
    <col min="7" max="7" width="10.42578125" style="10" bestFit="1" customWidth="1"/>
    <col min="8" max="8" width="1.5703125" style="10" customWidth="1"/>
    <col min="9" max="9" width="16.42578125" style="10" customWidth="1"/>
    <col min="10" max="10" width="1.5703125" style="10" customWidth="1"/>
    <col min="11" max="11" width="11.5703125" style="10" customWidth="1"/>
    <col min="12" max="12" width="1.5703125" style="10" customWidth="1"/>
    <col min="13" max="13" width="13" style="10" customWidth="1"/>
    <col min="14" max="14" width="1.5703125" style="10" customWidth="1"/>
    <col min="15" max="15" width="13.5703125" style="10" customWidth="1"/>
    <col min="16" max="16" width="1.5703125" style="10" customWidth="1"/>
    <col min="17" max="17" width="11.5703125" style="10" customWidth="1"/>
    <col min="18" max="18" width="1.5703125" style="10" customWidth="1"/>
    <col min="19" max="19" width="11.5703125" style="10" customWidth="1"/>
    <col min="20" max="20" width="1.5703125" style="10" customWidth="1"/>
    <col min="21" max="21" width="16.42578125" style="10" customWidth="1"/>
    <col min="22" max="22" width="11.42578125" style="10" customWidth="1"/>
    <col min="23" max="16384" width="9.42578125" style="10"/>
  </cols>
  <sheetData>
    <row r="1" spans="1:22" x14ac:dyDescent="0.2">
      <c r="A1" s="13"/>
      <c r="V1" s="53" t="str">
        <f>'9800 Checklist'!K1</f>
        <v>BL 26-23</v>
      </c>
    </row>
    <row r="2" spans="1:22" s="13" customFormat="1" x14ac:dyDescent="0.2">
      <c r="C2" s="45"/>
      <c r="E2" s="45"/>
      <c r="Q2" s="53"/>
      <c r="V2" s="53" t="s">
        <v>246</v>
      </c>
    </row>
    <row r="3" spans="1:22" s="13" customFormat="1" ht="18" x14ac:dyDescent="0.25">
      <c r="B3" s="326"/>
      <c r="C3" s="326"/>
      <c r="D3" s="326"/>
      <c r="E3" s="326"/>
      <c r="F3" s="326"/>
      <c r="G3" s="326"/>
      <c r="H3" s="326"/>
      <c r="I3" s="328" t="s">
        <v>247</v>
      </c>
      <c r="J3" s="326"/>
      <c r="L3" s="326"/>
      <c r="M3" s="326"/>
      <c r="N3" s="326"/>
      <c r="O3" s="326"/>
      <c r="P3" s="326"/>
      <c r="Q3" s="326"/>
      <c r="R3" s="326"/>
      <c r="S3" s="326"/>
      <c r="T3" s="326"/>
      <c r="U3" s="326"/>
      <c r="V3" s="326"/>
    </row>
    <row r="4" spans="1:22" s="13" customFormat="1" ht="18" x14ac:dyDescent="0.25">
      <c r="B4" s="326"/>
      <c r="C4" s="326"/>
      <c r="D4" s="326"/>
      <c r="E4" s="326"/>
      <c r="F4" s="326"/>
      <c r="G4" s="326"/>
      <c r="H4" s="326"/>
      <c r="I4" s="329" t="s">
        <v>60</v>
      </c>
      <c r="J4" s="326"/>
      <c r="L4" s="326"/>
      <c r="M4" s="326"/>
      <c r="N4" s="326"/>
      <c r="O4" s="326"/>
      <c r="P4" s="326"/>
      <c r="Q4" s="326"/>
      <c r="R4" s="326"/>
      <c r="S4" s="326"/>
      <c r="T4" s="326"/>
      <c r="U4" s="326"/>
      <c r="V4" s="326"/>
    </row>
    <row r="5" spans="1:22" s="13" customFormat="1" ht="12.75" customHeight="1" x14ac:dyDescent="0.2">
      <c r="B5" s="326"/>
      <c r="C5" s="326"/>
      <c r="D5" s="326"/>
      <c r="E5" s="326"/>
      <c r="F5" s="326"/>
      <c r="G5" s="326"/>
      <c r="H5" s="326"/>
      <c r="I5" s="330" t="s">
        <v>248</v>
      </c>
      <c r="J5" s="326"/>
      <c r="L5" s="326"/>
      <c r="M5" s="326"/>
      <c r="N5" s="326"/>
      <c r="O5" s="326"/>
      <c r="P5" s="326"/>
      <c r="Q5" s="326"/>
      <c r="R5" s="326"/>
      <c r="S5" s="326"/>
      <c r="T5" s="326"/>
      <c r="U5" s="326"/>
      <c r="V5" s="326"/>
    </row>
    <row r="6" spans="1:22" s="13" customFormat="1" ht="9" customHeight="1" x14ac:dyDescent="0.2">
      <c r="A6" s="120"/>
      <c r="B6" s="120"/>
      <c r="C6" s="113"/>
      <c r="D6" s="120"/>
      <c r="E6" s="113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</row>
    <row r="7" spans="1:22" s="13" customFormat="1" x14ac:dyDescent="0.2">
      <c r="A7" s="83">
        <f>'9800 Checklist'!A5:E5</f>
        <v>0</v>
      </c>
      <c r="B7" s="331"/>
      <c r="C7" s="331"/>
      <c r="D7" s="331"/>
      <c r="E7" s="331"/>
      <c r="F7" s="331"/>
      <c r="G7" s="331"/>
      <c r="H7" s="331"/>
      <c r="I7" s="331"/>
    </row>
    <row r="8" spans="1:22" s="13" customFormat="1" x14ac:dyDescent="0.2">
      <c r="A8" s="259" t="s">
        <v>3</v>
      </c>
      <c r="B8" s="480"/>
      <c r="C8" s="480"/>
      <c r="E8" s="45"/>
      <c r="Q8" s="53"/>
      <c r="R8" s="14"/>
      <c r="S8" s="14"/>
      <c r="T8" s="14"/>
      <c r="U8" s="14"/>
    </row>
    <row r="9" spans="1:22" s="13" customFormat="1" ht="5.25" customHeight="1" x14ac:dyDescent="0.2">
      <c r="A9" s="4"/>
      <c r="B9" s="4"/>
      <c r="C9" s="118"/>
      <c r="E9" s="45"/>
      <c r="Q9" s="53"/>
      <c r="R9" s="14"/>
      <c r="S9" s="14"/>
      <c r="T9" s="14"/>
      <c r="U9" s="14"/>
    </row>
    <row r="10" spans="1:22" s="13" customFormat="1" x14ac:dyDescent="0.2">
      <c r="A10" s="83">
        <f>'9800 Checklist'!A7:E7</f>
        <v>0</v>
      </c>
      <c r="B10" s="331"/>
      <c r="C10" s="331"/>
      <c r="D10" s="331"/>
      <c r="E10" s="331"/>
      <c r="F10" s="331"/>
      <c r="G10" s="331"/>
      <c r="H10" s="331"/>
      <c r="I10" s="331"/>
    </row>
    <row r="11" spans="1:22" s="13" customFormat="1" x14ac:dyDescent="0.2">
      <c r="A11" s="480" t="s">
        <v>4</v>
      </c>
      <c r="B11" s="480"/>
      <c r="C11" s="45"/>
      <c r="E11" s="45"/>
      <c r="Q11" s="53"/>
      <c r="R11" s="14"/>
      <c r="S11" s="14"/>
      <c r="T11" s="14"/>
      <c r="U11" s="14"/>
    </row>
    <row r="12" spans="1:22" s="56" customFormat="1" x14ac:dyDescent="0.2">
      <c r="C12" s="114"/>
      <c r="E12" s="114"/>
      <c r="Q12" s="56" t="s">
        <v>249</v>
      </c>
      <c r="S12" s="56" t="s">
        <v>250</v>
      </c>
      <c r="U12" s="56" t="s">
        <v>251</v>
      </c>
    </row>
    <row r="13" spans="1:22" ht="13.5" thickBot="1" x14ac:dyDescent="0.25">
      <c r="U13" s="56" t="s">
        <v>66</v>
      </c>
    </row>
    <row r="14" spans="1:22" ht="30.75" customHeight="1" thickBot="1" x14ac:dyDescent="0.25">
      <c r="A14" s="57" t="s">
        <v>252</v>
      </c>
      <c r="B14" s="58"/>
      <c r="C14" s="119" t="s">
        <v>253</v>
      </c>
      <c r="D14" s="58"/>
      <c r="E14" s="115" t="s">
        <v>254</v>
      </c>
      <c r="F14" s="58"/>
      <c r="G14" s="59" t="s">
        <v>255</v>
      </c>
      <c r="H14" s="58"/>
      <c r="I14" s="59" t="s">
        <v>256</v>
      </c>
      <c r="J14" s="58"/>
      <c r="K14" s="59" t="s">
        <v>257</v>
      </c>
      <c r="L14" s="58"/>
      <c r="M14" s="59" t="s">
        <v>258</v>
      </c>
      <c r="N14" s="58"/>
      <c r="O14" s="59" t="s">
        <v>259</v>
      </c>
      <c r="P14" s="58"/>
      <c r="Q14" s="59" t="s">
        <v>260</v>
      </c>
      <c r="R14" s="58"/>
      <c r="S14" s="59" t="s">
        <v>261</v>
      </c>
      <c r="T14" s="58"/>
      <c r="U14" s="60" t="s">
        <v>69</v>
      </c>
    </row>
    <row r="15" spans="1:22" ht="9" customHeight="1" x14ac:dyDescent="0.2"/>
    <row r="16" spans="1:22" x14ac:dyDescent="0.2">
      <c r="A16" s="122"/>
      <c r="B16" s="252"/>
      <c r="C16" s="123"/>
      <c r="D16" s="252"/>
      <c r="E16" s="123"/>
      <c r="F16" s="252"/>
      <c r="G16" s="85"/>
      <c r="H16" s="252"/>
      <c r="I16" s="165"/>
      <c r="J16" s="253"/>
      <c r="K16" s="394"/>
      <c r="L16" s="253"/>
      <c r="M16" s="163"/>
      <c r="N16" s="253"/>
      <c r="O16" s="161"/>
      <c r="P16" s="254"/>
      <c r="Q16" s="125"/>
      <c r="R16" s="251"/>
      <c r="S16" s="125"/>
      <c r="T16" s="251"/>
      <c r="U16" s="393">
        <f>Q16+S16</f>
        <v>0</v>
      </c>
    </row>
    <row r="17" spans="1:21" x14ac:dyDescent="0.2">
      <c r="A17" s="122"/>
      <c r="B17" s="252"/>
      <c r="C17" s="123"/>
      <c r="D17" s="252"/>
      <c r="E17" s="123"/>
      <c r="F17" s="252"/>
      <c r="G17" s="85"/>
      <c r="H17" s="252"/>
      <c r="I17" s="165"/>
      <c r="J17" s="253"/>
      <c r="K17" s="394"/>
      <c r="L17" s="253"/>
      <c r="M17" s="163"/>
      <c r="N17" s="253"/>
      <c r="O17" s="161"/>
      <c r="P17" s="254"/>
      <c r="Q17" s="125"/>
      <c r="R17" s="251"/>
      <c r="S17" s="125"/>
      <c r="T17" s="251"/>
      <c r="U17" s="393">
        <f t="shared" ref="U17:U105" si="0">Q17+S17</f>
        <v>0</v>
      </c>
    </row>
    <row r="18" spans="1:21" x14ac:dyDescent="0.2">
      <c r="A18" s="122"/>
      <c r="B18" s="252"/>
      <c r="C18" s="123"/>
      <c r="D18" s="252"/>
      <c r="E18" s="123"/>
      <c r="F18" s="252"/>
      <c r="G18" s="85"/>
      <c r="H18" s="252"/>
      <c r="I18" s="165"/>
      <c r="J18" s="253"/>
      <c r="K18" s="394"/>
      <c r="L18" s="253"/>
      <c r="M18" s="163"/>
      <c r="N18" s="253"/>
      <c r="O18" s="161"/>
      <c r="P18" s="254"/>
      <c r="Q18" s="125"/>
      <c r="R18" s="251"/>
      <c r="S18" s="125"/>
      <c r="T18" s="251"/>
      <c r="U18" s="393">
        <f t="shared" si="0"/>
        <v>0</v>
      </c>
    </row>
    <row r="19" spans="1:21" x14ac:dyDescent="0.2">
      <c r="A19" s="122"/>
      <c r="B19" s="252"/>
      <c r="C19" s="123"/>
      <c r="D19" s="252"/>
      <c r="E19" s="123"/>
      <c r="F19" s="252"/>
      <c r="G19" s="85"/>
      <c r="H19" s="252"/>
      <c r="I19" s="123"/>
      <c r="J19" s="253"/>
      <c r="K19" s="394"/>
      <c r="L19" s="253"/>
      <c r="M19" s="163"/>
      <c r="N19" s="253"/>
      <c r="O19" s="161"/>
      <c r="P19" s="254"/>
      <c r="Q19" s="125"/>
      <c r="R19" s="251"/>
      <c r="S19" s="125"/>
      <c r="T19" s="251"/>
      <c r="U19" s="393">
        <f t="shared" si="0"/>
        <v>0</v>
      </c>
    </row>
    <row r="20" spans="1:21" x14ac:dyDescent="0.2">
      <c r="A20" s="122"/>
      <c r="B20" s="252"/>
      <c r="C20" s="123"/>
      <c r="D20" s="252"/>
      <c r="E20" s="123"/>
      <c r="F20" s="252"/>
      <c r="G20" s="85"/>
      <c r="H20" s="252"/>
      <c r="I20" s="123"/>
      <c r="J20" s="253"/>
      <c r="K20" s="394"/>
      <c r="L20" s="253"/>
      <c r="M20" s="163"/>
      <c r="N20" s="253"/>
      <c r="O20" s="161"/>
      <c r="P20" s="254"/>
      <c r="Q20" s="125"/>
      <c r="R20" s="251"/>
      <c r="S20" s="125"/>
      <c r="T20" s="251"/>
      <c r="U20" s="393">
        <f t="shared" si="0"/>
        <v>0</v>
      </c>
    </row>
    <row r="21" spans="1:21" x14ac:dyDescent="0.2">
      <c r="A21" s="122"/>
      <c r="B21" s="252"/>
      <c r="C21" s="123"/>
      <c r="D21" s="252"/>
      <c r="E21" s="123"/>
      <c r="F21" s="252"/>
      <c r="G21" s="85"/>
      <c r="H21" s="252"/>
      <c r="I21" s="123"/>
      <c r="J21" s="253"/>
      <c r="K21" s="394"/>
      <c r="L21" s="253"/>
      <c r="M21" s="163"/>
      <c r="N21" s="253"/>
      <c r="O21" s="161"/>
      <c r="P21" s="254"/>
      <c r="Q21" s="125"/>
      <c r="R21" s="251"/>
      <c r="S21" s="125"/>
      <c r="T21" s="251"/>
      <c r="U21" s="393">
        <f t="shared" si="0"/>
        <v>0</v>
      </c>
    </row>
    <row r="22" spans="1:21" x14ac:dyDescent="0.2">
      <c r="A22" s="122"/>
      <c r="B22" s="252"/>
      <c r="C22" s="123"/>
      <c r="D22" s="252"/>
      <c r="E22" s="123"/>
      <c r="F22" s="252"/>
      <c r="G22" s="85"/>
      <c r="H22" s="252"/>
      <c r="I22" s="123"/>
      <c r="J22" s="253"/>
      <c r="K22" s="394"/>
      <c r="L22" s="253"/>
      <c r="M22" s="163"/>
      <c r="N22" s="253"/>
      <c r="O22" s="161"/>
      <c r="P22" s="254"/>
      <c r="Q22" s="125"/>
      <c r="R22" s="251"/>
      <c r="S22" s="125"/>
      <c r="T22" s="251"/>
      <c r="U22" s="393">
        <f t="shared" si="0"/>
        <v>0</v>
      </c>
    </row>
    <row r="23" spans="1:21" x14ac:dyDescent="0.2">
      <c r="A23" s="122"/>
      <c r="B23" s="252"/>
      <c r="C23" s="123"/>
      <c r="D23" s="252"/>
      <c r="E23" s="123"/>
      <c r="F23" s="252"/>
      <c r="G23" s="85"/>
      <c r="H23" s="252"/>
      <c r="I23" s="123"/>
      <c r="J23" s="253"/>
      <c r="K23" s="394"/>
      <c r="L23" s="253"/>
      <c r="M23" s="163"/>
      <c r="N23" s="253"/>
      <c r="O23" s="161"/>
      <c r="P23" s="254"/>
      <c r="Q23" s="125"/>
      <c r="R23" s="251"/>
      <c r="S23" s="125"/>
      <c r="T23" s="251"/>
      <c r="U23" s="393">
        <f t="shared" si="0"/>
        <v>0</v>
      </c>
    </row>
    <row r="24" spans="1:21" x14ac:dyDescent="0.2">
      <c r="A24" s="122"/>
      <c r="B24" s="252"/>
      <c r="C24" s="123"/>
      <c r="D24" s="252"/>
      <c r="E24" s="123"/>
      <c r="F24" s="252"/>
      <c r="G24" s="85"/>
      <c r="H24" s="252"/>
      <c r="I24" s="123"/>
      <c r="J24" s="253"/>
      <c r="K24" s="394"/>
      <c r="L24" s="253"/>
      <c r="M24" s="163"/>
      <c r="N24" s="253"/>
      <c r="O24" s="161"/>
      <c r="P24" s="254"/>
      <c r="Q24" s="125"/>
      <c r="R24" s="251"/>
      <c r="S24" s="125"/>
      <c r="T24" s="251"/>
      <c r="U24" s="393">
        <f t="shared" si="0"/>
        <v>0</v>
      </c>
    </row>
    <row r="25" spans="1:21" x14ac:dyDescent="0.2">
      <c r="A25" s="122"/>
      <c r="B25" s="252"/>
      <c r="C25" s="123"/>
      <c r="D25" s="252"/>
      <c r="E25" s="123"/>
      <c r="F25" s="252"/>
      <c r="G25" s="85"/>
      <c r="H25" s="252"/>
      <c r="I25" s="123"/>
      <c r="J25" s="253"/>
      <c r="K25" s="394"/>
      <c r="L25" s="253"/>
      <c r="M25" s="163"/>
      <c r="N25" s="253"/>
      <c r="O25" s="161"/>
      <c r="P25" s="254"/>
      <c r="Q25" s="125"/>
      <c r="R25" s="251"/>
      <c r="S25" s="125"/>
      <c r="T25" s="251"/>
      <c r="U25" s="393">
        <f t="shared" si="0"/>
        <v>0</v>
      </c>
    </row>
    <row r="26" spans="1:21" x14ac:dyDescent="0.2">
      <c r="A26" s="122"/>
      <c r="B26" s="252"/>
      <c r="C26" s="123"/>
      <c r="D26" s="252"/>
      <c r="E26" s="123"/>
      <c r="F26" s="252"/>
      <c r="G26" s="85"/>
      <c r="H26" s="252"/>
      <c r="I26" s="123"/>
      <c r="J26" s="253"/>
      <c r="K26" s="394"/>
      <c r="L26" s="253"/>
      <c r="M26" s="163"/>
      <c r="N26" s="253"/>
      <c r="O26" s="161"/>
      <c r="P26" s="254"/>
      <c r="Q26" s="125"/>
      <c r="R26" s="251"/>
      <c r="S26" s="125"/>
      <c r="T26" s="251"/>
      <c r="U26" s="393">
        <f t="shared" si="0"/>
        <v>0</v>
      </c>
    </row>
    <row r="27" spans="1:21" x14ac:dyDescent="0.2">
      <c r="A27" s="122"/>
      <c r="B27" s="252"/>
      <c r="C27" s="123"/>
      <c r="D27" s="252"/>
      <c r="E27" s="123"/>
      <c r="F27" s="252"/>
      <c r="G27" s="85"/>
      <c r="H27" s="252"/>
      <c r="I27" s="123"/>
      <c r="J27" s="253"/>
      <c r="K27" s="394"/>
      <c r="L27" s="253"/>
      <c r="M27" s="163"/>
      <c r="N27" s="253"/>
      <c r="O27" s="161"/>
      <c r="P27" s="254"/>
      <c r="Q27" s="125"/>
      <c r="R27" s="251"/>
      <c r="S27" s="125"/>
      <c r="T27" s="251"/>
      <c r="U27" s="393">
        <f t="shared" si="0"/>
        <v>0</v>
      </c>
    </row>
    <row r="28" spans="1:21" x14ac:dyDescent="0.2">
      <c r="A28" s="122"/>
      <c r="B28" s="252"/>
      <c r="C28" s="123"/>
      <c r="D28" s="252"/>
      <c r="E28" s="123"/>
      <c r="F28" s="252"/>
      <c r="G28" s="85"/>
      <c r="H28" s="252"/>
      <c r="I28" s="123"/>
      <c r="J28" s="253"/>
      <c r="K28" s="394"/>
      <c r="L28" s="253"/>
      <c r="M28" s="163"/>
      <c r="N28" s="253"/>
      <c r="O28" s="161"/>
      <c r="P28" s="254"/>
      <c r="Q28" s="125"/>
      <c r="R28" s="251"/>
      <c r="S28" s="125"/>
      <c r="T28" s="251"/>
      <c r="U28" s="393">
        <f t="shared" si="0"/>
        <v>0</v>
      </c>
    </row>
    <row r="29" spans="1:21" x14ac:dyDescent="0.2">
      <c r="A29" s="122"/>
      <c r="B29" s="252"/>
      <c r="C29" s="123"/>
      <c r="D29" s="252"/>
      <c r="E29" s="123"/>
      <c r="F29" s="252"/>
      <c r="G29" s="85"/>
      <c r="H29" s="252"/>
      <c r="I29" s="123"/>
      <c r="J29" s="253"/>
      <c r="K29" s="394"/>
      <c r="L29" s="253"/>
      <c r="M29" s="163"/>
      <c r="N29" s="253"/>
      <c r="O29" s="161"/>
      <c r="P29" s="254"/>
      <c r="Q29" s="125"/>
      <c r="R29" s="251"/>
      <c r="S29" s="125"/>
      <c r="T29" s="251"/>
      <c r="U29" s="393">
        <f t="shared" si="0"/>
        <v>0</v>
      </c>
    </row>
    <row r="30" spans="1:21" x14ac:dyDescent="0.2">
      <c r="A30" s="122"/>
      <c r="B30" s="252"/>
      <c r="C30" s="123"/>
      <c r="D30" s="252"/>
      <c r="E30" s="123"/>
      <c r="F30" s="252"/>
      <c r="G30" s="85"/>
      <c r="H30" s="252"/>
      <c r="I30" s="123"/>
      <c r="J30" s="253"/>
      <c r="K30" s="394"/>
      <c r="L30" s="253"/>
      <c r="M30" s="163"/>
      <c r="N30" s="253"/>
      <c r="O30" s="161"/>
      <c r="P30" s="254"/>
      <c r="Q30" s="125"/>
      <c r="R30" s="251"/>
      <c r="S30" s="125"/>
      <c r="T30" s="251"/>
      <c r="U30" s="393">
        <f t="shared" si="0"/>
        <v>0</v>
      </c>
    </row>
    <row r="31" spans="1:21" x14ac:dyDescent="0.2">
      <c r="A31" s="122"/>
      <c r="B31" s="252"/>
      <c r="C31" s="123"/>
      <c r="D31" s="252"/>
      <c r="E31" s="123"/>
      <c r="F31" s="252"/>
      <c r="G31" s="85"/>
      <c r="H31" s="252"/>
      <c r="I31" s="123"/>
      <c r="J31" s="253"/>
      <c r="K31" s="394"/>
      <c r="L31" s="253"/>
      <c r="M31" s="163"/>
      <c r="N31" s="253"/>
      <c r="O31" s="161"/>
      <c r="P31" s="254"/>
      <c r="Q31" s="125"/>
      <c r="R31" s="251"/>
      <c r="S31" s="125"/>
      <c r="T31" s="251"/>
      <c r="U31" s="393">
        <f t="shared" si="0"/>
        <v>0</v>
      </c>
    </row>
    <row r="32" spans="1:21" x14ac:dyDescent="0.2">
      <c r="A32" s="122"/>
      <c r="B32" s="252"/>
      <c r="C32" s="123"/>
      <c r="D32" s="252"/>
      <c r="E32" s="123"/>
      <c r="F32" s="252"/>
      <c r="G32" s="85"/>
      <c r="H32" s="252"/>
      <c r="I32" s="123"/>
      <c r="J32" s="253"/>
      <c r="K32" s="394"/>
      <c r="L32" s="253"/>
      <c r="M32" s="163"/>
      <c r="N32" s="253"/>
      <c r="O32" s="161"/>
      <c r="P32" s="254"/>
      <c r="Q32" s="125"/>
      <c r="R32" s="251"/>
      <c r="S32" s="125"/>
      <c r="T32" s="251"/>
      <c r="U32" s="393">
        <f t="shared" si="0"/>
        <v>0</v>
      </c>
    </row>
    <row r="33" spans="1:21" x14ac:dyDescent="0.2">
      <c r="A33" s="122"/>
      <c r="B33" s="252"/>
      <c r="C33" s="123"/>
      <c r="D33" s="252"/>
      <c r="E33" s="123"/>
      <c r="F33" s="252"/>
      <c r="G33" s="85"/>
      <c r="H33" s="252"/>
      <c r="I33" s="123"/>
      <c r="J33" s="253"/>
      <c r="K33" s="394"/>
      <c r="L33" s="253"/>
      <c r="M33" s="163"/>
      <c r="N33" s="253"/>
      <c r="O33" s="161"/>
      <c r="P33" s="254"/>
      <c r="Q33" s="125"/>
      <c r="R33" s="251"/>
      <c r="S33" s="125"/>
      <c r="T33" s="251"/>
      <c r="U33" s="393">
        <f t="shared" si="0"/>
        <v>0</v>
      </c>
    </row>
    <row r="34" spans="1:21" x14ac:dyDescent="0.2">
      <c r="A34" s="122"/>
      <c r="B34" s="252"/>
      <c r="C34" s="123"/>
      <c r="D34" s="252"/>
      <c r="E34" s="123"/>
      <c r="F34" s="252"/>
      <c r="G34" s="85"/>
      <c r="H34" s="252"/>
      <c r="I34" s="123"/>
      <c r="J34" s="253"/>
      <c r="K34" s="394"/>
      <c r="L34" s="253"/>
      <c r="M34" s="163"/>
      <c r="N34" s="253"/>
      <c r="O34" s="161"/>
      <c r="P34" s="254"/>
      <c r="Q34" s="125"/>
      <c r="R34" s="251"/>
      <c r="S34" s="125"/>
      <c r="T34" s="251"/>
      <c r="U34" s="393">
        <f t="shared" si="0"/>
        <v>0</v>
      </c>
    </row>
    <row r="35" spans="1:21" x14ac:dyDescent="0.2">
      <c r="A35" s="122"/>
      <c r="B35" s="252"/>
      <c r="C35" s="123"/>
      <c r="D35" s="252"/>
      <c r="E35" s="123"/>
      <c r="F35" s="252"/>
      <c r="G35" s="85"/>
      <c r="H35" s="252"/>
      <c r="I35" s="123"/>
      <c r="J35" s="253"/>
      <c r="K35" s="394"/>
      <c r="L35" s="253"/>
      <c r="M35" s="163"/>
      <c r="N35" s="253"/>
      <c r="O35" s="161"/>
      <c r="P35" s="254"/>
      <c r="Q35" s="125"/>
      <c r="R35" s="251"/>
      <c r="S35" s="125"/>
      <c r="T35" s="251"/>
      <c r="U35" s="393">
        <f t="shared" si="0"/>
        <v>0</v>
      </c>
    </row>
    <row r="36" spans="1:21" x14ac:dyDescent="0.2">
      <c r="A36" s="122"/>
      <c r="B36" s="252"/>
      <c r="C36" s="123"/>
      <c r="D36" s="252"/>
      <c r="E36" s="123"/>
      <c r="F36" s="252"/>
      <c r="G36" s="85"/>
      <c r="H36" s="252"/>
      <c r="I36" s="123"/>
      <c r="J36" s="253"/>
      <c r="K36" s="394"/>
      <c r="L36" s="253"/>
      <c r="M36" s="163"/>
      <c r="N36" s="253"/>
      <c r="O36" s="161"/>
      <c r="P36" s="254"/>
      <c r="Q36" s="125"/>
      <c r="R36" s="251"/>
      <c r="S36" s="125"/>
      <c r="T36" s="251"/>
      <c r="U36" s="393">
        <f t="shared" si="0"/>
        <v>0</v>
      </c>
    </row>
    <row r="37" spans="1:21" x14ac:dyDescent="0.2">
      <c r="A37" s="122"/>
      <c r="B37" s="252"/>
      <c r="C37" s="123"/>
      <c r="D37" s="252"/>
      <c r="E37" s="123"/>
      <c r="F37" s="252"/>
      <c r="G37" s="85"/>
      <c r="H37" s="252"/>
      <c r="I37" s="123"/>
      <c r="J37" s="253"/>
      <c r="K37" s="394"/>
      <c r="L37" s="253"/>
      <c r="M37" s="163"/>
      <c r="N37" s="253"/>
      <c r="O37" s="161"/>
      <c r="P37" s="254"/>
      <c r="Q37" s="125"/>
      <c r="R37" s="251"/>
      <c r="S37" s="125"/>
      <c r="T37" s="251"/>
      <c r="U37" s="393">
        <f t="shared" si="0"/>
        <v>0</v>
      </c>
    </row>
    <row r="38" spans="1:21" x14ac:dyDescent="0.2">
      <c r="A38" s="122"/>
      <c r="B38" s="252"/>
      <c r="C38" s="123"/>
      <c r="D38" s="252"/>
      <c r="E38" s="123"/>
      <c r="F38" s="252"/>
      <c r="G38" s="85"/>
      <c r="H38" s="252"/>
      <c r="I38" s="123"/>
      <c r="J38" s="253"/>
      <c r="K38" s="394"/>
      <c r="L38" s="253"/>
      <c r="M38" s="163"/>
      <c r="N38" s="253"/>
      <c r="O38" s="161"/>
      <c r="P38" s="254"/>
      <c r="Q38" s="125"/>
      <c r="R38" s="251"/>
      <c r="S38" s="125"/>
      <c r="T38" s="251"/>
      <c r="U38" s="393">
        <f t="shared" si="0"/>
        <v>0</v>
      </c>
    </row>
    <row r="39" spans="1:21" x14ac:dyDescent="0.2">
      <c r="A39" s="122"/>
      <c r="B39" s="252"/>
      <c r="C39" s="123"/>
      <c r="D39" s="252"/>
      <c r="E39" s="123"/>
      <c r="F39" s="252"/>
      <c r="G39" s="85"/>
      <c r="H39" s="252"/>
      <c r="I39" s="123"/>
      <c r="J39" s="253"/>
      <c r="K39" s="394"/>
      <c r="L39" s="253"/>
      <c r="M39" s="163"/>
      <c r="N39" s="253"/>
      <c r="O39" s="161"/>
      <c r="P39" s="254"/>
      <c r="Q39" s="125"/>
      <c r="R39" s="251"/>
      <c r="S39" s="125"/>
      <c r="T39" s="251"/>
      <c r="U39" s="393">
        <f t="shared" si="0"/>
        <v>0</v>
      </c>
    </row>
    <row r="40" spans="1:21" x14ac:dyDescent="0.2">
      <c r="A40" s="122"/>
      <c r="B40" s="252"/>
      <c r="C40" s="123"/>
      <c r="D40" s="252"/>
      <c r="E40" s="123"/>
      <c r="F40" s="252"/>
      <c r="G40" s="85"/>
      <c r="H40" s="252"/>
      <c r="I40" s="123"/>
      <c r="J40" s="253"/>
      <c r="K40" s="394"/>
      <c r="L40" s="253"/>
      <c r="M40" s="163"/>
      <c r="N40" s="253"/>
      <c r="O40" s="161"/>
      <c r="P40" s="254"/>
      <c r="Q40" s="125"/>
      <c r="R40" s="251"/>
      <c r="S40" s="125"/>
      <c r="T40" s="251"/>
      <c r="U40" s="393">
        <f t="shared" si="0"/>
        <v>0</v>
      </c>
    </row>
    <row r="41" spans="1:21" x14ac:dyDescent="0.2">
      <c r="A41" s="122"/>
      <c r="B41" s="252"/>
      <c r="C41" s="123"/>
      <c r="D41" s="252"/>
      <c r="E41" s="123"/>
      <c r="F41" s="252"/>
      <c r="G41" s="85"/>
      <c r="H41" s="252"/>
      <c r="I41" s="123"/>
      <c r="J41" s="253"/>
      <c r="K41" s="394"/>
      <c r="L41" s="253"/>
      <c r="M41" s="163"/>
      <c r="N41" s="253"/>
      <c r="O41" s="161"/>
      <c r="P41" s="254"/>
      <c r="Q41" s="125"/>
      <c r="R41" s="251"/>
      <c r="S41" s="125"/>
      <c r="T41" s="251"/>
      <c r="U41" s="393">
        <f t="shared" si="0"/>
        <v>0</v>
      </c>
    </row>
    <row r="42" spans="1:21" x14ac:dyDescent="0.2">
      <c r="A42" s="122"/>
      <c r="B42" s="252"/>
      <c r="C42" s="123"/>
      <c r="D42" s="252"/>
      <c r="E42" s="123"/>
      <c r="F42" s="252"/>
      <c r="G42" s="85"/>
      <c r="H42" s="252"/>
      <c r="I42" s="123"/>
      <c r="J42" s="253"/>
      <c r="K42" s="394"/>
      <c r="L42" s="253"/>
      <c r="M42" s="163"/>
      <c r="N42" s="253"/>
      <c r="O42" s="161"/>
      <c r="P42" s="254"/>
      <c r="Q42" s="125"/>
      <c r="R42" s="251"/>
      <c r="S42" s="125"/>
      <c r="T42" s="251"/>
      <c r="U42" s="393">
        <f t="shared" si="0"/>
        <v>0</v>
      </c>
    </row>
    <row r="43" spans="1:21" x14ac:dyDescent="0.2">
      <c r="A43" s="122"/>
      <c r="B43" s="252"/>
      <c r="C43" s="123"/>
      <c r="D43" s="252"/>
      <c r="E43" s="123"/>
      <c r="F43" s="252"/>
      <c r="G43" s="85"/>
      <c r="H43" s="252"/>
      <c r="I43" s="123"/>
      <c r="J43" s="253"/>
      <c r="K43" s="394"/>
      <c r="L43" s="253"/>
      <c r="M43" s="163"/>
      <c r="N43" s="253"/>
      <c r="O43" s="161"/>
      <c r="P43" s="254"/>
      <c r="Q43" s="125"/>
      <c r="R43" s="251"/>
      <c r="S43" s="125"/>
      <c r="T43" s="251"/>
      <c r="U43" s="393">
        <f t="shared" si="0"/>
        <v>0</v>
      </c>
    </row>
    <row r="44" spans="1:21" x14ac:dyDescent="0.2">
      <c r="A44" s="122"/>
      <c r="B44" s="252"/>
      <c r="C44" s="123"/>
      <c r="D44" s="252"/>
      <c r="E44" s="123"/>
      <c r="F44" s="252"/>
      <c r="G44" s="85"/>
      <c r="H44" s="252"/>
      <c r="I44" s="123"/>
      <c r="J44" s="253"/>
      <c r="K44" s="394"/>
      <c r="L44" s="253"/>
      <c r="M44" s="163"/>
      <c r="N44" s="253"/>
      <c r="O44" s="161"/>
      <c r="P44" s="254"/>
      <c r="Q44" s="125"/>
      <c r="R44" s="251"/>
      <c r="S44" s="125"/>
      <c r="T44" s="251"/>
      <c r="U44" s="393">
        <f t="shared" si="0"/>
        <v>0</v>
      </c>
    </row>
    <row r="45" spans="1:21" x14ac:dyDescent="0.2">
      <c r="A45" s="122"/>
      <c r="B45" s="252"/>
      <c r="C45" s="123"/>
      <c r="D45" s="252"/>
      <c r="E45" s="123"/>
      <c r="F45" s="252"/>
      <c r="G45" s="85"/>
      <c r="H45" s="252"/>
      <c r="I45" s="123"/>
      <c r="J45" s="253"/>
      <c r="K45" s="394"/>
      <c r="L45" s="253"/>
      <c r="M45" s="163"/>
      <c r="N45" s="253"/>
      <c r="O45" s="161"/>
      <c r="P45" s="254"/>
      <c r="Q45" s="125"/>
      <c r="R45" s="251"/>
      <c r="S45" s="125"/>
      <c r="T45" s="251"/>
      <c r="U45" s="393">
        <f t="shared" si="0"/>
        <v>0</v>
      </c>
    </row>
    <row r="46" spans="1:21" x14ac:dyDescent="0.2">
      <c r="A46" s="122"/>
      <c r="B46" s="252"/>
      <c r="C46" s="123"/>
      <c r="D46" s="252"/>
      <c r="E46" s="123"/>
      <c r="F46" s="252"/>
      <c r="G46" s="85"/>
      <c r="H46" s="252"/>
      <c r="I46" s="123"/>
      <c r="J46" s="253"/>
      <c r="K46" s="394"/>
      <c r="L46" s="253"/>
      <c r="M46" s="163"/>
      <c r="N46" s="253"/>
      <c r="O46" s="161"/>
      <c r="P46" s="254"/>
      <c r="Q46" s="125"/>
      <c r="R46" s="251"/>
      <c r="S46" s="125"/>
      <c r="T46" s="251"/>
      <c r="U46" s="393">
        <f t="shared" si="0"/>
        <v>0</v>
      </c>
    </row>
    <row r="47" spans="1:21" x14ac:dyDescent="0.2">
      <c r="A47" s="122"/>
      <c r="B47" s="252"/>
      <c r="C47" s="123"/>
      <c r="D47" s="252"/>
      <c r="E47" s="123"/>
      <c r="F47" s="252"/>
      <c r="G47" s="85"/>
      <c r="H47" s="252"/>
      <c r="I47" s="123"/>
      <c r="J47" s="253"/>
      <c r="K47" s="394"/>
      <c r="L47" s="253"/>
      <c r="M47" s="163"/>
      <c r="N47" s="253"/>
      <c r="O47" s="161"/>
      <c r="P47" s="254"/>
      <c r="Q47" s="125"/>
      <c r="R47" s="251"/>
      <c r="S47" s="125"/>
      <c r="T47" s="251"/>
      <c r="U47" s="393">
        <f t="shared" si="0"/>
        <v>0</v>
      </c>
    </row>
    <row r="48" spans="1:21" x14ac:dyDescent="0.2">
      <c r="A48" s="122"/>
      <c r="B48" s="252"/>
      <c r="C48" s="123"/>
      <c r="D48" s="252"/>
      <c r="E48" s="123"/>
      <c r="F48" s="252"/>
      <c r="G48" s="85"/>
      <c r="H48" s="252"/>
      <c r="I48" s="123"/>
      <c r="J48" s="253"/>
      <c r="K48" s="394"/>
      <c r="L48" s="253"/>
      <c r="M48" s="163"/>
      <c r="N48" s="253"/>
      <c r="O48" s="161"/>
      <c r="P48" s="254"/>
      <c r="Q48" s="125"/>
      <c r="R48" s="251"/>
      <c r="S48" s="125"/>
      <c r="T48" s="251"/>
      <c r="U48" s="393">
        <f t="shared" si="0"/>
        <v>0</v>
      </c>
    </row>
    <row r="49" spans="1:21" x14ac:dyDescent="0.2">
      <c r="A49" s="122"/>
      <c r="B49" s="252"/>
      <c r="C49" s="123"/>
      <c r="D49" s="252"/>
      <c r="E49" s="123"/>
      <c r="F49" s="252"/>
      <c r="G49" s="85"/>
      <c r="H49" s="252"/>
      <c r="I49" s="123"/>
      <c r="J49" s="253"/>
      <c r="K49" s="394"/>
      <c r="L49" s="253"/>
      <c r="M49" s="163"/>
      <c r="N49" s="253"/>
      <c r="O49" s="161"/>
      <c r="P49" s="254"/>
      <c r="Q49" s="125"/>
      <c r="R49" s="251"/>
      <c r="S49" s="125"/>
      <c r="T49" s="251"/>
      <c r="U49" s="393">
        <f t="shared" si="0"/>
        <v>0</v>
      </c>
    </row>
    <row r="50" spans="1:21" x14ac:dyDescent="0.2">
      <c r="A50" s="122"/>
      <c r="B50" s="252"/>
      <c r="C50" s="123"/>
      <c r="D50" s="252"/>
      <c r="E50" s="123"/>
      <c r="F50" s="252"/>
      <c r="G50" s="85"/>
      <c r="H50" s="252"/>
      <c r="I50" s="123"/>
      <c r="J50" s="253"/>
      <c r="K50" s="394"/>
      <c r="L50" s="253"/>
      <c r="M50" s="163"/>
      <c r="N50" s="253"/>
      <c r="O50" s="161"/>
      <c r="P50" s="254"/>
      <c r="Q50" s="125"/>
      <c r="R50" s="251"/>
      <c r="S50" s="125"/>
      <c r="T50" s="251"/>
      <c r="U50" s="393">
        <f t="shared" si="0"/>
        <v>0</v>
      </c>
    </row>
    <row r="51" spans="1:21" x14ac:dyDescent="0.2">
      <c r="A51" s="122"/>
      <c r="B51" s="252"/>
      <c r="C51" s="123"/>
      <c r="D51" s="252"/>
      <c r="E51" s="123"/>
      <c r="F51" s="252"/>
      <c r="G51" s="85"/>
      <c r="H51" s="252"/>
      <c r="I51" s="123"/>
      <c r="J51" s="253"/>
      <c r="K51" s="394"/>
      <c r="L51" s="253"/>
      <c r="M51" s="163"/>
      <c r="N51" s="253"/>
      <c r="O51" s="161"/>
      <c r="P51" s="254"/>
      <c r="Q51" s="125"/>
      <c r="R51" s="251"/>
      <c r="S51" s="125"/>
      <c r="T51" s="251"/>
      <c r="U51" s="393">
        <f t="shared" si="0"/>
        <v>0</v>
      </c>
    </row>
    <row r="52" spans="1:21" x14ac:dyDescent="0.2">
      <c r="A52" s="122"/>
      <c r="B52" s="252"/>
      <c r="C52" s="123"/>
      <c r="D52" s="252"/>
      <c r="E52" s="123"/>
      <c r="F52" s="252"/>
      <c r="G52" s="85"/>
      <c r="H52" s="252"/>
      <c r="I52" s="123"/>
      <c r="J52" s="253"/>
      <c r="K52" s="394"/>
      <c r="L52" s="253"/>
      <c r="M52" s="163"/>
      <c r="N52" s="253"/>
      <c r="O52" s="161"/>
      <c r="P52" s="254"/>
      <c r="Q52" s="125"/>
      <c r="R52" s="251"/>
      <c r="S52" s="125"/>
      <c r="T52" s="251"/>
      <c r="U52" s="393">
        <f t="shared" si="0"/>
        <v>0</v>
      </c>
    </row>
    <row r="53" spans="1:21" x14ac:dyDescent="0.2">
      <c r="A53" s="122"/>
      <c r="B53" s="252"/>
      <c r="C53" s="123"/>
      <c r="D53" s="252"/>
      <c r="E53" s="123"/>
      <c r="F53" s="252"/>
      <c r="G53" s="85"/>
      <c r="H53" s="252"/>
      <c r="I53" s="123"/>
      <c r="J53" s="253"/>
      <c r="K53" s="394"/>
      <c r="L53" s="253"/>
      <c r="M53" s="163"/>
      <c r="N53" s="253"/>
      <c r="O53" s="161"/>
      <c r="P53" s="254"/>
      <c r="Q53" s="125"/>
      <c r="R53" s="251"/>
      <c r="S53" s="125"/>
      <c r="T53" s="251"/>
      <c r="U53" s="393">
        <f t="shared" si="0"/>
        <v>0</v>
      </c>
    </row>
    <row r="54" spans="1:21" x14ac:dyDescent="0.2">
      <c r="A54" s="122"/>
      <c r="B54" s="252"/>
      <c r="C54" s="123"/>
      <c r="D54" s="252"/>
      <c r="E54" s="123"/>
      <c r="F54" s="252"/>
      <c r="G54" s="85"/>
      <c r="H54" s="252"/>
      <c r="I54" s="123"/>
      <c r="J54" s="253"/>
      <c r="K54" s="394"/>
      <c r="L54" s="253"/>
      <c r="M54" s="163"/>
      <c r="N54" s="253"/>
      <c r="O54" s="161"/>
      <c r="P54" s="254"/>
      <c r="Q54" s="125"/>
      <c r="R54" s="251"/>
      <c r="S54" s="125"/>
      <c r="T54" s="251"/>
      <c r="U54" s="393">
        <f t="shared" si="0"/>
        <v>0</v>
      </c>
    </row>
    <row r="55" spans="1:21" x14ac:dyDescent="0.2">
      <c r="A55" s="122"/>
      <c r="B55" s="252"/>
      <c r="C55" s="123"/>
      <c r="D55" s="252"/>
      <c r="E55" s="123"/>
      <c r="F55" s="252"/>
      <c r="G55" s="85"/>
      <c r="H55" s="252"/>
      <c r="I55" s="123"/>
      <c r="J55" s="253"/>
      <c r="K55" s="394"/>
      <c r="L55" s="253"/>
      <c r="M55" s="163"/>
      <c r="N55" s="253"/>
      <c r="O55" s="161"/>
      <c r="P55" s="254"/>
      <c r="Q55" s="125"/>
      <c r="R55" s="251"/>
      <c r="S55" s="125"/>
      <c r="T55" s="251"/>
      <c r="U55" s="393">
        <f t="shared" si="0"/>
        <v>0</v>
      </c>
    </row>
    <row r="56" spans="1:21" x14ac:dyDescent="0.2">
      <c r="A56" s="122"/>
      <c r="B56" s="252"/>
      <c r="C56" s="123"/>
      <c r="D56" s="252"/>
      <c r="E56" s="123"/>
      <c r="F56" s="252"/>
      <c r="G56" s="85"/>
      <c r="H56" s="252"/>
      <c r="I56" s="123"/>
      <c r="J56" s="253"/>
      <c r="K56" s="394"/>
      <c r="L56" s="253"/>
      <c r="M56" s="163"/>
      <c r="N56" s="253"/>
      <c r="O56" s="161"/>
      <c r="P56" s="254"/>
      <c r="Q56" s="125"/>
      <c r="R56" s="251"/>
      <c r="S56" s="125"/>
      <c r="T56" s="251"/>
      <c r="U56" s="393">
        <f t="shared" si="0"/>
        <v>0</v>
      </c>
    </row>
    <row r="57" spans="1:21" x14ac:dyDescent="0.2">
      <c r="A57" s="122"/>
      <c r="B57" s="252"/>
      <c r="C57" s="123"/>
      <c r="D57" s="252"/>
      <c r="E57" s="123"/>
      <c r="F57" s="252"/>
      <c r="G57" s="85"/>
      <c r="H57" s="252"/>
      <c r="I57" s="123"/>
      <c r="J57" s="253"/>
      <c r="K57" s="394"/>
      <c r="L57" s="253"/>
      <c r="M57" s="163"/>
      <c r="N57" s="253"/>
      <c r="O57" s="161"/>
      <c r="P57" s="254"/>
      <c r="Q57" s="125"/>
      <c r="R57" s="251"/>
      <c r="S57" s="125"/>
      <c r="T57" s="251"/>
      <c r="U57" s="393">
        <f t="shared" si="0"/>
        <v>0</v>
      </c>
    </row>
    <row r="58" spans="1:21" x14ac:dyDescent="0.2">
      <c r="A58" s="122"/>
      <c r="B58" s="252"/>
      <c r="C58" s="123"/>
      <c r="D58" s="252"/>
      <c r="E58" s="123"/>
      <c r="F58" s="252"/>
      <c r="G58" s="85"/>
      <c r="H58" s="252"/>
      <c r="I58" s="123"/>
      <c r="J58" s="253"/>
      <c r="K58" s="394"/>
      <c r="L58" s="253"/>
      <c r="M58" s="163"/>
      <c r="N58" s="253"/>
      <c r="O58" s="161"/>
      <c r="P58" s="254"/>
      <c r="Q58" s="125"/>
      <c r="R58" s="251"/>
      <c r="S58" s="125"/>
      <c r="T58" s="251"/>
      <c r="U58" s="393">
        <f t="shared" si="0"/>
        <v>0</v>
      </c>
    </row>
    <row r="59" spans="1:21" x14ac:dyDescent="0.2">
      <c r="A59" s="122"/>
      <c r="B59" s="252"/>
      <c r="C59" s="123"/>
      <c r="D59" s="252"/>
      <c r="E59" s="123"/>
      <c r="F59" s="252"/>
      <c r="G59" s="85"/>
      <c r="H59" s="252"/>
      <c r="I59" s="123"/>
      <c r="J59" s="253"/>
      <c r="K59" s="394"/>
      <c r="L59" s="253"/>
      <c r="M59" s="163"/>
      <c r="N59" s="253"/>
      <c r="O59" s="161"/>
      <c r="P59" s="254"/>
      <c r="Q59" s="125"/>
      <c r="R59" s="251"/>
      <c r="S59" s="125"/>
      <c r="T59" s="251"/>
      <c r="U59" s="393">
        <f t="shared" si="0"/>
        <v>0</v>
      </c>
    </row>
    <row r="60" spans="1:21" x14ac:dyDescent="0.2">
      <c r="A60" s="122"/>
      <c r="B60" s="252"/>
      <c r="C60" s="123"/>
      <c r="D60" s="252"/>
      <c r="E60" s="123"/>
      <c r="F60" s="252"/>
      <c r="G60" s="85"/>
      <c r="H60" s="252"/>
      <c r="I60" s="123"/>
      <c r="J60" s="253"/>
      <c r="K60" s="394"/>
      <c r="L60" s="253"/>
      <c r="M60" s="163"/>
      <c r="N60" s="253"/>
      <c r="O60" s="161"/>
      <c r="P60" s="254"/>
      <c r="Q60" s="125"/>
      <c r="R60" s="251"/>
      <c r="S60" s="125"/>
      <c r="T60" s="251"/>
      <c r="U60" s="393">
        <f t="shared" si="0"/>
        <v>0</v>
      </c>
    </row>
    <row r="61" spans="1:21" x14ac:dyDescent="0.2">
      <c r="A61" s="122"/>
      <c r="B61" s="252"/>
      <c r="C61" s="123"/>
      <c r="D61" s="252"/>
      <c r="E61" s="123"/>
      <c r="F61" s="252"/>
      <c r="G61" s="85"/>
      <c r="H61" s="252"/>
      <c r="I61" s="123"/>
      <c r="J61" s="253"/>
      <c r="K61" s="394"/>
      <c r="L61" s="253"/>
      <c r="M61" s="163"/>
      <c r="N61" s="253"/>
      <c r="O61" s="161"/>
      <c r="P61" s="254"/>
      <c r="Q61" s="125"/>
      <c r="R61" s="251"/>
      <c r="S61" s="125"/>
      <c r="T61" s="251"/>
      <c r="U61" s="393">
        <f t="shared" si="0"/>
        <v>0</v>
      </c>
    </row>
    <row r="62" spans="1:21" x14ac:dyDescent="0.2">
      <c r="A62" s="122"/>
      <c r="B62" s="252"/>
      <c r="C62" s="123"/>
      <c r="D62" s="252"/>
      <c r="E62" s="123"/>
      <c r="F62" s="252"/>
      <c r="G62" s="85"/>
      <c r="H62" s="252"/>
      <c r="I62" s="123"/>
      <c r="J62" s="253"/>
      <c r="K62" s="394"/>
      <c r="L62" s="253"/>
      <c r="M62" s="163"/>
      <c r="N62" s="253"/>
      <c r="O62" s="161"/>
      <c r="P62" s="254"/>
      <c r="Q62" s="125"/>
      <c r="R62" s="251"/>
      <c r="S62" s="125"/>
      <c r="T62" s="251"/>
      <c r="U62" s="393">
        <f t="shared" si="0"/>
        <v>0</v>
      </c>
    </row>
    <row r="63" spans="1:21" x14ac:dyDescent="0.2">
      <c r="A63" s="122"/>
      <c r="B63" s="252"/>
      <c r="C63" s="123"/>
      <c r="D63" s="252"/>
      <c r="E63" s="123"/>
      <c r="F63" s="252"/>
      <c r="G63" s="85"/>
      <c r="H63" s="252"/>
      <c r="I63" s="123"/>
      <c r="J63" s="253"/>
      <c r="K63" s="394"/>
      <c r="L63" s="253"/>
      <c r="M63" s="163"/>
      <c r="N63" s="253"/>
      <c r="O63" s="161"/>
      <c r="P63" s="254"/>
      <c r="Q63" s="125"/>
      <c r="R63" s="251"/>
      <c r="S63" s="125"/>
      <c r="T63" s="251"/>
      <c r="U63" s="393">
        <f t="shared" si="0"/>
        <v>0</v>
      </c>
    </row>
    <row r="64" spans="1:21" x14ac:dyDescent="0.2">
      <c r="A64" s="122"/>
      <c r="B64" s="252"/>
      <c r="C64" s="123"/>
      <c r="D64" s="252"/>
      <c r="E64" s="123"/>
      <c r="F64" s="252"/>
      <c r="G64" s="85"/>
      <c r="H64" s="252"/>
      <c r="I64" s="123"/>
      <c r="J64" s="253"/>
      <c r="K64" s="394"/>
      <c r="L64" s="253"/>
      <c r="M64" s="163"/>
      <c r="N64" s="253"/>
      <c r="O64" s="161"/>
      <c r="P64" s="254"/>
      <c r="Q64" s="125"/>
      <c r="R64" s="251"/>
      <c r="S64" s="125"/>
      <c r="T64" s="251"/>
      <c r="U64" s="393">
        <f t="shared" si="0"/>
        <v>0</v>
      </c>
    </row>
    <row r="65" spans="1:21" x14ac:dyDescent="0.2">
      <c r="A65" s="122"/>
      <c r="B65" s="252"/>
      <c r="C65" s="123"/>
      <c r="D65" s="252"/>
      <c r="E65" s="123"/>
      <c r="F65" s="252"/>
      <c r="G65" s="85"/>
      <c r="H65" s="252"/>
      <c r="I65" s="123"/>
      <c r="J65" s="253"/>
      <c r="K65" s="394"/>
      <c r="L65" s="253"/>
      <c r="M65" s="163"/>
      <c r="N65" s="253"/>
      <c r="O65" s="161"/>
      <c r="P65" s="254"/>
      <c r="Q65" s="125"/>
      <c r="R65" s="251"/>
      <c r="S65" s="125"/>
      <c r="T65" s="251"/>
      <c r="U65" s="393">
        <f t="shared" si="0"/>
        <v>0</v>
      </c>
    </row>
    <row r="66" spans="1:21" x14ac:dyDescent="0.2">
      <c r="A66" s="122"/>
      <c r="B66" s="252"/>
      <c r="C66" s="123"/>
      <c r="D66" s="252"/>
      <c r="E66" s="123"/>
      <c r="F66" s="252"/>
      <c r="G66" s="85"/>
      <c r="H66" s="252"/>
      <c r="I66" s="123"/>
      <c r="J66" s="253"/>
      <c r="K66" s="394"/>
      <c r="L66" s="253"/>
      <c r="M66" s="163"/>
      <c r="N66" s="253"/>
      <c r="O66" s="161"/>
      <c r="P66" s="254"/>
      <c r="Q66" s="125"/>
      <c r="R66" s="251"/>
      <c r="S66" s="125"/>
      <c r="T66" s="251"/>
      <c r="U66" s="393">
        <f t="shared" si="0"/>
        <v>0</v>
      </c>
    </row>
    <row r="67" spans="1:21" x14ac:dyDescent="0.2">
      <c r="A67" s="122"/>
      <c r="B67" s="252"/>
      <c r="C67" s="123"/>
      <c r="D67" s="252"/>
      <c r="E67" s="123"/>
      <c r="F67" s="252"/>
      <c r="G67" s="85"/>
      <c r="H67" s="252"/>
      <c r="I67" s="123"/>
      <c r="J67" s="253"/>
      <c r="K67" s="394"/>
      <c r="L67" s="253"/>
      <c r="M67" s="163"/>
      <c r="N67" s="253"/>
      <c r="O67" s="161"/>
      <c r="P67" s="254"/>
      <c r="Q67" s="125"/>
      <c r="R67" s="251"/>
      <c r="S67" s="125"/>
      <c r="T67" s="251"/>
      <c r="U67" s="393">
        <f t="shared" si="0"/>
        <v>0</v>
      </c>
    </row>
    <row r="68" spans="1:21" x14ac:dyDescent="0.2">
      <c r="A68" s="122"/>
      <c r="B68" s="252"/>
      <c r="C68" s="123"/>
      <c r="D68" s="252"/>
      <c r="E68" s="123"/>
      <c r="F68" s="252"/>
      <c r="G68" s="85"/>
      <c r="H68" s="252"/>
      <c r="I68" s="123"/>
      <c r="J68" s="253"/>
      <c r="K68" s="394"/>
      <c r="L68" s="253"/>
      <c r="M68" s="163"/>
      <c r="N68" s="253"/>
      <c r="O68" s="161"/>
      <c r="P68" s="254"/>
      <c r="Q68" s="125"/>
      <c r="R68" s="251"/>
      <c r="S68" s="125"/>
      <c r="T68" s="251"/>
      <c r="U68" s="393">
        <f t="shared" si="0"/>
        <v>0</v>
      </c>
    </row>
    <row r="69" spans="1:21" x14ac:dyDescent="0.2">
      <c r="A69" s="122"/>
      <c r="B69" s="252"/>
      <c r="C69" s="123"/>
      <c r="D69" s="252"/>
      <c r="E69" s="123"/>
      <c r="F69" s="252"/>
      <c r="G69" s="85"/>
      <c r="H69" s="252"/>
      <c r="I69" s="123"/>
      <c r="J69" s="253"/>
      <c r="K69" s="394"/>
      <c r="L69" s="253"/>
      <c r="M69" s="163"/>
      <c r="N69" s="253"/>
      <c r="O69" s="161"/>
      <c r="P69" s="254"/>
      <c r="Q69" s="125"/>
      <c r="R69" s="251"/>
      <c r="S69" s="125"/>
      <c r="T69" s="251"/>
      <c r="U69" s="393">
        <f t="shared" si="0"/>
        <v>0</v>
      </c>
    </row>
    <row r="70" spans="1:21" x14ac:dyDescent="0.2">
      <c r="A70" s="122"/>
      <c r="B70" s="252"/>
      <c r="C70" s="123"/>
      <c r="D70" s="252"/>
      <c r="E70" s="123"/>
      <c r="F70" s="252"/>
      <c r="G70" s="85"/>
      <c r="H70" s="252"/>
      <c r="I70" s="123"/>
      <c r="J70" s="253"/>
      <c r="K70" s="394"/>
      <c r="L70" s="253"/>
      <c r="M70" s="163"/>
      <c r="N70" s="253"/>
      <c r="O70" s="161"/>
      <c r="P70" s="254"/>
      <c r="Q70" s="125"/>
      <c r="R70" s="251"/>
      <c r="S70" s="125"/>
      <c r="T70" s="251"/>
      <c r="U70" s="393">
        <f t="shared" si="0"/>
        <v>0</v>
      </c>
    </row>
    <row r="71" spans="1:21" x14ac:dyDescent="0.2">
      <c r="A71" s="122"/>
      <c r="B71" s="252"/>
      <c r="C71" s="123"/>
      <c r="D71" s="252"/>
      <c r="E71" s="123"/>
      <c r="F71" s="252"/>
      <c r="G71" s="85"/>
      <c r="H71" s="252"/>
      <c r="I71" s="123"/>
      <c r="J71" s="253"/>
      <c r="K71" s="394"/>
      <c r="L71" s="253"/>
      <c r="M71" s="163"/>
      <c r="N71" s="253"/>
      <c r="O71" s="161"/>
      <c r="P71" s="254"/>
      <c r="Q71" s="125"/>
      <c r="R71" s="251"/>
      <c r="S71" s="125"/>
      <c r="T71" s="251"/>
      <c r="U71" s="393">
        <f t="shared" si="0"/>
        <v>0</v>
      </c>
    </row>
    <row r="72" spans="1:21" x14ac:dyDescent="0.2">
      <c r="A72" s="122"/>
      <c r="B72" s="252"/>
      <c r="C72" s="123"/>
      <c r="D72" s="252"/>
      <c r="E72" s="123"/>
      <c r="F72" s="252"/>
      <c r="G72" s="85"/>
      <c r="H72" s="252"/>
      <c r="I72" s="123"/>
      <c r="J72" s="253"/>
      <c r="K72" s="394"/>
      <c r="L72" s="253"/>
      <c r="M72" s="163"/>
      <c r="N72" s="253"/>
      <c r="O72" s="161"/>
      <c r="P72" s="254"/>
      <c r="Q72" s="125"/>
      <c r="R72" s="251"/>
      <c r="S72" s="125"/>
      <c r="T72" s="251"/>
      <c r="U72" s="393">
        <f t="shared" si="0"/>
        <v>0</v>
      </c>
    </row>
    <row r="73" spans="1:21" x14ac:dyDescent="0.2">
      <c r="A73" s="122"/>
      <c r="B73" s="252"/>
      <c r="C73" s="123"/>
      <c r="D73" s="252"/>
      <c r="E73" s="123"/>
      <c r="F73" s="252"/>
      <c r="G73" s="85"/>
      <c r="H73" s="252"/>
      <c r="I73" s="123"/>
      <c r="J73" s="253"/>
      <c r="K73" s="394"/>
      <c r="L73" s="253"/>
      <c r="M73" s="163"/>
      <c r="N73" s="253"/>
      <c r="O73" s="161"/>
      <c r="P73" s="254"/>
      <c r="Q73" s="125"/>
      <c r="R73" s="251"/>
      <c r="S73" s="125"/>
      <c r="T73" s="251"/>
      <c r="U73" s="393">
        <f t="shared" si="0"/>
        <v>0</v>
      </c>
    </row>
    <row r="74" spans="1:21" x14ac:dyDescent="0.2">
      <c r="A74" s="122"/>
      <c r="B74" s="252"/>
      <c r="C74" s="123"/>
      <c r="D74" s="252"/>
      <c r="E74" s="123"/>
      <c r="F74" s="252"/>
      <c r="G74" s="85"/>
      <c r="H74" s="252"/>
      <c r="I74" s="123"/>
      <c r="J74" s="253"/>
      <c r="K74" s="394"/>
      <c r="L74" s="253"/>
      <c r="M74" s="163"/>
      <c r="N74" s="253"/>
      <c r="O74" s="161"/>
      <c r="P74" s="254"/>
      <c r="Q74" s="125"/>
      <c r="R74" s="251"/>
      <c r="S74" s="125"/>
      <c r="T74" s="251"/>
      <c r="U74" s="393">
        <f t="shared" si="0"/>
        <v>0</v>
      </c>
    </row>
    <row r="75" spans="1:21" x14ac:dyDescent="0.2">
      <c r="A75" s="122"/>
      <c r="B75" s="252"/>
      <c r="C75" s="123"/>
      <c r="D75" s="252"/>
      <c r="E75" s="123"/>
      <c r="F75" s="252"/>
      <c r="G75" s="85"/>
      <c r="H75" s="252"/>
      <c r="I75" s="123"/>
      <c r="J75" s="253"/>
      <c r="K75" s="394"/>
      <c r="L75" s="253"/>
      <c r="M75" s="163"/>
      <c r="N75" s="253"/>
      <c r="O75" s="161"/>
      <c r="P75" s="254"/>
      <c r="Q75" s="125"/>
      <c r="R75" s="251"/>
      <c r="S75" s="125"/>
      <c r="T75" s="251"/>
      <c r="U75" s="393">
        <f t="shared" si="0"/>
        <v>0</v>
      </c>
    </row>
    <row r="76" spans="1:21" x14ac:dyDescent="0.2">
      <c r="A76" s="122"/>
      <c r="B76" s="252"/>
      <c r="C76" s="123"/>
      <c r="D76" s="252"/>
      <c r="E76" s="123"/>
      <c r="F76" s="252"/>
      <c r="G76" s="85"/>
      <c r="H76" s="252"/>
      <c r="I76" s="123"/>
      <c r="J76" s="253"/>
      <c r="K76" s="394"/>
      <c r="L76" s="253"/>
      <c r="M76" s="163"/>
      <c r="N76" s="253"/>
      <c r="O76" s="161"/>
      <c r="P76" s="254"/>
      <c r="Q76" s="125"/>
      <c r="R76" s="251"/>
      <c r="S76" s="125"/>
      <c r="T76" s="251"/>
      <c r="U76" s="393">
        <f t="shared" si="0"/>
        <v>0</v>
      </c>
    </row>
    <row r="77" spans="1:21" x14ac:dyDescent="0.2">
      <c r="A77" s="122"/>
      <c r="B77" s="252"/>
      <c r="C77" s="123"/>
      <c r="D77" s="252"/>
      <c r="E77" s="123"/>
      <c r="F77" s="252"/>
      <c r="G77" s="85"/>
      <c r="H77" s="252"/>
      <c r="I77" s="123"/>
      <c r="J77" s="253"/>
      <c r="K77" s="394"/>
      <c r="L77" s="253"/>
      <c r="M77" s="163"/>
      <c r="N77" s="253"/>
      <c r="O77" s="161"/>
      <c r="P77" s="254"/>
      <c r="Q77" s="125"/>
      <c r="R77" s="251"/>
      <c r="S77" s="125"/>
      <c r="T77" s="251"/>
      <c r="U77" s="393">
        <f t="shared" si="0"/>
        <v>0</v>
      </c>
    </row>
    <row r="78" spans="1:21" x14ac:dyDescent="0.2">
      <c r="A78" s="122"/>
      <c r="B78" s="252"/>
      <c r="C78" s="123"/>
      <c r="D78" s="252"/>
      <c r="E78" s="123"/>
      <c r="F78" s="252"/>
      <c r="G78" s="85"/>
      <c r="H78" s="252"/>
      <c r="I78" s="123"/>
      <c r="J78" s="253"/>
      <c r="K78" s="394"/>
      <c r="L78" s="253"/>
      <c r="M78" s="163"/>
      <c r="N78" s="253"/>
      <c r="O78" s="161"/>
      <c r="P78" s="254"/>
      <c r="Q78" s="125"/>
      <c r="R78" s="251"/>
      <c r="S78" s="125"/>
      <c r="T78" s="251"/>
      <c r="U78" s="393">
        <f t="shared" si="0"/>
        <v>0</v>
      </c>
    </row>
    <row r="79" spans="1:21" x14ac:dyDescent="0.2">
      <c r="A79" s="122"/>
      <c r="B79" s="252"/>
      <c r="C79" s="123"/>
      <c r="D79" s="252"/>
      <c r="E79" s="123"/>
      <c r="F79" s="252"/>
      <c r="G79" s="85"/>
      <c r="H79" s="252"/>
      <c r="I79" s="123"/>
      <c r="J79" s="253"/>
      <c r="K79" s="394"/>
      <c r="L79" s="253"/>
      <c r="M79" s="163"/>
      <c r="N79" s="253"/>
      <c r="O79" s="161"/>
      <c r="P79" s="254"/>
      <c r="Q79" s="125"/>
      <c r="R79" s="251"/>
      <c r="S79" s="125"/>
      <c r="T79" s="251"/>
      <c r="U79" s="393">
        <f t="shared" si="0"/>
        <v>0</v>
      </c>
    </row>
    <row r="80" spans="1:21" x14ac:dyDescent="0.2">
      <c r="A80" s="122"/>
      <c r="B80" s="252"/>
      <c r="C80" s="123"/>
      <c r="D80" s="252"/>
      <c r="E80" s="123"/>
      <c r="F80" s="252"/>
      <c r="G80" s="85"/>
      <c r="H80" s="252"/>
      <c r="I80" s="123"/>
      <c r="J80" s="253"/>
      <c r="K80" s="394"/>
      <c r="L80" s="253"/>
      <c r="M80" s="163"/>
      <c r="N80" s="253"/>
      <c r="O80" s="161"/>
      <c r="P80" s="254"/>
      <c r="Q80" s="125"/>
      <c r="R80" s="251"/>
      <c r="S80" s="125"/>
      <c r="T80" s="251"/>
      <c r="U80" s="393">
        <f t="shared" si="0"/>
        <v>0</v>
      </c>
    </row>
    <row r="81" spans="1:21" x14ac:dyDescent="0.2">
      <c r="A81" s="122"/>
      <c r="B81" s="252"/>
      <c r="C81" s="123"/>
      <c r="D81" s="252"/>
      <c r="E81" s="123"/>
      <c r="F81" s="252"/>
      <c r="G81" s="85"/>
      <c r="H81" s="252"/>
      <c r="I81" s="123"/>
      <c r="J81" s="253"/>
      <c r="K81" s="394"/>
      <c r="L81" s="253"/>
      <c r="M81" s="163"/>
      <c r="N81" s="253"/>
      <c r="O81" s="161"/>
      <c r="P81" s="254"/>
      <c r="Q81" s="125"/>
      <c r="R81" s="251"/>
      <c r="S81" s="125"/>
      <c r="T81" s="251"/>
      <c r="U81" s="393">
        <f t="shared" si="0"/>
        <v>0</v>
      </c>
    </row>
    <row r="82" spans="1:21" x14ac:dyDescent="0.2">
      <c r="A82" s="122"/>
      <c r="B82" s="252"/>
      <c r="C82" s="123"/>
      <c r="D82" s="252"/>
      <c r="E82" s="123"/>
      <c r="F82" s="252"/>
      <c r="G82" s="85"/>
      <c r="H82" s="252"/>
      <c r="I82" s="123"/>
      <c r="J82" s="253"/>
      <c r="K82" s="394"/>
      <c r="L82" s="253"/>
      <c r="M82" s="163"/>
      <c r="N82" s="253"/>
      <c r="O82" s="161"/>
      <c r="P82" s="254"/>
      <c r="Q82" s="125"/>
      <c r="R82" s="251"/>
      <c r="S82" s="125"/>
      <c r="T82" s="251"/>
      <c r="U82" s="393">
        <f t="shared" si="0"/>
        <v>0</v>
      </c>
    </row>
    <row r="83" spans="1:21" x14ac:dyDescent="0.2">
      <c r="A83" s="122"/>
      <c r="B83" s="252"/>
      <c r="C83" s="123"/>
      <c r="D83" s="252"/>
      <c r="E83" s="123"/>
      <c r="F83" s="252"/>
      <c r="G83" s="85"/>
      <c r="H83" s="252"/>
      <c r="I83" s="123"/>
      <c r="J83" s="253"/>
      <c r="K83" s="394"/>
      <c r="L83" s="253"/>
      <c r="M83" s="163"/>
      <c r="N83" s="253"/>
      <c r="O83" s="161"/>
      <c r="P83" s="254"/>
      <c r="Q83" s="125"/>
      <c r="R83" s="251"/>
      <c r="S83" s="125"/>
      <c r="T83" s="251"/>
      <c r="U83" s="393">
        <f t="shared" si="0"/>
        <v>0</v>
      </c>
    </row>
    <row r="84" spans="1:21" x14ac:dyDescent="0.2">
      <c r="A84" s="122"/>
      <c r="B84" s="252"/>
      <c r="C84" s="123"/>
      <c r="D84" s="252"/>
      <c r="E84" s="123"/>
      <c r="F84" s="252"/>
      <c r="G84" s="85"/>
      <c r="H84" s="252"/>
      <c r="I84" s="123"/>
      <c r="J84" s="253"/>
      <c r="K84" s="394"/>
      <c r="L84" s="253"/>
      <c r="M84" s="163"/>
      <c r="N84" s="253"/>
      <c r="O84" s="161"/>
      <c r="P84" s="254"/>
      <c r="Q84" s="125"/>
      <c r="R84" s="251"/>
      <c r="S84" s="125"/>
      <c r="T84" s="251"/>
      <c r="U84" s="393">
        <f t="shared" si="0"/>
        <v>0</v>
      </c>
    </row>
    <row r="85" spans="1:21" x14ac:dyDescent="0.2">
      <c r="A85" s="122"/>
      <c r="B85" s="252"/>
      <c r="C85" s="123"/>
      <c r="D85" s="252"/>
      <c r="E85" s="123"/>
      <c r="F85" s="252"/>
      <c r="G85" s="85"/>
      <c r="H85" s="252"/>
      <c r="I85" s="123"/>
      <c r="J85" s="253"/>
      <c r="K85" s="394"/>
      <c r="L85" s="253"/>
      <c r="M85" s="163"/>
      <c r="N85" s="253"/>
      <c r="O85" s="161"/>
      <c r="P85" s="254"/>
      <c r="Q85" s="125"/>
      <c r="R85" s="251"/>
      <c r="S85" s="125"/>
      <c r="T85" s="251"/>
      <c r="U85" s="393">
        <f t="shared" si="0"/>
        <v>0</v>
      </c>
    </row>
    <row r="86" spans="1:21" x14ac:dyDescent="0.2">
      <c r="A86" s="122"/>
      <c r="B86" s="252"/>
      <c r="C86" s="123"/>
      <c r="D86" s="252"/>
      <c r="E86" s="123"/>
      <c r="F86" s="252"/>
      <c r="G86" s="85"/>
      <c r="H86" s="252"/>
      <c r="I86" s="123"/>
      <c r="J86" s="253"/>
      <c r="K86" s="394"/>
      <c r="L86" s="253"/>
      <c r="M86" s="163"/>
      <c r="N86" s="253"/>
      <c r="O86" s="161"/>
      <c r="P86" s="254"/>
      <c r="Q86" s="125"/>
      <c r="R86" s="251"/>
      <c r="S86" s="125"/>
      <c r="T86" s="251"/>
      <c r="U86" s="393">
        <f t="shared" si="0"/>
        <v>0</v>
      </c>
    </row>
    <row r="87" spans="1:21" x14ac:dyDescent="0.2">
      <c r="A87" s="122"/>
      <c r="B87" s="252"/>
      <c r="C87" s="123"/>
      <c r="D87" s="252"/>
      <c r="E87" s="123"/>
      <c r="F87" s="252"/>
      <c r="G87" s="85"/>
      <c r="H87" s="252"/>
      <c r="I87" s="123"/>
      <c r="J87" s="253"/>
      <c r="K87" s="394"/>
      <c r="L87" s="253"/>
      <c r="M87" s="163"/>
      <c r="N87" s="253"/>
      <c r="O87" s="161"/>
      <c r="P87" s="254"/>
      <c r="Q87" s="125"/>
      <c r="R87" s="251"/>
      <c r="S87" s="125"/>
      <c r="T87" s="251"/>
      <c r="U87" s="393">
        <f t="shared" si="0"/>
        <v>0</v>
      </c>
    </row>
    <row r="88" spans="1:21" x14ac:dyDescent="0.2">
      <c r="A88" s="122"/>
      <c r="B88" s="252"/>
      <c r="C88" s="123"/>
      <c r="D88" s="252"/>
      <c r="E88" s="123"/>
      <c r="F88" s="252"/>
      <c r="G88" s="85"/>
      <c r="H88" s="252"/>
      <c r="I88" s="123"/>
      <c r="J88" s="253"/>
      <c r="K88" s="394"/>
      <c r="L88" s="253"/>
      <c r="M88" s="163"/>
      <c r="N88" s="253"/>
      <c r="O88" s="161"/>
      <c r="P88" s="254"/>
      <c r="Q88" s="125"/>
      <c r="R88" s="251"/>
      <c r="S88" s="125"/>
      <c r="T88" s="251"/>
      <c r="U88" s="393">
        <f t="shared" si="0"/>
        <v>0</v>
      </c>
    </row>
    <row r="89" spans="1:21" x14ac:dyDescent="0.2">
      <c r="A89" s="122"/>
      <c r="B89" s="252"/>
      <c r="C89" s="123"/>
      <c r="D89" s="252"/>
      <c r="E89" s="123"/>
      <c r="F89" s="252"/>
      <c r="G89" s="85"/>
      <c r="H89" s="252"/>
      <c r="I89" s="123"/>
      <c r="J89" s="253"/>
      <c r="K89" s="394"/>
      <c r="L89" s="253"/>
      <c r="M89" s="163"/>
      <c r="N89" s="253"/>
      <c r="O89" s="161"/>
      <c r="P89" s="254"/>
      <c r="Q89" s="125"/>
      <c r="R89" s="251"/>
      <c r="S89" s="125"/>
      <c r="T89" s="251"/>
      <c r="U89" s="393">
        <f t="shared" si="0"/>
        <v>0</v>
      </c>
    </row>
    <row r="90" spans="1:21" x14ac:dyDescent="0.2">
      <c r="A90" s="122"/>
      <c r="B90" s="252"/>
      <c r="C90" s="123"/>
      <c r="D90" s="252"/>
      <c r="E90" s="123"/>
      <c r="F90" s="252"/>
      <c r="G90" s="85"/>
      <c r="H90" s="252"/>
      <c r="I90" s="123"/>
      <c r="J90" s="253"/>
      <c r="K90" s="394"/>
      <c r="L90" s="253"/>
      <c r="M90" s="163"/>
      <c r="N90" s="253"/>
      <c r="O90" s="161"/>
      <c r="P90" s="254"/>
      <c r="Q90" s="125"/>
      <c r="R90" s="251"/>
      <c r="S90" s="125"/>
      <c r="T90" s="251"/>
      <c r="U90" s="393">
        <f t="shared" si="0"/>
        <v>0</v>
      </c>
    </row>
    <row r="91" spans="1:21" x14ac:dyDescent="0.2">
      <c r="A91" s="122"/>
      <c r="B91" s="252"/>
      <c r="C91" s="123"/>
      <c r="D91" s="252"/>
      <c r="E91" s="123"/>
      <c r="F91" s="252"/>
      <c r="G91" s="85"/>
      <c r="H91" s="252"/>
      <c r="I91" s="123"/>
      <c r="J91" s="253"/>
      <c r="K91" s="394"/>
      <c r="L91" s="253"/>
      <c r="M91" s="163"/>
      <c r="N91" s="253"/>
      <c r="O91" s="161"/>
      <c r="P91" s="254"/>
      <c r="Q91" s="125"/>
      <c r="R91" s="251"/>
      <c r="S91" s="125"/>
      <c r="T91" s="251"/>
      <c r="U91" s="393">
        <f t="shared" si="0"/>
        <v>0</v>
      </c>
    </row>
    <row r="92" spans="1:21" x14ac:dyDescent="0.2">
      <c r="A92" s="122"/>
      <c r="B92" s="252"/>
      <c r="C92" s="123"/>
      <c r="D92" s="252"/>
      <c r="E92" s="123"/>
      <c r="F92" s="252"/>
      <c r="G92" s="85"/>
      <c r="H92" s="252"/>
      <c r="I92" s="123"/>
      <c r="J92" s="253"/>
      <c r="K92" s="394"/>
      <c r="L92" s="253"/>
      <c r="M92" s="163"/>
      <c r="N92" s="253"/>
      <c r="O92" s="161"/>
      <c r="P92" s="254"/>
      <c r="Q92" s="125"/>
      <c r="R92" s="251"/>
      <c r="S92" s="125"/>
      <c r="T92" s="251"/>
      <c r="U92" s="393">
        <f t="shared" si="0"/>
        <v>0</v>
      </c>
    </row>
    <row r="93" spans="1:21" x14ac:dyDescent="0.2">
      <c r="A93" s="122"/>
      <c r="B93" s="252"/>
      <c r="C93" s="123"/>
      <c r="D93" s="252"/>
      <c r="E93" s="123"/>
      <c r="F93" s="252"/>
      <c r="G93" s="85"/>
      <c r="H93" s="252"/>
      <c r="I93" s="123"/>
      <c r="J93" s="253"/>
      <c r="K93" s="394"/>
      <c r="L93" s="253"/>
      <c r="M93" s="163"/>
      <c r="N93" s="253"/>
      <c r="O93" s="161"/>
      <c r="P93" s="254"/>
      <c r="Q93" s="125"/>
      <c r="R93" s="251"/>
      <c r="S93" s="125"/>
      <c r="T93" s="251"/>
      <c r="U93" s="393">
        <f t="shared" si="0"/>
        <v>0</v>
      </c>
    </row>
    <row r="94" spans="1:21" x14ac:dyDescent="0.2">
      <c r="A94" s="122"/>
      <c r="B94" s="252"/>
      <c r="C94" s="123"/>
      <c r="D94" s="252"/>
      <c r="E94" s="123"/>
      <c r="F94" s="252"/>
      <c r="G94" s="85"/>
      <c r="H94" s="252"/>
      <c r="I94" s="123"/>
      <c r="J94" s="253"/>
      <c r="K94" s="394"/>
      <c r="L94" s="253"/>
      <c r="M94" s="163"/>
      <c r="N94" s="253"/>
      <c r="O94" s="161"/>
      <c r="P94" s="254"/>
      <c r="Q94" s="125"/>
      <c r="R94" s="251"/>
      <c r="S94" s="125"/>
      <c r="T94" s="251"/>
      <c r="U94" s="393">
        <f t="shared" si="0"/>
        <v>0</v>
      </c>
    </row>
    <row r="95" spans="1:21" x14ac:dyDescent="0.2">
      <c r="A95" s="122"/>
      <c r="B95" s="252"/>
      <c r="C95" s="123"/>
      <c r="D95" s="252"/>
      <c r="E95" s="123"/>
      <c r="F95" s="252"/>
      <c r="G95" s="85"/>
      <c r="H95" s="252"/>
      <c r="I95" s="123"/>
      <c r="J95" s="253"/>
      <c r="K95" s="394"/>
      <c r="L95" s="253"/>
      <c r="M95" s="163"/>
      <c r="N95" s="253"/>
      <c r="O95" s="161"/>
      <c r="P95" s="254"/>
      <c r="Q95" s="125"/>
      <c r="R95" s="251"/>
      <c r="S95" s="125"/>
      <c r="T95" s="251"/>
      <c r="U95" s="393">
        <f t="shared" si="0"/>
        <v>0</v>
      </c>
    </row>
    <row r="96" spans="1:21" x14ac:dyDescent="0.2">
      <c r="A96" s="122"/>
      <c r="B96" s="252"/>
      <c r="C96" s="123"/>
      <c r="D96" s="252"/>
      <c r="E96" s="123"/>
      <c r="F96" s="252"/>
      <c r="G96" s="85"/>
      <c r="H96" s="252"/>
      <c r="I96" s="123"/>
      <c r="J96" s="253"/>
      <c r="K96" s="394"/>
      <c r="L96" s="253"/>
      <c r="M96" s="163"/>
      <c r="N96" s="253"/>
      <c r="O96" s="161"/>
      <c r="P96" s="254"/>
      <c r="Q96" s="125"/>
      <c r="R96" s="251"/>
      <c r="S96" s="125"/>
      <c r="T96" s="251"/>
      <c r="U96" s="393">
        <f t="shared" si="0"/>
        <v>0</v>
      </c>
    </row>
    <row r="97" spans="1:22" x14ac:dyDescent="0.2">
      <c r="A97" s="122"/>
      <c r="B97" s="252"/>
      <c r="C97" s="123"/>
      <c r="D97" s="252"/>
      <c r="E97" s="123"/>
      <c r="F97" s="252"/>
      <c r="G97" s="85"/>
      <c r="H97" s="252"/>
      <c r="I97" s="123"/>
      <c r="J97" s="253"/>
      <c r="K97" s="394"/>
      <c r="L97" s="253"/>
      <c r="M97" s="163"/>
      <c r="N97" s="253"/>
      <c r="O97" s="161"/>
      <c r="P97" s="254"/>
      <c r="Q97" s="125"/>
      <c r="R97" s="251"/>
      <c r="S97" s="125"/>
      <c r="T97" s="251"/>
      <c r="U97" s="393">
        <f t="shared" si="0"/>
        <v>0</v>
      </c>
    </row>
    <row r="98" spans="1:22" x14ac:dyDescent="0.2">
      <c r="A98" s="122"/>
      <c r="B98" s="252"/>
      <c r="C98" s="123"/>
      <c r="D98" s="252"/>
      <c r="E98" s="123"/>
      <c r="F98" s="252"/>
      <c r="G98" s="85"/>
      <c r="H98" s="252"/>
      <c r="I98" s="123"/>
      <c r="J98" s="253"/>
      <c r="K98" s="394"/>
      <c r="L98" s="253"/>
      <c r="M98" s="163"/>
      <c r="N98" s="253"/>
      <c r="O98" s="161"/>
      <c r="P98" s="254"/>
      <c r="Q98" s="125"/>
      <c r="R98" s="251"/>
      <c r="S98" s="125"/>
      <c r="T98" s="251"/>
      <c r="U98" s="393">
        <f t="shared" si="0"/>
        <v>0</v>
      </c>
    </row>
    <row r="99" spans="1:22" x14ac:dyDescent="0.2">
      <c r="A99" s="122"/>
      <c r="B99" s="252"/>
      <c r="C99" s="123"/>
      <c r="D99" s="252"/>
      <c r="E99" s="123"/>
      <c r="F99" s="252"/>
      <c r="G99" s="85"/>
      <c r="H99" s="252"/>
      <c r="I99" s="123"/>
      <c r="J99" s="253"/>
      <c r="K99" s="394"/>
      <c r="L99" s="253"/>
      <c r="M99" s="163"/>
      <c r="N99" s="253"/>
      <c r="O99" s="161"/>
      <c r="P99" s="254"/>
      <c r="Q99" s="125"/>
      <c r="R99" s="251"/>
      <c r="S99" s="125"/>
      <c r="T99" s="251"/>
      <c r="U99" s="393">
        <f t="shared" si="0"/>
        <v>0</v>
      </c>
    </row>
    <row r="100" spans="1:22" x14ac:dyDescent="0.2">
      <c r="A100" s="122"/>
      <c r="B100" s="252"/>
      <c r="C100" s="123"/>
      <c r="D100" s="252"/>
      <c r="E100" s="123"/>
      <c r="F100" s="252"/>
      <c r="G100" s="85"/>
      <c r="H100" s="252"/>
      <c r="I100" s="123"/>
      <c r="J100" s="253"/>
      <c r="K100" s="394"/>
      <c r="L100" s="253"/>
      <c r="M100" s="163"/>
      <c r="N100" s="253"/>
      <c r="O100" s="161"/>
      <c r="P100" s="254"/>
      <c r="Q100" s="125"/>
      <c r="R100" s="251"/>
      <c r="S100" s="125"/>
      <c r="T100" s="251"/>
      <c r="U100" s="393">
        <f t="shared" si="0"/>
        <v>0</v>
      </c>
    </row>
    <row r="101" spans="1:22" x14ac:dyDescent="0.2">
      <c r="A101" s="122"/>
      <c r="B101" s="252"/>
      <c r="C101" s="123"/>
      <c r="D101" s="252"/>
      <c r="E101" s="123"/>
      <c r="F101" s="252"/>
      <c r="G101" s="85"/>
      <c r="H101" s="252"/>
      <c r="I101" s="123"/>
      <c r="J101" s="253"/>
      <c r="K101" s="394"/>
      <c r="L101" s="253"/>
      <c r="M101" s="163"/>
      <c r="N101" s="253"/>
      <c r="O101" s="161"/>
      <c r="P101" s="254"/>
      <c r="Q101" s="125"/>
      <c r="R101" s="251"/>
      <c r="S101" s="125"/>
      <c r="T101" s="251"/>
      <c r="U101" s="393">
        <f t="shared" si="0"/>
        <v>0</v>
      </c>
    </row>
    <row r="102" spans="1:22" x14ac:dyDescent="0.2">
      <c r="A102" s="122"/>
      <c r="B102" s="252"/>
      <c r="C102" s="123"/>
      <c r="D102" s="252"/>
      <c r="E102" s="123"/>
      <c r="F102" s="252"/>
      <c r="G102" s="85"/>
      <c r="H102" s="252"/>
      <c r="I102" s="123"/>
      <c r="J102" s="253"/>
      <c r="K102" s="394"/>
      <c r="L102" s="253"/>
      <c r="M102" s="163"/>
      <c r="N102" s="253"/>
      <c r="O102" s="161"/>
      <c r="P102" s="254"/>
      <c r="Q102" s="125"/>
      <c r="R102" s="251"/>
      <c r="S102" s="125"/>
      <c r="T102" s="251"/>
      <c r="U102" s="393">
        <f t="shared" si="0"/>
        <v>0</v>
      </c>
    </row>
    <row r="103" spans="1:22" x14ac:dyDescent="0.2">
      <c r="A103" s="122"/>
      <c r="B103" s="252"/>
      <c r="C103" s="123"/>
      <c r="D103" s="252"/>
      <c r="E103" s="123"/>
      <c r="F103" s="252"/>
      <c r="G103" s="85"/>
      <c r="H103" s="252"/>
      <c r="I103" s="123"/>
      <c r="J103" s="253"/>
      <c r="K103" s="394"/>
      <c r="L103" s="253"/>
      <c r="M103" s="163"/>
      <c r="N103" s="253"/>
      <c r="O103" s="161"/>
      <c r="P103" s="254"/>
      <c r="Q103" s="125"/>
      <c r="R103" s="251"/>
      <c r="S103" s="125"/>
      <c r="T103" s="251"/>
      <c r="U103" s="393">
        <f t="shared" si="0"/>
        <v>0</v>
      </c>
    </row>
    <row r="104" spans="1:22" x14ac:dyDescent="0.2">
      <c r="A104" s="122"/>
      <c r="B104" s="252"/>
      <c r="C104" s="123"/>
      <c r="D104" s="252"/>
      <c r="E104" s="123"/>
      <c r="F104" s="252"/>
      <c r="G104" s="85"/>
      <c r="H104" s="252"/>
      <c r="I104" s="123"/>
      <c r="J104" s="253"/>
      <c r="K104" s="394"/>
      <c r="L104" s="253"/>
      <c r="M104" s="163"/>
      <c r="N104" s="253"/>
      <c r="O104" s="161"/>
      <c r="P104" s="254"/>
      <c r="Q104" s="125"/>
      <c r="R104" s="251"/>
      <c r="S104" s="125"/>
      <c r="T104" s="251"/>
      <c r="U104" s="393">
        <f t="shared" si="0"/>
        <v>0</v>
      </c>
    </row>
    <row r="105" spans="1:22" x14ac:dyDescent="0.2">
      <c r="A105" s="122"/>
      <c r="B105" s="252"/>
      <c r="C105" s="123"/>
      <c r="D105" s="252"/>
      <c r="E105" s="123"/>
      <c r="F105" s="252"/>
      <c r="G105" s="85"/>
      <c r="H105" s="252"/>
      <c r="I105" s="123"/>
      <c r="J105" s="253"/>
      <c r="K105" s="394"/>
      <c r="L105" s="253"/>
      <c r="M105" s="163"/>
      <c r="N105" s="253"/>
      <c r="O105" s="161"/>
      <c r="P105" s="254"/>
      <c r="Q105" s="125"/>
      <c r="R105" s="251"/>
      <c r="S105" s="125"/>
      <c r="T105" s="251"/>
      <c r="U105" s="393">
        <f t="shared" si="0"/>
        <v>0</v>
      </c>
    </row>
    <row r="106" spans="1:22" ht="13.5" thickBot="1" x14ac:dyDescent="0.25">
      <c r="A106" s="252"/>
      <c r="B106" s="252"/>
      <c r="C106" s="395"/>
      <c r="D106" s="252"/>
      <c r="E106" s="395"/>
      <c r="F106" s="252"/>
      <c r="G106" s="396"/>
      <c r="H106" s="252"/>
      <c r="I106" s="395"/>
      <c r="J106" s="253"/>
      <c r="K106" s="397"/>
      <c r="L106" s="253"/>
      <c r="M106" s="398"/>
      <c r="N106" s="253"/>
      <c r="O106" s="399"/>
      <c r="P106" s="254"/>
      <c r="Q106" s="400"/>
      <c r="R106" s="251"/>
      <c r="S106" s="400"/>
      <c r="T106" s="251"/>
      <c r="U106" s="401"/>
    </row>
    <row r="107" spans="1:22" ht="30.75" customHeight="1" thickBot="1" x14ac:dyDescent="0.25">
      <c r="M107" s="53" t="s">
        <v>262</v>
      </c>
      <c r="O107" s="64">
        <f>ROUND(SUM(O15:O105),-3)</f>
        <v>0</v>
      </c>
      <c r="Q107" s="65">
        <f>ROUND(SUM(Q15:Q106),-3)</f>
        <v>0</v>
      </c>
      <c r="R107" s="63"/>
      <c r="S107" s="66">
        <f>ROUND(SUM(S15:S106),-3)</f>
        <v>0</v>
      </c>
      <c r="T107" s="63"/>
      <c r="U107" s="86">
        <f>ROUND(SUM(U15:U105),-3)</f>
        <v>0</v>
      </c>
    </row>
    <row r="108" spans="1:22" ht="7.5" customHeight="1" x14ac:dyDescent="0.2"/>
    <row r="109" spans="1:22" ht="15.75" customHeight="1" thickBot="1" x14ac:dyDescent="0.3">
      <c r="A109" s="262" t="s">
        <v>263</v>
      </c>
      <c r="B109" s="262"/>
      <c r="C109" s="263"/>
      <c r="D109" s="264"/>
      <c r="E109" s="263"/>
      <c r="F109" s="264"/>
      <c r="G109" s="265"/>
      <c r="H109" s="264"/>
      <c r="I109" s="266"/>
      <c r="J109" s="267"/>
      <c r="K109" s="266"/>
      <c r="L109" s="269"/>
      <c r="M109" s="268"/>
      <c r="N109" s="71"/>
      <c r="O109" s="167"/>
      <c r="P109" s="168"/>
    </row>
    <row r="110" spans="1:22" ht="15.75" thickBot="1" x14ac:dyDescent="0.25">
      <c r="A110" s="13" t="s">
        <v>264</v>
      </c>
      <c r="C110" s="116"/>
      <c r="D110" s="17"/>
      <c r="E110" s="116"/>
      <c r="F110" s="17"/>
      <c r="G110" s="67"/>
      <c r="H110" s="17"/>
      <c r="I110" s="68"/>
      <c r="J110" s="69"/>
      <c r="K110" s="68"/>
      <c r="L110" s="70"/>
      <c r="M110" s="166"/>
      <c r="N110" s="71"/>
      <c r="O110" s="74"/>
      <c r="P110" s="75"/>
      <c r="Q110" s="169" t="s">
        <v>265</v>
      </c>
      <c r="R110" s="76"/>
      <c r="S110" s="111" t="e">
        <f>S107/Q107</f>
        <v>#DIV/0!</v>
      </c>
    </row>
    <row r="111" spans="1:22" ht="9" customHeight="1" x14ac:dyDescent="0.25">
      <c r="A111" s="13"/>
      <c r="C111" s="116"/>
      <c r="D111" s="17"/>
      <c r="E111" s="116"/>
      <c r="F111" s="17"/>
      <c r="G111" s="67"/>
      <c r="H111" s="17"/>
      <c r="I111" s="68"/>
      <c r="J111" s="69"/>
      <c r="K111" s="68"/>
      <c r="L111" s="70"/>
      <c r="M111" s="166"/>
      <c r="N111" s="71"/>
      <c r="O111" s="170"/>
      <c r="P111" s="71"/>
      <c r="Q111" s="168"/>
    </row>
    <row r="112" spans="1:22" x14ac:dyDescent="0.2">
      <c r="A112" s="13" t="s">
        <v>266</v>
      </c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</row>
    <row r="113" spans="1:22" x14ac:dyDescent="0.2">
      <c r="A113" s="13" t="s">
        <v>267</v>
      </c>
      <c r="B113" s="289"/>
      <c r="C113" s="289"/>
      <c r="D113" s="289"/>
      <c r="E113" s="289"/>
      <c r="F113" s="289"/>
      <c r="G113" s="289"/>
      <c r="H113" s="289"/>
      <c r="I113" s="289"/>
      <c r="J113" s="289"/>
      <c r="K113" s="289"/>
      <c r="L113" s="289"/>
      <c r="M113" s="289"/>
      <c r="N113" s="289"/>
      <c r="O113" s="289"/>
      <c r="P113" s="289"/>
      <c r="Q113" s="289"/>
      <c r="R113" s="289"/>
      <c r="S113" s="289"/>
      <c r="T113" s="289"/>
      <c r="U113" s="289"/>
      <c r="V113" s="289"/>
    </row>
    <row r="114" spans="1:22" ht="9" customHeight="1" x14ac:dyDescent="0.2">
      <c r="A114" s="13"/>
      <c r="B114" s="13"/>
      <c r="C114" s="171"/>
      <c r="D114" s="24"/>
      <c r="E114" s="117"/>
      <c r="F114" s="24"/>
      <c r="G114" s="78"/>
      <c r="H114" s="24"/>
      <c r="I114" s="80"/>
      <c r="J114" s="13"/>
      <c r="K114" s="56"/>
      <c r="M114" s="80"/>
      <c r="O114" s="80"/>
      <c r="Q114" s="80"/>
    </row>
    <row r="115" spans="1:22" ht="13.5" customHeight="1" x14ac:dyDescent="0.2">
      <c r="A115" s="49" t="s">
        <v>268</v>
      </c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49"/>
      <c r="S115" s="49"/>
      <c r="T115" s="49"/>
      <c r="U115" s="49"/>
      <c r="V115" s="49"/>
    </row>
    <row r="116" spans="1:22" ht="13.5" customHeight="1" x14ac:dyDescent="0.2">
      <c r="A116" s="49" t="s">
        <v>269</v>
      </c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  <c r="M116" s="49"/>
      <c r="N116" s="49"/>
      <c r="O116" s="49"/>
      <c r="P116" s="49"/>
      <c r="Q116" s="49"/>
      <c r="R116" s="49"/>
      <c r="S116" s="49"/>
      <c r="T116" s="49"/>
      <c r="U116" s="49"/>
      <c r="V116" s="49"/>
    </row>
    <row r="117" spans="1:22" ht="13.5" x14ac:dyDescent="0.2">
      <c r="A117" s="49" t="s">
        <v>270</v>
      </c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  <c r="M117" s="49"/>
      <c r="N117" s="49"/>
      <c r="O117" s="49"/>
      <c r="P117" s="49"/>
      <c r="Q117" s="49"/>
      <c r="R117" s="49"/>
      <c r="S117" s="49"/>
      <c r="T117" s="49"/>
      <c r="U117" s="49"/>
      <c r="V117" s="49"/>
    </row>
    <row r="118" spans="1:22" x14ac:dyDescent="0.2">
      <c r="A118" s="49" t="s">
        <v>271</v>
      </c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  <c r="M118" s="49"/>
      <c r="N118" s="49"/>
      <c r="O118" s="49"/>
      <c r="P118" s="49"/>
      <c r="Q118" s="49"/>
      <c r="R118" s="49"/>
      <c r="S118" s="49"/>
      <c r="T118" s="49"/>
      <c r="U118" s="49"/>
      <c r="V118" s="49"/>
    </row>
    <row r="119" spans="1:22" ht="13.5" customHeight="1" x14ac:dyDescent="0.2">
      <c r="A119" s="49" t="s">
        <v>272</v>
      </c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  <c r="M119" s="49"/>
      <c r="N119" s="49"/>
      <c r="O119" s="49"/>
      <c r="P119" s="49"/>
      <c r="Q119" s="49"/>
      <c r="R119" s="49"/>
      <c r="S119" s="49"/>
      <c r="T119" s="49"/>
      <c r="U119" s="49"/>
      <c r="V119" s="49"/>
    </row>
    <row r="120" spans="1:22" ht="13.5" x14ac:dyDescent="0.2">
      <c r="A120" s="49" t="s">
        <v>273</v>
      </c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49"/>
      <c r="P120" s="49"/>
      <c r="Q120" s="49"/>
      <c r="R120" s="49"/>
      <c r="S120" s="49"/>
      <c r="T120" s="49"/>
      <c r="U120" s="49"/>
      <c r="V120" s="49"/>
    </row>
    <row r="121" spans="1:22" x14ac:dyDescent="0.2">
      <c r="A121" s="49" t="s">
        <v>274</v>
      </c>
      <c r="B121" s="49"/>
      <c r="C121" s="49"/>
      <c r="D121" s="49"/>
      <c r="E121" s="49"/>
      <c r="F121" s="49"/>
      <c r="G121" s="49"/>
      <c r="H121" s="49"/>
      <c r="I121" s="49"/>
      <c r="J121" s="49"/>
      <c r="K121" s="49"/>
      <c r="L121" s="49"/>
      <c r="M121" s="49"/>
      <c r="N121" s="49"/>
      <c r="O121" s="49"/>
      <c r="P121" s="49"/>
      <c r="Q121" s="49"/>
      <c r="R121" s="49"/>
      <c r="S121" s="49"/>
      <c r="T121" s="49"/>
      <c r="U121" s="49"/>
      <c r="V121" s="49"/>
    </row>
    <row r="122" spans="1:22" ht="13.5" customHeight="1" x14ac:dyDescent="0.2">
      <c r="A122" s="49" t="s">
        <v>275</v>
      </c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49"/>
      <c r="M122" s="49"/>
      <c r="N122" s="49"/>
      <c r="O122" s="49"/>
      <c r="P122" s="49"/>
      <c r="Q122" s="49"/>
      <c r="R122" s="49"/>
      <c r="S122" s="49"/>
      <c r="T122" s="49"/>
      <c r="U122" s="49"/>
      <c r="V122" s="49"/>
    </row>
    <row r="123" spans="1:22" x14ac:dyDescent="0.2">
      <c r="A123" s="49" t="s">
        <v>276</v>
      </c>
      <c r="B123" s="49"/>
      <c r="C123" s="49"/>
      <c r="D123" s="49"/>
      <c r="E123" s="49"/>
      <c r="F123" s="49"/>
      <c r="G123" s="49"/>
      <c r="H123" s="49"/>
      <c r="I123" s="49"/>
      <c r="J123" s="49"/>
      <c r="K123" s="49"/>
      <c r="L123" s="49"/>
      <c r="M123" s="49"/>
      <c r="N123" s="49"/>
      <c r="O123" s="49"/>
      <c r="P123" s="49"/>
      <c r="Q123" s="49"/>
      <c r="R123" s="49"/>
      <c r="S123" s="49"/>
      <c r="T123" s="49"/>
      <c r="U123" s="49"/>
      <c r="V123" s="49"/>
    </row>
    <row r="124" spans="1:22" ht="13.5" x14ac:dyDescent="0.2">
      <c r="A124" s="49" t="s">
        <v>277</v>
      </c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  <c r="M124" s="49"/>
      <c r="N124" s="49"/>
      <c r="O124" s="49"/>
      <c r="P124" s="49"/>
      <c r="Q124" s="49"/>
      <c r="R124" s="49"/>
      <c r="S124" s="49"/>
      <c r="T124" s="49"/>
      <c r="U124" s="49"/>
      <c r="V124" s="49"/>
    </row>
    <row r="125" spans="1:22" ht="13.5" x14ac:dyDescent="0.2">
      <c r="A125" s="49" t="s">
        <v>278</v>
      </c>
      <c r="B125" s="162"/>
      <c r="C125" s="162"/>
      <c r="D125" s="162"/>
      <c r="E125" s="162"/>
      <c r="F125" s="162"/>
      <c r="G125" s="162"/>
      <c r="H125" s="162"/>
      <c r="I125" s="162"/>
      <c r="J125" s="162"/>
      <c r="K125" s="162"/>
      <c r="L125" s="162"/>
      <c r="M125" s="162"/>
      <c r="N125" s="162"/>
      <c r="O125" s="162"/>
      <c r="P125" s="162"/>
      <c r="Q125" s="162"/>
      <c r="R125" s="162"/>
      <c r="S125" s="162"/>
      <c r="T125" s="162"/>
      <c r="U125" s="162"/>
      <c r="V125" s="162"/>
    </row>
    <row r="126" spans="1:22" ht="13.5" x14ac:dyDescent="0.2">
      <c r="A126" s="49" t="s">
        <v>279</v>
      </c>
      <c r="B126" s="162"/>
      <c r="C126" s="162"/>
      <c r="D126" s="162"/>
      <c r="E126" s="162"/>
      <c r="F126" s="162"/>
      <c r="G126" s="162"/>
      <c r="H126" s="162"/>
      <c r="I126" s="162"/>
      <c r="J126" s="162"/>
      <c r="K126" s="162"/>
      <c r="L126" s="162"/>
      <c r="M126" s="162"/>
      <c r="N126" s="162"/>
      <c r="O126" s="162"/>
      <c r="P126" s="162"/>
      <c r="Q126" s="162"/>
      <c r="R126" s="162"/>
      <c r="S126" s="162"/>
      <c r="T126" s="162"/>
      <c r="U126" s="162"/>
      <c r="V126" s="162"/>
    </row>
    <row r="127" spans="1:22" ht="13.5" x14ac:dyDescent="0.2">
      <c r="A127" s="49" t="s">
        <v>280</v>
      </c>
      <c r="B127" s="49"/>
      <c r="C127" s="49"/>
      <c r="D127" s="49"/>
      <c r="E127" s="49"/>
      <c r="F127" s="49"/>
      <c r="G127" s="49"/>
      <c r="H127" s="49"/>
      <c r="I127" s="49"/>
      <c r="J127" s="49"/>
      <c r="K127" s="49"/>
      <c r="L127" s="49"/>
      <c r="M127" s="49"/>
      <c r="N127" s="49"/>
      <c r="O127" s="49"/>
      <c r="P127" s="49"/>
      <c r="Q127" s="49"/>
      <c r="R127" s="49"/>
      <c r="S127" s="49"/>
      <c r="T127" s="49"/>
      <c r="U127" s="49"/>
      <c r="V127" s="49"/>
    </row>
    <row r="128" spans="1:22" ht="12.75" customHeight="1" x14ac:dyDescent="0.2">
      <c r="A128" s="49" t="s">
        <v>281</v>
      </c>
      <c r="B128" s="49"/>
      <c r="C128" s="49"/>
      <c r="D128" s="49"/>
      <c r="E128" s="49"/>
      <c r="F128" s="49"/>
      <c r="G128" s="49"/>
      <c r="H128" s="49"/>
      <c r="I128" s="49"/>
      <c r="J128" s="49"/>
      <c r="K128" s="49"/>
      <c r="L128" s="49"/>
      <c r="M128" s="49"/>
      <c r="N128" s="49"/>
      <c r="O128" s="49"/>
      <c r="P128" s="49"/>
      <c r="Q128" s="49"/>
      <c r="R128" s="49"/>
      <c r="S128" s="49"/>
      <c r="T128" s="49"/>
      <c r="U128" s="49"/>
      <c r="V128" s="49"/>
    </row>
    <row r="129" spans="1:22" ht="12.75" customHeight="1" x14ac:dyDescent="0.2">
      <c r="A129" s="49" t="s">
        <v>282</v>
      </c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  <c r="M129" s="49"/>
      <c r="N129" s="49"/>
      <c r="O129" s="49"/>
      <c r="P129" s="49"/>
      <c r="Q129" s="49"/>
      <c r="R129" s="49"/>
      <c r="S129" s="49"/>
      <c r="T129" s="49"/>
      <c r="U129" s="49"/>
      <c r="V129" s="49"/>
    </row>
    <row r="130" spans="1:22" ht="12.75" customHeight="1" x14ac:dyDescent="0.2">
      <c r="A130" s="49" t="s">
        <v>283</v>
      </c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  <c r="M130" s="49"/>
      <c r="N130" s="49"/>
      <c r="O130" s="49"/>
      <c r="P130" s="49"/>
      <c r="Q130" s="49"/>
      <c r="R130" s="49"/>
      <c r="S130" s="49"/>
      <c r="T130" s="49"/>
      <c r="U130" s="49"/>
      <c r="V130" s="49"/>
    </row>
    <row r="131" spans="1:22" ht="12.75" customHeight="1" x14ac:dyDescent="0.2">
      <c r="A131" s="49" t="s">
        <v>284</v>
      </c>
      <c r="B131" s="49"/>
      <c r="C131" s="49"/>
      <c r="D131" s="49"/>
      <c r="E131" s="49"/>
      <c r="F131" s="49"/>
      <c r="G131" s="49"/>
      <c r="H131" s="49"/>
      <c r="I131" s="49"/>
      <c r="J131" s="49"/>
      <c r="K131" s="49"/>
      <c r="L131" s="49"/>
      <c r="M131" s="49"/>
      <c r="N131" s="49"/>
      <c r="O131" s="49"/>
      <c r="P131" s="49"/>
      <c r="Q131" s="49"/>
      <c r="R131" s="49"/>
      <c r="S131" s="49"/>
      <c r="T131" s="49"/>
      <c r="U131" s="49"/>
      <c r="V131" s="49"/>
    </row>
    <row r="132" spans="1:22" ht="13.5" customHeight="1" x14ac:dyDescent="0.2">
      <c r="A132" s="129"/>
      <c r="B132" s="129"/>
      <c r="C132" s="129"/>
      <c r="D132" s="129"/>
      <c r="E132" s="333" t="str">
        <f>E265</f>
        <v xml:space="preserve">                              ***Please note all highlighted cells retrieve data from cells contained in this Worksheet and/or Workbook***  </v>
      </c>
      <c r="F132" s="333"/>
      <c r="G132" s="333"/>
      <c r="H132" s="129"/>
      <c r="I132" s="332"/>
      <c r="J132" s="129"/>
      <c r="K132" s="129"/>
      <c r="L132" s="129"/>
      <c r="M132" s="129"/>
      <c r="N132" s="129"/>
      <c r="O132" s="129"/>
      <c r="P132" s="129"/>
      <c r="Q132" s="129"/>
      <c r="R132" s="129"/>
      <c r="S132" s="129"/>
      <c r="T132" s="129"/>
      <c r="U132" s="129"/>
      <c r="V132" s="129"/>
    </row>
    <row r="133" spans="1:22" ht="13.5" customHeight="1" x14ac:dyDescent="0.2">
      <c r="A133" s="262"/>
      <c r="B133" s="262"/>
      <c r="C133" s="262"/>
      <c r="D133" s="262"/>
      <c r="E133" s="262"/>
      <c r="F133" s="262"/>
      <c r="G133" s="262"/>
      <c r="H133" s="262"/>
      <c r="I133" s="262" t="str">
        <f>I266</f>
        <v>Due to Finance Budget Analyst no later than COB October 23, 2026</v>
      </c>
      <c r="J133" s="262"/>
      <c r="K133" s="262"/>
      <c r="L133" s="262"/>
      <c r="M133" s="262"/>
      <c r="N133" s="262"/>
      <c r="O133" s="262"/>
      <c r="P133" s="262"/>
      <c r="Q133" s="262"/>
      <c r="R133" s="262"/>
      <c r="S133" s="262"/>
      <c r="T133" s="262"/>
      <c r="U133" s="262"/>
      <c r="V133" s="262"/>
    </row>
    <row r="134" spans="1:22" x14ac:dyDescent="0.2">
      <c r="A134" s="13"/>
      <c r="V134" s="53" t="str">
        <f>V1</f>
        <v>BL 26-23</v>
      </c>
    </row>
    <row r="135" spans="1:22" x14ac:dyDescent="0.2">
      <c r="A135" s="13"/>
      <c r="B135" s="13"/>
      <c r="C135" s="45"/>
      <c r="D135" s="13"/>
      <c r="E135" s="45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53"/>
      <c r="R135" s="13"/>
      <c r="T135" s="13"/>
      <c r="U135" s="13"/>
      <c r="V135" s="53" t="s">
        <v>246</v>
      </c>
    </row>
    <row r="136" spans="1:22" s="13" customFormat="1" ht="18" x14ac:dyDescent="0.25">
      <c r="B136" s="326"/>
      <c r="C136" s="326"/>
      <c r="D136" s="326"/>
      <c r="E136" s="326"/>
      <c r="F136" s="326"/>
      <c r="G136" s="326"/>
      <c r="H136" s="326"/>
      <c r="I136" s="449" t="s">
        <v>247</v>
      </c>
      <c r="J136" s="326"/>
      <c r="L136" s="326"/>
      <c r="M136" s="326"/>
      <c r="N136" s="326"/>
      <c r="O136" s="326"/>
      <c r="P136" s="326"/>
      <c r="Q136" s="326"/>
      <c r="R136" s="326"/>
      <c r="S136" s="326"/>
      <c r="T136" s="326"/>
      <c r="U136" s="326"/>
      <c r="V136" s="326"/>
    </row>
    <row r="137" spans="1:22" s="13" customFormat="1" ht="18" x14ac:dyDescent="0.25">
      <c r="B137" s="326"/>
      <c r="C137" s="326"/>
      <c r="D137" s="326"/>
      <c r="E137" s="326"/>
      <c r="F137" s="326"/>
      <c r="G137" s="326"/>
      <c r="H137" s="326"/>
      <c r="I137" s="329" t="s">
        <v>91</v>
      </c>
      <c r="L137" s="326"/>
      <c r="M137" s="326"/>
      <c r="N137" s="326"/>
      <c r="O137" s="326"/>
      <c r="P137" s="326"/>
      <c r="Q137" s="326"/>
      <c r="R137" s="326"/>
      <c r="S137" s="326"/>
      <c r="T137" s="326"/>
      <c r="U137" s="326"/>
      <c r="V137" s="326"/>
    </row>
    <row r="138" spans="1:22" s="13" customFormat="1" ht="12.75" customHeight="1" x14ac:dyDescent="0.2">
      <c r="B138" s="326"/>
      <c r="C138" s="326"/>
      <c r="D138" s="326"/>
      <c r="E138" s="326"/>
      <c r="F138" s="326"/>
      <c r="G138" s="326"/>
      <c r="H138" s="326"/>
      <c r="I138" s="330" t="s">
        <v>248</v>
      </c>
      <c r="J138" s="326"/>
      <c r="L138" s="326"/>
      <c r="M138" s="326"/>
      <c r="N138" s="326"/>
      <c r="O138" s="326"/>
      <c r="P138" s="326"/>
      <c r="Q138" s="326"/>
      <c r="R138" s="326"/>
      <c r="S138" s="326"/>
      <c r="T138" s="326"/>
      <c r="U138" s="326"/>
      <c r="V138" s="326"/>
    </row>
    <row r="139" spans="1:22" ht="9" customHeight="1" x14ac:dyDescent="0.2">
      <c r="A139" s="120"/>
      <c r="B139" s="120"/>
      <c r="C139" s="113"/>
      <c r="D139" s="120"/>
      <c r="E139" s="113"/>
      <c r="F139" s="120"/>
      <c r="G139" s="120"/>
      <c r="H139" s="120"/>
      <c r="I139" s="120"/>
      <c r="J139" s="120"/>
      <c r="K139" s="120"/>
      <c r="L139" s="120"/>
      <c r="M139" s="120"/>
      <c r="N139" s="120"/>
      <c r="O139" s="120"/>
      <c r="P139" s="120"/>
      <c r="Q139" s="120"/>
      <c r="R139" s="120"/>
      <c r="S139" s="120"/>
      <c r="T139" s="120"/>
      <c r="U139" s="120"/>
    </row>
    <row r="140" spans="1:22" x14ac:dyDescent="0.2">
      <c r="A140" s="403">
        <f>A7</f>
        <v>0</v>
      </c>
      <c r="B140" s="301"/>
      <c r="C140" s="301"/>
      <c r="D140" s="301"/>
      <c r="E140" s="301"/>
      <c r="F140" s="301"/>
      <c r="G140" s="301"/>
      <c r="H140" s="301"/>
      <c r="I140" s="301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</row>
    <row r="141" spans="1:22" s="13" customFormat="1" x14ac:dyDescent="0.2">
      <c r="A141" s="259" t="s">
        <v>3</v>
      </c>
      <c r="B141" s="480"/>
      <c r="C141" s="480"/>
      <c r="E141" s="45"/>
      <c r="Q141" s="53"/>
      <c r="R141" s="14"/>
      <c r="S141" s="14"/>
      <c r="T141" s="14"/>
      <c r="U141" s="14"/>
    </row>
    <row r="142" spans="1:22" s="13" customFormat="1" ht="5.25" customHeight="1" x14ac:dyDescent="0.2">
      <c r="A142" s="4"/>
      <c r="B142" s="4"/>
      <c r="C142" s="118"/>
      <c r="E142" s="45"/>
      <c r="Q142" s="53"/>
      <c r="R142" s="14"/>
      <c r="S142" s="14"/>
      <c r="T142" s="14"/>
      <c r="U142" s="14"/>
    </row>
    <row r="143" spans="1:22" x14ac:dyDescent="0.2">
      <c r="A143" s="83">
        <f>A10</f>
        <v>0</v>
      </c>
      <c r="B143" s="83"/>
      <c r="C143" s="83"/>
      <c r="D143" s="83"/>
      <c r="E143" s="83"/>
      <c r="F143" s="83"/>
      <c r="G143" s="83"/>
      <c r="H143" s="83"/>
      <c r="I143" s="8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</row>
    <row r="144" spans="1:22" s="13" customFormat="1" x14ac:dyDescent="0.2">
      <c r="A144" s="480" t="s">
        <v>4</v>
      </c>
      <c r="B144" s="480"/>
      <c r="C144" s="45"/>
      <c r="E144" s="45"/>
      <c r="Q144" s="53"/>
      <c r="R144" s="14"/>
      <c r="S144" s="14"/>
      <c r="T144" s="14"/>
      <c r="U144" s="14"/>
    </row>
    <row r="145" spans="1:21" s="56" customFormat="1" x14ac:dyDescent="0.2">
      <c r="C145" s="114"/>
      <c r="E145" s="114"/>
      <c r="Q145" s="56" t="s">
        <v>249</v>
      </c>
      <c r="S145" s="56" t="s">
        <v>250</v>
      </c>
      <c r="U145" s="56" t="s">
        <v>251</v>
      </c>
    </row>
    <row r="146" spans="1:21" ht="13.5" thickBot="1" x14ac:dyDescent="0.25">
      <c r="U146" s="56" t="s">
        <v>66</v>
      </c>
    </row>
    <row r="147" spans="1:21" ht="30.75" customHeight="1" thickBot="1" x14ac:dyDescent="0.25">
      <c r="A147" s="57" t="s">
        <v>252</v>
      </c>
      <c r="B147" s="58"/>
      <c r="C147" s="119" t="s">
        <v>253</v>
      </c>
      <c r="D147" s="58"/>
      <c r="E147" s="115" t="s">
        <v>254</v>
      </c>
      <c r="F147" s="58"/>
      <c r="G147" s="59" t="s">
        <v>255</v>
      </c>
      <c r="H147" s="58"/>
      <c r="I147" s="59" t="s">
        <v>256</v>
      </c>
      <c r="J147" s="58"/>
      <c r="K147" s="59" t="s">
        <v>257</v>
      </c>
      <c r="L147" s="58"/>
      <c r="M147" s="59" t="s">
        <v>258</v>
      </c>
      <c r="N147" s="58"/>
      <c r="O147" s="59" t="s">
        <v>259</v>
      </c>
      <c r="P147" s="58"/>
      <c r="Q147" s="59" t="s">
        <v>260</v>
      </c>
      <c r="R147" s="58"/>
      <c r="S147" s="59" t="s">
        <v>261</v>
      </c>
      <c r="T147" s="58"/>
      <c r="U147" s="60" t="s">
        <v>69</v>
      </c>
    </row>
    <row r="148" spans="1:21" ht="9" customHeight="1" x14ac:dyDescent="0.2"/>
    <row r="149" spans="1:21" x14ac:dyDescent="0.2">
      <c r="A149" s="122"/>
      <c r="B149" s="252"/>
      <c r="C149" s="123"/>
      <c r="D149" s="252"/>
      <c r="E149" s="123"/>
      <c r="F149" s="252"/>
      <c r="G149" s="85"/>
      <c r="H149" s="252"/>
      <c r="I149" s="165"/>
      <c r="J149" s="253"/>
      <c r="K149" s="132"/>
      <c r="L149" s="253"/>
      <c r="M149" s="163"/>
      <c r="N149" s="253"/>
      <c r="O149" s="161"/>
      <c r="P149" s="254"/>
      <c r="Q149" s="161"/>
      <c r="R149" s="251"/>
      <c r="S149" s="161"/>
      <c r="T149" s="251"/>
      <c r="U149" s="393">
        <f>Q149+S149</f>
        <v>0</v>
      </c>
    </row>
    <row r="150" spans="1:21" x14ac:dyDescent="0.2">
      <c r="A150" s="122"/>
      <c r="B150" s="252"/>
      <c r="C150" s="123"/>
      <c r="D150" s="252"/>
      <c r="E150" s="123"/>
      <c r="F150" s="252"/>
      <c r="G150" s="85"/>
      <c r="H150" s="252"/>
      <c r="I150" s="165"/>
      <c r="J150" s="253"/>
      <c r="K150" s="132"/>
      <c r="L150" s="253"/>
      <c r="M150" s="163"/>
      <c r="N150" s="253"/>
      <c r="O150" s="161"/>
      <c r="P150" s="254"/>
      <c r="Q150" s="125"/>
      <c r="R150" s="251"/>
      <c r="S150" s="125"/>
      <c r="T150" s="251"/>
      <c r="U150" s="393">
        <f t="shared" ref="U150:U238" si="1">Q150+S150</f>
        <v>0</v>
      </c>
    </row>
    <row r="151" spans="1:21" x14ac:dyDescent="0.2">
      <c r="A151" s="122"/>
      <c r="B151" s="252"/>
      <c r="C151" s="123"/>
      <c r="D151" s="252"/>
      <c r="E151" s="123"/>
      <c r="F151" s="252"/>
      <c r="G151" s="85"/>
      <c r="H151" s="252"/>
      <c r="I151" s="165"/>
      <c r="J151" s="253"/>
      <c r="K151" s="132"/>
      <c r="L151" s="253"/>
      <c r="M151" s="163"/>
      <c r="N151" s="253"/>
      <c r="O151" s="161"/>
      <c r="P151" s="254"/>
      <c r="Q151" s="125"/>
      <c r="R151" s="251"/>
      <c r="S151" s="125"/>
      <c r="T151" s="251"/>
      <c r="U151" s="393">
        <f t="shared" si="1"/>
        <v>0</v>
      </c>
    </row>
    <row r="152" spans="1:21" x14ac:dyDescent="0.2">
      <c r="A152" s="122"/>
      <c r="B152" s="252"/>
      <c r="C152" s="123"/>
      <c r="D152" s="252"/>
      <c r="E152" s="123"/>
      <c r="F152" s="252"/>
      <c r="G152" s="85"/>
      <c r="H152" s="252"/>
      <c r="I152" s="123"/>
      <c r="J152" s="253"/>
      <c r="K152" s="132"/>
      <c r="L152" s="253"/>
      <c r="M152" s="163"/>
      <c r="N152" s="253"/>
      <c r="O152" s="161"/>
      <c r="P152" s="254"/>
      <c r="Q152" s="125"/>
      <c r="R152" s="251"/>
      <c r="S152" s="125"/>
      <c r="T152" s="251"/>
      <c r="U152" s="393">
        <f t="shared" si="1"/>
        <v>0</v>
      </c>
    </row>
    <row r="153" spans="1:21" x14ac:dyDescent="0.2">
      <c r="A153" s="122"/>
      <c r="B153" s="252"/>
      <c r="C153" s="123"/>
      <c r="D153" s="252"/>
      <c r="E153" s="123"/>
      <c r="F153" s="252"/>
      <c r="G153" s="85"/>
      <c r="H153" s="252"/>
      <c r="I153" s="123"/>
      <c r="J153" s="253"/>
      <c r="K153" s="132"/>
      <c r="L153" s="253"/>
      <c r="M153" s="163"/>
      <c r="N153" s="253"/>
      <c r="O153" s="161"/>
      <c r="P153" s="254"/>
      <c r="Q153" s="125"/>
      <c r="R153" s="251"/>
      <c r="S153" s="125"/>
      <c r="T153" s="251"/>
      <c r="U153" s="393">
        <f t="shared" si="1"/>
        <v>0</v>
      </c>
    </row>
    <row r="154" spans="1:21" x14ac:dyDescent="0.2">
      <c r="A154" s="122"/>
      <c r="B154" s="252"/>
      <c r="C154" s="123"/>
      <c r="D154" s="252"/>
      <c r="E154" s="123"/>
      <c r="F154" s="252"/>
      <c r="G154" s="85"/>
      <c r="H154" s="252"/>
      <c r="I154" s="123"/>
      <c r="J154" s="253"/>
      <c r="K154" s="132"/>
      <c r="L154" s="253"/>
      <c r="M154" s="163"/>
      <c r="N154" s="253"/>
      <c r="O154" s="161"/>
      <c r="P154" s="254"/>
      <c r="Q154" s="125"/>
      <c r="R154" s="251"/>
      <c r="S154" s="125"/>
      <c r="T154" s="251"/>
      <c r="U154" s="393">
        <f t="shared" si="1"/>
        <v>0</v>
      </c>
    </row>
    <row r="155" spans="1:21" x14ac:dyDescent="0.2">
      <c r="A155" s="122"/>
      <c r="B155" s="252"/>
      <c r="C155" s="123"/>
      <c r="D155" s="252"/>
      <c r="E155" s="123"/>
      <c r="F155" s="252"/>
      <c r="G155" s="85"/>
      <c r="H155" s="252"/>
      <c r="I155" s="123"/>
      <c r="J155" s="253"/>
      <c r="K155" s="132"/>
      <c r="L155" s="253"/>
      <c r="M155" s="163"/>
      <c r="N155" s="253"/>
      <c r="O155" s="161"/>
      <c r="P155" s="254"/>
      <c r="Q155" s="125"/>
      <c r="R155" s="251"/>
      <c r="S155" s="125"/>
      <c r="T155" s="251"/>
      <c r="U155" s="393">
        <f t="shared" si="1"/>
        <v>0</v>
      </c>
    </row>
    <row r="156" spans="1:21" x14ac:dyDescent="0.2">
      <c r="A156" s="122"/>
      <c r="B156" s="252"/>
      <c r="C156" s="123"/>
      <c r="D156" s="252"/>
      <c r="E156" s="123"/>
      <c r="F156" s="252"/>
      <c r="G156" s="85"/>
      <c r="H156" s="252"/>
      <c r="I156" s="123"/>
      <c r="J156" s="253"/>
      <c r="K156" s="132"/>
      <c r="L156" s="253"/>
      <c r="M156" s="163"/>
      <c r="N156" s="253"/>
      <c r="O156" s="161"/>
      <c r="P156" s="254"/>
      <c r="Q156" s="125"/>
      <c r="R156" s="251"/>
      <c r="S156" s="125"/>
      <c r="T156" s="251"/>
      <c r="U156" s="393">
        <f t="shared" si="1"/>
        <v>0</v>
      </c>
    </row>
    <row r="157" spans="1:21" x14ac:dyDescent="0.2">
      <c r="A157" s="122"/>
      <c r="B157" s="252"/>
      <c r="C157" s="123"/>
      <c r="D157" s="252"/>
      <c r="E157" s="123"/>
      <c r="F157" s="252"/>
      <c r="G157" s="85"/>
      <c r="H157" s="252"/>
      <c r="I157" s="123"/>
      <c r="J157" s="253"/>
      <c r="K157" s="132"/>
      <c r="L157" s="253"/>
      <c r="M157" s="163"/>
      <c r="N157" s="253"/>
      <c r="O157" s="161"/>
      <c r="P157" s="254"/>
      <c r="Q157" s="125"/>
      <c r="R157" s="251"/>
      <c r="S157" s="125"/>
      <c r="T157" s="251"/>
      <c r="U157" s="393">
        <f t="shared" si="1"/>
        <v>0</v>
      </c>
    </row>
    <row r="158" spans="1:21" x14ac:dyDescent="0.2">
      <c r="A158" s="122"/>
      <c r="B158" s="252"/>
      <c r="C158" s="123"/>
      <c r="D158" s="252"/>
      <c r="E158" s="123"/>
      <c r="F158" s="252"/>
      <c r="G158" s="85"/>
      <c r="H158" s="252"/>
      <c r="I158" s="123"/>
      <c r="J158" s="253"/>
      <c r="K158" s="132"/>
      <c r="L158" s="253"/>
      <c r="M158" s="163"/>
      <c r="N158" s="253"/>
      <c r="O158" s="161"/>
      <c r="P158" s="254"/>
      <c r="Q158" s="125"/>
      <c r="R158" s="251"/>
      <c r="S158" s="125"/>
      <c r="T158" s="251"/>
      <c r="U158" s="393">
        <f t="shared" si="1"/>
        <v>0</v>
      </c>
    </row>
    <row r="159" spans="1:21" x14ac:dyDescent="0.2">
      <c r="A159" s="122"/>
      <c r="B159" s="252"/>
      <c r="C159" s="123"/>
      <c r="D159" s="252"/>
      <c r="E159" s="123"/>
      <c r="F159" s="252"/>
      <c r="G159" s="85"/>
      <c r="H159" s="252"/>
      <c r="I159" s="123"/>
      <c r="J159" s="253"/>
      <c r="K159" s="132"/>
      <c r="L159" s="253"/>
      <c r="M159" s="163"/>
      <c r="N159" s="253"/>
      <c r="O159" s="161"/>
      <c r="P159" s="254"/>
      <c r="Q159" s="125"/>
      <c r="R159" s="251"/>
      <c r="S159" s="125"/>
      <c r="T159" s="251"/>
      <c r="U159" s="393">
        <f t="shared" si="1"/>
        <v>0</v>
      </c>
    </row>
    <row r="160" spans="1:21" x14ac:dyDescent="0.2">
      <c r="A160" s="122"/>
      <c r="B160" s="252"/>
      <c r="C160" s="123"/>
      <c r="D160" s="252"/>
      <c r="E160" s="123"/>
      <c r="F160" s="252"/>
      <c r="G160" s="85"/>
      <c r="H160" s="252"/>
      <c r="I160" s="123"/>
      <c r="J160" s="253"/>
      <c r="K160" s="132"/>
      <c r="L160" s="253"/>
      <c r="M160" s="163"/>
      <c r="N160" s="253"/>
      <c r="O160" s="161"/>
      <c r="P160" s="254"/>
      <c r="Q160" s="125"/>
      <c r="R160" s="251"/>
      <c r="S160" s="125"/>
      <c r="T160" s="251"/>
      <c r="U160" s="393">
        <f t="shared" si="1"/>
        <v>0</v>
      </c>
    </row>
    <row r="161" spans="1:21" x14ac:dyDescent="0.2">
      <c r="A161" s="122"/>
      <c r="B161" s="252"/>
      <c r="C161" s="123"/>
      <c r="D161" s="252"/>
      <c r="E161" s="123"/>
      <c r="F161" s="252"/>
      <c r="G161" s="85"/>
      <c r="H161" s="252"/>
      <c r="I161" s="123"/>
      <c r="J161" s="253"/>
      <c r="K161" s="132"/>
      <c r="L161" s="253"/>
      <c r="M161" s="163"/>
      <c r="N161" s="253"/>
      <c r="O161" s="161"/>
      <c r="P161" s="254"/>
      <c r="Q161" s="125"/>
      <c r="R161" s="251"/>
      <c r="S161" s="125"/>
      <c r="T161" s="251"/>
      <c r="U161" s="393">
        <f t="shared" si="1"/>
        <v>0</v>
      </c>
    </row>
    <row r="162" spans="1:21" x14ac:dyDescent="0.2">
      <c r="A162" s="122"/>
      <c r="B162" s="252"/>
      <c r="C162" s="123"/>
      <c r="D162" s="252"/>
      <c r="E162" s="123"/>
      <c r="F162" s="252"/>
      <c r="G162" s="85"/>
      <c r="H162" s="252"/>
      <c r="I162" s="123"/>
      <c r="J162" s="253"/>
      <c r="K162" s="132"/>
      <c r="L162" s="253"/>
      <c r="M162" s="163"/>
      <c r="N162" s="253"/>
      <c r="O162" s="161"/>
      <c r="P162" s="254"/>
      <c r="Q162" s="125"/>
      <c r="R162" s="251"/>
      <c r="S162" s="125"/>
      <c r="T162" s="251"/>
      <c r="U162" s="393">
        <f t="shared" si="1"/>
        <v>0</v>
      </c>
    </row>
    <row r="163" spans="1:21" x14ac:dyDescent="0.2">
      <c r="A163" s="122"/>
      <c r="B163" s="252"/>
      <c r="C163" s="123"/>
      <c r="D163" s="252"/>
      <c r="E163" s="123"/>
      <c r="F163" s="252"/>
      <c r="G163" s="85"/>
      <c r="H163" s="252"/>
      <c r="I163" s="123"/>
      <c r="J163" s="253"/>
      <c r="K163" s="132"/>
      <c r="L163" s="253"/>
      <c r="M163" s="163"/>
      <c r="N163" s="253"/>
      <c r="O163" s="161"/>
      <c r="P163" s="254"/>
      <c r="Q163" s="125"/>
      <c r="R163" s="251"/>
      <c r="S163" s="125"/>
      <c r="T163" s="251"/>
      <c r="U163" s="393">
        <f t="shared" si="1"/>
        <v>0</v>
      </c>
    </row>
    <row r="164" spans="1:21" x14ac:dyDescent="0.2">
      <c r="A164" s="122"/>
      <c r="B164" s="252"/>
      <c r="C164" s="123"/>
      <c r="D164" s="252"/>
      <c r="E164" s="123"/>
      <c r="F164" s="252"/>
      <c r="G164" s="85"/>
      <c r="H164" s="252"/>
      <c r="I164" s="123"/>
      <c r="J164" s="253"/>
      <c r="K164" s="132"/>
      <c r="L164" s="253"/>
      <c r="M164" s="163"/>
      <c r="N164" s="253"/>
      <c r="O164" s="161"/>
      <c r="P164" s="254"/>
      <c r="Q164" s="125"/>
      <c r="R164" s="251"/>
      <c r="S164" s="125"/>
      <c r="T164" s="251"/>
      <c r="U164" s="393">
        <f t="shared" si="1"/>
        <v>0</v>
      </c>
    </row>
    <row r="165" spans="1:21" x14ac:dyDescent="0.2">
      <c r="A165" s="122"/>
      <c r="B165" s="252"/>
      <c r="C165" s="123"/>
      <c r="D165" s="252"/>
      <c r="E165" s="123"/>
      <c r="F165" s="252"/>
      <c r="G165" s="85"/>
      <c r="H165" s="252"/>
      <c r="I165" s="123"/>
      <c r="J165" s="253"/>
      <c r="K165" s="132"/>
      <c r="L165" s="253"/>
      <c r="M165" s="163"/>
      <c r="N165" s="253"/>
      <c r="O165" s="161"/>
      <c r="P165" s="254"/>
      <c r="Q165" s="125"/>
      <c r="R165" s="251"/>
      <c r="S165" s="125"/>
      <c r="T165" s="251"/>
      <c r="U165" s="393">
        <f t="shared" si="1"/>
        <v>0</v>
      </c>
    </row>
    <row r="166" spans="1:21" x14ac:dyDescent="0.2">
      <c r="A166" s="122"/>
      <c r="B166" s="252"/>
      <c r="C166" s="123"/>
      <c r="D166" s="252"/>
      <c r="E166" s="123"/>
      <c r="F166" s="252"/>
      <c r="G166" s="85"/>
      <c r="H166" s="252"/>
      <c r="I166" s="123"/>
      <c r="J166" s="253"/>
      <c r="K166" s="132"/>
      <c r="L166" s="253"/>
      <c r="M166" s="163"/>
      <c r="N166" s="253"/>
      <c r="O166" s="161"/>
      <c r="P166" s="254"/>
      <c r="Q166" s="125"/>
      <c r="R166" s="251"/>
      <c r="S166" s="125"/>
      <c r="T166" s="251"/>
      <c r="U166" s="393">
        <f t="shared" si="1"/>
        <v>0</v>
      </c>
    </row>
    <row r="167" spans="1:21" x14ac:dyDescent="0.2">
      <c r="A167" s="122"/>
      <c r="B167" s="252"/>
      <c r="C167" s="123"/>
      <c r="D167" s="252"/>
      <c r="E167" s="123"/>
      <c r="F167" s="252"/>
      <c r="G167" s="85"/>
      <c r="H167" s="252"/>
      <c r="I167" s="123"/>
      <c r="J167" s="253"/>
      <c r="K167" s="132"/>
      <c r="L167" s="253"/>
      <c r="M167" s="163"/>
      <c r="N167" s="253"/>
      <c r="O167" s="161"/>
      <c r="P167" s="254"/>
      <c r="Q167" s="125"/>
      <c r="R167" s="251"/>
      <c r="S167" s="125"/>
      <c r="T167" s="251"/>
      <c r="U167" s="393">
        <f t="shared" si="1"/>
        <v>0</v>
      </c>
    </row>
    <row r="168" spans="1:21" x14ac:dyDescent="0.2">
      <c r="A168" s="122"/>
      <c r="B168" s="252"/>
      <c r="C168" s="123"/>
      <c r="D168" s="252"/>
      <c r="E168" s="123"/>
      <c r="F168" s="252"/>
      <c r="G168" s="85"/>
      <c r="H168" s="252"/>
      <c r="I168" s="123"/>
      <c r="J168" s="253"/>
      <c r="K168" s="132"/>
      <c r="L168" s="253"/>
      <c r="M168" s="163"/>
      <c r="N168" s="253"/>
      <c r="O168" s="161"/>
      <c r="P168" s="254"/>
      <c r="Q168" s="125"/>
      <c r="R168" s="251"/>
      <c r="S168" s="125"/>
      <c r="T168" s="251"/>
      <c r="U168" s="393">
        <f t="shared" si="1"/>
        <v>0</v>
      </c>
    </row>
    <row r="169" spans="1:21" x14ac:dyDescent="0.2">
      <c r="A169" s="122"/>
      <c r="B169" s="252"/>
      <c r="C169" s="123"/>
      <c r="D169" s="252"/>
      <c r="E169" s="123"/>
      <c r="F169" s="252"/>
      <c r="G169" s="85"/>
      <c r="H169" s="252"/>
      <c r="I169" s="123"/>
      <c r="J169" s="253"/>
      <c r="K169" s="132"/>
      <c r="L169" s="253"/>
      <c r="M169" s="163"/>
      <c r="N169" s="253"/>
      <c r="O169" s="161"/>
      <c r="P169" s="254"/>
      <c r="Q169" s="125"/>
      <c r="R169" s="251"/>
      <c r="S169" s="125"/>
      <c r="T169" s="251"/>
      <c r="U169" s="393">
        <f t="shared" si="1"/>
        <v>0</v>
      </c>
    </row>
    <row r="170" spans="1:21" x14ac:dyDescent="0.2">
      <c r="A170" s="122"/>
      <c r="B170" s="252"/>
      <c r="C170" s="123"/>
      <c r="D170" s="252"/>
      <c r="E170" s="123"/>
      <c r="F170" s="252"/>
      <c r="G170" s="85"/>
      <c r="H170" s="252"/>
      <c r="I170" s="123"/>
      <c r="J170" s="253"/>
      <c r="K170" s="132"/>
      <c r="L170" s="253"/>
      <c r="M170" s="163"/>
      <c r="N170" s="253"/>
      <c r="O170" s="161"/>
      <c r="P170" s="254"/>
      <c r="Q170" s="125"/>
      <c r="R170" s="251"/>
      <c r="S170" s="125"/>
      <c r="T170" s="251"/>
      <c r="U170" s="393">
        <f t="shared" si="1"/>
        <v>0</v>
      </c>
    </row>
    <row r="171" spans="1:21" x14ac:dyDescent="0.2">
      <c r="A171" s="122"/>
      <c r="B171" s="252"/>
      <c r="C171" s="123"/>
      <c r="D171" s="252"/>
      <c r="E171" s="123"/>
      <c r="F171" s="252"/>
      <c r="G171" s="85"/>
      <c r="H171" s="252"/>
      <c r="I171" s="123"/>
      <c r="J171" s="253"/>
      <c r="K171" s="132"/>
      <c r="L171" s="253"/>
      <c r="M171" s="163"/>
      <c r="N171" s="253"/>
      <c r="O171" s="161"/>
      <c r="P171" s="254"/>
      <c r="Q171" s="125"/>
      <c r="R171" s="251"/>
      <c r="S171" s="125"/>
      <c r="T171" s="251"/>
      <c r="U171" s="393">
        <f t="shared" si="1"/>
        <v>0</v>
      </c>
    </row>
    <row r="172" spans="1:21" x14ac:dyDescent="0.2">
      <c r="A172" s="122"/>
      <c r="B172" s="252"/>
      <c r="C172" s="123"/>
      <c r="D172" s="252"/>
      <c r="E172" s="123"/>
      <c r="F172" s="252"/>
      <c r="G172" s="85"/>
      <c r="H172" s="252"/>
      <c r="I172" s="123"/>
      <c r="J172" s="253"/>
      <c r="K172" s="132"/>
      <c r="L172" s="253"/>
      <c r="M172" s="163"/>
      <c r="N172" s="253"/>
      <c r="O172" s="161"/>
      <c r="P172" s="254"/>
      <c r="Q172" s="125"/>
      <c r="R172" s="251"/>
      <c r="S172" s="125"/>
      <c r="T172" s="251"/>
      <c r="U172" s="393">
        <f t="shared" si="1"/>
        <v>0</v>
      </c>
    </row>
    <row r="173" spans="1:21" x14ac:dyDescent="0.2">
      <c r="A173" s="122"/>
      <c r="B173" s="252"/>
      <c r="C173" s="123"/>
      <c r="D173" s="252"/>
      <c r="E173" s="123"/>
      <c r="F173" s="252"/>
      <c r="G173" s="85"/>
      <c r="H173" s="252"/>
      <c r="I173" s="123"/>
      <c r="J173" s="253"/>
      <c r="K173" s="132"/>
      <c r="L173" s="253"/>
      <c r="M173" s="163"/>
      <c r="N173" s="253"/>
      <c r="O173" s="161"/>
      <c r="P173" s="254"/>
      <c r="Q173" s="125"/>
      <c r="R173" s="251"/>
      <c r="S173" s="125"/>
      <c r="T173" s="251"/>
      <c r="U173" s="393">
        <f t="shared" si="1"/>
        <v>0</v>
      </c>
    </row>
    <row r="174" spans="1:21" x14ac:dyDescent="0.2">
      <c r="A174" s="122"/>
      <c r="B174" s="252"/>
      <c r="C174" s="123"/>
      <c r="D174" s="252"/>
      <c r="E174" s="123"/>
      <c r="F174" s="252"/>
      <c r="G174" s="85"/>
      <c r="H174" s="252"/>
      <c r="I174" s="123"/>
      <c r="J174" s="253"/>
      <c r="K174" s="132"/>
      <c r="L174" s="253"/>
      <c r="M174" s="163"/>
      <c r="N174" s="253"/>
      <c r="O174" s="161"/>
      <c r="P174" s="254"/>
      <c r="Q174" s="125"/>
      <c r="R174" s="251"/>
      <c r="S174" s="125"/>
      <c r="T174" s="251"/>
      <c r="U174" s="393">
        <f t="shared" si="1"/>
        <v>0</v>
      </c>
    </row>
    <row r="175" spans="1:21" x14ac:dyDescent="0.2">
      <c r="A175" s="122"/>
      <c r="B175" s="252"/>
      <c r="C175" s="123"/>
      <c r="D175" s="252"/>
      <c r="E175" s="123"/>
      <c r="F175" s="252"/>
      <c r="G175" s="85"/>
      <c r="H175" s="252"/>
      <c r="I175" s="123"/>
      <c r="J175" s="253"/>
      <c r="K175" s="132"/>
      <c r="L175" s="253"/>
      <c r="M175" s="163"/>
      <c r="N175" s="253"/>
      <c r="O175" s="161"/>
      <c r="P175" s="254"/>
      <c r="Q175" s="125"/>
      <c r="R175" s="251"/>
      <c r="S175" s="125"/>
      <c r="T175" s="251"/>
      <c r="U175" s="393">
        <f t="shared" si="1"/>
        <v>0</v>
      </c>
    </row>
    <row r="176" spans="1:21" x14ac:dyDescent="0.2">
      <c r="A176" s="122"/>
      <c r="B176" s="252"/>
      <c r="C176" s="123"/>
      <c r="D176" s="252"/>
      <c r="E176" s="123"/>
      <c r="F176" s="252"/>
      <c r="G176" s="85"/>
      <c r="H176" s="252"/>
      <c r="I176" s="123"/>
      <c r="J176" s="253"/>
      <c r="K176" s="132"/>
      <c r="L176" s="253"/>
      <c r="M176" s="163"/>
      <c r="N176" s="253"/>
      <c r="O176" s="161"/>
      <c r="P176" s="254"/>
      <c r="Q176" s="125"/>
      <c r="R176" s="251"/>
      <c r="S176" s="125"/>
      <c r="T176" s="251"/>
      <c r="U176" s="393">
        <f t="shared" si="1"/>
        <v>0</v>
      </c>
    </row>
    <row r="177" spans="1:21" x14ac:dyDescent="0.2">
      <c r="A177" s="122"/>
      <c r="B177" s="252"/>
      <c r="C177" s="123"/>
      <c r="D177" s="252"/>
      <c r="E177" s="123"/>
      <c r="F177" s="252"/>
      <c r="G177" s="85"/>
      <c r="H177" s="252"/>
      <c r="I177" s="123"/>
      <c r="J177" s="253"/>
      <c r="K177" s="132"/>
      <c r="L177" s="253"/>
      <c r="M177" s="163"/>
      <c r="N177" s="253"/>
      <c r="O177" s="161"/>
      <c r="P177" s="254"/>
      <c r="Q177" s="125"/>
      <c r="R177" s="251"/>
      <c r="S177" s="125"/>
      <c r="T177" s="251"/>
      <c r="U177" s="393">
        <f t="shared" si="1"/>
        <v>0</v>
      </c>
    </row>
    <row r="178" spans="1:21" x14ac:dyDescent="0.2">
      <c r="A178" s="122"/>
      <c r="B178" s="252"/>
      <c r="C178" s="123"/>
      <c r="D178" s="252"/>
      <c r="E178" s="123"/>
      <c r="F178" s="252"/>
      <c r="G178" s="85"/>
      <c r="H178" s="252"/>
      <c r="I178" s="123"/>
      <c r="J178" s="253"/>
      <c r="K178" s="132"/>
      <c r="L178" s="253"/>
      <c r="M178" s="163"/>
      <c r="N178" s="253"/>
      <c r="O178" s="161"/>
      <c r="P178" s="254"/>
      <c r="Q178" s="125"/>
      <c r="R178" s="251"/>
      <c r="S178" s="125"/>
      <c r="T178" s="251"/>
      <c r="U178" s="393">
        <f t="shared" si="1"/>
        <v>0</v>
      </c>
    </row>
    <row r="179" spans="1:21" x14ac:dyDescent="0.2">
      <c r="A179" s="122"/>
      <c r="B179" s="252"/>
      <c r="C179" s="123"/>
      <c r="D179" s="252"/>
      <c r="E179" s="123"/>
      <c r="F179" s="252"/>
      <c r="G179" s="85"/>
      <c r="H179" s="252"/>
      <c r="I179" s="123"/>
      <c r="J179" s="253"/>
      <c r="K179" s="132"/>
      <c r="L179" s="253"/>
      <c r="M179" s="163"/>
      <c r="N179" s="253"/>
      <c r="O179" s="161"/>
      <c r="P179" s="254"/>
      <c r="Q179" s="125"/>
      <c r="R179" s="251"/>
      <c r="S179" s="125"/>
      <c r="T179" s="251"/>
      <c r="U179" s="393">
        <f t="shared" si="1"/>
        <v>0</v>
      </c>
    </row>
    <row r="180" spans="1:21" x14ac:dyDescent="0.2">
      <c r="A180" s="122"/>
      <c r="B180" s="252"/>
      <c r="C180" s="123"/>
      <c r="D180" s="252"/>
      <c r="E180" s="123"/>
      <c r="F180" s="252"/>
      <c r="G180" s="85"/>
      <c r="H180" s="252"/>
      <c r="I180" s="123"/>
      <c r="J180" s="253"/>
      <c r="K180" s="132"/>
      <c r="L180" s="253"/>
      <c r="M180" s="163"/>
      <c r="N180" s="253"/>
      <c r="O180" s="161"/>
      <c r="P180" s="254"/>
      <c r="Q180" s="125"/>
      <c r="R180" s="251"/>
      <c r="S180" s="125"/>
      <c r="T180" s="251"/>
      <c r="U180" s="393">
        <f t="shared" si="1"/>
        <v>0</v>
      </c>
    </row>
    <row r="181" spans="1:21" x14ac:dyDescent="0.2">
      <c r="A181" s="122"/>
      <c r="B181" s="252"/>
      <c r="C181" s="123"/>
      <c r="D181" s="252"/>
      <c r="E181" s="123"/>
      <c r="F181" s="252"/>
      <c r="G181" s="85"/>
      <c r="H181" s="252"/>
      <c r="I181" s="123"/>
      <c r="J181" s="253"/>
      <c r="K181" s="132"/>
      <c r="L181" s="253"/>
      <c r="M181" s="163"/>
      <c r="N181" s="253"/>
      <c r="O181" s="161"/>
      <c r="P181" s="254"/>
      <c r="Q181" s="125"/>
      <c r="R181" s="251"/>
      <c r="S181" s="125"/>
      <c r="T181" s="251"/>
      <c r="U181" s="393">
        <f t="shared" ref="U181:U232" si="2">Q181+S181</f>
        <v>0</v>
      </c>
    </row>
    <row r="182" spans="1:21" x14ac:dyDescent="0.2">
      <c r="A182" s="122"/>
      <c r="B182" s="252"/>
      <c r="C182" s="123"/>
      <c r="D182" s="252"/>
      <c r="E182" s="123"/>
      <c r="F182" s="252"/>
      <c r="G182" s="85"/>
      <c r="H182" s="252"/>
      <c r="I182" s="123"/>
      <c r="J182" s="253"/>
      <c r="K182" s="132"/>
      <c r="L182" s="253"/>
      <c r="M182" s="163"/>
      <c r="N182" s="253"/>
      <c r="O182" s="161"/>
      <c r="P182" s="254"/>
      <c r="Q182" s="125"/>
      <c r="R182" s="251"/>
      <c r="S182" s="125"/>
      <c r="T182" s="251"/>
      <c r="U182" s="393">
        <f t="shared" si="2"/>
        <v>0</v>
      </c>
    </row>
    <row r="183" spans="1:21" x14ac:dyDescent="0.2">
      <c r="A183" s="122"/>
      <c r="B183" s="252"/>
      <c r="C183" s="123"/>
      <c r="D183" s="252"/>
      <c r="E183" s="123"/>
      <c r="F183" s="252"/>
      <c r="G183" s="85"/>
      <c r="H183" s="252"/>
      <c r="I183" s="123"/>
      <c r="J183" s="253"/>
      <c r="K183" s="132"/>
      <c r="L183" s="253"/>
      <c r="M183" s="163"/>
      <c r="N183" s="253"/>
      <c r="O183" s="161"/>
      <c r="P183" s="254"/>
      <c r="Q183" s="125"/>
      <c r="R183" s="251"/>
      <c r="S183" s="125"/>
      <c r="T183" s="251"/>
      <c r="U183" s="393">
        <f t="shared" si="2"/>
        <v>0</v>
      </c>
    </row>
    <row r="184" spans="1:21" x14ac:dyDescent="0.2">
      <c r="A184" s="122"/>
      <c r="B184" s="252"/>
      <c r="C184" s="123"/>
      <c r="D184" s="252"/>
      <c r="E184" s="123"/>
      <c r="F184" s="252"/>
      <c r="G184" s="85"/>
      <c r="H184" s="252"/>
      <c r="I184" s="123"/>
      <c r="J184" s="253"/>
      <c r="K184" s="132"/>
      <c r="L184" s="253"/>
      <c r="M184" s="163"/>
      <c r="N184" s="253"/>
      <c r="O184" s="161"/>
      <c r="P184" s="254"/>
      <c r="Q184" s="125"/>
      <c r="R184" s="251"/>
      <c r="S184" s="125"/>
      <c r="T184" s="251"/>
      <c r="U184" s="393">
        <f t="shared" ref="U184:U217" si="3">Q184+S184</f>
        <v>0</v>
      </c>
    </row>
    <row r="185" spans="1:21" x14ac:dyDescent="0.2">
      <c r="A185" s="122"/>
      <c r="B185" s="252"/>
      <c r="C185" s="123"/>
      <c r="D185" s="252"/>
      <c r="E185" s="123"/>
      <c r="F185" s="252"/>
      <c r="G185" s="85"/>
      <c r="H185" s="252"/>
      <c r="I185" s="123"/>
      <c r="J185" s="253"/>
      <c r="K185" s="132"/>
      <c r="L185" s="253"/>
      <c r="M185" s="163"/>
      <c r="N185" s="253"/>
      <c r="O185" s="161"/>
      <c r="P185" s="254"/>
      <c r="Q185" s="125"/>
      <c r="R185" s="251"/>
      <c r="S185" s="125"/>
      <c r="T185" s="251"/>
      <c r="U185" s="393">
        <f t="shared" si="3"/>
        <v>0</v>
      </c>
    </row>
    <row r="186" spans="1:21" x14ac:dyDescent="0.2">
      <c r="A186" s="122"/>
      <c r="B186" s="252"/>
      <c r="C186" s="123"/>
      <c r="D186" s="252"/>
      <c r="E186" s="123"/>
      <c r="F186" s="252"/>
      <c r="G186" s="85"/>
      <c r="H186" s="252"/>
      <c r="I186" s="123"/>
      <c r="J186" s="253"/>
      <c r="K186" s="132"/>
      <c r="L186" s="253"/>
      <c r="M186" s="163"/>
      <c r="N186" s="253"/>
      <c r="O186" s="161"/>
      <c r="P186" s="254"/>
      <c r="Q186" s="125"/>
      <c r="R186" s="251"/>
      <c r="S186" s="125"/>
      <c r="T186" s="251"/>
      <c r="U186" s="393">
        <f t="shared" si="3"/>
        <v>0</v>
      </c>
    </row>
    <row r="187" spans="1:21" x14ac:dyDescent="0.2">
      <c r="A187" s="122"/>
      <c r="B187" s="252"/>
      <c r="C187" s="123"/>
      <c r="D187" s="252"/>
      <c r="E187" s="123"/>
      <c r="F187" s="252"/>
      <c r="G187" s="85"/>
      <c r="H187" s="252"/>
      <c r="I187" s="123"/>
      <c r="J187" s="253"/>
      <c r="K187" s="132"/>
      <c r="L187" s="253"/>
      <c r="M187" s="163"/>
      <c r="N187" s="253"/>
      <c r="O187" s="161"/>
      <c r="P187" s="254"/>
      <c r="Q187" s="125"/>
      <c r="R187" s="251"/>
      <c r="S187" s="125"/>
      <c r="T187" s="251"/>
      <c r="U187" s="393">
        <f t="shared" si="3"/>
        <v>0</v>
      </c>
    </row>
    <row r="188" spans="1:21" x14ac:dyDescent="0.2">
      <c r="A188" s="122"/>
      <c r="B188" s="252"/>
      <c r="C188" s="123"/>
      <c r="D188" s="252"/>
      <c r="E188" s="123"/>
      <c r="F188" s="252"/>
      <c r="G188" s="85"/>
      <c r="H188" s="252"/>
      <c r="I188" s="123"/>
      <c r="J188" s="253"/>
      <c r="K188" s="132"/>
      <c r="L188" s="253"/>
      <c r="M188" s="163"/>
      <c r="N188" s="253"/>
      <c r="O188" s="161"/>
      <c r="P188" s="254"/>
      <c r="Q188" s="125"/>
      <c r="R188" s="251"/>
      <c r="S188" s="125"/>
      <c r="T188" s="251"/>
      <c r="U188" s="393">
        <f t="shared" si="3"/>
        <v>0</v>
      </c>
    </row>
    <row r="189" spans="1:21" x14ac:dyDescent="0.2">
      <c r="A189" s="122"/>
      <c r="B189" s="252"/>
      <c r="C189" s="123"/>
      <c r="D189" s="252"/>
      <c r="E189" s="123"/>
      <c r="F189" s="252"/>
      <c r="G189" s="85"/>
      <c r="H189" s="252"/>
      <c r="I189" s="123"/>
      <c r="J189" s="253"/>
      <c r="K189" s="132"/>
      <c r="L189" s="253"/>
      <c r="M189" s="163"/>
      <c r="N189" s="253"/>
      <c r="O189" s="161"/>
      <c r="P189" s="254"/>
      <c r="Q189" s="125"/>
      <c r="R189" s="251"/>
      <c r="S189" s="125"/>
      <c r="T189" s="251"/>
      <c r="U189" s="393">
        <f t="shared" si="3"/>
        <v>0</v>
      </c>
    </row>
    <row r="190" spans="1:21" x14ac:dyDescent="0.2">
      <c r="A190" s="122"/>
      <c r="B190" s="252"/>
      <c r="C190" s="123"/>
      <c r="D190" s="252"/>
      <c r="E190" s="123"/>
      <c r="F190" s="252"/>
      <c r="G190" s="85"/>
      <c r="H190" s="252"/>
      <c r="I190" s="123"/>
      <c r="J190" s="253"/>
      <c r="K190" s="132"/>
      <c r="L190" s="253"/>
      <c r="M190" s="163"/>
      <c r="N190" s="253"/>
      <c r="O190" s="161"/>
      <c r="P190" s="254"/>
      <c r="Q190" s="125"/>
      <c r="R190" s="251"/>
      <c r="S190" s="125"/>
      <c r="T190" s="251"/>
      <c r="U190" s="393">
        <f t="shared" si="3"/>
        <v>0</v>
      </c>
    </row>
    <row r="191" spans="1:21" x14ac:dyDescent="0.2">
      <c r="A191" s="122"/>
      <c r="B191" s="252"/>
      <c r="C191" s="123"/>
      <c r="D191" s="252"/>
      <c r="E191" s="123"/>
      <c r="F191" s="252"/>
      <c r="G191" s="85"/>
      <c r="H191" s="252"/>
      <c r="I191" s="123"/>
      <c r="J191" s="253"/>
      <c r="K191" s="132"/>
      <c r="L191" s="253"/>
      <c r="M191" s="163"/>
      <c r="N191" s="253"/>
      <c r="O191" s="161"/>
      <c r="P191" s="254"/>
      <c r="Q191" s="125"/>
      <c r="R191" s="251"/>
      <c r="S191" s="125"/>
      <c r="T191" s="251"/>
      <c r="U191" s="393">
        <f t="shared" si="3"/>
        <v>0</v>
      </c>
    </row>
    <row r="192" spans="1:21" x14ac:dyDescent="0.2">
      <c r="A192" s="122"/>
      <c r="B192" s="252"/>
      <c r="C192" s="123"/>
      <c r="D192" s="252"/>
      <c r="E192" s="123"/>
      <c r="F192" s="252"/>
      <c r="G192" s="85"/>
      <c r="H192" s="252"/>
      <c r="I192" s="123"/>
      <c r="J192" s="253"/>
      <c r="K192" s="132"/>
      <c r="L192" s="253"/>
      <c r="M192" s="163"/>
      <c r="N192" s="253"/>
      <c r="O192" s="161"/>
      <c r="P192" s="254"/>
      <c r="Q192" s="125"/>
      <c r="R192" s="251"/>
      <c r="S192" s="125"/>
      <c r="T192" s="251"/>
      <c r="U192" s="393">
        <f t="shared" si="3"/>
        <v>0</v>
      </c>
    </row>
    <row r="193" spans="1:21" x14ac:dyDescent="0.2">
      <c r="A193" s="122"/>
      <c r="B193" s="252"/>
      <c r="C193" s="123"/>
      <c r="D193" s="252"/>
      <c r="E193" s="123"/>
      <c r="F193" s="252"/>
      <c r="G193" s="85"/>
      <c r="H193" s="252"/>
      <c r="I193" s="123"/>
      <c r="J193" s="253"/>
      <c r="K193" s="132"/>
      <c r="L193" s="253"/>
      <c r="M193" s="163"/>
      <c r="N193" s="253"/>
      <c r="O193" s="161"/>
      <c r="P193" s="254"/>
      <c r="Q193" s="125"/>
      <c r="R193" s="251"/>
      <c r="S193" s="125"/>
      <c r="T193" s="251"/>
      <c r="U193" s="393">
        <f t="shared" si="3"/>
        <v>0</v>
      </c>
    </row>
    <row r="194" spans="1:21" x14ac:dyDescent="0.2">
      <c r="A194" s="122"/>
      <c r="B194" s="252"/>
      <c r="C194" s="123"/>
      <c r="D194" s="252"/>
      <c r="E194" s="123"/>
      <c r="F194" s="252"/>
      <c r="G194" s="85"/>
      <c r="H194" s="252"/>
      <c r="I194" s="123"/>
      <c r="J194" s="253"/>
      <c r="K194" s="132"/>
      <c r="L194" s="253"/>
      <c r="M194" s="163"/>
      <c r="N194" s="253"/>
      <c r="O194" s="161"/>
      <c r="P194" s="254"/>
      <c r="Q194" s="125"/>
      <c r="R194" s="251"/>
      <c r="S194" s="125"/>
      <c r="T194" s="251"/>
      <c r="U194" s="393">
        <f t="shared" si="3"/>
        <v>0</v>
      </c>
    </row>
    <row r="195" spans="1:21" x14ac:dyDescent="0.2">
      <c r="A195" s="122"/>
      <c r="B195" s="252"/>
      <c r="C195" s="123"/>
      <c r="D195" s="252"/>
      <c r="E195" s="123"/>
      <c r="F195" s="252"/>
      <c r="G195" s="85"/>
      <c r="H195" s="252"/>
      <c r="I195" s="123"/>
      <c r="J195" s="253"/>
      <c r="K195" s="132"/>
      <c r="L195" s="253"/>
      <c r="M195" s="163"/>
      <c r="N195" s="253"/>
      <c r="O195" s="161"/>
      <c r="P195" s="254"/>
      <c r="Q195" s="125"/>
      <c r="R195" s="251"/>
      <c r="S195" s="125"/>
      <c r="T195" s="251"/>
      <c r="U195" s="393">
        <f t="shared" si="3"/>
        <v>0</v>
      </c>
    </row>
    <row r="196" spans="1:21" x14ac:dyDescent="0.2">
      <c r="A196" s="122"/>
      <c r="B196" s="252"/>
      <c r="C196" s="123"/>
      <c r="D196" s="252"/>
      <c r="E196" s="123"/>
      <c r="F196" s="252"/>
      <c r="G196" s="85"/>
      <c r="H196" s="252"/>
      <c r="I196" s="123"/>
      <c r="J196" s="253"/>
      <c r="K196" s="132"/>
      <c r="L196" s="253"/>
      <c r="M196" s="163"/>
      <c r="N196" s="253"/>
      <c r="O196" s="161"/>
      <c r="P196" s="254"/>
      <c r="Q196" s="125"/>
      <c r="R196" s="251"/>
      <c r="S196" s="125"/>
      <c r="T196" s="251"/>
      <c r="U196" s="393">
        <f t="shared" si="3"/>
        <v>0</v>
      </c>
    </row>
    <row r="197" spans="1:21" x14ac:dyDescent="0.2">
      <c r="A197" s="122"/>
      <c r="B197" s="252"/>
      <c r="C197" s="123"/>
      <c r="D197" s="252"/>
      <c r="E197" s="123"/>
      <c r="F197" s="252"/>
      <c r="G197" s="85"/>
      <c r="H197" s="252"/>
      <c r="I197" s="123"/>
      <c r="J197" s="253"/>
      <c r="K197" s="132"/>
      <c r="L197" s="253"/>
      <c r="M197" s="163"/>
      <c r="N197" s="253"/>
      <c r="O197" s="161"/>
      <c r="P197" s="254"/>
      <c r="Q197" s="125"/>
      <c r="R197" s="251"/>
      <c r="S197" s="125"/>
      <c r="T197" s="251"/>
      <c r="U197" s="393">
        <f t="shared" ref="U197:U213" si="4">Q197+S197</f>
        <v>0</v>
      </c>
    </row>
    <row r="198" spans="1:21" x14ac:dyDescent="0.2">
      <c r="A198" s="122"/>
      <c r="B198" s="252"/>
      <c r="C198" s="123"/>
      <c r="D198" s="252"/>
      <c r="E198" s="123"/>
      <c r="F198" s="252"/>
      <c r="G198" s="85"/>
      <c r="H198" s="252"/>
      <c r="I198" s="123"/>
      <c r="J198" s="253"/>
      <c r="K198" s="132"/>
      <c r="L198" s="253"/>
      <c r="M198" s="163"/>
      <c r="N198" s="253"/>
      <c r="O198" s="161"/>
      <c r="P198" s="254"/>
      <c r="Q198" s="125"/>
      <c r="R198" s="251"/>
      <c r="S198" s="125"/>
      <c r="T198" s="251"/>
      <c r="U198" s="393">
        <f t="shared" si="4"/>
        <v>0</v>
      </c>
    </row>
    <row r="199" spans="1:21" x14ac:dyDescent="0.2">
      <c r="A199" s="122"/>
      <c r="B199" s="252"/>
      <c r="C199" s="123"/>
      <c r="D199" s="252"/>
      <c r="E199" s="123"/>
      <c r="F199" s="252"/>
      <c r="G199" s="85"/>
      <c r="H199" s="252"/>
      <c r="I199" s="123"/>
      <c r="J199" s="253"/>
      <c r="K199" s="132"/>
      <c r="L199" s="253"/>
      <c r="M199" s="163"/>
      <c r="N199" s="253"/>
      <c r="O199" s="161"/>
      <c r="P199" s="254"/>
      <c r="Q199" s="125"/>
      <c r="R199" s="251"/>
      <c r="S199" s="125"/>
      <c r="T199" s="251"/>
      <c r="U199" s="393">
        <f t="shared" si="4"/>
        <v>0</v>
      </c>
    </row>
    <row r="200" spans="1:21" x14ac:dyDescent="0.2">
      <c r="A200" s="122"/>
      <c r="B200" s="252"/>
      <c r="C200" s="123"/>
      <c r="D200" s="252"/>
      <c r="E200" s="123"/>
      <c r="F200" s="252"/>
      <c r="G200" s="85"/>
      <c r="H200" s="252"/>
      <c r="I200" s="123"/>
      <c r="J200" s="253"/>
      <c r="K200" s="132"/>
      <c r="L200" s="253"/>
      <c r="M200" s="163"/>
      <c r="N200" s="253"/>
      <c r="O200" s="161"/>
      <c r="P200" s="254"/>
      <c r="Q200" s="125"/>
      <c r="R200" s="251"/>
      <c r="S200" s="125"/>
      <c r="T200" s="251"/>
      <c r="U200" s="393">
        <f t="shared" si="4"/>
        <v>0</v>
      </c>
    </row>
    <row r="201" spans="1:21" x14ac:dyDescent="0.2">
      <c r="A201" s="122"/>
      <c r="B201" s="252"/>
      <c r="C201" s="123"/>
      <c r="D201" s="252"/>
      <c r="E201" s="123"/>
      <c r="F201" s="252"/>
      <c r="G201" s="85"/>
      <c r="H201" s="252"/>
      <c r="I201" s="123"/>
      <c r="J201" s="253"/>
      <c r="K201" s="132"/>
      <c r="L201" s="253"/>
      <c r="M201" s="163"/>
      <c r="N201" s="253"/>
      <c r="O201" s="161"/>
      <c r="P201" s="254"/>
      <c r="Q201" s="125"/>
      <c r="R201" s="251"/>
      <c r="S201" s="125"/>
      <c r="T201" s="251"/>
      <c r="U201" s="393">
        <f t="shared" si="4"/>
        <v>0</v>
      </c>
    </row>
    <row r="202" spans="1:21" x14ac:dyDescent="0.2">
      <c r="A202" s="122"/>
      <c r="B202" s="252"/>
      <c r="C202" s="123"/>
      <c r="D202" s="252"/>
      <c r="E202" s="123"/>
      <c r="F202" s="252"/>
      <c r="G202" s="85"/>
      <c r="H202" s="252"/>
      <c r="I202" s="123"/>
      <c r="J202" s="253"/>
      <c r="K202" s="132"/>
      <c r="L202" s="253"/>
      <c r="M202" s="163"/>
      <c r="N202" s="253"/>
      <c r="O202" s="161"/>
      <c r="P202" s="254"/>
      <c r="Q202" s="125"/>
      <c r="R202" s="251"/>
      <c r="S202" s="125"/>
      <c r="T202" s="251"/>
      <c r="U202" s="393">
        <f t="shared" si="4"/>
        <v>0</v>
      </c>
    </row>
    <row r="203" spans="1:21" x14ac:dyDescent="0.2">
      <c r="A203" s="122"/>
      <c r="B203" s="252"/>
      <c r="C203" s="123"/>
      <c r="D203" s="252"/>
      <c r="E203" s="123"/>
      <c r="F203" s="252"/>
      <c r="G203" s="85"/>
      <c r="H203" s="252"/>
      <c r="I203" s="123"/>
      <c r="J203" s="253"/>
      <c r="K203" s="132"/>
      <c r="L203" s="253"/>
      <c r="M203" s="163"/>
      <c r="N203" s="253"/>
      <c r="O203" s="161"/>
      <c r="P203" s="254"/>
      <c r="Q203" s="125"/>
      <c r="R203" s="251"/>
      <c r="S203" s="125"/>
      <c r="T203" s="251"/>
      <c r="U203" s="393">
        <f t="shared" si="4"/>
        <v>0</v>
      </c>
    </row>
    <row r="204" spans="1:21" x14ac:dyDescent="0.2">
      <c r="A204" s="122"/>
      <c r="B204" s="252"/>
      <c r="C204" s="123"/>
      <c r="D204" s="252"/>
      <c r="E204" s="123"/>
      <c r="F204" s="252"/>
      <c r="G204" s="85"/>
      <c r="H204" s="252"/>
      <c r="I204" s="123"/>
      <c r="J204" s="253"/>
      <c r="K204" s="132"/>
      <c r="L204" s="253"/>
      <c r="M204" s="163"/>
      <c r="N204" s="253"/>
      <c r="O204" s="161"/>
      <c r="P204" s="254"/>
      <c r="Q204" s="125"/>
      <c r="R204" s="251"/>
      <c r="S204" s="125"/>
      <c r="T204" s="251"/>
      <c r="U204" s="393">
        <f t="shared" si="4"/>
        <v>0</v>
      </c>
    </row>
    <row r="205" spans="1:21" x14ac:dyDescent="0.2">
      <c r="A205" s="122"/>
      <c r="B205" s="252"/>
      <c r="C205" s="123"/>
      <c r="D205" s="252"/>
      <c r="E205" s="123"/>
      <c r="F205" s="252"/>
      <c r="G205" s="85"/>
      <c r="H205" s="252"/>
      <c r="I205" s="123"/>
      <c r="J205" s="253"/>
      <c r="K205" s="132"/>
      <c r="L205" s="253"/>
      <c r="M205" s="163"/>
      <c r="N205" s="253"/>
      <c r="O205" s="161"/>
      <c r="P205" s="254"/>
      <c r="Q205" s="125"/>
      <c r="R205" s="251"/>
      <c r="S205" s="125"/>
      <c r="T205" s="251"/>
      <c r="U205" s="393">
        <f t="shared" si="4"/>
        <v>0</v>
      </c>
    </row>
    <row r="206" spans="1:21" x14ac:dyDescent="0.2">
      <c r="A206" s="122"/>
      <c r="B206" s="252"/>
      <c r="C206" s="123"/>
      <c r="D206" s="252"/>
      <c r="E206" s="123"/>
      <c r="F206" s="252"/>
      <c r="G206" s="85"/>
      <c r="H206" s="252"/>
      <c r="I206" s="123"/>
      <c r="J206" s="253"/>
      <c r="K206" s="132"/>
      <c r="L206" s="253"/>
      <c r="M206" s="163"/>
      <c r="N206" s="253"/>
      <c r="O206" s="161"/>
      <c r="P206" s="254"/>
      <c r="Q206" s="125"/>
      <c r="R206" s="251"/>
      <c r="S206" s="125"/>
      <c r="T206" s="251"/>
      <c r="U206" s="393">
        <f t="shared" si="4"/>
        <v>0</v>
      </c>
    </row>
    <row r="207" spans="1:21" x14ac:dyDescent="0.2">
      <c r="A207" s="122"/>
      <c r="B207" s="252"/>
      <c r="C207" s="123"/>
      <c r="D207" s="252"/>
      <c r="E207" s="123"/>
      <c r="F207" s="252"/>
      <c r="G207" s="85"/>
      <c r="H207" s="252"/>
      <c r="I207" s="123"/>
      <c r="J207" s="253"/>
      <c r="K207" s="132"/>
      <c r="L207" s="253"/>
      <c r="M207" s="163"/>
      <c r="N207" s="253"/>
      <c r="O207" s="161"/>
      <c r="P207" s="254"/>
      <c r="Q207" s="125"/>
      <c r="R207" s="251"/>
      <c r="S207" s="125"/>
      <c r="T207" s="251"/>
      <c r="U207" s="393">
        <f t="shared" si="4"/>
        <v>0</v>
      </c>
    </row>
    <row r="208" spans="1:21" x14ac:dyDescent="0.2">
      <c r="A208" s="122"/>
      <c r="B208" s="252"/>
      <c r="C208" s="123"/>
      <c r="D208" s="252"/>
      <c r="E208" s="123"/>
      <c r="F208" s="252"/>
      <c r="G208" s="85"/>
      <c r="H208" s="252"/>
      <c r="I208" s="123"/>
      <c r="J208" s="253"/>
      <c r="K208" s="132"/>
      <c r="L208" s="253"/>
      <c r="M208" s="163"/>
      <c r="N208" s="253"/>
      <c r="O208" s="161"/>
      <c r="P208" s="254"/>
      <c r="Q208" s="125"/>
      <c r="R208" s="251"/>
      <c r="S208" s="125"/>
      <c r="T208" s="251"/>
      <c r="U208" s="393">
        <f t="shared" si="4"/>
        <v>0</v>
      </c>
    </row>
    <row r="209" spans="1:21" x14ac:dyDescent="0.2">
      <c r="A209" s="122"/>
      <c r="B209" s="252"/>
      <c r="C209" s="123"/>
      <c r="D209" s="252"/>
      <c r="E209" s="123"/>
      <c r="F209" s="252"/>
      <c r="G209" s="85"/>
      <c r="H209" s="252"/>
      <c r="I209" s="123"/>
      <c r="J209" s="253"/>
      <c r="K209" s="132"/>
      <c r="L209" s="253"/>
      <c r="M209" s="163"/>
      <c r="N209" s="253"/>
      <c r="O209" s="161"/>
      <c r="P209" s="254"/>
      <c r="Q209" s="125"/>
      <c r="R209" s="251"/>
      <c r="S209" s="125"/>
      <c r="T209" s="251"/>
      <c r="U209" s="393">
        <f t="shared" si="4"/>
        <v>0</v>
      </c>
    </row>
    <row r="210" spans="1:21" x14ac:dyDescent="0.2">
      <c r="A210" s="122"/>
      <c r="B210" s="252"/>
      <c r="C210" s="123"/>
      <c r="D210" s="252"/>
      <c r="E210" s="123"/>
      <c r="F210" s="252"/>
      <c r="G210" s="85"/>
      <c r="H210" s="252"/>
      <c r="I210" s="123"/>
      <c r="J210" s="253"/>
      <c r="K210" s="132"/>
      <c r="L210" s="253"/>
      <c r="M210" s="163"/>
      <c r="N210" s="253"/>
      <c r="O210" s="161"/>
      <c r="P210" s="254"/>
      <c r="Q210" s="125"/>
      <c r="R210" s="251"/>
      <c r="S210" s="125"/>
      <c r="T210" s="251"/>
      <c r="U210" s="393">
        <f t="shared" si="4"/>
        <v>0</v>
      </c>
    </row>
    <row r="211" spans="1:21" x14ac:dyDescent="0.2">
      <c r="A211" s="122"/>
      <c r="B211" s="252"/>
      <c r="C211" s="123"/>
      <c r="D211" s="252"/>
      <c r="E211" s="123"/>
      <c r="F211" s="252"/>
      <c r="G211" s="85"/>
      <c r="H211" s="252"/>
      <c r="I211" s="123"/>
      <c r="J211" s="253"/>
      <c r="K211" s="132"/>
      <c r="L211" s="253"/>
      <c r="M211" s="163"/>
      <c r="N211" s="253"/>
      <c r="O211" s="161"/>
      <c r="P211" s="254"/>
      <c r="Q211" s="125"/>
      <c r="R211" s="251"/>
      <c r="S211" s="125"/>
      <c r="T211" s="251"/>
      <c r="U211" s="393">
        <f t="shared" si="4"/>
        <v>0</v>
      </c>
    </row>
    <row r="212" spans="1:21" x14ac:dyDescent="0.2">
      <c r="A212" s="122"/>
      <c r="B212" s="252"/>
      <c r="C212" s="123"/>
      <c r="D212" s="252"/>
      <c r="E212" s="123"/>
      <c r="F212" s="252"/>
      <c r="G212" s="85"/>
      <c r="H212" s="252"/>
      <c r="I212" s="123"/>
      <c r="J212" s="253"/>
      <c r="K212" s="132"/>
      <c r="L212" s="253"/>
      <c r="M212" s="163"/>
      <c r="N212" s="253"/>
      <c r="O212" s="161"/>
      <c r="P212" s="254"/>
      <c r="Q212" s="125"/>
      <c r="R212" s="251"/>
      <c r="S212" s="125"/>
      <c r="T212" s="251"/>
      <c r="U212" s="393">
        <f t="shared" si="4"/>
        <v>0</v>
      </c>
    </row>
    <row r="213" spans="1:21" x14ac:dyDescent="0.2">
      <c r="A213" s="122"/>
      <c r="B213" s="252"/>
      <c r="C213" s="123"/>
      <c r="D213" s="252"/>
      <c r="E213" s="123"/>
      <c r="F213" s="252"/>
      <c r="G213" s="85"/>
      <c r="H213" s="252"/>
      <c r="I213" s="123"/>
      <c r="J213" s="253"/>
      <c r="K213" s="132"/>
      <c r="L213" s="253"/>
      <c r="M213" s="163"/>
      <c r="N213" s="253"/>
      <c r="O213" s="161"/>
      <c r="P213" s="254"/>
      <c r="Q213" s="125"/>
      <c r="R213" s="251"/>
      <c r="S213" s="125"/>
      <c r="T213" s="251"/>
      <c r="U213" s="393">
        <f t="shared" si="4"/>
        <v>0</v>
      </c>
    </row>
    <row r="214" spans="1:21" x14ac:dyDescent="0.2">
      <c r="A214" s="122"/>
      <c r="B214" s="252"/>
      <c r="C214" s="123"/>
      <c r="D214" s="252"/>
      <c r="E214" s="123"/>
      <c r="F214" s="252"/>
      <c r="G214" s="85"/>
      <c r="H214" s="252"/>
      <c r="I214" s="123"/>
      <c r="J214" s="253"/>
      <c r="K214" s="132"/>
      <c r="L214" s="253"/>
      <c r="M214" s="163"/>
      <c r="N214" s="253"/>
      <c r="O214" s="161"/>
      <c r="P214" s="254"/>
      <c r="Q214" s="125"/>
      <c r="R214" s="251"/>
      <c r="S214" s="125"/>
      <c r="T214" s="251"/>
      <c r="U214" s="393">
        <f t="shared" si="3"/>
        <v>0</v>
      </c>
    </row>
    <row r="215" spans="1:21" x14ac:dyDescent="0.2">
      <c r="A215" s="122"/>
      <c r="B215" s="252"/>
      <c r="C215" s="123"/>
      <c r="D215" s="252"/>
      <c r="E215" s="123"/>
      <c r="F215" s="252"/>
      <c r="G215" s="85"/>
      <c r="H215" s="252"/>
      <c r="I215" s="123"/>
      <c r="J215" s="253"/>
      <c r="K215" s="132"/>
      <c r="L215" s="253"/>
      <c r="M215" s="163"/>
      <c r="N215" s="253"/>
      <c r="O215" s="161"/>
      <c r="P215" s="254"/>
      <c r="Q215" s="125"/>
      <c r="R215" s="251"/>
      <c r="S215" s="125"/>
      <c r="T215" s="251"/>
      <c r="U215" s="393">
        <f t="shared" si="3"/>
        <v>0</v>
      </c>
    </row>
    <row r="216" spans="1:21" x14ac:dyDescent="0.2">
      <c r="A216" s="122"/>
      <c r="B216" s="252"/>
      <c r="C216" s="123"/>
      <c r="D216" s="252"/>
      <c r="E216" s="123"/>
      <c r="F216" s="252"/>
      <c r="G216" s="85"/>
      <c r="H216" s="252"/>
      <c r="I216" s="123"/>
      <c r="J216" s="253"/>
      <c r="K216" s="132"/>
      <c r="L216" s="253"/>
      <c r="M216" s="163"/>
      <c r="N216" s="253"/>
      <c r="O216" s="161"/>
      <c r="P216" s="254"/>
      <c r="Q216" s="125"/>
      <c r="R216" s="251"/>
      <c r="S216" s="125"/>
      <c r="T216" s="251"/>
      <c r="U216" s="393">
        <f t="shared" si="3"/>
        <v>0</v>
      </c>
    </row>
    <row r="217" spans="1:21" x14ac:dyDescent="0.2">
      <c r="A217" s="122"/>
      <c r="B217" s="252"/>
      <c r="C217" s="123"/>
      <c r="D217" s="252"/>
      <c r="E217" s="123"/>
      <c r="F217" s="252"/>
      <c r="G217" s="85"/>
      <c r="H217" s="252"/>
      <c r="I217" s="123"/>
      <c r="J217" s="253"/>
      <c r="K217" s="132"/>
      <c r="L217" s="253"/>
      <c r="M217" s="163"/>
      <c r="N217" s="253"/>
      <c r="O217" s="161"/>
      <c r="P217" s="254"/>
      <c r="Q217" s="125"/>
      <c r="R217" s="251"/>
      <c r="S217" s="125"/>
      <c r="T217" s="251"/>
      <c r="U217" s="393">
        <f t="shared" si="3"/>
        <v>0</v>
      </c>
    </row>
    <row r="218" spans="1:21" x14ac:dyDescent="0.2">
      <c r="A218" s="122"/>
      <c r="B218" s="252"/>
      <c r="C218" s="123"/>
      <c r="D218" s="252"/>
      <c r="E218" s="123"/>
      <c r="F218" s="252"/>
      <c r="G218" s="85"/>
      <c r="H218" s="252"/>
      <c r="I218" s="123"/>
      <c r="J218" s="253"/>
      <c r="K218" s="132"/>
      <c r="L218" s="253"/>
      <c r="M218" s="163"/>
      <c r="N218" s="253"/>
      <c r="O218" s="161"/>
      <c r="P218" s="254"/>
      <c r="Q218" s="125"/>
      <c r="R218" s="251"/>
      <c r="S218" s="125"/>
      <c r="T218" s="251"/>
      <c r="U218" s="393">
        <f t="shared" si="2"/>
        <v>0</v>
      </c>
    </row>
    <row r="219" spans="1:21" x14ac:dyDescent="0.2">
      <c r="A219" s="122"/>
      <c r="B219" s="252"/>
      <c r="C219" s="123"/>
      <c r="D219" s="252"/>
      <c r="E219" s="123"/>
      <c r="F219" s="252"/>
      <c r="G219" s="85"/>
      <c r="H219" s="252"/>
      <c r="I219" s="123"/>
      <c r="J219" s="253"/>
      <c r="K219" s="132"/>
      <c r="L219" s="253"/>
      <c r="M219" s="163"/>
      <c r="N219" s="253"/>
      <c r="O219" s="161"/>
      <c r="P219" s="254"/>
      <c r="Q219" s="125"/>
      <c r="R219" s="251"/>
      <c r="S219" s="125"/>
      <c r="T219" s="251"/>
      <c r="U219" s="393">
        <f t="shared" si="2"/>
        <v>0</v>
      </c>
    </row>
    <row r="220" spans="1:21" x14ac:dyDescent="0.2">
      <c r="A220" s="122"/>
      <c r="B220" s="252"/>
      <c r="C220" s="123"/>
      <c r="D220" s="252"/>
      <c r="E220" s="123"/>
      <c r="F220" s="252"/>
      <c r="G220" s="85"/>
      <c r="H220" s="252"/>
      <c r="I220" s="123"/>
      <c r="J220" s="253"/>
      <c r="K220" s="132"/>
      <c r="L220" s="253"/>
      <c r="M220" s="163"/>
      <c r="N220" s="253"/>
      <c r="O220" s="161"/>
      <c r="P220" s="254"/>
      <c r="Q220" s="125"/>
      <c r="R220" s="251"/>
      <c r="S220" s="125"/>
      <c r="T220" s="251"/>
      <c r="U220" s="393">
        <f t="shared" si="2"/>
        <v>0</v>
      </c>
    </row>
    <row r="221" spans="1:21" x14ac:dyDescent="0.2">
      <c r="A221" s="122"/>
      <c r="B221" s="252"/>
      <c r="C221" s="123"/>
      <c r="D221" s="252"/>
      <c r="E221" s="123"/>
      <c r="F221" s="252"/>
      <c r="G221" s="85"/>
      <c r="H221" s="252"/>
      <c r="I221" s="123"/>
      <c r="J221" s="253"/>
      <c r="K221" s="132"/>
      <c r="L221" s="253"/>
      <c r="M221" s="163"/>
      <c r="N221" s="253"/>
      <c r="O221" s="161"/>
      <c r="P221" s="254"/>
      <c r="Q221" s="125"/>
      <c r="R221" s="251"/>
      <c r="S221" s="125"/>
      <c r="T221" s="251"/>
      <c r="U221" s="393">
        <f t="shared" si="2"/>
        <v>0</v>
      </c>
    </row>
    <row r="222" spans="1:21" x14ac:dyDescent="0.2">
      <c r="A222" s="122"/>
      <c r="B222" s="252"/>
      <c r="C222" s="123"/>
      <c r="D222" s="252"/>
      <c r="E222" s="123"/>
      <c r="F222" s="252"/>
      <c r="G222" s="85"/>
      <c r="H222" s="252"/>
      <c r="I222" s="123"/>
      <c r="J222" s="253"/>
      <c r="K222" s="132"/>
      <c r="L222" s="253"/>
      <c r="M222" s="163"/>
      <c r="N222" s="253"/>
      <c r="O222" s="161"/>
      <c r="P222" s="254"/>
      <c r="Q222" s="125"/>
      <c r="R222" s="251"/>
      <c r="S222" s="125"/>
      <c r="T222" s="251"/>
      <c r="U222" s="393">
        <f t="shared" si="2"/>
        <v>0</v>
      </c>
    </row>
    <row r="223" spans="1:21" x14ac:dyDescent="0.2">
      <c r="A223" s="122"/>
      <c r="B223" s="252"/>
      <c r="C223" s="123"/>
      <c r="D223" s="252"/>
      <c r="E223" s="123"/>
      <c r="F223" s="252"/>
      <c r="G223" s="85"/>
      <c r="H223" s="252"/>
      <c r="I223" s="123"/>
      <c r="J223" s="253"/>
      <c r="K223" s="132"/>
      <c r="L223" s="253"/>
      <c r="M223" s="163"/>
      <c r="N223" s="253"/>
      <c r="O223" s="161"/>
      <c r="P223" s="254"/>
      <c r="Q223" s="125"/>
      <c r="R223" s="251"/>
      <c r="S223" s="125"/>
      <c r="T223" s="251"/>
      <c r="U223" s="393">
        <f t="shared" si="2"/>
        <v>0</v>
      </c>
    </row>
    <row r="224" spans="1:21" x14ac:dyDescent="0.2">
      <c r="A224" s="122"/>
      <c r="B224" s="252"/>
      <c r="C224" s="123"/>
      <c r="D224" s="252"/>
      <c r="E224" s="123"/>
      <c r="F224" s="252"/>
      <c r="G224" s="85"/>
      <c r="H224" s="252"/>
      <c r="I224" s="123"/>
      <c r="J224" s="253"/>
      <c r="K224" s="132"/>
      <c r="L224" s="253"/>
      <c r="M224" s="163"/>
      <c r="N224" s="253"/>
      <c r="O224" s="161"/>
      <c r="P224" s="254"/>
      <c r="Q224" s="125"/>
      <c r="R224" s="251"/>
      <c r="S224" s="125"/>
      <c r="T224" s="251"/>
      <c r="U224" s="393">
        <f t="shared" si="2"/>
        <v>0</v>
      </c>
    </row>
    <row r="225" spans="1:21" x14ac:dyDescent="0.2">
      <c r="A225" s="122"/>
      <c r="B225" s="252"/>
      <c r="C225" s="123"/>
      <c r="D225" s="252"/>
      <c r="E225" s="123"/>
      <c r="F225" s="252"/>
      <c r="G225" s="85"/>
      <c r="H225" s="252"/>
      <c r="I225" s="123"/>
      <c r="J225" s="253"/>
      <c r="K225" s="132"/>
      <c r="L225" s="253"/>
      <c r="M225" s="163"/>
      <c r="N225" s="253"/>
      <c r="O225" s="161"/>
      <c r="P225" s="254"/>
      <c r="Q225" s="125"/>
      <c r="R225" s="251"/>
      <c r="S225" s="125"/>
      <c r="T225" s="251"/>
      <c r="U225" s="393">
        <f t="shared" si="2"/>
        <v>0</v>
      </c>
    </row>
    <row r="226" spans="1:21" x14ac:dyDescent="0.2">
      <c r="A226" s="122"/>
      <c r="B226" s="252"/>
      <c r="C226" s="123"/>
      <c r="D226" s="252"/>
      <c r="E226" s="123"/>
      <c r="F226" s="252"/>
      <c r="G226" s="85"/>
      <c r="H226" s="252"/>
      <c r="I226" s="123"/>
      <c r="J226" s="253"/>
      <c r="K226" s="132"/>
      <c r="L226" s="253"/>
      <c r="M226" s="163"/>
      <c r="N226" s="253"/>
      <c r="O226" s="161"/>
      <c r="P226" s="254"/>
      <c r="Q226" s="125"/>
      <c r="R226" s="251"/>
      <c r="S226" s="125"/>
      <c r="T226" s="251"/>
      <c r="U226" s="393">
        <f t="shared" si="2"/>
        <v>0</v>
      </c>
    </row>
    <row r="227" spans="1:21" x14ac:dyDescent="0.2">
      <c r="A227" s="122"/>
      <c r="B227" s="252"/>
      <c r="C227" s="123"/>
      <c r="D227" s="252"/>
      <c r="E227" s="123"/>
      <c r="F227" s="252"/>
      <c r="G227" s="85"/>
      <c r="H227" s="252"/>
      <c r="I227" s="123"/>
      <c r="J227" s="253"/>
      <c r="K227" s="132"/>
      <c r="L227" s="253"/>
      <c r="M227" s="163"/>
      <c r="N227" s="253"/>
      <c r="O227" s="161"/>
      <c r="P227" s="254"/>
      <c r="Q227" s="125"/>
      <c r="R227" s="251"/>
      <c r="S227" s="125"/>
      <c r="T227" s="251"/>
      <c r="U227" s="393">
        <f t="shared" si="2"/>
        <v>0</v>
      </c>
    </row>
    <row r="228" spans="1:21" x14ac:dyDescent="0.2">
      <c r="A228" s="122"/>
      <c r="B228" s="252"/>
      <c r="C228" s="123"/>
      <c r="D228" s="252"/>
      <c r="E228" s="123"/>
      <c r="F228" s="252"/>
      <c r="G228" s="85"/>
      <c r="H228" s="252"/>
      <c r="I228" s="123"/>
      <c r="J228" s="253"/>
      <c r="K228" s="132"/>
      <c r="L228" s="253"/>
      <c r="M228" s="163"/>
      <c r="N228" s="253"/>
      <c r="O228" s="161"/>
      <c r="P228" s="254"/>
      <c r="Q228" s="125"/>
      <c r="R228" s="251"/>
      <c r="S228" s="125"/>
      <c r="T228" s="251"/>
      <c r="U228" s="393">
        <f t="shared" si="2"/>
        <v>0</v>
      </c>
    </row>
    <row r="229" spans="1:21" x14ac:dyDescent="0.2">
      <c r="A229" s="122"/>
      <c r="B229" s="252"/>
      <c r="C229" s="123"/>
      <c r="D229" s="252"/>
      <c r="E229" s="123"/>
      <c r="F229" s="252"/>
      <c r="G229" s="85"/>
      <c r="H229" s="252"/>
      <c r="I229" s="123"/>
      <c r="J229" s="253"/>
      <c r="K229" s="132"/>
      <c r="L229" s="253"/>
      <c r="M229" s="163"/>
      <c r="N229" s="253"/>
      <c r="O229" s="161"/>
      <c r="P229" s="254"/>
      <c r="Q229" s="125"/>
      <c r="R229" s="251"/>
      <c r="S229" s="125"/>
      <c r="T229" s="251"/>
      <c r="U229" s="393">
        <f t="shared" si="2"/>
        <v>0</v>
      </c>
    </row>
    <row r="230" spans="1:21" x14ac:dyDescent="0.2">
      <c r="A230" s="122"/>
      <c r="B230" s="252"/>
      <c r="C230" s="123"/>
      <c r="D230" s="252"/>
      <c r="E230" s="123"/>
      <c r="F230" s="252"/>
      <c r="G230" s="85"/>
      <c r="H230" s="252"/>
      <c r="I230" s="123"/>
      <c r="J230" s="253"/>
      <c r="K230" s="132"/>
      <c r="L230" s="253"/>
      <c r="M230" s="163"/>
      <c r="N230" s="253"/>
      <c r="O230" s="161"/>
      <c r="P230" s="254"/>
      <c r="Q230" s="125"/>
      <c r="R230" s="251"/>
      <c r="S230" s="125"/>
      <c r="T230" s="251"/>
      <c r="U230" s="393">
        <f t="shared" si="2"/>
        <v>0</v>
      </c>
    </row>
    <row r="231" spans="1:21" x14ac:dyDescent="0.2">
      <c r="A231" s="122"/>
      <c r="B231" s="252"/>
      <c r="C231" s="123"/>
      <c r="D231" s="252"/>
      <c r="E231" s="123"/>
      <c r="F231" s="252"/>
      <c r="G231" s="85"/>
      <c r="H231" s="252"/>
      <c r="I231" s="123"/>
      <c r="J231" s="253"/>
      <c r="K231" s="132"/>
      <c r="L231" s="253"/>
      <c r="M231" s="163"/>
      <c r="N231" s="253"/>
      <c r="O231" s="161"/>
      <c r="P231" s="254"/>
      <c r="Q231" s="125"/>
      <c r="R231" s="251"/>
      <c r="S231" s="125"/>
      <c r="T231" s="251"/>
      <c r="U231" s="393">
        <f t="shared" si="2"/>
        <v>0</v>
      </c>
    </row>
    <row r="232" spans="1:21" x14ac:dyDescent="0.2">
      <c r="A232" s="122"/>
      <c r="B232" s="252"/>
      <c r="C232" s="123"/>
      <c r="D232" s="252"/>
      <c r="E232" s="123"/>
      <c r="F232" s="252"/>
      <c r="G232" s="85"/>
      <c r="H232" s="252"/>
      <c r="I232" s="123"/>
      <c r="J232" s="253"/>
      <c r="K232" s="132"/>
      <c r="L232" s="253"/>
      <c r="M232" s="163"/>
      <c r="N232" s="253"/>
      <c r="O232" s="161"/>
      <c r="P232" s="254"/>
      <c r="Q232" s="125"/>
      <c r="R232" s="251"/>
      <c r="S232" s="125"/>
      <c r="T232" s="251"/>
      <c r="U232" s="393">
        <f t="shared" si="2"/>
        <v>0</v>
      </c>
    </row>
    <row r="233" spans="1:21" x14ac:dyDescent="0.2">
      <c r="A233" s="122"/>
      <c r="B233" s="252"/>
      <c r="C233" s="123"/>
      <c r="D233" s="252"/>
      <c r="E233" s="123"/>
      <c r="F233" s="252"/>
      <c r="G233" s="85"/>
      <c r="H233" s="252"/>
      <c r="I233" s="123"/>
      <c r="J233" s="253"/>
      <c r="K233" s="132"/>
      <c r="L233" s="253"/>
      <c r="M233" s="163"/>
      <c r="N233" s="253"/>
      <c r="O233" s="161"/>
      <c r="P233" s="254"/>
      <c r="Q233" s="125"/>
      <c r="R233" s="251"/>
      <c r="S233" s="125"/>
      <c r="T233" s="251"/>
      <c r="U233" s="393">
        <f t="shared" si="1"/>
        <v>0</v>
      </c>
    </row>
    <row r="234" spans="1:21" x14ac:dyDescent="0.2">
      <c r="A234" s="122"/>
      <c r="B234" s="252"/>
      <c r="C234" s="123"/>
      <c r="D234" s="252"/>
      <c r="E234" s="123"/>
      <c r="F234" s="252"/>
      <c r="G234" s="85"/>
      <c r="H234" s="252"/>
      <c r="I234" s="123"/>
      <c r="J234" s="253"/>
      <c r="K234" s="132"/>
      <c r="L234" s="253"/>
      <c r="M234" s="163"/>
      <c r="N234" s="253"/>
      <c r="O234" s="161"/>
      <c r="P234" s="254"/>
      <c r="Q234" s="125"/>
      <c r="R234" s="251"/>
      <c r="S234" s="125"/>
      <c r="T234" s="251"/>
      <c r="U234" s="393">
        <f t="shared" si="1"/>
        <v>0</v>
      </c>
    </row>
    <row r="235" spans="1:21" x14ac:dyDescent="0.2">
      <c r="A235" s="122"/>
      <c r="B235" s="252"/>
      <c r="C235" s="123"/>
      <c r="D235" s="252"/>
      <c r="E235" s="123"/>
      <c r="F235" s="252"/>
      <c r="G235" s="85"/>
      <c r="H235" s="252"/>
      <c r="I235" s="123"/>
      <c r="J235" s="253"/>
      <c r="K235" s="132"/>
      <c r="L235" s="253"/>
      <c r="M235" s="163"/>
      <c r="N235" s="253"/>
      <c r="O235" s="161"/>
      <c r="P235" s="254"/>
      <c r="Q235" s="125"/>
      <c r="R235" s="251"/>
      <c r="S235" s="125"/>
      <c r="T235" s="251"/>
      <c r="U235" s="393">
        <f t="shared" si="1"/>
        <v>0</v>
      </c>
    </row>
    <row r="236" spans="1:21" x14ac:dyDescent="0.2">
      <c r="A236" s="122"/>
      <c r="B236" s="252"/>
      <c r="C236" s="123"/>
      <c r="D236" s="252"/>
      <c r="E236" s="123"/>
      <c r="F236" s="252"/>
      <c r="G236" s="85"/>
      <c r="H236" s="252"/>
      <c r="I236" s="123"/>
      <c r="J236" s="253"/>
      <c r="K236" s="132"/>
      <c r="L236" s="253"/>
      <c r="M236" s="163"/>
      <c r="N236" s="253"/>
      <c r="O236" s="161"/>
      <c r="P236" s="254"/>
      <c r="Q236" s="125"/>
      <c r="R236" s="251"/>
      <c r="S236" s="125"/>
      <c r="T236" s="251"/>
      <c r="U236" s="393">
        <f t="shared" si="1"/>
        <v>0</v>
      </c>
    </row>
    <row r="237" spans="1:21" x14ac:dyDescent="0.2">
      <c r="A237" s="122"/>
      <c r="B237" s="252"/>
      <c r="C237" s="123"/>
      <c r="D237" s="252"/>
      <c r="E237" s="123"/>
      <c r="F237" s="252"/>
      <c r="G237" s="85"/>
      <c r="H237" s="252"/>
      <c r="I237" s="123"/>
      <c r="J237" s="253"/>
      <c r="K237" s="132"/>
      <c r="L237" s="253"/>
      <c r="M237" s="163"/>
      <c r="N237" s="253"/>
      <c r="O237" s="161"/>
      <c r="P237" s="254"/>
      <c r="Q237" s="125"/>
      <c r="R237" s="251"/>
      <c r="S237" s="125"/>
      <c r="T237" s="251"/>
      <c r="U237" s="393">
        <f t="shared" si="1"/>
        <v>0</v>
      </c>
    </row>
    <row r="238" spans="1:21" x14ac:dyDescent="0.2">
      <c r="A238" s="122"/>
      <c r="B238" s="252"/>
      <c r="C238" s="123"/>
      <c r="D238" s="252"/>
      <c r="E238" s="123"/>
      <c r="F238" s="252"/>
      <c r="G238" s="85"/>
      <c r="H238" s="252"/>
      <c r="I238" s="123"/>
      <c r="J238" s="253"/>
      <c r="K238" s="132"/>
      <c r="L238" s="253"/>
      <c r="M238" s="163"/>
      <c r="N238" s="253"/>
      <c r="O238" s="161"/>
      <c r="P238" s="254"/>
      <c r="Q238" s="125"/>
      <c r="R238" s="251"/>
      <c r="S238" s="125"/>
      <c r="T238" s="251"/>
      <c r="U238" s="393">
        <f t="shared" si="1"/>
        <v>0</v>
      </c>
    </row>
    <row r="239" spans="1:21" ht="13.5" thickBot="1" x14ac:dyDescent="0.25">
      <c r="O239" s="62"/>
      <c r="P239" s="62"/>
      <c r="Q239" s="62"/>
      <c r="R239" s="62"/>
      <c r="S239" s="62"/>
      <c r="T239" s="62"/>
      <c r="U239" s="62"/>
    </row>
    <row r="240" spans="1:21" ht="13.5" thickBot="1" x14ac:dyDescent="0.25">
      <c r="M240" s="53" t="s">
        <v>285</v>
      </c>
      <c r="O240" s="64">
        <f>ROUND(SUM(O148:O238),-3)</f>
        <v>0</v>
      </c>
      <c r="Q240" s="65">
        <f>ROUND(SUM(Q148:Q239),-3)</f>
        <v>0</v>
      </c>
      <c r="R240" s="63"/>
      <c r="S240" s="66">
        <f>ROUND(SUM(S148:S239),-3)</f>
        <v>0</v>
      </c>
      <c r="T240" s="63"/>
      <c r="U240" s="86">
        <f>ROUND(SUM(U148:U238),-3)</f>
        <v>0</v>
      </c>
    </row>
    <row r="241" spans="1:22" ht="7.5" customHeight="1" x14ac:dyDescent="0.2"/>
    <row r="242" spans="1:22" ht="15.75" thickBot="1" x14ac:dyDescent="0.25">
      <c r="A242" s="262" t="s">
        <v>263</v>
      </c>
      <c r="B242" s="262"/>
      <c r="C242" s="263"/>
      <c r="D242" s="264"/>
      <c r="E242" s="263"/>
      <c r="F242" s="264"/>
      <c r="G242" s="265"/>
      <c r="H242" s="264"/>
      <c r="I242" s="266"/>
      <c r="J242" s="267"/>
      <c r="K242" s="266"/>
      <c r="L242" s="269"/>
      <c r="M242" s="268"/>
      <c r="N242" s="71"/>
      <c r="Q242" s="172"/>
    </row>
    <row r="243" spans="1:22" ht="15.75" thickBot="1" x14ac:dyDescent="0.25">
      <c r="A243" s="13" t="s">
        <v>286</v>
      </c>
      <c r="C243" s="116"/>
      <c r="D243" s="17"/>
      <c r="E243" s="116"/>
      <c r="F243" s="17"/>
      <c r="G243" s="67"/>
      <c r="H243" s="17"/>
      <c r="I243" s="68"/>
      <c r="J243" s="69"/>
      <c r="K243" s="68"/>
      <c r="L243" s="70"/>
      <c r="M243" s="166"/>
      <c r="N243" s="71"/>
      <c r="O243" s="79"/>
      <c r="P243" s="58"/>
      <c r="Q243" s="169" t="s">
        <v>265</v>
      </c>
      <c r="R243" s="58"/>
      <c r="S243" s="111" t="e">
        <f>S240/Q240</f>
        <v>#DIV/0!</v>
      </c>
    </row>
    <row r="244" spans="1:22" ht="9" customHeight="1" x14ac:dyDescent="0.25">
      <c r="A244" s="13"/>
      <c r="C244" s="116"/>
      <c r="D244" s="17"/>
      <c r="E244" s="116"/>
      <c r="F244" s="17"/>
      <c r="G244" s="67"/>
      <c r="H244" s="17"/>
      <c r="I244" s="68"/>
      <c r="J244" s="69"/>
      <c r="K244" s="68"/>
      <c r="L244" s="70"/>
      <c r="M244" s="166"/>
      <c r="N244" s="71"/>
      <c r="O244" s="170"/>
      <c r="P244" s="71"/>
      <c r="Q244" s="168"/>
    </row>
    <row r="245" spans="1:22" x14ac:dyDescent="0.2">
      <c r="A245" s="13" t="s">
        <v>266</v>
      </c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</row>
    <row r="246" spans="1:22" x14ac:dyDescent="0.2">
      <c r="A246" s="13" t="s">
        <v>267</v>
      </c>
      <c r="B246" s="289"/>
      <c r="C246" s="289"/>
      <c r="D246" s="289"/>
      <c r="E246" s="289"/>
      <c r="F246" s="289"/>
      <c r="G246" s="289"/>
      <c r="H246" s="289"/>
      <c r="I246" s="289"/>
      <c r="J246" s="289"/>
      <c r="K246" s="289"/>
      <c r="L246" s="289"/>
      <c r="M246" s="289"/>
      <c r="N246" s="289"/>
      <c r="O246" s="289"/>
      <c r="P246" s="289"/>
      <c r="Q246" s="289"/>
      <c r="R246" s="289"/>
      <c r="S246" s="289"/>
      <c r="T246" s="289"/>
      <c r="U246" s="289"/>
      <c r="V246" s="289"/>
    </row>
    <row r="247" spans="1:22" s="13" customFormat="1" ht="9" customHeight="1" x14ac:dyDescent="0.2">
      <c r="C247" s="171"/>
      <c r="D247" s="24"/>
      <c r="E247" s="117"/>
      <c r="F247" s="24"/>
      <c r="G247" s="78"/>
      <c r="H247" s="24"/>
      <c r="I247" s="80"/>
      <c r="K247" s="56"/>
      <c r="L247" s="10"/>
      <c r="M247" s="80"/>
      <c r="N247" s="10"/>
      <c r="O247" s="80"/>
      <c r="P247" s="10"/>
      <c r="Q247" s="80"/>
      <c r="R247" s="10"/>
      <c r="S247" s="10"/>
      <c r="T247" s="10"/>
      <c r="U247" s="10"/>
      <c r="V247" s="10"/>
    </row>
    <row r="248" spans="1:22" ht="13.5" customHeight="1" x14ac:dyDescent="0.2">
      <c r="A248" s="49" t="str">
        <f t="shared" ref="A248:A264" si="5">+A115</f>
        <v>a  The Adjustment Number is the identifier unique to each Salary Adjustment included on Worksheet 3. Departments must include the corresponding identifier for each adjustment requested.</v>
      </c>
      <c r="B248" s="49"/>
      <c r="C248" s="49"/>
      <c r="D248" s="49"/>
      <c r="E248" s="49"/>
      <c r="F248" s="49"/>
      <c r="G248" s="49"/>
      <c r="H248" s="49"/>
      <c r="I248" s="49"/>
      <c r="J248" s="49"/>
      <c r="K248" s="49"/>
      <c r="L248" s="49"/>
      <c r="M248" s="49"/>
      <c r="N248" s="49"/>
      <c r="O248" s="49"/>
      <c r="P248" s="49"/>
      <c r="Q248" s="49"/>
      <c r="R248" s="49"/>
      <c r="S248" s="49"/>
      <c r="T248" s="49"/>
      <c r="U248" s="49"/>
      <c r="V248" s="49"/>
    </row>
    <row r="249" spans="1:22" ht="13.5" customHeight="1" x14ac:dyDescent="0.2">
      <c r="A249" s="49" t="str">
        <f t="shared" si="5"/>
        <v>b  The Collective Bargaining Identification (CBID) number (e.g., R01, M01, C01, S01, E97).</v>
      </c>
      <c r="B249" s="49"/>
      <c r="C249" s="49"/>
      <c r="D249" s="49"/>
      <c r="E249" s="49"/>
      <c r="F249" s="49"/>
      <c r="G249" s="49"/>
      <c r="H249" s="49"/>
      <c r="I249" s="49"/>
      <c r="J249" s="49"/>
      <c r="K249" s="49"/>
      <c r="L249" s="49"/>
      <c r="M249" s="49"/>
      <c r="N249" s="49"/>
      <c r="O249" s="49"/>
      <c r="P249" s="49"/>
      <c r="Q249" s="49"/>
      <c r="R249" s="49"/>
      <c r="S249" s="49"/>
      <c r="T249" s="49"/>
      <c r="U249" s="49"/>
      <c r="V249" s="49"/>
    </row>
    <row r="250" spans="1:22" x14ac:dyDescent="0.2">
      <c r="A250" s="49" t="str">
        <f t="shared" si="5"/>
        <v xml:space="preserve">c  Each classification has been assigned a classification code consisting of four digits.  The classification code must be entered for all salary adjustments unless designated "All" on Worksheet 3, in </v>
      </c>
      <c r="B250" s="49"/>
      <c r="C250" s="49"/>
      <c r="D250" s="49"/>
      <c r="E250" s="49"/>
      <c r="F250" s="49"/>
      <c r="G250" s="49"/>
      <c r="H250" s="49"/>
      <c r="I250" s="49"/>
      <c r="J250" s="49"/>
      <c r="K250" s="49"/>
      <c r="L250" s="49"/>
      <c r="M250" s="49"/>
      <c r="N250" s="49"/>
      <c r="O250" s="49"/>
      <c r="P250" s="49"/>
      <c r="Q250" s="49"/>
      <c r="R250" s="49"/>
      <c r="S250" s="49"/>
      <c r="T250" s="49"/>
      <c r="U250" s="49"/>
      <c r="V250" s="49"/>
    </row>
    <row r="251" spans="1:22" x14ac:dyDescent="0.2">
      <c r="A251" s="49" t="str">
        <f t="shared" si="5"/>
        <v xml:space="preserve">   which case "various" can be used in lieu of a class code.</v>
      </c>
      <c r="B251" s="49"/>
      <c r="C251" s="49"/>
      <c r="D251" s="49"/>
      <c r="E251" s="49"/>
      <c r="F251" s="49"/>
      <c r="G251" s="49"/>
      <c r="H251" s="49"/>
      <c r="I251" s="49"/>
      <c r="J251" s="49"/>
      <c r="K251" s="49"/>
      <c r="L251" s="49"/>
      <c r="M251" s="49"/>
      <c r="N251" s="49"/>
      <c r="O251" s="49"/>
      <c r="P251" s="49"/>
      <c r="Q251" s="49"/>
      <c r="R251" s="49"/>
      <c r="S251" s="49"/>
      <c r="T251" s="49"/>
      <c r="U251" s="49"/>
      <c r="V251" s="49"/>
    </row>
    <row r="252" spans="1:22" ht="13.5" customHeight="1" x14ac:dyDescent="0.2">
      <c r="A252" s="49" t="str">
        <f t="shared" si="5"/>
        <v>d  The effective date is the date that the adjustment is effective, as detailed on Worksheet 3.</v>
      </c>
      <c r="B252" s="49"/>
      <c r="C252" s="49"/>
      <c r="D252" s="49"/>
      <c r="E252" s="49"/>
      <c r="F252" s="49"/>
      <c r="G252" s="49"/>
      <c r="H252" s="49"/>
      <c r="I252" s="49"/>
      <c r="J252" s="49"/>
      <c r="K252" s="49"/>
      <c r="L252" s="49"/>
      <c r="M252" s="49"/>
      <c r="N252" s="49"/>
      <c r="O252" s="49"/>
      <c r="P252" s="49"/>
      <c r="Q252" s="49"/>
      <c r="R252" s="49"/>
      <c r="S252" s="49"/>
      <c r="T252" s="49"/>
      <c r="U252" s="49"/>
      <c r="V252" s="49"/>
    </row>
    <row r="253" spans="1:22" x14ac:dyDescent="0.2">
      <c r="A253" s="49" t="str">
        <f t="shared" si="5"/>
        <v xml:space="preserve">e  Please provide a brief description of the adjustment.  Use descriptions outlined on Worksheet 3; however, if additional specificity is required, please summarize.  For example, if a department has </v>
      </c>
      <c r="B253" s="49"/>
      <c r="C253" s="49"/>
      <c r="D253" s="49"/>
      <c r="E253" s="49"/>
      <c r="F253" s="49"/>
      <c r="G253" s="49"/>
      <c r="H253" s="49"/>
      <c r="I253" s="49"/>
      <c r="J253" s="49"/>
      <c r="K253" s="49"/>
      <c r="L253" s="49"/>
      <c r="M253" s="49"/>
      <c r="N253" s="49"/>
      <c r="O253" s="49"/>
      <c r="P253" s="49"/>
      <c r="Q253" s="49"/>
      <c r="R253" s="49"/>
      <c r="S253" s="49"/>
      <c r="T253" s="49"/>
      <c r="U253" s="49"/>
      <c r="V253" s="49"/>
    </row>
    <row r="254" spans="1:22" x14ac:dyDescent="0.2">
      <c r="A254" s="49" t="str">
        <f t="shared" si="5"/>
        <v xml:space="preserve">   an employee who is entitled to the "$2,400 per year Recruitment and Retention Differential for Salinas Valley," a more concise description might be "$2,400 R&amp;R - Salinas."</v>
      </c>
      <c r="B254" s="49"/>
      <c r="C254" s="49"/>
      <c r="D254" s="49"/>
      <c r="E254" s="49"/>
      <c r="F254" s="49"/>
      <c r="G254" s="49"/>
      <c r="H254" s="49"/>
      <c r="I254" s="49"/>
      <c r="J254" s="49"/>
      <c r="K254" s="49"/>
      <c r="L254" s="49"/>
      <c r="M254" s="49"/>
      <c r="N254" s="49"/>
      <c r="O254" s="49"/>
      <c r="P254" s="49"/>
      <c r="Q254" s="49"/>
      <c r="R254" s="49"/>
      <c r="S254" s="49"/>
      <c r="T254" s="49"/>
      <c r="U254" s="49"/>
      <c r="V254" s="49"/>
    </row>
    <row r="255" spans="1:22" ht="13.5" customHeight="1" x14ac:dyDescent="0.2">
      <c r="A255" s="49" t="str">
        <f t="shared" si="5"/>
        <v xml:space="preserve">f  Departments should display the total number of positions in the classification that are affected by the adjustment. The  total number of positions receiving GSI/SSA should not exceed the department's </v>
      </c>
      <c r="B255" s="49"/>
      <c r="C255" s="49"/>
      <c r="D255" s="49"/>
      <c r="E255" s="49"/>
      <c r="F255" s="49"/>
      <c r="G255" s="49"/>
      <c r="H255" s="49"/>
      <c r="I255" s="49"/>
      <c r="J255" s="49"/>
      <c r="K255" s="49"/>
      <c r="L255" s="49"/>
      <c r="M255" s="49"/>
      <c r="N255" s="49"/>
      <c r="O255" s="49"/>
      <c r="P255" s="49"/>
      <c r="Q255" s="49"/>
      <c r="R255" s="49"/>
      <c r="S255" s="49"/>
      <c r="T255" s="49"/>
      <c r="U255" s="49"/>
      <c r="V255" s="49"/>
    </row>
    <row r="256" spans="1:22" x14ac:dyDescent="0.2">
      <c r="A256" s="49" t="str">
        <f t="shared" si="5"/>
        <v xml:space="preserve">   total number of authorized positions on Schedule 7A.</v>
      </c>
      <c r="B256" s="49"/>
      <c r="C256" s="49"/>
      <c r="D256" s="49"/>
      <c r="E256" s="49"/>
      <c r="F256" s="49"/>
      <c r="G256" s="49"/>
      <c r="H256" s="49"/>
      <c r="I256" s="49"/>
      <c r="J256" s="49"/>
      <c r="K256" s="49"/>
      <c r="L256" s="49"/>
      <c r="M256" s="49"/>
      <c r="N256" s="49"/>
      <c r="O256" s="49"/>
      <c r="P256" s="49"/>
      <c r="Q256" s="49"/>
      <c r="R256" s="49"/>
      <c r="S256" s="49"/>
      <c r="T256" s="49"/>
      <c r="U256" s="49"/>
      <c r="V256" s="49"/>
    </row>
    <row r="257" spans="1:22" x14ac:dyDescent="0.2">
      <c r="A257" s="49" t="str">
        <f t="shared" si="5"/>
        <v>g  Enter the amount of the adjustment (e.g., "-5%" for a five percent salary decrease, "$1,200" for the full-year cost of a $100/month differential).</v>
      </c>
      <c r="B257" s="49"/>
      <c r="C257" s="49"/>
      <c r="D257" s="49"/>
      <c r="E257" s="49"/>
      <c r="F257" s="49"/>
      <c r="G257" s="49"/>
      <c r="H257" s="49"/>
      <c r="I257" s="49"/>
      <c r="J257" s="49"/>
      <c r="K257" s="49"/>
      <c r="L257" s="49"/>
      <c r="M257" s="49"/>
      <c r="N257" s="49"/>
      <c r="O257" s="49"/>
      <c r="P257" s="49"/>
      <c r="Q257" s="49"/>
      <c r="R257" s="49"/>
      <c r="S257" s="49"/>
      <c r="T257" s="49"/>
      <c r="U257" s="49"/>
      <c r="V257" s="49"/>
    </row>
    <row r="258" spans="1:22" x14ac:dyDescent="0.2">
      <c r="A258" s="49" t="str">
        <f t="shared" si="5"/>
        <v>h  For the salary base, use the current year regular/ongoing expenditures of the current year 7A. Do not include overtime, limited term positions, or temporary/blanket positions.</v>
      </c>
      <c r="B258" s="162"/>
      <c r="C258" s="162"/>
      <c r="D258" s="162"/>
      <c r="E258" s="162"/>
      <c r="F258" s="162"/>
      <c r="G258" s="162"/>
      <c r="H258" s="162"/>
      <c r="I258" s="162"/>
      <c r="J258" s="162"/>
      <c r="K258" s="162"/>
      <c r="L258" s="162"/>
      <c r="M258" s="162"/>
      <c r="N258" s="162"/>
      <c r="O258" s="162"/>
      <c r="P258" s="162"/>
      <c r="Q258" s="162"/>
      <c r="R258" s="162"/>
      <c r="S258" s="162"/>
      <c r="T258" s="162"/>
      <c r="U258" s="162"/>
      <c r="V258" s="162"/>
    </row>
    <row r="259" spans="1:22" x14ac:dyDescent="0.2">
      <c r="A259" s="49" t="str">
        <f t="shared" si="5"/>
        <v xml:space="preserve">i  This column reflects the calculation of the salary base multiplied by the percent adjustment or differential multiplied by the number of eligible employees.  </v>
      </c>
      <c r="B259" s="162"/>
      <c r="C259" s="162"/>
      <c r="D259" s="162"/>
      <c r="E259" s="162"/>
      <c r="F259" s="162"/>
      <c r="G259" s="162"/>
      <c r="H259" s="162"/>
      <c r="I259" s="162"/>
      <c r="J259" s="162"/>
      <c r="K259" s="162"/>
      <c r="L259" s="162"/>
      <c r="M259" s="162"/>
      <c r="N259" s="162"/>
      <c r="O259" s="162"/>
      <c r="P259" s="162"/>
      <c r="Q259" s="162"/>
      <c r="R259" s="162"/>
      <c r="S259" s="162"/>
      <c r="T259" s="162"/>
      <c r="U259" s="162"/>
      <c r="V259" s="162"/>
    </row>
    <row r="260" spans="1:22" x14ac:dyDescent="0.2">
      <c r="A260" s="49" t="str">
        <f t="shared" si="5"/>
        <v xml:space="preserve">j  Please refer to "Applicable Salary Driven Benefits" column on Worksheet 3 to see which staff benefits are applicable for each adjustment.  Include applicable staff benefits (i.e., OASDI, Medicare, </v>
      </c>
      <c r="B260" s="49"/>
      <c r="C260" s="49"/>
      <c r="D260" s="49"/>
      <c r="E260" s="49"/>
      <c r="F260" s="49"/>
      <c r="G260" s="49"/>
      <c r="H260" s="49"/>
      <c r="I260" s="49"/>
      <c r="J260" s="49"/>
      <c r="K260" s="49"/>
      <c r="L260" s="49"/>
      <c r="M260" s="49"/>
      <c r="N260" s="49"/>
      <c r="O260" s="49"/>
      <c r="P260" s="49"/>
      <c r="Q260" s="49"/>
      <c r="R260" s="49"/>
      <c r="S260" s="49"/>
      <c r="T260" s="49"/>
      <c r="U260" s="49"/>
      <c r="V260" s="49"/>
    </row>
    <row r="261" spans="1:22" ht="12.75" customHeight="1" x14ac:dyDescent="0.2">
      <c r="A261" s="49" t="str">
        <f t="shared" si="5"/>
        <v xml:space="preserve">  percentage-driven differentials, and retirement contributions) based on the Salary Adjustment only.  Each department must use the current year employer retirement contribution rate applicable to their</v>
      </c>
      <c r="B261" s="49"/>
      <c r="C261" s="49"/>
      <c r="D261" s="49"/>
      <c r="E261" s="49"/>
      <c r="F261" s="49"/>
      <c r="G261" s="49"/>
      <c r="H261" s="49"/>
      <c r="I261" s="49"/>
      <c r="J261" s="49"/>
      <c r="K261" s="49"/>
      <c r="L261" s="49"/>
      <c r="M261" s="49"/>
      <c r="N261" s="49"/>
      <c r="O261" s="49"/>
      <c r="P261" s="49"/>
      <c r="Q261" s="49"/>
      <c r="R261" s="49"/>
      <c r="S261" s="49"/>
      <c r="T261" s="49"/>
      <c r="U261" s="49"/>
      <c r="V261" s="49"/>
    </row>
    <row r="262" spans="1:22" ht="12.75" customHeight="1" x14ac:dyDescent="0.2">
      <c r="A262" s="49" t="str">
        <f t="shared" si="5"/>
        <v xml:space="preserve">  employees.  In addition, departments with employees in multiple retirement categories (e.g., Tier I and Tier II) must prepare separate calculations based on the applicable retirement category.  The revised</v>
      </c>
      <c r="B262" s="49"/>
      <c r="C262" s="49"/>
      <c r="D262" s="49"/>
      <c r="E262" s="49"/>
      <c r="F262" s="49"/>
      <c r="G262" s="49"/>
      <c r="H262" s="49"/>
      <c r="I262" s="49"/>
      <c r="J262" s="49"/>
      <c r="K262" s="49"/>
      <c r="L262" s="49"/>
      <c r="M262" s="49"/>
      <c r="N262" s="49"/>
      <c r="O262" s="49"/>
      <c r="P262" s="49"/>
      <c r="Q262" s="49"/>
      <c r="R262" s="49"/>
      <c r="S262" s="49"/>
      <c r="T262" s="49"/>
      <c r="U262" s="49"/>
      <c r="V262" s="49"/>
    </row>
    <row r="263" spans="1:22" ht="12.75" customHeight="1" x14ac:dyDescent="0.2">
      <c r="A263" s="49" t="str">
        <f t="shared" si="5"/>
        <v xml:space="preserve">  retirement rates are reflected in Control Section 3.60.  The "Current Year Total" must tie to the "Staff Benefits" column on Line 2 of Worksheet 1.  Additionally, the amount calculated in this column must be</v>
      </c>
      <c r="B263" s="49"/>
      <c r="C263" s="49"/>
      <c r="D263" s="49"/>
      <c r="E263" s="49"/>
      <c r="F263" s="49"/>
      <c r="G263" s="49"/>
      <c r="H263" s="49"/>
      <c r="I263" s="49"/>
      <c r="J263" s="49"/>
      <c r="K263" s="49"/>
      <c r="L263" s="49"/>
      <c r="M263" s="49"/>
      <c r="N263" s="49"/>
      <c r="O263" s="49"/>
      <c r="P263" s="49"/>
      <c r="Q263" s="49"/>
      <c r="R263" s="49"/>
      <c r="S263" s="49"/>
      <c r="T263" s="49"/>
      <c r="U263" s="49"/>
      <c r="V263" s="49"/>
    </row>
    <row r="264" spans="1:22" ht="12.75" customHeight="1" x14ac:dyDescent="0.2">
      <c r="A264" s="49" t="str">
        <f t="shared" si="5"/>
        <v xml:space="preserve">  included in the BBA Upload Template with a “Benefit Adjustment” baseline adjustment type, not a "Salary Adjustment" type.</v>
      </c>
      <c r="B264" s="49"/>
      <c r="C264" s="49"/>
      <c r="D264" s="49"/>
      <c r="E264" s="49"/>
      <c r="F264" s="49"/>
      <c r="G264" s="49"/>
      <c r="H264" s="49"/>
      <c r="I264" s="49"/>
      <c r="J264" s="49"/>
      <c r="K264" s="49"/>
      <c r="L264" s="49"/>
      <c r="M264" s="49"/>
      <c r="N264" s="49"/>
      <c r="O264" s="49"/>
      <c r="P264" s="49"/>
      <c r="Q264" s="49"/>
      <c r="R264" s="49"/>
      <c r="S264" s="49"/>
      <c r="T264" s="49"/>
      <c r="U264" s="49"/>
      <c r="V264" s="49"/>
    </row>
    <row r="265" spans="1:22" ht="13.5" customHeight="1" x14ac:dyDescent="0.2">
      <c r="A265" s="129"/>
      <c r="B265" s="129"/>
      <c r="C265" s="129"/>
      <c r="D265" s="129"/>
      <c r="E265" s="333" t="str">
        <f>'1'!B73</f>
        <v xml:space="preserve">                              ***Please note all highlighted cells retrieve data from cells contained in this Worksheet and/or Workbook***  </v>
      </c>
      <c r="F265" s="333"/>
      <c r="G265" s="333"/>
      <c r="H265" s="129"/>
      <c r="I265" s="332"/>
      <c r="J265" s="129"/>
      <c r="K265" s="129"/>
      <c r="L265" s="129"/>
      <c r="M265" s="129"/>
      <c r="N265" s="129"/>
      <c r="O265" s="129"/>
      <c r="P265" s="129"/>
      <c r="Q265" s="129"/>
      <c r="R265" s="129"/>
      <c r="S265" s="129"/>
      <c r="T265" s="129"/>
      <c r="U265" s="129"/>
      <c r="V265" s="129"/>
    </row>
    <row r="266" spans="1:22" ht="13.5" customHeight="1" x14ac:dyDescent="0.2">
      <c r="A266" s="262"/>
      <c r="B266" s="262"/>
      <c r="C266" s="262"/>
      <c r="D266" s="262"/>
      <c r="E266" s="262"/>
      <c r="F266" s="262"/>
      <c r="G266" s="262"/>
      <c r="H266" s="262"/>
      <c r="I266" s="262" t="str">
        <f>'9800 Checklist'!D55</f>
        <v>Due to Finance Budget Analyst no later than COB October 23, 2026</v>
      </c>
      <c r="J266" s="262"/>
      <c r="K266" s="262"/>
      <c r="L266" s="262"/>
      <c r="M266" s="262"/>
      <c r="N266" s="262"/>
      <c r="O266" s="262"/>
      <c r="P266" s="262"/>
      <c r="Q266" s="262"/>
      <c r="R266" s="262"/>
      <c r="S266" s="262"/>
      <c r="T266" s="262"/>
      <c r="U266" s="262"/>
      <c r="V266" s="262"/>
    </row>
    <row r="268" spans="1:22" x14ac:dyDescent="0.2">
      <c r="A268" s="77"/>
      <c r="B268" s="24"/>
      <c r="C268" s="173"/>
      <c r="D268" s="24"/>
      <c r="E268" s="117"/>
      <c r="F268" s="24"/>
      <c r="G268" s="78"/>
      <c r="H268" s="24"/>
      <c r="I268" s="80"/>
      <c r="K268" s="80"/>
      <c r="M268" s="80"/>
      <c r="O268" s="80"/>
      <c r="Q268" s="80"/>
      <c r="S268" s="80"/>
    </row>
  </sheetData>
  <sheetProtection algorithmName="SHA-512" hashValue="NEX9aCkqeGV2nNox0G8QTwlpNYxirfw86uOaq0AkJ7vU9nnctk7y2mlckgLUOq/Yf4mumpTmT8/qFDx02RqZaA==" saltValue="cHx2E3YFciy5wUvm4tZeug==" spinCount="100000" sheet="1" formatCells="0" formatColumns="0" formatRows="0" insertRows="0" deleteRows="0" sort="0" autoFilter="0"/>
  <dataValidations disablePrompts="1" count="1">
    <dataValidation operator="equal" allowBlank="1" showInputMessage="1" showErrorMessage="1" errorTitle="Locked" error="This is a protected cell, please contact the employee compensation unit at (916) 445-3274 if you have any questions.  " sqref="A266 V134 V1 A1 A133:A134" xr:uid="{00000000-0002-0000-0600-000000000000}"/>
  </dataValidations>
  <printOptions horizontalCentered="1"/>
  <pageMargins left="0.5" right="0.5" top="0.5" bottom="0.56999999999999995" header="0.25" footer="0.25"/>
  <pageSetup scale="76" fitToHeight="0" orientation="landscape" r:id="rId1"/>
  <rowBreaks count="1" manualBreakCount="1">
    <brk id="133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6"/>
  <dimension ref="A1:U95"/>
  <sheetViews>
    <sheetView showGridLines="0" zoomScaleNormal="100" zoomScaleSheetLayoutView="70" workbookViewId="0">
      <selection activeCell="I15" sqref="I15"/>
    </sheetView>
  </sheetViews>
  <sheetFormatPr defaultColWidth="9.42578125" defaultRowHeight="12.75" x14ac:dyDescent="0.2"/>
  <cols>
    <col min="1" max="1" width="34.42578125" style="175" customWidth="1"/>
    <col min="2" max="2" width="1.42578125" style="175" customWidth="1"/>
    <col min="3" max="3" width="25.5703125" style="175" customWidth="1"/>
    <col min="4" max="4" width="1.42578125" style="175" customWidth="1"/>
    <col min="5" max="5" width="25.5703125" style="175" customWidth="1"/>
    <col min="6" max="6" width="1.42578125" style="175" customWidth="1"/>
    <col min="7" max="7" width="32.5703125" style="175" customWidth="1"/>
    <col min="8" max="8" width="1.42578125" style="175" customWidth="1"/>
    <col min="9" max="9" width="12.5703125" style="176" customWidth="1"/>
    <col min="10" max="10" width="1.42578125" style="176" customWidth="1"/>
    <col min="11" max="11" width="32.5703125" style="175" customWidth="1"/>
    <col min="12" max="12" width="1.42578125" style="175" customWidth="1"/>
    <col min="13" max="13" width="12.5703125" style="176" customWidth="1"/>
    <col min="14" max="14" width="1.42578125" style="176" customWidth="1"/>
    <col min="15" max="15" width="25.5703125" style="175" customWidth="1"/>
    <col min="16" max="16" width="1.42578125" style="175" customWidth="1"/>
    <col min="17" max="17" width="9" style="175" customWidth="1"/>
    <col min="18" max="18" width="1.42578125" style="175" customWidth="1"/>
    <col min="19" max="19" width="23.42578125" style="175" customWidth="1"/>
    <col min="20" max="16384" width="9.42578125" style="175"/>
  </cols>
  <sheetData>
    <row r="1" spans="1:21" x14ac:dyDescent="0.2">
      <c r="A1" s="174"/>
      <c r="L1" s="177" t="str">
        <f>'9800 Checklist'!K1</f>
        <v>BL 26-23</v>
      </c>
      <c r="M1" s="175"/>
      <c r="N1" s="175"/>
    </row>
    <row r="2" spans="1:21" ht="18" customHeight="1" x14ac:dyDescent="0.2">
      <c r="A2" s="178"/>
      <c r="L2" s="177" t="s">
        <v>287</v>
      </c>
      <c r="M2" s="175"/>
      <c r="N2" s="175"/>
    </row>
    <row r="3" spans="1:21" ht="18" customHeight="1" x14ac:dyDescent="0.25">
      <c r="B3" s="179"/>
      <c r="C3" s="179"/>
      <c r="D3" s="179"/>
      <c r="E3" s="179"/>
      <c r="F3" s="179"/>
      <c r="G3" s="180" t="s">
        <v>288</v>
      </c>
      <c r="H3" s="179"/>
      <c r="I3" s="179"/>
      <c r="J3" s="179"/>
      <c r="K3" s="179"/>
      <c r="L3" s="179"/>
      <c r="M3" s="175"/>
      <c r="N3" s="175"/>
    </row>
    <row r="4" spans="1:21" ht="18" x14ac:dyDescent="0.25">
      <c r="B4" s="179"/>
      <c r="C4" s="179"/>
      <c r="D4" s="179"/>
      <c r="E4" s="179"/>
      <c r="F4" s="179"/>
      <c r="G4" s="180" t="s">
        <v>60</v>
      </c>
      <c r="H4" s="179"/>
      <c r="I4" s="179"/>
      <c r="J4" s="179"/>
      <c r="K4" s="179"/>
      <c r="L4" s="179"/>
      <c r="M4" s="179"/>
      <c r="N4" s="179"/>
      <c r="O4" s="179"/>
    </row>
    <row r="5" spans="1:21" ht="18" x14ac:dyDescent="0.25">
      <c r="B5" s="179"/>
      <c r="C5" s="179"/>
      <c r="D5" s="179"/>
      <c r="E5" s="179"/>
      <c r="F5" s="179"/>
      <c r="G5" s="352" t="s">
        <v>248</v>
      </c>
      <c r="H5" s="179"/>
      <c r="I5" s="179"/>
      <c r="J5" s="179"/>
      <c r="K5" s="179"/>
      <c r="L5" s="179"/>
      <c r="M5" s="179"/>
      <c r="N5" s="179"/>
      <c r="O5" s="179"/>
    </row>
    <row r="6" spans="1:21" ht="13.5" customHeight="1" x14ac:dyDescent="0.25">
      <c r="A6" s="180"/>
      <c r="B6" s="180"/>
      <c r="C6" s="180"/>
      <c r="D6" s="180"/>
      <c r="E6" s="180"/>
      <c r="F6" s="180"/>
      <c r="G6" s="180"/>
      <c r="H6" s="180"/>
      <c r="I6" s="180"/>
      <c r="J6" s="180"/>
      <c r="K6" s="180"/>
      <c r="L6" s="180"/>
      <c r="M6" s="180"/>
      <c r="N6" s="180"/>
      <c r="O6" s="180"/>
      <c r="P6" s="180"/>
      <c r="Q6" s="180"/>
      <c r="R6" s="180"/>
      <c r="S6" s="180"/>
    </row>
    <row r="7" spans="1:21" x14ac:dyDescent="0.2">
      <c r="A7" s="290">
        <f>'9800 Checklist'!A5:E5</f>
        <v>0</v>
      </c>
      <c r="B7" s="334"/>
      <c r="C7" s="334"/>
      <c r="D7" s="334"/>
      <c r="E7" s="334"/>
      <c r="F7" s="279"/>
      <c r="G7" s="279"/>
      <c r="H7" s="279"/>
      <c r="I7" s="279"/>
      <c r="J7" s="279"/>
      <c r="K7" s="178"/>
      <c r="M7" s="178"/>
      <c r="N7" s="178"/>
      <c r="O7" s="178"/>
      <c r="P7" s="178"/>
      <c r="Q7" s="178"/>
      <c r="R7" s="178"/>
      <c r="S7" s="178"/>
      <c r="T7" s="177"/>
      <c r="U7" s="177"/>
    </row>
    <row r="8" spans="1:21" x14ac:dyDescent="0.2">
      <c r="A8" s="259" t="s">
        <v>3</v>
      </c>
      <c r="B8" s="37"/>
      <c r="G8" s="181"/>
      <c r="K8" s="181"/>
    </row>
    <row r="9" spans="1:21" ht="5.25" customHeight="1" x14ac:dyDescent="0.2">
      <c r="A9" s="4"/>
      <c r="B9" s="4"/>
      <c r="G9" s="181"/>
      <c r="K9" s="181"/>
    </row>
    <row r="10" spans="1:21" x14ac:dyDescent="0.2">
      <c r="A10" s="290">
        <f>'9800 Checklist'!A7:E7</f>
        <v>0</v>
      </c>
      <c r="B10" s="290"/>
      <c r="C10" s="290"/>
      <c r="D10" s="290"/>
      <c r="E10" s="290"/>
      <c r="F10" s="280"/>
      <c r="G10" s="280"/>
      <c r="H10" s="280"/>
      <c r="I10" s="280"/>
      <c r="J10" s="280"/>
      <c r="K10" s="178"/>
      <c r="M10" s="178"/>
      <c r="N10" s="178"/>
      <c r="O10" s="178"/>
      <c r="P10" s="178"/>
      <c r="Q10" s="178"/>
      <c r="R10" s="178"/>
      <c r="S10" s="178"/>
      <c r="T10" s="177"/>
      <c r="U10" s="177"/>
    </row>
    <row r="11" spans="1:21" x14ac:dyDescent="0.2">
      <c r="A11" s="480" t="s">
        <v>4</v>
      </c>
      <c r="B11" s="480"/>
    </row>
    <row r="12" spans="1:21" ht="13.5" customHeight="1" thickBot="1" x14ac:dyDescent="0.25">
      <c r="A12" s="4"/>
      <c r="B12" s="4"/>
    </row>
    <row r="13" spans="1:21" ht="46.5" customHeight="1" thickBot="1" x14ac:dyDescent="0.25">
      <c r="A13" s="182" t="s">
        <v>289</v>
      </c>
      <c r="B13" s="183"/>
      <c r="C13" s="184" t="s">
        <v>290</v>
      </c>
      <c r="D13" s="183"/>
      <c r="E13" s="185" t="s">
        <v>291</v>
      </c>
      <c r="F13" s="183"/>
      <c r="G13" s="185" t="s">
        <v>292</v>
      </c>
      <c r="H13" s="185"/>
      <c r="I13" s="185" t="s">
        <v>293</v>
      </c>
      <c r="J13" s="185"/>
      <c r="K13" s="186" t="s">
        <v>294</v>
      </c>
      <c r="M13" s="175"/>
      <c r="N13" s="175"/>
    </row>
    <row r="14" spans="1:21" ht="18" customHeight="1" thickBot="1" x14ac:dyDescent="0.25">
      <c r="A14" s="347"/>
      <c r="B14" s="348"/>
      <c r="C14" s="348"/>
      <c r="D14" s="348"/>
      <c r="E14" s="348"/>
      <c r="F14" s="348"/>
      <c r="G14" s="440" t="s">
        <v>295</v>
      </c>
      <c r="H14" s="348"/>
      <c r="I14" s="348"/>
      <c r="J14" s="348"/>
      <c r="K14" s="349"/>
      <c r="M14" s="175"/>
      <c r="N14" s="175"/>
    </row>
    <row r="15" spans="1:21" ht="18" customHeight="1" x14ac:dyDescent="0.2">
      <c r="A15" s="350" t="s">
        <v>296</v>
      </c>
      <c r="B15" s="337"/>
      <c r="C15" s="187" t="s">
        <v>230</v>
      </c>
      <c r="D15" s="338"/>
      <c r="E15" s="189"/>
      <c r="F15" s="338"/>
      <c r="G15" s="190">
        <f>'3b'!C7</f>
        <v>35</v>
      </c>
      <c r="H15" s="339"/>
      <c r="I15" s="192">
        <v>7</v>
      </c>
      <c r="J15" s="340"/>
      <c r="K15" s="194">
        <f>(E15*G15*I15)</f>
        <v>0</v>
      </c>
      <c r="M15" s="178"/>
      <c r="N15" s="175"/>
    </row>
    <row r="16" spans="1:21" ht="18" customHeight="1" x14ac:dyDescent="0.2">
      <c r="A16" s="291" t="s">
        <v>297</v>
      </c>
      <c r="C16" s="461" t="s">
        <v>231</v>
      </c>
      <c r="D16" s="188"/>
      <c r="E16" s="195"/>
      <c r="F16" s="188"/>
      <c r="G16" s="462">
        <f>'3b'!D7</f>
        <v>68</v>
      </c>
      <c r="H16" s="191"/>
      <c r="I16" s="196">
        <v>7</v>
      </c>
      <c r="J16" s="193"/>
      <c r="K16" s="463">
        <f>(E16*G16*I16)</f>
        <v>0</v>
      </c>
      <c r="M16" s="175"/>
      <c r="N16" s="175"/>
    </row>
    <row r="17" spans="1:17" ht="18" customHeight="1" x14ac:dyDescent="0.2">
      <c r="A17" s="335"/>
      <c r="C17" s="461" t="s">
        <v>232</v>
      </c>
      <c r="D17" s="188"/>
      <c r="E17" s="195"/>
      <c r="F17" s="188"/>
      <c r="G17" s="462">
        <f>'3b'!E7</f>
        <v>86</v>
      </c>
      <c r="H17" s="191"/>
      <c r="I17" s="196">
        <v>7</v>
      </c>
      <c r="J17" s="193"/>
      <c r="K17" s="463">
        <f>(E17*G17*I17)</f>
        <v>0</v>
      </c>
      <c r="M17" s="175"/>
      <c r="N17" s="175"/>
    </row>
    <row r="18" spans="1:17" ht="18" customHeight="1" thickBot="1" x14ac:dyDescent="0.25">
      <c r="A18" s="197"/>
      <c r="C18" s="188"/>
      <c r="D18" s="188"/>
      <c r="E18" s="193"/>
      <c r="F18" s="188"/>
      <c r="G18" s="188"/>
      <c r="H18" s="188"/>
      <c r="I18" s="198"/>
      <c r="J18" s="188"/>
      <c r="K18" s="199"/>
      <c r="M18" s="175"/>
      <c r="N18" s="175"/>
    </row>
    <row r="19" spans="1:17" ht="18" customHeight="1" x14ac:dyDescent="0.2">
      <c r="A19" s="350" t="s">
        <v>235</v>
      </c>
      <c r="C19" s="200" t="s">
        <v>230</v>
      </c>
      <c r="D19" s="188"/>
      <c r="E19" s="195"/>
      <c r="F19" s="188"/>
      <c r="G19" s="201">
        <f>'3b'!C7</f>
        <v>35</v>
      </c>
      <c r="H19" s="191"/>
      <c r="I19" s="196">
        <v>7</v>
      </c>
      <c r="J19" s="193"/>
      <c r="K19" s="202">
        <f>(E19*G19*I19)</f>
        <v>0</v>
      </c>
      <c r="M19" s="175"/>
      <c r="N19" s="175"/>
    </row>
    <row r="20" spans="1:17" ht="18" customHeight="1" x14ac:dyDescent="0.2">
      <c r="A20" s="291"/>
      <c r="C20" s="461" t="s">
        <v>231</v>
      </c>
      <c r="D20" s="188"/>
      <c r="E20" s="195"/>
      <c r="F20" s="188"/>
      <c r="G20" s="462">
        <f>'3b'!D7</f>
        <v>68</v>
      </c>
      <c r="H20" s="191"/>
      <c r="I20" s="196">
        <v>7</v>
      </c>
      <c r="J20" s="193"/>
      <c r="K20" s="463">
        <f>(E20*G20*I20)</f>
        <v>0</v>
      </c>
      <c r="M20" s="175"/>
      <c r="N20" s="175"/>
    </row>
    <row r="21" spans="1:17" ht="18" customHeight="1" x14ac:dyDescent="0.2">
      <c r="A21" s="335"/>
      <c r="C21" s="461" t="s">
        <v>232</v>
      </c>
      <c r="D21" s="188"/>
      <c r="E21" s="195"/>
      <c r="F21" s="188"/>
      <c r="G21" s="462">
        <f>'3b'!E7</f>
        <v>86</v>
      </c>
      <c r="H21" s="191"/>
      <c r="I21" s="196">
        <v>7</v>
      </c>
      <c r="J21" s="193"/>
      <c r="K21" s="463">
        <f>(E21*G21*I21)</f>
        <v>0</v>
      </c>
      <c r="M21" s="175"/>
      <c r="N21" s="175"/>
    </row>
    <row r="22" spans="1:17" ht="18" customHeight="1" x14ac:dyDescent="0.2">
      <c r="A22" s="197"/>
      <c r="C22" s="188"/>
      <c r="D22" s="188"/>
      <c r="E22" s="193"/>
      <c r="F22" s="188"/>
      <c r="G22" s="188"/>
      <c r="H22" s="188"/>
      <c r="I22" s="198"/>
      <c r="J22" s="188"/>
      <c r="K22" s="199"/>
      <c r="M22" s="175"/>
      <c r="N22" s="175"/>
    </row>
    <row r="23" spans="1:17" ht="18" customHeight="1" x14ac:dyDescent="0.2">
      <c r="A23" s="481" t="s">
        <v>298</v>
      </c>
      <c r="C23" s="200" t="s">
        <v>230</v>
      </c>
      <c r="D23" s="188"/>
      <c r="E23" s="195"/>
      <c r="F23" s="188"/>
      <c r="G23" s="201">
        <f>'3b'!C10</f>
        <v>37</v>
      </c>
      <c r="H23" s="191"/>
      <c r="I23" s="196">
        <v>7</v>
      </c>
      <c r="J23" s="193"/>
      <c r="K23" s="202">
        <f>(E23*G23*I23)</f>
        <v>0</v>
      </c>
      <c r="M23" s="175"/>
      <c r="N23" s="175"/>
    </row>
    <row r="24" spans="1:17" ht="18" customHeight="1" x14ac:dyDescent="0.2">
      <c r="A24" s="291"/>
      <c r="C24" s="461" t="s">
        <v>231</v>
      </c>
      <c r="D24" s="188"/>
      <c r="E24" s="195"/>
      <c r="F24" s="188"/>
      <c r="G24" s="462">
        <f>'3b'!D10</f>
        <v>71</v>
      </c>
      <c r="H24" s="191"/>
      <c r="I24" s="196">
        <v>7</v>
      </c>
      <c r="J24" s="193"/>
      <c r="K24" s="202">
        <f>(E24*G24*I24)</f>
        <v>0</v>
      </c>
      <c r="M24" s="175"/>
      <c r="N24" s="175"/>
    </row>
    <row r="25" spans="1:17" ht="18" customHeight="1" x14ac:dyDescent="0.2">
      <c r="A25" s="335"/>
      <c r="C25" s="461" t="s">
        <v>232</v>
      </c>
      <c r="D25" s="188"/>
      <c r="E25" s="195"/>
      <c r="F25" s="188"/>
      <c r="G25" s="462">
        <f>'3b'!E10</f>
        <v>88</v>
      </c>
      <c r="H25" s="191"/>
      <c r="I25" s="196">
        <v>7</v>
      </c>
      <c r="J25" s="193"/>
      <c r="K25" s="202">
        <f>(E25*G25*I25)</f>
        <v>0</v>
      </c>
      <c r="M25" s="175"/>
      <c r="N25" s="175"/>
    </row>
    <row r="26" spans="1:17" ht="18" customHeight="1" thickBot="1" x14ac:dyDescent="0.25">
      <c r="A26" s="197"/>
      <c r="C26" s="188"/>
      <c r="D26" s="188"/>
      <c r="E26" s="193"/>
      <c r="F26" s="188"/>
      <c r="G26" s="188"/>
      <c r="H26" s="188"/>
      <c r="I26" s="188"/>
      <c r="J26" s="188"/>
      <c r="K26" s="188"/>
      <c r="L26" s="188"/>
      <c r="M26" s="188"/>
      <c r="N26" s="188"/>
      <c r="O26" s="211"/>
    </row>
    <row r="27" spans="1:17" ht="18" customHeight="1" thickBot="1" x14ac:dyDescent="0.25">
      <c r="A27" s="341"/>
      <c r="B27" s="342"/>
      <c r="C27" s="342"/>
      <c r="D27" s="342"/>
      <c r="E27" s="342"/>
      <c r="F27" s="342"/>
      <c r="G27" s="294" t="s">
        <v>299</v>
      </c>
      <c r="H27" s="342"/>
      <c r="I27" s="342"/>
      <c r="J27" s="342"/>
      <c r="K27" s="194">
        <f>E28*G28*I28</f>
        <v>0</v>
      </c>
      <c r="M27" s="175"/>
      <c r="N27" s="175"/>
    </row>
    <row r="28" spans="1:17" ht="18" customHeight="1" x14ac:dyDescent="0.2">
      <c r="A28" s="350" t="s">
        <v>300</v>
      </c>
      <c r="B28" s="337"/>
      <c r="C28" s="187" t="s">
        <v>230</v>
      </c>
      <c r="D28" s="338"/>
      <c r="E28" s="189"/>
      <c r="F28" s="338"/>
      <c r="G28" s="351">
        <f>'3b'!C14</f>
        <v>3.33</v>
      </c>
      <c r="H28" s="339"/>
      <c r="I28" s="192">
        <v>7</v>
      </c>
      <c r="J28" s="338"/>
      <c r="K28" s="202">
        <f>E29*G29*I29</f>
        <v>0</v>
      </c>
      <c r="M28" s="175"/>
      <c r="N28" s="175"/>
      <c r="O28" s="210"/>
      <c r="P28" s="210"/>
      <c r="Q28" s="210"/>
    </row>
    <row r="29" spans="1:17" ht="18.75" customHeight="1" x14ac:dyDescent="0.2">
      <c r="A29" s="291" t="s">
        <v>301</v>
      </c>
      <c r="C29" s="461" t="s">
        <v>231</v>
      </c>
      <c r="D29" s="188"/>
      <c r="E29" s="464"/>
      <c r="F29" s="188"/>
      <c r="G29" s="209">
        <f>'3b'!D14</f>
        <v>5.81</v>
      </c>
      <c r="H29" s="191"/>
      <c r="I29" s="196">
        <v>7</v>
      </c>
      <c r="J29" s="188"/>
      <c r="M29" s="175"/>
      <c r="N29" s="175"/>
      <c r="O29" s="210"/>
      <c r="P29" s="210"/>
      <c r="Q29" s="210"/>
    </row>
    <row r="30" spans="1:17" ht="18" customHeight="1" x14ac:dyDescent="0.2">
      <c r="A30" s="292" t="s">
        <v>302</v>
      </c>
      <c r="C30" s="461" t="s">
        <v>232</v>
      </c>
      <c r="D30" s="188"/>
      <c r="E30" s="464"/>
      <c r="F30" s="188"/>
      <c r="G30" s="209">
        <f>'3b'!E14</f>
        <v>8.4</v>
      </c>
      <c r="H30" s="191"/>
      <c r="I30" s="196">
        <v>7</v>
      </c>
      <c r="J30" s="188"/>
      <c r="K30" s="202">
        <f>E30*G30*I30</f>
        <v>0</v>
      </c>
      <c r="M30" s="175"/>
      <c r="N30" s="175"/>
      <c r="O30" s="210"/>
      <c r="P30" s="210"/>
      <c r="Q30" s="210"/>
    </row>
    <row r="31" spans="1:17" ht="18" customHeight="1" x14ac:dyDescent="0.2">
      <c r="A31" s="197"/>
      <c r="C31" s="188"/>
      <c r="D31" s="188"/>
      <c r="E31" s="193"/>
      <c r="F31" s="188"/>
      <c r="G31" s="188"/>
      <c r="H31" s="188"/>
      <c r="I31" s="198"/>
      <c r="J31" s="188"/>
      <c r="K31" s="199"/>
      <c r="M31" s="175"/>
      <c r="N31" s="175"/>
    </row>
    <row r="32" spans="1:17" ht="18" customHeight="1" x14ac:dyDescent="0.2">
      <c r="A32" s="482" t="s">
        <v>303</v>
      </c>
      <c r="C32" s="200" t="s">
        <v>230</v>
      </c>
      <c r="D32" s="188"/>
      <c r="E32" s="195"/>
      <c r="F32" s="188"/>
      <c r="G32" s="209">
        <f>'3b'!C15</f>
        <v>3</v>
      </c>
      <c r="H32" s="191"/>
      <c r="I32" s="196">
        <v>7</v>
      </c>
      <c r="J32" s="193"/>
      <c r="K32" s="202">
        <f>E32*G32*I32</f>
        <v>0</v>
      </c>
      <c r="M32" s="175"/>
      <c r="N32" s="175"/>
    </row>
    <row r="33" spans="1:21" ht="18" customHeight="1" x14ac:dyDescent="0.2">
      <c r="A33" s="291" t="s">
        <v>304</v>
      </c>
      <c r="C33" s="461" t="s">
        <v>231</v>
      </c>
      <c r="D33" s="188"/>
      <c r="E33" s="464"/>
      <c r="F33" s="188"/>
      <c r="G33" s="465">
        <f>'3b'!D15</f>
        <v>5</v>
      </c>
      <c r="H33" s="191"/>
      <c r="I33" s="196">
        <v>7</v>
      </c>
      <c r="J33" s="193"/>
      <c r="K33" s="463">
        <f>E33*G33*I33</f>
        <v>0</v>
      </c>
      <c r="M33" s="175"/>
      <c r="N33" s="175"/>
    </row>
    <row r="34" spans="1:21" ht="18" customHeight="1" x14ac:dyDescent="0.2">
      <c r="A34" s="292" t="s">
        <v>305</v>
      </c>
      <c r="C34" s="461" t="s">
        <v>232</v>
      </c>
      <c r="D34" s="188"/>
      <c r="E34" s="464"/>
      <c r="F34" s="188"/>
      <c r="G34" s="465">
        <f>'3b'!E15</f>
        <v>9</v>
      </c>
      <c r="H34" s="191"/>
      <c r="I34" s="196">
        <v>7</v>
      </c>
      <c r="J34" s="193"/>
      <c r="K34" s="463">
        <f>E34*G34*I34</f>
        <v>0</v>
      </c>
      <c r="M34" s="175"/>
      <c r="N34" s="175"/>
    </row>
    <row r="35" spans="1:21" ht="18" customHeight="1" x14ac:dyDescent="0.2">
      <c r="A35" s="197"/>
      <c r="C35" s="188"/>
      <c r="D35" s="188"/>
      <c r="E35" s="193"/>
      <c r="F35" s="188"/>
      <c r="G35" s="188"/>
      <c r="H35" s="188"/>
      <c r="I35" s="198"/>
      <c r="J35" s="188"/>
      <c r="K35" s="199"/>
      <c r="M35" s="175"/>
      <c r="N35" s="175"/>
    </row>
    <row r="36" spans="1:21" ht="18" customHeight="1" x14ac:dyDescent="0.2">
      <c r="A36" s="483" t="s">
        <v>222</v>
      </c>
      <c r="C36" s="200" t="s">
        <v>230</v>
      </c>
      <c r="D36" s="188"/>
      <c r="E36" s="195"/>
      <c r="F36" s="188"/>
      <c r="G36" s="209">
        <f>'3b'!C16</f>
        <v>3</v>
      </c>
      <c r="H36" s="191"/>
      <c r="I36" s="196">
        <v>7</v>
      </c>
      <c r="J36" s="193"/>
      <c r="K36" s="202">
        <f>E36*G36*I36</f>
        <v>0</v>
      </c>
      <c r="M36" s="175"/>
      <c r="N36" s="175"/>
    </row>
    <row r="37" spans="1:21" ht="18" customHeight="1" x14ac:dyDescent="0.2">
      <c r="A37" s="291" t="s">
        <v>306</v>
      </c>
      <c r="C37" s="461" t="s">
        <v>231</v>
      </c>
      <c r="D37" s="188"/>
      <c r="E37" s="195"/>
      <c r="F37" s="188"/>
      <c r="G37" s="465">
        <f>'3b'!D16</f>
        <v>7</v>
      </c>
      <c r="H37" s="191"/>
      <c r="I37" s="196">
        <v>7</v>
      </c>
      <c r="J37" s="193"/>
      <c r="K37" s="463">
        <f>E37*G37*I37</f>
        <v>0</v>
      </c>
      <c r="M37" s="175"/>
      <c r="N37" s="175"/>
    </row>
    <row r="38" spans="1:21" ht="18" customHeight="1" thickBot="1" x14ac:dyDescent="0.25">
      <c r="A38" s="336"/>
      <c r="B38" s="203"/>
      <c r="C38" s="484" t="s">
        <v>232</v>
      </c>
      <c r="D38" s="205"/>
      <c r="E38" s="206"/>
      <c r="F38" s="205"/>
      <c r="G38" s="485">
        <f>'3b'!E16</f>
        <v>10</v>
      </c>
      <c r="H38" s="207"/>
      <c r="I38" s="208">
        <v>7</v>
      </c>
      <c r="J38" s="204"/>
      <c r="K38" s="486">
        <f>E38*G38*I38</f>
        <v>0</v>
      </c>
      <c r="M38" s="175"/>
      <c r="N38" s="175"/>
    </row>
    <row r="39" spans="1:21" ht="18" customHeight="1" thickBot="1" x14ac:dyDescent="0.25">
      <c r="C39" s="188"/>
      <c r="D39" s="188"/>
      <c r="E39" s="188"/>
      <c r="F39" s="188"/>
      <c r="G39" s="188"/>
      <c r="H39" s="188"/>
      <c r="I39" s="188"/>
      <c r="J39" s="188"/>
      <c r="K39" s="188"/>
      <c r="L39" s="188"/>
      <c r="M39" s="188"/>
      <c r="N39" s="188"/>
      <c r="O39" s="211"/>
    </row>
    <row r="40" spans="1:21" ht="18" customHeight="1" thickBot="1" x14ac:dyDescent="0.25">
      <c r="C40" s="188"/>
      <c r="D40" s="188"/>
      <c r="E40" s="188"/>
      <c r="F40" s="188"/>
      <c r="G40" s="188"/>
      <c r="H40" s="188"/>
      <c r="I40" s="212" t="s">
        <v>307</v>
      </c>
      <c r="J40" s="175"/>
      <c r="K40" s="213">
        <f>ROUND(SUM(K15:K38),-3)</f>
        <v>0</v>
      </c>
      <c r="M40" s="175"/>
      <c r="N40" s="175"/>
    </row>
    <row r="41" spans="1:21" ht="13.5" x14ac:dyDescent="0.2">
      <c r="A41" s="214" t="s">
        <v>308</v>
      </c>
      <c r="B41" s="215"/>
      <c r="C41" s="216"/>
      <c r="D41" s="217"/>
      <c r="E41" s="217"/>
      <c r="F41" s="217"/>
      <c r="G41" s="217"/>
      <c r="H41" s="217"/>
      <c r="I41" s="218"/>
      <c r="J41" s="218"/>
      <c r="K41" s="217"/>
      <c r="L41" s="217"/>
      <c r="M41" s="218"/>
      <c r="N41" s="218"/>
      <c r="O41" s="217"/>
      <c r="P41" s="217"/>
      <c r="Q41" s="217"/>
      <c r="R41" s="217"/>
      <c r="S41" s="216"/>
    </row>
    <row r="42" spans="1:21" ht="13.5" x14ac:dyDescent="0.2">
      <c r="A42" s="216" t="s">
        <v>309</v>
      </c>
      <c r="B42" s="215"/>
      <c r="C42" s="216"/>
      <c r="D42" s="217"/>
      <c r="E42" s="217"/>
      <c r="F42" s="217"/>
      <c r="G42" s="217"/>
      <c r="H42" s="217"/>
      <c r="I42" s="218"/>
      <c r="J42" s="218"/>
      <c r="K42" s="217"/>
      <c r="L42" s="217"/>
      <c r="M42" s="218"/>
      <c r="N42" s="218"/>
      <c r="O42" s="217"/>
      <c r="P42" s="217"/>
      <c r="Q42" s="217"/>
      <c r="R42" s="217"/>
      <c r="S42" s="216"/>
    </row>
    <row r="43" spans="1:21" ht="18.75" customHeight="1" x14ac:dyDescent="0.2">
      <c r="A43" s="343" t="s">
        <v>310</v>
      </c>
      <c r="B43" s="216"/>
      <c r="C43" s="216"/>
      <c r="D43" s="216"/>
      <c r="E43" s="216"/>
      <c r="F43" s="216"/>
      <c r="G43" s="216"/>
      <c r="H43" s="216"/>
      <c r="I43" s="216"/>
      <c r="J43" s="216"/>
      <c r="K43" s="216"/>
      <c r="L43" s="216"/>
      <c r="M43" s="216"/>
      <c r="N43" s="216"/>
      <c r="O43" s="216"/>
      <c r="P43" s="219"/>
      <c r="Q43" s="219"/>
      <c r="R43" s="219"/>
      <c r="S43" s="219"/>
    </row>
    <row r="44" spans="1:21" ht="18" customHeight="1" x14ac:dyDescent="0.2">
      <c r="A44" s="220" t="s">
        <v>311</v>
      </c>
      <c r="B44" s="220"/>
      <c r="C44" s="216"/>
      <c r="D44" s="217"/>
      <c r="E44" s="217"/>
      <c r="F44" s="217"/>
      <c r="G44" s="217"/>
      <c r="H44" s="217"/>
      <c r="I44" s="218"/>
      <c r="J44" s="218"/>
      <c r="K44" s="217"/>
      <c r="L44" s="217"/>
      <c r="M44" s="218"/>
      <c r="N44" s="218"/>
      <c r="O44" s="217"/>
      <c r="P44" s="217"/>
      <c r="Q44" s="217"/>
      <c r="R44" s="217"/>
      <c r="S44" s="216"/>
    </row>
    <row r="45" spans="1:21" ht="18" customHeight="1" x14ac:dyDescent="0.2">
      <c r="A45" s="164" t="s">
        <v>312</v>
      </c>
      <c r="B45" s="164"/>
      <c r="C45" s="216"/>
      <c r="D45" s="217"/>
      <c r="E45" s="217"/>
      <c r="F45" s="217"/>
      <c r="G45" s="217"/>
      <c r="H45" s="217"/>
      <c r="I45" s="218"/>
      <c r="J45" s="218"/>
      <c r="K45" s="217"/>
      <c r="L45" s="217"/>
      <c r="M45" s="218"/>
      <c r="N45" s="218"/>
      <c r="O45" s="217"/>
      <c r="P45" s="217"/>
      <c r="Q45" s="217"/>
      <c r="R45" s="217"/>
      <c r="S45" s="216"/>
    </row>
    <row r="46" spans="1:21" ht="18" customHeight="1" x14ac:dyDescent="0.2">
      <c r="A46" s="129"/>
      <c r="B46" s="129"/>
      <c r="C46" s="129" t="str">
        <f>'1'!B35</f>
        <v xml:space="preserve">                              ***Please note all highlighted cells retrieve data from cells contained in this Worksheet and/or Workbook***  </v>
      </c>
      <c r="D46" s="129"/>
      <c r="E46" s="129"/>
      <c r="F46" s="129"/>
      <c r="G46" s="221"/>
      <c r="H46" s="129"/>
      <c r="I46" s="129"/>
      <c r="J46" s="129"/>
      <c r="K46" s="221"/>
      <c r="L46" s="129"/>
      <c r="M46" s="162"/>
      <c r="N46" s="162"/>
      <c r="O46" s="162"/>
      <c r="P46" s="162"/>
      <c r="Q46" s="81"/>
      <c r="R46" s="81"/>
      <c r="S46" s="81"/>
      <c r="T46" s="81"/>
      <c r="U46" s="81"/>
    </row>
    <row r="47" spans="1:21" ht="18" customHeight="1" x14ac:dyDescent="0.2">
      <c r="A47" s="223"/>
      <c r="B47" s="223"/>
      <c r="C47" s="224"/>
      <c r="D47" s="225"/>
      <c r="E47" s="222" t="str">
        <f>'1'!C37</f>
        <v>Due to Finance Budget Analyst no later than COB October 23, 2026</v>
      </c>
      <c r="F47" s="225"/>
      <c r="G47" s="225"/>
      <c r="H47" s="225"/>
      <c r="I47" s="226"/>
      <c r="J47" s="226"/>
      <c r="K47" s="225"/>
      <c r="L47" s="225"/>
      <c r="M47" s="188"/>
      <c r="N47" s="188"/>
      <c r="O47" s="188"/>
    </row>
    <row r="48" spans="1:21" x14ac:dyDescent="0.2">
      <c r="A48" s="174"/>
      <c r="L48" s="177" t="str">
        <f>'9800 Checklist'!K1</f>
        <v>BL 26-23</v>
      </c>
      <c r="M48" s="175"/>
      <c r="N48" s="175"/>
    </row>
    <row r="49" spans="1:21" x14ac:dyDescent="0.2">
      <c r="A49" s="178"/>
      <c r="L49" s="177" t="s">
        <v>287</v>
      </c>
      <c r="M49" s="175"/>
      <c r="N49" s="175"/>
    </row>
    <row r="50" spans="1:21" ht="18" customHeight="1" x14ac:dyDescent="0.25">
      <c r="B50" s="179"/>
      <c r="C50" s="179"/>
      <c r="D50" s="179"/>
      <c r="E50" s="179"/>
      <c r="F50" s="179"/>
      <c r="G50" s="180" t="s">
        <v>288</v>
      </c>
      <c r="H50" s="179"/>
      <c r="I50" s="179"/>
      <c r="J50" s="179"/>
      <c r="K50" s="179"/>
      <c r="L50" s="179"/>
      <c r="M50" s="179"/>
      <c r="N50" s="179"/>
      <c r="O50" s="179"/>
    </row>
    <row r="51" spans="1:21" ht="18" x14ac:dyDescent="0.25">
      <c r="B51" s="179"/>
      <c r="C51" s="179"/>
      <c r="D51" s="179"/>
      <c r="E51" s="179"/>
      <c r="F51" s="179"/>
      <c r="G51" s="180" t="s">
        <v>91</v>
      </c>
      <c r="H51" s="179"/>
      <c r="I51" s="179"/>
      <c r="J51" s="179"/>
      <c r="K51" s="179"/>
      <c r="L51" s="179"/>
      <c r="M51" s="179"/>
      <c r="N51" s="179"/>
      <c r="O51" s="179"/>
    </row>
    <row r="52" spans="1:21" ht="18" x14ac:dyDescent="0.25">
      <c r="B52" s="179"/>
      <c r="C52" s="179"/>
      <c r="D52" s="179"/>
      <c r="E52" s="179"/>
      <c r="F52" s="179"/>
      <c r="G52" s="352" t="s">
        <v>248</v>
      </c>
      <c r="H52" s="179"/>
      <c r="I52" s="179"/>
      <c r="J52" s="179"/>
      <c r="K52" s="179"/>
      <c r="L52" s="179"/>
      <c r="M52" s="179"/>
      <c r="N52" s="179"/>
      <c r="O52" s="179"/>
    </row>
    <row r="53" spans="1:21" ht="13.5" customHeight="1" x14ac:dyDescent="0.25">
      <c r="A53" s="180"/>
      <c r="B53" s="180"/>
      <c r="C53" s="180"/>
      <c r="D53" s="180"/>
      <c r="E53" s="180"/>
      <c r="F53" s="180"/>
      <c r="G53" s="180"/>
      <c r="H53" s="180"/>
      <c r="I53" s="180"/>
      <c r="J53" s="180"/>
      <c r="K53" s="180"/>
      <c r="L53" s="180"/>
      <c r="M53" s="180"/>
      <c r="N53" s="180"/>
      <c r="O53" s="180"/>
      <c r="P53" s="180"/>
      <c r="Q53" s="180"/>
      <c r="R53" s="180"/>
      <c r="S53" s="180"/>
    </row>
    <row r="54" spans="1:21" x14ac:dyDescent="0.2">
      <c r="A54" s="290">
        <f>A7</f>
        <v>0</v>
      </c>
      <c r="B54" s="334"/>
      <c r="C54" s="334"/>
      <c r="D54" s="334"/>
      <c r="E54" s="334"/>
      <c r="F54" s="279"/>
      <c r="G54" s="279"/>
      <c r="H54" s="279"/>
      <c r="I54" s="279"/>
      <c r="J54" s="279"/>
      <c r="K54" s="178"/>
      <c r="M54" s="178"/>
      <c r="N54" s="178"/>
      <c r="O54" s="178"/>
      <c r="P54" s="178"/>
      <c r="Q54" s="178"/>
      <c r="R54" s="178"/>
      <c r="S54" s="178"/>
      <c r="T54" s="177"/>
      <c r="U54" s="177"/>
    </row>
    <row r="55" spans="1:21" x14ac:dyDescent="0.2">
      <c r="A55" s="259" t="s">
        <v>3</v>
      </c>
      <c r="B55" s="37"/>
      <c r="G55" s="181"/>
      <c r="K55" s="181"/>
    </row>
    <row r="56" spans="1:21" ht="5.25" customHeight="1" x14ac:dyDescent="0.2">
      <c r="A56" s="4"/>
      <c r="B56" s="4"/>
      <c r="G56" s="181"/>
      <c r="K56" s="181"/>
    </row>
    <row r="57" spans="1:21" x14ac:dyDescent="0.2">
      <c r="A57" s="290">
        <f>A10</f>
        <v>0</v>
      </c>
      <c r="B57" s="290"/>
      <c r="C57" s="290"/>
      <c r="D57" s="290"/>
      <c r="E57" s="290"/>
      <c r="F57" s="280"/>
      <c r="G57" s="280"/>
      <c r="H57" s="280"/>
      <c r="I57" s="280"/>
      <c r="J57" s="280"/>
      <c r="K57" s="178"/>
      <c r="M57" s="178"/>
      <c r="N57" s="178"/>
      <c r="O57" s="178"/>
      <c r="P57" s="178"/>
      <c r="Q57" s="178"/>
      <c r="R57" s="178"/>
      <c r="S57" s="178"/>
      <c r="T57" s="177"/>
      <c r="U57" s="177"/>
    </row>
    <row r="58" spans="1:21" x14ac:dyDescent="0.2">
      <c r="A58" s="480" t="s">
        <v>4</v>
      </c>
      <c r="B58" s="480"/>
    </row>
    <row r="59" spans="1:21" ht="13.5" customHeight="1" thickBot="1" x14ac:dyDescent="0.25">
      <c r="A59" s="4"/>
      <c r="B59" s="4"/>
    </row>
    <row r="60" spans="1:21" ht="64.5" customHeight="1" thickBot="1" x14ac:dyDescent="0.25">
      <c r="A60" s="182" t="s">
        <v>289</v>
      </c>
      <c r="B60" s="183"/>
      <c r="C60" s="184" t="s">
        <v>290</v>
      </c>
      <c r="D60" s="183"/>
      <c r="E60" s="185" t="s">
        <v>291</v>
      </c>
      <c r="F60" s="183"/>
      <c r="G60" s="185" t="s">
        <v>313</v>
      </c>
      <c r="H60" s="185"/>
      <c r="I60" s="185" t="s">
        <v>293</v>
      </c>
      <c r="J60" s="185"/>
      <c r="K60" s="186" t="s">
        <v>294</v>
      </c>
      <c r="M60" s="175"/>
      <c r="N60" s="175"/>
    </row>
    <row r="61" spans="1:21" ht="18" customHeight="1" thickBot="1" x14ac:dyDescent="0.25">
      <c r="A61" s="344"/>
      <c r="B61" s="345"/>
      <c r="C61" s="345"/>
      <c r="D61" s="345"/>
      <c r="E61" s="345"/>
      <c r="F61" s="345"/>
      <c r="G61" s="440" t="s">
        <v>295</v>
      </c>
      <c r="H61" s="345"/>
      <c r="I61" s="345"/>
      <c r="J61" s="345"/>
      <c r="K61" s="346"/>
      <c r="M61" s="175"/>
      <c r="N61" s="175"/>
    </row>
    <row r="62" spans="1:21" ht="18" customHeight="1" x14ac:dyDescent="0.2">
      <c r="A62" s="350" t="s">
        <v>296</v>
      </c>
      <c r="B62" s="337"/>
      <c r="C62" s="187" t="s">
        <v>230</v>
      </c>
      <c r="D62" s="338"/>
      <c r="E62" s="189"/>
      <c r="F62" s="338"/>
      <c r="G62" s="190">
        <f>G15</f>
        <v>35</v>
      </c>
      <c r="H62" s="339"/>
      <c r="I62" s="192">
        <v>12</v>
      </c>
      <c r="J62" s="340"/>
      <c r="K62" s="194">
        <f>(E62*G62*I62)</f>
        <v>0</v>
      </c>
      <c r="M62" s="175"/>
      <c r="N62" s="175"/>
    </row>
    <row r="63" spans="1:21" ht="18" customHeight="1" x14ac:dyDescent="0.2">
      <c r="A63" s="291" t="s">
        <v>297</v>
      </c>
      <c r="C63" s="461" t="s">
        <v>231</v>
      </c>
      <c r="D63" s="188"/>
      <c r="E63" s="195"/>
      <c r="F63" s="188"/>
      <c r="G63" s="462">
        <f>G16</f>
        <v>68</v>
      </c>
      <c r="H63" s="191"/>
      <c r="I63" s="196">
        <v>12</v>
      </c>
      <c r="J63" s="193"/>
      <c r="K63" s="463">
        <f>(E63*G63*I63)</f>
        <v>0</v>
      </c>
      <c r="M63" s="175"/>
      <c r="N63" s="175"/>
    </row>
    <row r="64" spans="1:21" ht="18" customHeight="1" x14ac:dyDescent="0.2">
      <c r="A64" s="335"/>
      <c r="C64" s="461" t="s">
        <v>232</v>
      </c>
      <c r="D64" s="188"/>
      <c r="E64" s="195"/>
      <c r="F64" s="188"/>
      <c r="G64" s="462">
        <f>G17</f>
        <v>86</v>
      </c>
      <c r="H64" s="191"/>
      <c r="I64" s="196">
        <v>12</v>
      </c>
      <c r="J64" s="193"/>
      <c r="K64" s="463">
        <f>(E64*G64*I64)</f>
        <v>0</v>
      </c>
      <c r="M64" s="175"/>
      <c r="N64" s="175"/>
    </row>
    <row r="65" spans="1:17" ht="18" customHeight="1" thickBot="1" x14ac:dyDescent="0.25">
      <c r="A65" s="197"/>
      <c r="C65" s="188"/>
      <c r="D65" s="188"/>
      <c r="E65" s="193"/>
      <c r="F65" s="188"/>
      <c r="G65" s="188"/>
      <c r="H65" s="188"/>
      <c r="I65" s="198"/>
      <c r="J65" s="188"/>
      <c r="K65" s="199"/>
      <c r="M65" s="175"/>
      <c r="N65" s="175"/>
    </row>
    <row r="66" spans="1:17" ht="18" customHeight="1" x14ac:dyDescent="0.2">
      <c r="A66" s="350" t="s">
        <v>216</v>
      </c>
      <c r="C66" s="200" t="s">
        <v>230</v>
      </c>
      <c r="D66" s="188"/>
      <c r="E66" s="195"/>
      <c r="F66" s="188"/>
      <c r="G66" s="201">
        <f>G19</f>
        <v>35</v>
      </c>
      <c r="H66" s="191"/>
      <c r="I66" s="196">
        <v>12</v>
      </c>
      <c r="J66" s="193"/>
      <c r="K66" s="202">
        <f>(E66*G66*I66)</f>
        <v>0</v>
      </c>
      <c r="M66" s="175"/>
      <c r="N66" s="175"/>
    </row>
    <row r="67" spans="1:17" ht="18" customHeight="1" x14ac:dyDescent="0.2">
      <c r="A67" s="291"/>
      <c r="C67" s="461" t="s">
        <v>231</v>
      </c>
      <c r="D67" s="188"/>
      <c r="E67" s="195"/>
      <c r="F67" s="188"/>
      <c r="G67" s="462">
        <f>G20</f>
        <v>68</v>
      </c>
      <c r="H67" s="191"/>
      <c r="I67" s="196">
        <v>12</v>
      </c>
      <c r="J67" s="193"/>
      <c r="K67" s="463">
        <f>(E67*G67*I67)</f>
        <v>0</v>
      </c>
      <c r="M67" s="175"/>
      <c r="N67" s="175"/>
    </row>
    <row r="68" spans="1:17" ht="18" customHeight="1" x14ac:dyDescent="0.2">
      <c r="A68" s="335"/>
      <c r="C68" s="461" t="s">
        <v>232</v>
      </c>
      <c r="D68" s="188"/>
      <c r="E68" s="195"/>
      <c r="F68" s="188"/>
      <c r="G68" s="462">
        <f>G21</f>
        <v>86</v>
      </c>
      <c r="H68" s="191"/>
      <c r="I68" s="196">
        <v>12</v>
      </c>
      <c r="J68" s="193"/>
      <c r="K68" s="463">
        <f>(E68*G68*I68)</f>
        <v>0</v>
      </c>
      <c r="M68" s="175"/>
      <c r="N68" s="175"/>
    </row>
    <row r="69" spans="1:17" ht="18" customHeight="1" x14ac:dyDescent="0.2">
      <c r="A69" s="197"/>
      <c r="C69" s="188"/>
      <c r="D69" s="188"/>
      <c r="E69" s="193"/>
      <c r="F69" s="188"/>
      <c r="G69" s="188"/>
      <c r="H69" s="188"/>
      <c r="I69" s="198"/>
      <c r="J69" s="188"/>
      <c r="K69" s="199"/>
      <c r="M69" s="175"/>
      <c r="N69" s="175"/>
    </row>
    <row r="70" spans="1:17" ht="18" customHeight="1" x14ac:dyDescent="0.2">
      <c r="A70" s="481" t="s">
        <v>298</v>
      </c>
      <c r="C70" s="200" t="s">
        <v>230</v>
      </c>
      <c r="D70" s="188"/>
      <c r="E70" s="195"/>
      <c r="F70" s="188"/>
      <c r="G70" s="201">
        <f>G23</f>
        <v>37</v>
      </c>
      <c r="H70" s="191"/>
      <c r="I70" s="196">
        <v>12</v>
      </c>
      <c r="J70" s="193"/>
      <c r="K70" s="463">
        <f>(E70*G70*I70)</f>
        <v>0</v>
      </c>
      <c r="M70" s="175"/>
      <c r="N70" s="175"/>
    </row>
    <row r="71" spans="1:17" ht="18" customHeight="1" x14ac:dyDescent="0.2">
      <c r="A71" s="291"/>
      <c r="C71" s="461" t="s">
        <v>231</v>
      </c>
      <c r="D71" s="188"/>
      <c r="E71" s="195"/>
      <c r="F71" s="188"/>
      <c r="G71" s="462">
        <f>G24</f>
        <v>71</v>
      </c>
      <c r="H71" s="191"/>
      <c r="I71" s="196">
        <v>12</v>
      </c>
      <c r="J71" s="193"/>
      <c r="K71" s="463">
        <f>(E71*G71*I71)</f>
        <v>0</v>
      </c>
      <c r="M71" s="175"/>
      <c r="N71" s="175"/>
    </row>
    <row r="72" spans="1:17" ht="18" customHeight="1" x14ac:dyDescent="0.2">
      <c r="A72" s="335"/>
      <c r="C72" s="461" t="s">
        <v>232</v>
      </c>
      <c r="D72" s="188"/>
      <c r="E72" s="195"/>
      <c r="F72" s="188"/>
      <c r="G72" s="462">
        <f>G25</f>
        <v>88</v>
      </c>
      <c r="H72" s="191"/>
      <c r="I72" s="196">
        <v>12</v>
      </c>
      <c r="J72" s="193"/>
      <c r="K72" s="463">
        <f>(E72*G72*I72)</f>
        <v>0</v>
      </c>
      <c r="M72" s="175"/>
      <c r="N72" s="175"/>
    </row>
    <row r="73" spans="1:17" ht="18" customHeight="1" x14ac:dyDescent="0.2">
      <c r="A73" s="197"/>
      <c r="C73" s="188"/>
      <c r="D73" s="188"/>
      <c r="E73" s="193"/>
      <c r="F73" s="188"/>
      <c r="G73" s="188"/>
      <c r="H73" s="188"/>
      <c r="I73" s="198"/>
      <c r="J73" s="188"/>
      <c r="K73" s="199"/>
      <c r="M73" s="175"/>
      <c r="N73" s="175"/>
    </row>
    <row r="74" spans="1:17" ht="18" customHeight="1" thickBot="1" x14ac:dyDescent="0.25">
      <c r="A74" s="197"/>
      <c r="C74" s="188"/>
      <c r="D74" s="188"/>
      <c r="E74" s="193"/>
      <c r="F74" s="188"/>
      <c r="G74" s="188"/>
      <c r="H74" s="188"/>
      <c r="I74" s="188"/>
      <c r="J74" s="188"/>
      <c r="K74" s="188"/>
      <c r="L74" s="188"/>
      <c r="M74" s="188"/>
      <c r="N74" s="188"/>
      <c r="O74" s="211"/>
    </row>
    <row r="75" spans="1:17" ht="18" customHeight="1" thickBot="1" x14ac:dyDescent="0.25">
      <c r="A75" s="293"/>
      <c r="B75" s="294"/>
      <c r="C75" s="294"/>
      <c r="D75" s="294"/>
      <c r="E75" s="294"/>
      <c r="F75" s="294"/>
      <c r="G75" s="294" t="s">
        <v>299</v>
      </c>
      <c r="H75" s="294"/>
      <c r="I75" s="294"/>
      <c r="J75" s="294"/>
      <c r="K75" s="295"/>
      <c r="M75" s="175"/>
      <c r="N75" s="175"/>
    </row>
    <row r="76" spans="1:17" ht="18" customHeight="1" x14ac:dyDescent="0.2">
      <c r="A76" s="350" t="s">
        <v>300</v>
      </c>
      <c r="C76" s="200" t="s">
        <v>230</v>
      </c>
      <c r="D76" s="188"/>
      <c r="E76" s="195"/>
      <c r="F76" s="188"/>
      <c r="G76" s="209">
        <f>G28</f>
        <v>3.33</v>
      </c>
      <c r="H76" s="191"/>
      <c r="I76" s="196">
        <v>12</v>
      </c>
      <c r="J76" s="188"/>
      <c r="K76" s="202">
        <f>E76*G76*I76</f>
        <v>0</v>
      </c>
      <c r="M76" s="175"/>
      <c r="N76" s="175"/>
      <c r="O76" s="210"/>
      <c r="P76" s="210"/>
      <c r="Q76" s="210"/>
    </row>
    <row r="77" spans="1:17" ht="18.75" customHeight="1" x14ac:dyDescent="0.2">
      <c r="A77" s="291" t="s">
        <v>301</v>
      </c>
      <c r="C77" s="461" t="s">
        <v>231</v>
      </c>
      <c r="D77" s="188"/>
      <c r="E77" s="464"/>
      <c r="F77" s="188"/>
      <c r="G77" s="209">
        <f t="shared" ref="G77:G86" si="0">G29</f>
        <v>5.81</v>
      </c>
      <c r="H77" s="191"/>
      <c r="I77" s="196">
        <v>12</v>
      </c>
      <c r="J77" s="188"/>
      <c r="K77" s="202">
        <f>E77*G77*I77</f>
        <v>0</v>
      </c>
      <c r="M77" s="175"/>
      <c r="N77" s="175"/>
      <c r="O77" s="210"/>
      <c r="P77" s="210"/>
      <c r="Q77" s="210"/>
    </row>
    <row r="78" spans="1:17" ht="18" customHeight="1" x14ac:dyDescent="0.2">
      <c r="A78" s="292" t="s">
        <v>302</v>
      </c>
      <c r="C78" s="461" t="s">
        <v>232</v>
      </c>
      <c r="D78" s="188"/>
      <c r="E78" s="464"/>
      <c r="F78" s="188"/>
      <c r="G78" s="209">
        <f t="shared" si="0"/>
        <v>8.4</v>
      </c>
      <c r="H78" s="191"/>
      <c r="I78" s="196">
        <v>12</v>
      </c>
      <c r="J78" s="188"/>
      <c r="K78" s="202">
        <f>E78*G78*I78</f>
        <v>0</v>
      </c>
      <c r="M78" s="175"/>
      <c r="N78" s="175"/>
      <c r="O78" s="210"/>
      <c r="P78" s="210"/>
      <c r="Q78" s="210"/>
    </row>
    <row r="79" spans="1:17" ht="18" customHeight="1" x14ac:dyDescent="0.2">
      <c r="A79" s="197"/>
      <c r="C79" s="188"/>
      <c r="D79" s="188"/>
      <c r="E79" s="193"/>
      <c r="F79" s="188"/>
      <c r="G79" s="188"/>
      <c r="H79" s="188"/>
      <c r="I79" s="198"/>
      <c r="J79" s="188"/>
      <c r="K79" s="199"/>
      <c r="M79" s="175"/>
      <c r="N79" s="175"/>
    </row>
    <row r="80" spans="1:17" ht="18" customHeight="1" x14ac:dyDescent="0.2">
      <c r="A80" s="482" t="s">
        <v>303</v>
      </c>
      <c r="C80" s="200" t="s">
        <v>230</v>
      </c>
      <c r="D80" s="188"/>
      <c r="E80" s="195"/>
      <c r="F80" s="188"/>
      <c r="G80" s="209">
        <f t="shared" si="0"/>
        <v>3</v>
      </c>
      <c r="H80" s="191"/>
      <c r="I80" s="196">
        <v>12</v>
      </c>
      <c r="J80" s="193"/>
      <c r="K80" s="202">
        <f>E80*G80*I80</f>
        <v>0</v>
      </c>
      <c r="M80" s="175"/>
      <c r="N80" s="175"/>
    </row>
    <row r="81" spans="1:21" ht="18" customHeight="1" x14ac:dyDescent="0.2">
      <c r="A81" s="291" t="s">
        <v>304</v>
      </c>
      <c r="C81" s="461" t="s">
        <v>231</v>
      </c>
      <c r="D81" s="188"/>
      <c r="E81" s="464"/>
      <c r="F81" s="188"/>
      <c r="G81" s="465">
        <f t="shared" si="0"/>
        <v>5</v>
      </c>
      <c r="H81" s="191"/>
      <c r="I81" s="196">
        <v>12</v>
      </c>
      <c r="J81" s="193"/>
      <c r="K81" s="463">
        <f>E81*G81*I81</f>
        <v>0</v>
      </c>
      <c r="M81" s="175"/>
      <c r="N81" s="175"/>
    </row>
    <row r="82" spans="1:21" ht="18" customHeight="1" x14ac:dyDescent="0.2">
      <c r="A82" s="292" t="s">
        <v>305</v>
      </c>
      <c r="C82" s="461" t="s">
        <v>232</v>
      </c>
      <c r="D82" s="188"/>
      <c r="E82" s="464"/>
      <c r="F82" s="188"/>
      <c r="G82" s="209">
        <f t="shared" si="0"/>
        <v>9</v>
      </c>
      <c r="H82" s="191"/>
      <c r="I82" s="196">
        <v>12</v>
      </c>
      <c r="J82" s="193"/>
      <c r="K82" s="463">
        <f>E82*G82*I82</f>
        <v>0</v>
      </c>
      <c r="M82" s="175"/>
      <c r="N82" s="175"/>
    </row>
    <row r="83" spans="1:21" ht="18" customHeight="1" x14ac:dyDescent="0.2">
      <c r="A83" s="197"/>
      <c r="C83" s="188"/>
      <c r="D83" s="188"/>
      <c r="E83" s="193"/>
      <c r="F83" s="188"/>
      <c r="G83" s="188"/>
      <c r="H83" s="188"/>
      <c r="I83" s="198"/>
      <c r="J83" s="188"/>
      <c r="K83" s="199"/>
      <c r="M83" s="175"/>
      <c r="N83" s="175"/>
    </row>
    <row r="84" spans="1:21" ht="18" customHeight="1" x14ac:dyDescent="0.2">
      <c r="A84" s="483" t="s">
        <v>222</v>
      </c>
      <c r="C84" s="200" t="s">
        <v>230</v>
      </c>
      <c r="D84" s="188"/>
      <c r="E84" s="195"/>
      <c r="F84" s="188"/>
      <c r="G84" s="209">
        <f t="shared" si="0"/>
        <v>3</v>
      </c>
      <c r="H84" s="191"/>
      <c r="I84" s="196">
        <v>12</v>
      </c>
      <c r="J84" s="193"/>
      <c r="K84" s="463">
        <f>E84*G84*I84</f>
        <v>0</v>
      </c>
      <c r="M84" s="175"/>
      <c r="N84" s="175"/>
    </row>
    <row r="85" spans="1:21" ht="18" customHeight="1" x14ac:dyDescent="0.2">
      <c r="A85" s="291" t="s">
        <v>306</v>
      </c>
      <c r="C85" s="461" t="s">
        <v>231</v>
      </c>
      <c r="D85" s="188"/>
      <c r="E85" s="195"/>
      <c r="F85" s="188"/>
      <c r="G85" s="465">
        <f t="shared" si="0"/>
        <v>7</v>
      </c>
      <c r="H85" s="191"/>
      <c r="I85" s="196">
        <v>12</v>
      </c>
      <c r="J85" s="193"/>
      <c r="K85" s="463">
        <f>E85*G85*I85</f>
        <v>0</v>
      </c>
      <c r="M85" s="175"/>
      <c r="N85" s="175"/>
    </row>
    <row r="86" spans="1:21" ht="18" customHeight="1" thickBot="1" x14ac:dyDescent="0.25">
      <c r="A86" s="336"/>
      <c r="B86" s="203"/>
      <c r="C86" s="206" t="s">
        <v>232</v>
      </c>
      <c r="D86" s="206"/>
      <c r="E86" s="206"/>
      <c r="F86" s="205"/>
      <c r="G86" s="485">
        <f t="shared" si="0"/>
        <v>10</v>
      </c>
      <c r="H86" s="207"/>
      <c r="I86" s="208">
        <v>12</v>
      </c>
      <c r="J86" s="204"/>
      <c r="K86" s="486">
        <f>E86*G86*I86</f>
        <v>0</v>
      </c>
      <c r="M86" s="175"/>
      <c r="N86" s="175"/>
    </row>
    <row r="87" spans="1:21" ht="18" customHeight="1" thickBot="1" x14ac:dyDescent="0.25">
      <c r="C87" s="188"/>
      <c r="D87" s="188"/>
      <c r="E87" s="188"/>
      <c r="F87" s="188"/>
      <c r="G87" s="188"/>
      <c r="H87" s="188"/>
      <c r="I87" s="188"/>
      <c r="J87" s="188"/>
      <c r="K87" s="188"/>
      <c r="L87" s="188"/>
      <c r="M87" s="188"/>
      <c r="N87" s="188"/>
      <c r="O87" s="211"/>
      <c r="P87" s="219"/>
      <c r="Q87" s="219"/>
      <c r="R87" s="219"/>
      <c r="S87" s="219"/>
    </row>
    <row r="88" spans="1:21" ht="18" customHeight="1" thickBot="1" x14ac:dyDescent="0.25">
      <c r="C88" s="188"/>
      <c r="D88" s="188"/>
      <c r="E88" s="212"/>
      <c r="G88" s="188"/>
      <c r="H88" s="188"/>
      <c r="I88" s="212" t="s">
        <v>314</v>
      </c>
      <c r="J88" s="175"/>
      <c r="K88" s="213">
        <f>ROUND(SUM(K62:K86),-3)</f>
        <v>0</v>
      </c>
      <c r="L88" s="217"/>
      <c r="M88" s="217"/>
      <c r="N88" s="217"/>
      <c r="O88" s="216"/>
    </row>
    <row r="89" spans="1:21" ht="13.5" x14ac:dyDescent="0.2">
      <c r="A89" s="214" t="s">
        <v>308</v>
      </c>
      <c r="B89" s="215"/>
      <c r="C89" s="216"/>
      <c r="D89" s="217"/>
      <c r="E89" s="217"/>
      <c r="F89" s="217"/>
      <c r="G89" s="217"/>
      <c r="H89" s="217"/>
      <c r="I89" s="218"/>
      <c r="J89" s="218"/>
      <c r="K89" s="217"/>
      <c r="L89" s="217"/>
      <c r="M89" s="218"/>
      <c r="N89" s="218"/>
      <c r="O89" s="217"/>
      <c r="P89" s="217"/>
      <c r="Q89" s="217"/>
      <c r="R89" s="217"/>
      <c r="S89" s="216"/>
    </row>
    <row r="90" spans="1:21" ht="13.5" x14ac:dyDescent="0.2">
      <c r="A90" s="216" t="s">
        <v>309</v>
      </c>
      <c r="B90" s="215"/>
      <c r="C90" s="216"/>
      <c r="D90" s="217"/>
      <c r="E90" s="217"/>
      <c r="F90" s="217"/>
      <c r="G90" s="217"/>
      <c r="H90" s="217"/>
      <c r="I90" s="218"/>
      <c r="J90" s="218"/>
      <c r="K90" s="217"/>
      <c r="L90" s="217"/>
      <c r="M90" s="218"/>
      <c r="N90" s="218"/>
      <c r="O90" s="217"/>
      <c r="P90" s="217"/>
      <c r="Q90" s="217"/>
      <c r="R90" s="217"/>
      <c r="S90" s="216"/>
    </row>
    <row r="91" spans="1:21" ht="18.75" customHeight="1" x14ac:dyDescent="0.2">
      <c r="A91" s="343" t="s">
        <v>310</v>
      </c>
      <c r="B91" s="216"/>
      <c r="C91" s="216"/>
      <c r="D91" s="216"/>
      <c r="E91" s="216"/>
      <c r="F91" s="216"/>
      <c r="G91" s="216"/>
      <c r="H91" s="216"/>
      <c r="I91" s="216"/>
      <c r="J91" s="216"/>
      <c r="K91" s="216"/>
      <c r="L91" s="216"/>
      <c r="M91" s="216"/>
      <c r="N91" s="216"/>
      <c r="O91" s="216"/>
      <c r="P91" s="219"/>
      <c r="Q91" s="219"/>
      <c r="R91" s="219"/>
      <c r="S91" s="219"/>
    </row>
    <row r="92" spans="1:21" ht="18" customHeight="1" x14ac:dyDescent="0.2">
      <c r="A92" s="220" t="s">
        <v>311</v>
      </c>
      <c r="B92" s="220"/>
      <c r="C92" s="216"/>
      <c r="D92" s="217"/>
      <c r="E92" s="217"/>
      <c r="F92" s="217"/>
      <c r="G92" s="217"/>
      <c r="H92" s="217"/>
      <c r="I92" s="218"/>
      <c r="J92" s="218"/>
      <c r="K92" s="217"/>
      <c r="L92" s="217"/>
      <c r="M92" s="218"/>
      <c r="N92" s="218"/>
      <c r="O92" s="217"/>
      <c r="P92" s="217"/>
      <c r="Q92" s="217"/>
      <c r="R92" s="217"/>
      <c r="S92" s="216"/>
    </row>
    <row r="93" spans="1:21" ht="18" customHeight="1" x14ac:dyDescent="0.2">
      <c r="A93" s="164" t="s">
        <v>312</v>
      </c>
      <c r="B93" s="164"/>
      <c r="C93" s="216"/>
      <c r="D93" s="217"/>
      <c r="E93" s="217"/>
      <c r="F93" s="217"/>
      <c r="G93" s="217"/>
      <c r="H93" s="217"/>
      <c r="I93" s="218"/>
      <c r="J93" s="218"/>
      <c r="K93" s="217"/>
      <c r="L93" s="217"/>
      <c r="M93" s="218"/>
      <c r="N93" s="218"/>
      <c r="O93" s="217"/>
      <c r="P93" s="217"/>
      <c r="Q93" s="217"/>
      <c r="R93" s="217"/>
      <c r="S93" s="216"/>
    </row>
    <row r="94" spans="1:21" ht="18" customHeight="1" x14ac:dyDescent="0.2">
      <c r="A94" s="129"/>
      <c r="B94" s="129"/>
      <c r="C94" s="129" t="str">
        <f>C46</f>
        <v xml:space="preserve">                              ***Please note all highlighted cells retrieve data from cells contained in this Worksheet and/or Workbook***  </v>
      </c>
      <c r="D94" s="129"/>
      <c r="E94" s="129"/>
      <c r="F94" s="129"/>
      <c r="G94" s="221"/>
      <c r="H94" s="129"/>
      <c r="I94" s="129"/>
      <c r="J94" s="129"/>
      <c r="K94" s="221"/>
      <c r="L94" s="129"/>
      <c r="M94" s="162"/>
      <c r="N94" s="162"/>
      <c r="O94" s="162"/>
      <c r="P94" s="162"/>
      <c r="Q94" s="81"/>
      <c r="R94" s="81"/>
      <c r="S94" s="81"/>
      <c r="T94" s="81"/>
      <c r="U94" s="81"/>
    </row>
    <row r="95" spans="1:21" ht="18" customHeight="1" x14ac:dyDescent="0.2">
      <c r="A95" s="223"/>
      <c r="B95" s="223"/>
      <c r="C95" s="224"/>
      <c r="D95" s="225"/>
      <c r="E95" s="222" t="str">
        <f>E47</f>
        <v>Due to Finance Budget Analyst no later than COB October 23, 2026</v>
      </c>
      <c r="F95" s="225"/>
      <c r="G95" s="225"/>
      <c r="H95" s="225"/>
      <c r="I95" s="226"/>
      <c r="J95" s="226"/>
      <c r="K95" s="225"/>
      <c r="L95" s="225"/>
      <c r="M95" s="188"/>
      <c r="N95" s="188"/>
      <c r="O95" s="188"/>
    </row>
  </sheetData>
  <sheetProtection algorithmName="SHA-512" hashValue="ThqC3Oy6Ddtrf1LG4BOarOkiYDkvVxkCkHgLbbN6X6CpeeF/kcqOfixPlmJBa54XZwDyda2Tqs9qd2tI13pcdA==" saltValue="uHU/SuAWAa0rNxRIuV/V8w==" spinCount="100000" sheet="1" sort="0" autoFilter="0"/>
  <printOptions horizontalCentered="1"/>
  <pageMargins left="0.5" right="0.5" top="0.5" bottom="0.56999999999999995" header="0.25" footer="0.25"/>
  <pageSetup scale="58" fitToHeight="0" orientation="landscape" r:id="rId1"/>
  <rowBreaks count="1" manualBreakCount="1">
    <brk id="47" max="10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7">
    <tabColor rgb="FFEF3DAF"/>
    <pageSetUpPr fitToPage="1"/>
  </sheetPr>
  <dimension ref="A1:Q105"/>
  <sheetViews>
    <sheetView showGridLines="0" zoomScale="90" zoomScaleNormal="90" zoomScaleSheetLayoutView="100" workbookViewId="0">
      <selection activeCell="A13" sqref="A13:Q13"/>
    </sheetView>
  </sheetViews>
  <sheetFormatPr defaultColWidth="9.42578125" defaultRowHeight="12.75" x14ac:dyDescent="0.2"/>
  <cols>
    <col min="1" max="1" width="14.5703125" style="10" customWidth="1"/>
    <col min="2" max="2" width="1.5703125" style="10" customWidth="1"/>
    <col min="3" max="3" width="14.5703125" style="112" customWidth="1"/>
    <col min="4" max="4" width="1.5703125" style="10" customWidth="1"/>
    <col min="5" max="5" width="15.5703125" style="112" customWidth="1"/>
    <col min="6" max="6" width="1.5703125" style="10" customWidth="1"/>
    <col min="7" max="7" width="14.5703125" style="10" customWidth="1"/>
    <col min="8" max="8" width="1.5703125" style="10" customWidth="1"/>
    <col min="9" max="9" width="18.5703125" style="10" customWidth="1"/>
    <col min="10" max="10" width="1.5703125" style="10" customWidth="1"/>
    <col min="11" max="11" width="14.5703125" style="10" customWidth="1"/>
    <col min="12" max="12" width="1.5703125" style="10" customWidth="1"/>
    <col min="13" max="13" width="15.5703125" style="10" customWidth="1"/>
    <col min="14" max="14" width="1.5703125" style="10" customWidth="1"/>
    <col min="15" max="15" width="15.5703125" style="10" customWidth="1"/>
    <col min="16" max="16" width="1.5703125" style="10" customWidth="1"/>
    <col min="17" max="17" width="15.5703125" style="10" customWidth="1"/>
    <col min="18" max="16384" width="9.42578125" style="10"/>
  </cols>
  <sheetData>
    <row r="1" spans="1:17" x14ac:dyDescent="0.2">
      <c r="A1" s="13"/>
      <c r="Q1" s="87" t="str">
        <f>'9800 Checklist'!K1</f>
        <v>BL 26-23</v>
      </c>
    </row>
    <row r="2" spans="1:17" s="13" customFormat="1" x14ac:dyDescent="0.2">
      <c r="C2" s="45"/>
      <c r="E2" s="45"/>
      <c r="Q2" s="87" t="s">
        <v>315</v>
      </c>
    </row>
    <row r="3" spans="1:17" s="13" customFormat="1" ht="18" x14ac:dyDescent="0.25">
      <c r="E3" s="327" t="s">
        <v>316</v>
      </c>
    </row>
    <row r="4" spans="1:17" s="13" customFormat="1" ht="18" x14ac:dyDescent="0.25">
      <c r="E4" s="354" t="s">
        <v>60</v>
      </c>
    </row>
    <row r="5" spans="1:17" s="13" customFormat="1" x14ac:dyDescent="0.2">
      <c r="E5" s="355" t="s">
        <v>248</v>
      </c>
    </row>
    <row r="6" spans="1:17" s="13" customFormat="1" ht="9" customHeight="1" x14ac:dyDescent="0.2">
      <c r="A6" s="120"/>
      <c r="B6" s="120"/>
      <c r="C6" s="113"/>
      <c r="D6" s="120"/>
      <c r="E6" s="113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20"/>
    </row>
    <row r="7" spans="1:17" s="13" customFormat="1" x14ac:dyDescent="0.2">
      <c r="A7" s="83">
        <f>'9800 Checklist'!A5:E5</f>
        <v>0</v>
      </c>
      <c r="B7" s="331"/>
      <c r="C7" s="331"/>
      <c r="D7" s="331"/>
      <c r="E7" s="331"/>
      <c r="F7" s="331"/>
      <c r="G7" s="331"/>
      <c r="H7" s="331"/>
      <c r="I7" s="331"/>
    </row>
    <row r="8" spans="1:17" s="13" customFormat="1" x14ac:dyDescent="0.2">
      <c r="A8" s="259" t="s">
        <v>3</v>
      </c>
      <c r="B8" s="480"/>
      <c r="C8" s="480"/>
      <c r="E8" s="45"/>
      <c r="Q8" s="53"/>
    </row>
    <row r="9" spans="1:17" s="13" customFormat="1" ht="5.25" customHeight="1" x14ac:dyDescent="0.2">
      <c r="A9" s="4"/>
      <c r="B9" s="4"/>
      <c r="C9" s="118"/>
      <c r="E9" s="45"/>
      <c r="Q9" s="53"/>
    </row>
    <row r="10" spans="1:17" s="13" customFormat="1" x14ac:dyDescent="0.2">
      <c r="A10" s="83">
        <f>'9800 Checklist'!A7:E7</f>
        <v>0</v>
      </c>
      <c r="B10" s="83"/>
      <c r="C10" s="83"/>
      <c r="D10" s="83"/>
      <c r="E10" s="83"/>
      <c r="F10" s="83"/>
      <c r="G10" s="83"/>
      <c r="H10" s="83"/>
      <c r="I10" s="83"/>
    </row>
    <row r="11" spans="1:17" s="13" customFormat="1" x14ac:dyDescent="0.2">
      <c r="A11" s="480" t="s">
        <v>4</v>
      </c>
      <c r="B11" s="480"/>
      <c r="C11" s="45"/>
      <c r="E11" s="45"/>
      <c r="Q11" s="53"/>
    </row>
    <row r="12" spans="1:17" s="56" customFormat="1" x14ac:dyDescent="0.2">
      <c r="C12" s="114"/>
      <c r="E12" s="114"/>
    </row>
    <row r="13" spans="1:17" s="56" customFormat="1" x14ac:dyDescent="0.2">
      <c r="A13" s="620" t="s">
        <v>317</v>
      </c>
      <c r="B13" s="620"/>
      <c r="C13" s="620"/>
      <c r="D13" s="620"/>
      <c r="E13" s="620"/>
      <c r="F13" s="620"/>
      <c r="G13" s="620"/>
      <c r="H13" s="620"/>
      <c r="I13" s="620"/>
      <c r="J13" s="620"/>
      <c r="K13" s="620"/>
      <c r="L13" s="620"/>
      <c r="M13" s="620"/>
      <c r="N13" s="620"/>
      <c r="O13" s="620"/>
      <c r="P13" s="620"/>
      <c r="Q13" s="620"/>
    </row>
    <row r="14" spans="1:17" s="56" customFormat="1" x14ac:dyDescent="0.2">
      <c r="C14" s="114"/>
      <c r="E14" s="114"/>
    </row>
    <row r="15" spans="1:17" ht="13.5" thickBot="1" x14ac:dyDescent="0.25"/>
    <row r="16" spans="1:17" ht="30.75" customHeight="1" thickBot="1" x14ac:dyDescent="0.25">
      <c r="A16" s="57" t="s">
        <v>252</v>
      </c>
      <c r="B16" s="58"/>
      <c r="C16" s="119" t="s">
        <v>253</v>
      </c>
      <c r="D16" s="58"/>
      <c r="E16" s="115" t="s">
        <v>254</v>
      </c>
      <c r="F16" s="58"/>
      <c r="G16" s="59" t="s">
        <v>255</v>
      </c>
      <c r="H16" s="58"/>
      <c r="I16" s="59" t="s">
        <v>256</v>
      </c>
      <c r="J16" s="58"/>
      <c r="K16" s="59" t="s">
        <v>257</v>
      </c>
      <c r="L16" s="58"/>
      <c r="M16" s="59" t="s">
        <v>318</v>
      </c>
      <c r="N16" s="58"/>
      <c r="O16" s="59" t="s">
        <v>319</v>
      </c>
      <c r="P16" s="58"/>
      <c r="Q16" s="60" t="s">
        <v>320</v>
      </c>
    </row>
    <row r="17" spans="1:17" ht="9" customHeight="1" x14ac:dyDescent="0.2"/>
    <row r="18" spans="1:17" x14ac:dyDescent="0.2">
      <c r="A18" s="122"/>
      <c r="B18" s="252"/>
      <c r="C18" s="123"/>
      <c r="D18" s="252"/>
      <c r="E18" s="123"/>
      <c r="F18" s="252"/>
      <c r="G18" s="85"/>
      <c r="H18" s="252"/>
      <c r="I18" s="123"/>
      <c r="J18" s="253"/>
      <c r="K18" s="132"/>
      <c r="L18" s="253"/>
      <c r="M18" s="432"/>
      <c r="N18" s="253"/>
      <c r="O18" s="161"/>
      <c r="P18" s="254"/>
      <c r="Q18" s="125">
        <f>ROUND((O18*M18),0)</f>
        <v>0</v>
      </c>
    </row>
    <row r="19" spans="1:17" x14ac:dyDescent="0.2">
      <c r="A19" s="122"/>
      <c r="B19" s="252"/>
      <c r="C19" s="123"/>
      <c r="D19" s="252"/>
      <c r="E19" s="123"/>
      <c r="F19" s="252"/>
      <c r="G19" s="85"/>
      <c r="H19" s="252"/>
      <c r="I19" s="123"/>
      <c r="J19" s="253"/>
      <c r="K19" s="132"/>
      <c r="L19" s="253"/>
      <c r="M19" s="432"/>
      <c r="N19" s="253"/>
      <c r="O19" s="161"/>
      <c r="P19" s="254"/>
      <c r="Q19" s="125">
        <f t="shared" ref="Q19:Q27" si="0">ROUND((O19*M19),0)</f>
        <v>0</v>
      </c>
    </row>
    <row r="20" spans="1:17" x14ac:dyDescent="0.2">
      <c r="A20" s="122"/>
      <c r="B20" s="252"/>
      <c r="C20" s="123"/>
      <c r="D20" s="252"/>
      <c r="E20" s="123"/>
      <c r="F20" s="252"/>
      <c r="G20" s="85"/>
      <c r="H20" s="252"/>
      <c r="I20" s="123"/>
      <c r="J20" s="253"/>
      <c r="K20" s="132"/>
      <c r="L20" s="253"/>
      <c r="M20" s="432"/>
      <c r="N20" s="253"/>
      <c r="O20" s="161"/>
      <c r="P20" s="254"/>
      <c r="Q20" s="125">
        <f t="shared" si="0"/>
        <v>0</v>
      </c>
    </row>
    <row r="21" spans="1:17" x14ac:dyDescent="0.2">
      <c r="A21" s="122"/>
      <c r="B21" s="252"/>
      <c r="C21" s="123"/>
      <c r="D21" s="252"/>
      <c r="E21" s="123"/>
      <c r="F21" s="252"/>
      <c r="G21" s="85"/>
      <c r="H21" s="252"/>
      <c r="I21" s="123"/>
      <c r="J21" s="253"/>
      <c r="K21" s="132"/>
      <c r="L21" s="253"/>
      <c r="M21" s="432"/>
      <c r="N21" s="253"/>
      <c r="O21" s="161"/>
      <c r="P21" s="254"/>
      <c r="Q21" s="125">
        <f t="shared" si="0"/>
        <v>0</v>
      </c>
    </row>
    <row r="22" spans="1:17" x14ac:dyDescent="0.2">
      <c r="A22" s="122"/>
      <c r="B22" s="252"/>
      <c r="C22" s="123"/>
      <c r="D22" s="252"/>
      <c r="E22" s="123"/>
      <c r="F22" s="252"/>
      <c r="G22" s="85"/>
      <c r="H22" s="252"/>
      <c r="I22" s="123"/>
      <c r="J22" s="253"/>
      <c r="K22" s="124"/>
      <c r="L22" s="253"/>
      <c r="M22" s="432"/>
      <c r="N22" s="253"/>
      <c r="O22" s="161"/>
      <c r="P22" s="254"/>
      <c r="Q22" s="125">
        <f t="shared" si="0"/>
        <v>0</v>
      </c>
    </row>
    <row r="23" spans="1:17" x14ac:dyDescent="0.2">
      <c r="A23" s="122"/>
      <c r="B23" s="252"/>
      <c r="C23" s="123"/>
      <c r="D23" s="252"/>
      <c r="E23" s="123"/>
      <c r="F23" s="252"/>
      <c r="G23" s="85"/>
      <c r="H23" s="252"/>
      <c r="I23" s="123"/>
      <c r="J23" s="253"/>
      <c r="K23" s="124"/>
      <c r="L23" s="253"/>
      <c r="M23" s="432"/>
      <c r="N23" s="253"/>
      <c r="O23" s="161"/>
      <c r="P23" s="254"/>
      <c r="Q23" s="125">
        <f t="shared" si="0"/>
        <v>0</v>
      </c>
    </row>
    <row r="24" spans="1:17" x14ac:dyDescent="0.2">
      <c r="A24" s="122"/>
      <c r="B24" s="252"/>
      <c r="C24" s="123"/>
      <c r="D24" s="252"/>
      <c r="E24" s="123"/>
      <c r="F24" s="252"/>
      <c r="G24" s="85"/>
      <c r="H24" s="252"/>
      <c r="I24" s="123"/>
      <c r="J24" s="253"/>
      <c r="K24" s="124"/>
      <c r="L24" s="253"/>
      <c r="M24" s="432"/>
      <c r="N24" s="253"/>
      <c r="O24" s="161"/>
      <c r="P24" s="254"/>
      <c r="Q24" s="125">
        <f t="shared" si="0"/>
        <v>0</v>
      </c>
    </row>
    <row r="25" spans="1:17" x14ac:dyDescent="0.2">
      <c r="A25" s="122"/>
      <c r="B25" s="252"/>
      <c r="C25" s="123"/>
      <c r="D25" s="252"/>
      <c r="E25" s="123"/>
      <c r="F25" s="252"/>
      <c r="G25" s="85"/>
      <c r="H25" s="252"/>
      <c r="I25" s="123"/>
      <c r="J25" s="253"/>
      <c r="K25" s="124"/>
      <c r="L25" s="253"/>
      <c r="M25" s="432"/>
      <c r="N25" s="253"/>
      <c r="O25" s="161"/>
      <c r="P25" s="254"/>
      <c r="Q25" s="125">
        <f t="shared" si="0"/>
        <v>0</v>
      </c>
    </row>
    <row r="26" spans="1:17" x14ac:dyDescent="0.2">
      <c r="A26" s="122"/>
      <c r="B26" s="252"/>
      <c r="C26" s="123"/>
      <c r="D26" s="252"/>
      <c r="E26" s="123"/>
      <c r="F26" s="252"/>
      <c r="G26" s="85"/>
      <c r="H26" s="252"/>
      <c r="I26" s="123"/>
      <c r="J26" s="253"/>
      <c r="K26" s="124"/>
      <c r="L26" s="253"/>
      <c r="M26" s="432"/>
      <c r="N26" s="253"/>
      <c r="O26" s="161"/>
      <c r="P26" s="254"/>
      <c r="Q26" s="125">
        <f t="shared" si="0"/>
        <v>0</v>
      </c>
    </row>
    <row r="27" spans="1:17" x14ac:dyDescent="0.2">
      <c r="A27" s="122"/>
      <c r="B27" s="252"/>
      <c r="C27" s="123"/>
      <c r="D27" s="252"/>
      <c r="E27" s="123"/>
      <c r="F27" s="252"/>
      <c r="G27" s="85"/>
      <c r="H27" s="252"/>
      <c r="I27" s="123"/>
      <c r="J27" s="253"/>
      <c r="K27" s="124"/>
      <c r="L27" s="253"/>
      <c r="M27" s="432"/>
      <c r="N27" s="253"/>
      <c r="O27" s="161"/>
      <c r="P27" s="254"/>
      <c r="Q27" s="125">
        <f t="shared" si="0"/>
        <v>0</v>
      </c>
    </row>
    <row r="28" spans="1:17" ht="13.5" thickBot="1" x14ac:dyDescent="0.25">
      <c r="G28" s="61"/>
      <c r="O28" s="62"/>
      <c r="Q28" s="62"/>
    </row>
    <row r="29" spans="1:17" ht="13.5" thickBot="1" x14ac:dyDescent="0.25">
      <c r="K29" s="471"/>
      <c r="L29" s="471"/>
      <c r="M29" s="472" t="s">
        <v>321</v>
      </c>
      <c r="O29" s="64">
        <f>ROUND(SUM(O17:O28),-3)</f>
        <v>0</v>
      </c>
      <c r="Q29" s="433">
        <f>ROUND(SUM(Q17:Q28),-3)</f>
        <v>0</v>
      </c>
    </row>
    <row r="30" spans="1:17" ht="7.5" customHeight="1" x14ac:dyDescent="0.2"/>
    <row r="31" spans="1:17" ht="15.75" customHeight="1" x14ac:dyDescent="0.25">
      <c r="A31" s="262" t="s">
        <v>263</v>
      </c>
      <c r="B31" s="262"/>
      <c r="C31" s="263"/>
      <c r="D31" s="264"/>
      <c r="E31" s="263"/>
      <c r="F31" s="264"/>
      <c r="G31" s="265"/>
      <c r="H31" s="264"/>
      <c r="I31" s="266"/>
      <c r="J31" s="69"/>
      <c r="K31" s="68"/>
      <c r="L31" s="70"/>
      <c r="M31" s="121"/>
      <c r="N31" s="71"/>
      <c r="O31" s="72"/>
      <c r="P31" s="73"/>
    </row>
    <row r="32" spans="1:17" ht="15" x14ac:dyDescent="0.2">
      <c r="A32" s="13" t="s">
        <v>286</v>
      </c>
      <c r="C32" s="116"/>
      <c r="D32" s="17"/>
      <c r="E32" s="116"/>
      <c r="F32" s="17"/>
      <c r="G32" s="67"/>
      <c r="H32" s="17"/>
      <c r="I32" s="68"/>
      <c r="J32" s="69"/>
      <c r="K32" s="68"/>
      <c r="L32" s="70"/>
      <c r="M32" s="121"/>
      <c r="N32" s="71"/>
      <c r="O32" s="13"/>
      <c r="P32" s="157"/>
      <c r="Q32" s="158"/>
    </row>
    <row r="33" spans="1:17" ht="9" customHeight="1" x14ac:dyDescent="0.25">
      <c r="A33" s="13"/>
      <c r="C33" s="116"/>
      <c r="D33" s="17"/>
      <c r="E33" s="116"/>
      <c r="F33" s="17"/>
      <c r="G33" s="67"/>
      <c r="H33" s="17"/>
      <c r="I33" s="68"/>
      <c r="J33" s="69"/>
      <c r="K33" s="68"/>
      <c r="L33" s="70"/>
      <c r="M33" s="121"/>
      <c r="N33" s="71"/>
      <c r="O33" s="434"/>
      <c r="P33" s="71"/>
      <c r="Q33" s="73"/>
    </row>
    <row r="34" spans="1:17" ht="9" customHeight="1" x14ac:dyDescent="0.2">
      <c r="A34" s="13"/>
      <c r="B34" s="13"/>
      <c r="C34" s="171"/>
      <c r="D34" s="24"/>
      <c r="E34" s="117"/>
      <c r="F34" s="24"/>
      <c r="G34" s="78"/>
      <c r="H34" s="24"/>
      <c r="I34" s="80"/>
      <c r="J34" s="13"/>
      <c r="K34" s="56"/>
      <c r="M34" s="80"/>
      <c r="O34" s="80"/>
      <c r="Q34" s="80"/>
    </row>
    <row r="35" spans="1:17" ht="12.75" customHeight="1" x14ac:dyDescent="0.2">
      <c r="A35" s="49" t="s">
        <v>322</v>
      </c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</row>
    <row r="36" spans="1:17" ht="13.5" customHeight="1" x14ac:dyDescent="0.2">
      <c r="A36" s="49" t="s">
        <v>269</v>
      </c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</row>
    <row r="37" spans="1:17" ht="13.5" customHeight="1" x14ac:dyDescent="0.2">
      <c r="A37" s="49" t="s">
        <v>323</v>
      </c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</row>
    <row r="38" spans="1:17" x14ac:dyDescent="0.2">
      <c r="A38" s="49" t="s">
        <v>324</v>
      </c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</row>
    <row r="39" spans="1:17" ht="13.5" customHeight="1" x14ac:dyDescent="0.2">
      <c r="A39" s="49" t="s">
        <v>272</v>
      </c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</row>
    <row r="40" spans="1:17" ht="13.5" customHeight="1" x14ac:dyDescent="0.2">
      <c r="A40" s="49" t="s">
        <v>325</v>
      </c>
      <c r="B40" s="319"/>
      <c r="C40" s="319"/>
      <c r="D40" s="319"/>
      <c r="E40" s="319"/>
      <c r="F40" s="319"/>
      <c r="G40" s="319"/>
      <c r="H40" s="319"/>
      <c r="I40" s="319"/>
      <c r="J40" s="319"/>
      <c r="K40" s="319"/>
      <c r="L40" s="319"/>
      <c r="M40" s="319"/>
      <c r="N40" s="319"/>
      <c r="O40" s="319"/>
      <c r="P40" s="319"/>
      <c r="Q40" s="319"/>
    </row>
    <row r="41" spans="1:17" ht="13.5" customHeight="1" x14ac:dyDescent="0.2">
      <c r="A41" s="49" t="s">
        <v>326</v>
      </c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</row>
    <row r="42" spans="1:17" ht="13.5" customHeight="1" x14ac:dyDescent="0.2">
      <c r="A42" s="49" t="s">
        <v>327</v>
      </c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</row>
    <row r="43" spans="1:17" ht="13.5" customHeight="1" x14ac:dyDescent="0.2">
      <c r="A43" s="450" t="s">
        <v>328</v>
      </c>
      <c r="B43" s="447"/>
      <c r="C43" s="447"/>
      <c r="D43" s="447"/>
      <c r="E43" s="447"/>
      <c r="F43" s="447"/>
      <c r="G43" s="447"/>
      <c r="H43" s="447"/>
      <c r="I43" s="447"/>
      <c r="J43" s="447"/>
      <c r="K43" s="447"/>
      <c r="L43" s="447"/>
      <c r="M43" s="447"/>
      <c r="N43" s="447"/>
      <c r="O43" s="447"/>
      <c r="P43" s="447"/>
      <c r="Q43" s="447"/>
    </row>
    <row r="44" spans="1:17" ht="13.5" customHeight="1" x14ac:dyDescent="0.2">
      <c r="A44" s="450" t="s">
        <v>329</v>
      </c>
      <c r="B44" s="447"/>
      <c r="C44" s="447"/>
      <c r="D44" s="447"/>
      <c r="E44" s="447"/>
      <c r="F44" s="447"/>
      <c r="G44" s="447"/>
      <c r="H44" s="447"/>
      <c r="I44" s="447"/>
      <c r="J44" s="447"/>
      <c r="K44" s="447"/>
      <c r="L44" s="447"/>
      <c r="M44" s="447"/>
      <c r="N44" s="447"/>
      <c r="O44" s="447"/>
      <c r="P44" s="447"/>
      <c r="Q44" s="447"/>
    </row>
    <row r="45" spans="1:17" ht="13.5" customHeight="1" x14ac:dyDescent="0.2">
      <c r="A45" s="447"/>
      <c r="B45" s="447"/>
      <c r="C45" s="447"/>
      <c r="D45" s="447"/>
      <c r="E45" s="447"/>
      <c r="F45" s="447"/>
      <c r="G45" s="447"/>
      <c r="H45" s="447"/>
      <c r="I45" s="447"/>
      <c r="J45" s="447"/>
      <c r="K45" s="447"/>
      <c r="L45" s="447"/>
      <c r="M45" s="447"/>
      <c r="N45" s="447"/>
      <c r="O45" s="447"/>
      <c r="P45" s="447"/>
      <c r="Q45" s="447"/>
    </row>
    <row r="46" spans="1:17" ht="13.5" customHeight="1" x14ac:dyDescent="0.2">
      <c r="A46" s="441"/>
      <c r="B46" s="49"/>
      <c r="C46" s="451" t="s">
        <v>330</v>
      </c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</row>
    <row r="47" spans="1:17" ht="13.5" customHeight="1" x14ac:dyDescent="0.2">
      <c r="A47" s="441"/>
      <c r="B47" s="49"/>
      <c r="C47" s="451" t="s">
        <v>331</v>
      </c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</row>
    <row r="48" spans="1:17" ht="13.5" customHeight="1" x14ac:dyDescent="0.2">
      <c r="A48" s="441"/>
      <c r="B48" s="49"/>
      <c r="C48" s="451" t="s">
        <v>332</v>
      </c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</row>
    <row r="49" spans="1:17" ht="13.5" customHeight="1" x14ac:dyDescent="0.2">
      <c r="A49" s="441"/>
      <c r="B49" s="49"/>
      <c r="C49" s="451" t="s">
        <v>333</v>
      </c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</row>
    <row r="50" spans="1:17" ht="13.5" customHeight="1" x14ac:dyDescent="0.2">
      <c r="A50" s="441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</row>
    <row r="51" spans="1:17" ht="12.75" customHeight="1" x14ac:dyDescent="0.2">
      <c r="A51" s="49" t="s">
        <v>334</v>
      </c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</row>
    <row r="52" spans="1:17" ht="12.75" customHeight="1" x14ac:dyDescent="0.2">
      <c r="A52" s="49" t="s">
        <v>335</v>
      </c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</row>
    <row r="53" spans="1:17" ht="13.5" customHeight="1" x14ac:dyDescent="0.2">
      <c r="A53" s="129"/>
      <c r="B53" s="129"/>
      <c r="C53" s="129" t="str">
        <f>C102</f>
        <v xml:space="preserve">                              ***Please note all highlighted cells retrieve data from cells contained in this Worksheet and/or Workbook***  </v>
      </c>
      <c r="D53" s="129"/>
      <c r="E53" s="129"/>
      <c r="F53" s="129"/>
      <c r="G53" s="129"/>
      <c r="H53" s="129"/>
      <c r="I53" s="129"/>
      <c r="J53" s="129"/>
      <c r="K53" s="129"/>
      <c r="L53" s="129"/>
      <c r="M53" s="129"/>
      <c r="N53" s="129"/>
      <c r="O53" s="129"/>
      <c r="P53" s="129"/>
      <c r="Q53" s="129"/>
    </row>
    <row r="54" spans="1:17" ht="13.5" customHeight="1" x14ac:dyDescent="0.2">
      <c r="A54" s="353"/>
      <c r="B54" s="353"/>
      <c r="C54" s="353"/>
      <c r="D54" s="353"/>
      <c r="E54" s="288" t="str">
        <f>E103</f>
        <v>Due to Finance Budget Analyst no later than COB October 23, 2026</v>
      </c>
      <c r="F54" s="353"/>
      <c r="G54" s="353"/>
      <c r="H54" s="353"/>
      <c r="I54" s="353"/>
      <c r="J54" s="353"/>
      <c r="K54" s="353"/>
      <c r="L54" s="353"/>
      <c r="M54" s="353"/>
      <c r="N54" s="353"/>
      <c r="O54" s="353"/>
      <c r="P54" s="353"/>
      <c r="Q54" s="353"/>
    </row>
    <row r="55" spans="1:17" x14ac:dyDescent="0.2">
      <c r="A55" s="13"/>
      <c r="Q55" s="87" t="str">
        <f>'9800 Checklist'!K1</f>
        <v>BL 26-23</v>
      </c>
    </row>
    <row r="56" spans="1:17" x14ac:dyDescent="0.2">
      <c r="A56" s="13"/>
      <c r="B56" s="13"/>
      <c r="C56" s="45"/>
      <c r="D56" s="13"/>
      <c r="E56" s="45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87" t="s">
        <v>315</v>
      </c>
    </row>
    <row r="57" spans="1:17" s="13" customFormat="1" ht="18" x14ac:dyDescent="0.25">
      <c r="E57" s="327" t="s">
        <v>316</v>
      </c>
    </row>
    <row r="58" spans="1:17" s="13" customFormat="1" ht="18" x14ac:dyDescent="0.25">
      <c r="E58" s="354" t="s">
        <v>91</v>
      </c>
    </row>
    <row r="59" spans="1:17" s="13" customFormat="1" x14ac:dyDescent="0.2">
      <c r="E59" s="355" t="s">
        <v>248</v>
      </c>
    </row>
    <row r="60" spans="1:17" ht="9" customHeight="1" x14ac:dyDescent="0.2">
      <c r="A60" s="120"/>
      <c r="B60" s="120"/>
      <c r="C60" s="113"/>
      <c r="D60" s="120"/>
      <c r="E60" s="113"/>
      <c r="F60" s="120"/>
      <c r="G60" s="120"/>
      <c r="H60" s="120"/>
      <c r="I60" s="120"/>
      <c r="J60" s="120"/>
      <c r="K60" s="120"/>
      <c r="L60" s="120"/>
      <c r="M60" s="120"/>
      <c r="N60" s="120"/>
      <c r="O60" s="120"/>
      <c r="P60" s="120"/>
      <c r="Q60" s="120"/>
    </row>
    <row r="61" spans="1:17" x14ac:dyDescent="0.2">
      <c r="A61" s="403">
        <f>A7</f>
        <v>0</v>
      </c>
      <c r="B61" s="301"/>
      <c r="C61" s="301"/>
      <c r="D61" s="301"/>
      <c r="E61" s="301"/>
      <c r="F61" s="301"/>
      <c r="G61" s="301"/>
      <c r="H61" s="301"/>
      <c r="I61" s="301"/>
      <c r="J61" s="13"/>
      <c r="K61" s="13"/>
      <c r="L61" s="13"/>
      <c r="M61" s="13"/>
      <c r="N61" s="13"/>
      <c r="O61" s="13"/>
      <c r="P61" s="13"/>
      <c r="Q61" s="13"/>
    </row>
    <row r="62" spans="1:17" s="13" customFormat="1" x14ac:dyDescent="0.2">
      <c r="A62" s="259" t="s">
        <v>3</v>
      </c>
      <c r="B62" s="480"/>
      <c r="C62" s="480"/>
      <c r="E62" s="45"/>
      <c r="Q62" s="53"/>
    </row>
    <row r="63" spans="1:17" s="13" customFormat="1" ht="5.25" customHeight="1" x14ac:dyDescent="0.2">
      <c r="A63" s="4"/>
      <c r="B63" s="4"/>
      <c r="C63" s="118"/>
      <c r="E63" s="45"/>
      <c r="Q63" s="53"/>
    </row>
    <row r="64" spans="1:17" x14ac:dyDescent="0.2">
      <c r="A64" s="83">
        <f>A10</f>
        <v>0</v>
      </c>
      <c r="B64" s="83"/>
      <c r="C64" s="83"/>
      <c r="D64" s="83"/>
      <c r="E64" s="83"/>
      <c r="F64" s="83"/>
      <c r="G64" s="83"/>
      <c r="H64" s="83"/>
      <c r="I64" s="83"/>
      <c r="J64" s="13"/>
      <c r="K64" s="13"/>
      <c r="L64" s="13"/>
      <c r="M64" s="13"/>
      <c r="N64" s="13"/>
      <c r="O64" s="13"/>
      <c r="P64" s="13"/>
      <c r="Q64" s="13"/>
    </row>
    <row r="65" spans="1:17" s="13" customFormat="1" x14ac:dyDescent="0.2">
      <c r="A65" s="480" t="s">
        <v>4</v>
      </c>
      <c r="B65" s="480"/>
      <c r="C65" s="45"/>
      <c r="E65" s="45"/>
      <c r="Q65" s="53"/>
    </row>
    <row r="66" spans="1:17" s="56" customFormat="1" x14ac:dyDescent="0.2">
      <c r="C66" s="114"/>
      <c r="E66" s="114"/>
    </row>
    <row r="67" spans="1:17" s="56" customFormat="1" ht="12.75" customHeight="1" x14ac:dyDescent="0.2">
      <c r="A67" s="620" t="s">
        <v>336</v>
      </c>
      <c r="B67" s="620"/>
      <c r="C67" s="620"/>
      <c r="D67" s="620"/>
      <c r="E67" s="620"/>
      <c r="F67" s="620"/>
      <c r="G67" s="620"/>
      <c r="H67" s="620"/>
      <c r="I67" s="620"/>
      <c r="J67" s="620"/>
      <c r="K67" s="620"/>
      <c r="L67" s="620"/>
      <c r="M67" s="620"/>
      <c r="N67" s="620"/>
      <c r="O67" s="620"/>
      <c r="P67" s="620"/>
      <c r="Q67" s="620"/>
    </row>
    <row r="68" spans="1:17" s="56" customFormat="1" x14ac:dyDescent="0.2">
      <c r="C68" s="114"/>
      <c r="E68" s="114"/>
    </row>
    <row r="69" spans="1:17" ht="13.5" thickBot="1" x14ac:dyDescent="0.25"/>
    <row r="70" spans="1:17" ht="30.75" customHeight="1" thickBot="1" x14ac:dyDescent="0.25">
      <c r="A70" s="57" t="s">
        <v>252</v>
      </c>
      <c r="B70" s="58"/>
      <c r="C70" s="119" t="s">
        <v>253</v>
      </c>
      <c r="D70" s="58"/>
      <c r="E70" s="115" t="s">
        <v>254</v>
      </c>
      <c r="F70" s="58"/>
      <c r="G70" s="59" t="s">
        <v>255</v>
      </c>
      <c r="H70" s="58"/>
      <c r="I70" s="59" t="s">
        <v>256</v>
      </c>
      <c r="J70" s="58"/>
      <c r="K70" s="59" t="s">
        <v>257</v>
      </c>
      <c r="L70" s="58"/>
      <c r="M70" s="59" t="s">
        <v>318</v>
      </c>
      <c r="N70" s="58"/>
      <c r="O70" s="59" t="s">
        <v>319</v>
      </c>
      <c r="P70" s="58"/>
      <c r="Q70" s="60" t="s">
        <v>320</v>
      </c>
    </row>
    <row r="71" spans="1:17" ht="9" customHeight="1" x14ac:dyDescent="0.2"/>
    <row r="72" spans="1:17" x14ac:dyDescent="0.2">
      <c r="A72" s="122"/>
      <c r="B72" s="252"/>
      <c r="C72" s="123"/>
      <c r="D72" s="252"/>
      <c r="E72" s="123"/>
      <c r="F72" s="252"/>
      <c r="G72" s="85"/>
      <c r="H72" s="252"/>
      <c r="I72" s="123"/>
      <c r="J72" s="253"/>
      <c r="K72" s="132"/>
      <c r="L72" s="253"/>
      <c r="M72" s="432"/>
      <c r="N72" s="253"/>
      <c r="O72" s="161"/>
      <c r="P72" s="254"/>
      <c r="Q72" s="125">
        <f>ROUND((O72*M72),0)</f>
        <v>0</v>
      </c>
    </row>
    <row r="73" spans="1:17" x14ac:dyDescent="0.2">
      <c r="A73" s="122"/>
      <c r="B73" s="252"/>
      <c r="C73" s="123"/>
      <c r="D73" s="252"/>
      <c r="E73" s="123"/>
      <c r="F73" s="252"/>
      <c r="G73" s="85"/>
      <c r="H73" s="252"/>
      <c r="I73" s="123"/>
      <c r="J73" s="253"/>
      <c r="K73" s="132"/>
      <c r="L73" s="253"/>
      <c r="M73" s="432"/>
      <c r="N73" s="253"/>
      <c r="O73" s="161"/>
      <c r="P73" s="254"/>
      <c r="Q73" s="125">
        <f t="shared" ref="Q73:Q81" si="1">ROUND((O73*M73),0)</f>
        <v>0</v>
      </c>
    </row>
    <row r="74" spans="1:17" x14ac:dyDescent="0.2">
      <c r="A74" s="122"/>
      <c r="B74" s="252"/>
      <c r="C74" s="123"/>
      <c r="D74" s="252"/>
      <c r="E74" s="123"/>
      <c r="F74" s="252"/>
      <c r="G74" s="85"/>
      <c r="H74" s="252"/>
      <c r="I74" s="123"/>
      <c r="J74" s="253"/>
      <c r="K74" s="124"/>
      <c r="L74" s="253"/>
      <c r="M74" s="432"/>
      <c r="N74" s="253"/>
      <c r="O74" s="161"/>
      <c r="P74" s="254"/>
      <c r="Q74" s="125">
        <f t="shared" si="1"/>
        <v>0</v>
      </c>
    </row>
    <row r="75" spans="1:17" x14ac:dyDescent="0.2">
      <c r="A75" s="122"/>
      <c r="B75" s="252"/>
      <c r="C75" s="123"/>
      <c r="D75" s="252"/>
      <c r="E75" s="123"/>
      <c r="F75" s="252"/>
      <c r="G75" s="85"/>
      <c r="H75" s="252"/>
      <c r="I75" s="123"/>
      <c r="J75" s="253"/>
      <c r="K75" s="124"/>
      <c r="L75" s="253"/>
      <c r="M75" s="432"/>
      <c r="N75" s="253"/>
      <c r="O75" s="161"/>
      <c r="P75" s="254"/>
      <c r="Q75" s="125">
        <f t="shared" si="1"/>
        <v>0</v>
      </c>
    </row>
    <row r="76" spans="1:17" x14ac:dyDescent="0.2">
      <c r="A76" s="122"/>
      <c r="B76" s="252"/>
      <c r="C76" s="123"/>
      <c r="D76" s="252"/>
      <c r="E76" s="123"/>
      <c r="F76" s="252"/>
      <c r="G76" s="85"/>
      <c r="H76" s="252"/>
      <c r="I76" s="123"/>
      <c r="J76" s="253"/>
      <c r="K76" s="124"/>
      <c r="L76" s="253"/>
      <c r="M76" s="432"/>
      <c r="N76" s="253"/>
      <c r="O76" s="161"/>
      <c r="P76" s="254"/>
      <c r="Q76" s="125">
        <f t="shared" si="1"/>
        <v>0</v>
      </c>
    </row>
    <row r="77" spans="1:17" x14ac:dyDescent="0.2">
      <c r="A77" s="122"/>
      <c r="B77" s="252"/>
      <c r="C77" s="123"/>
      <c r="D77" s="252"/>
      <c r="E77" s="123"/>
      <c r="F77" s="252"/>
      <c r="G77" s="85"/>
      <c r="H77" s="252"/>
      <c r="I77" s="123"/>
      <c r="J77" s="253"/>
      <c r="K77" s="124"/>
      <c r="L77" s="253"/>
      <c r="M77" s="432"/>
      <c r="N77" s="253"/>
      <c r="O77" s="161"/>
      <c r="P77" s="254"/>
      <c r="Q77" s="125">
        <f t="shared" si="1"/>
        <v>0</v>
      </c>
    </row>
    <row r="78" spans="1:17" x14ac:dyDescent="0.2">
      <c r="A78" s="122"/>
      <c r="B78" s="252"/>
      <c r="C78" s="123"/>
      <c r="D78" s="252"/>
      <c r="E78" s="123"/>
      <c r="F78" s="252"/>
      <c r="G78" s="85"/>
      <c r="H78" s="252"/>
      <c r="I78" s="123"/>
      <c r="J78" s="253"/>
      <c r="K78" s="124"/>
      <c r="L78" s="253"/>
      <c r="M78" s="432"/>
      <c r="N78" s="253"/>
      <c r="O78" s="161"/>
      <c r="P78" s="254"/>
      <c r="Q78" s="125">
        <f t="shared" si="1"/>
        <v>0</v>
      </c>
    </row>
    <row r="79" spans="1:17" x14ac:dyDescent="0.2">
      <c r="A79" s="122"/>
      <c r="B79" s="252"/>
      <c r="C79" s="123"/>
      <c r="D79" s="252"/>
      <c r="E79" s="123"/>
      <c r="F79" s="252"/>
      <c r="G79" s="85"/>
      <c r="H79" s="252"/>
      <c r="I79" s="123"/>
      <c r="J79" s="253"/>
      <c r="K79" s="124"/>
      <c r="L79" s="253"/>
      <c r="M79" s="432"/>
      <c r="N79" s="253"/>
      <c r="O79" s="161"/>
      <c r="P79" s="254"/>
      <c r="Q79" s="125">
        <f t="shared" si="1"/>
        <v>0</v>
      </c>
    </row>
    <row r="80" spans="1:17" x14ac:dyDescent="0.2">
      <c r="A80" s="122"/>
      <c r="B80" s="252"/>
      <c r="C80" s="123"/>
      <c r="D80" s="252"/>
      <c r="E80" s="123"/>
      <c r="F80" s="252"/>
      <c r="G80" s="85"/>
      <c r="H80" s="252"/>
      <c r="I80" s="123"/>
      <c r="J80" s="253"/>
      <c r="K80" s="124"/>
      <c r="L80" s="253"/>
      <c r="M80" s="432"/>
      <c r="N80" s="253"/>
      <c r="O80" s="161"/>
      <c r="P80" s="254"/>
      <c r="Q80" s="125">
        <f t="shared" si="1"/>
        <v>0</v>
      </c>
    </row>
    <row r="81" spans="1:17" x14ac:dyDescent="0.2">
      <c r="A81" s="122"/>
      <c r="B81" s="252"/>
      <c r="C81" s="123"/>
      <c r="D81" s="252"/>
      <c r="E81" s="123"/>
      <c r="F81" s="252"/>
      <c r="G81" s="85"/>
      <c r="H81" s="252"/>
      <c r="I81" s="123"/>
      <c r="J81" s="253"/>
      <c r="K81" s="124"/>
      <c r="L81" s="253"/>
      <c r="M81" s="432"/>
      <c r="N81" s="253"/>
      <c r="O81" s="161"/>
      <c r="P81" s="254"/>
      <c r="Q81" s="125">
        <f t="shared" si="1"/>
        <v>0</v>
      </c>
    </row>
    <row r="82" spans="1:17" ht="13.5" thickBot="1" x14ac:dyDescent="0.25">
      <c r="O82" s="62"/>
      <c r="P82" s="62"/>
      <c r="Q82" s="62"/>
    </row>
    <row r="83" spans="1:17" ht="13.5" thickBot="1" x14ac:dyDescent="0.25">
      <c r="M83" s="53" t="s">
        <v>285</v>
      </c>
      <c r="O83" s="64">
        <f>ROUND(SUM(O71:O82),-3)</f>
        <v>0</v>
      </c>
      <c r="Q83" s="433">
        <f>ROUND(SUM(Q71:Q82),-3)</f>
        <v>0</v>
      </c>
    </row>
    <row r="84" spans="1:17" ht="7.5" customHeight="1" x14ac:dyDescent="0.2"/>
    <row r="85" spans="1:17" ht="15.75" customHeight="1" x14ac:dyDescent="0.25">
      <c r="A85" s="262" t="s">
        <v>263</v>
      </c>
      <c r="B85" s="262"/>
      <c r="C85" s="263"/>
      <c r="D85" s="264"/>
      <c r="E85" s="263"/>
      <c r="F85" s="264"/>
      <c r="G85" s="265"/>
      <c r="H85" s="264"/>
      <c r="I85" s="266"/>
      <c r="J85" s="69"/>
      <c r="K85" s="68"/>
      <c r="L85" s="70"/>
      <c r="M85" s="121"/>
      <c r="N85" s="71"/>
      <c r="O85" s="72"/>
      <c r="P85" s="73"/>
    </row>
    <row r="86" spans="1:17" ht="15" x14ac:dyDescent="0.2">
      <c r="A86" s="13" t="s">
        <v>286</v>
      </c>
      <c r="C86" s="116"/>
      <c r="D86" s="17"/>
      <c r="E86" s="116"/>
      <c r="F86" s="17"/>
      <c r="G86" s="67"/>
      <c r="H86" s="17"/>
      <c r="I86" s="68"/>
      <c r="J86" s="69"/>
      <c r="K86" s="68"/>
      <c r="L86" s="70"/>
      <c r="M86" s="121"/>
      <c r="N86" s="71"/>
      <c r="Q86" s="158"/>
    </row>
    <row r="87" spans="1:17" ht="9" customHeight="1" x14ac:dyDescent="0.25">
      <c r="A87" s="13"/>
      <c r="C87" s="116"/>
      <c r="D87" s="17"/>
      <c r="E87" s="116"/>
      <c r="F87" s="17"/>
      <c r="G87" s="67"/>
      <c r="H87" s="17"/>
      <c r="I87" s="68"/>
      <c r="J87" s="69"/>
      <c r="K87" s="68"/>
      <c r="L87" s="70"/>
      <c r="M87" s="121"/>
      <c r="N87" s="71"/>
      <c r="O87" s="434"/>
      <c r="P87" s="71"/>
      <c r="Q87" s="73"/>
    </row>
    <row r="88" spans="1:17" s="13" customFormat="1" ht="9" customHeight="1" x14ac:dyDescent="0.2">
      <c r="C88" s="171"/>
      <c r="D88" s="24"/>
      <c r="E88" s="117"/>
      <c r="F88" s="24"/>
      <c r="G88" s="78"/>
      <c r="H88" s="24"/>
      <c r="I88" s="80"/>
      <c r="K88" s="56"/>
      <c r="L88" s="10"/>
      <c r="M88" s="80"/>
      <c r="N88" s="10"/>
      <c r="O88" s="80"/>
      <c r="P88" s="10"/>
      <c r="Q88" s="80"/>
    </row>
    <row r="89" spans="1:17" ht="12.75" customHeight="1" x14ac:dyDescent="0.2">
      <c r="A89" s="49" t="s">
        <v>322</v>
      </c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49"/>
      <c r="P89" s="49"/>
      <c r="Q89" s="49"/>
    </row>
    <row r="90" spans="1:17" ht="13.5" x14ac:dyDescent="0.2">
      <c r="A90" s="49" t="s">
        <v>269</v>
      </c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49"/>
    </row>
    <row r="91" spans="1:17" ht="13.5" customHeight="1" x14ac:dyDescent="0.2">
      <c r="A91" s="49" t="s">
        <v>323</v>
      </c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49"/>
      <c r="P91" s="49"/>
      <c r="Q91" s="49"/>
    </row>
    <row r="92" spans="1:17" x14ac:dyDescent="0.2">
      <c r="A92" s="49" t="s">
        <v>324</v>
      </c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49"/>
      <c r="P92" s="49"/>
      <c r="Q92" s="49"/>
    </row>
    <row r="93" spans="1:17" ht="13.5" x14ac:dyDescent="0.2">
      <c r="A93" s="49" t="s">
        <v>272</v>
      </c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49"/>
      <c r="P93" s="49"/>
      <c r="Q93" s="49"/>
    </row>
    <row r="94" spans="1:17" ht="13.5" customHeight="1" x14ac:dyDescent="0.2">
      <c r="A94" s="49" t="s">
        <v>325</v>
      </c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49"/>
      <c r="P94" s="49"/>
      <c r="Q94" s="49"/>
    </row>
    <row r="95" spans="1:17" ht="13.5" x14ac:dyDescent="0.2">
      <c r="A95" s="49" t="s">
        <v>326</v>
      </c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49"/>
    </row>
    <row r="96" spans="1:17" ht="12.75" customHeight="1" x14ac:dyDescent="0.2">
      <c r="A96" s="49" t="s">
        <v>327</v>
      </c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</row>
    <row r="97" spans="1:17" ht="13.5" customHeight="1" x14ac:dyDescent="0.2">
      <c r="A97" s="450" t="s">
        <v>337</v>
      </c>
      <c r="B97" s="448"/>
      <c r="C97" s="448"/>
      <c r="D97" s="448"/>
      <c r="E97" s="448"/>
      <c r="F97" s="448"/>
      <c r="G97" s="448"/>
      <c r="H97" s="448"/>
      <c r="I97" s="448"/>
      <c r="J97" s="448"/>
      <c r="K97" s="448"/>
      <c r="L97" s="448"/>
      <c r="M97" s="448"/>
      <c r="N97" s="448"/>
      <c r="O97" s="448"/>
      <c r="P97" s="448"/>
      <c r="Q97" s="448"/>
    </row>
    <row r="98" spans="1:17" ht="13.5" customHeight="1" x14ac:dyDescent="0.2">
      <c r="A98" s="447"/>
      <c r="B98" s="448"/>
      <c r="C98" s="448"/>
      <c r="D98" s="448"/>
      <c r="E98" s="448"/>
      <c r="F98" s="448"/>
      <c r="G98" s="448"/>
      <c r="H98" s="448"/>
      <c r="I98" s="448"/>
      <c r="J98" s="448"/>
      <c r="K98" s="448"/>
      <c r="L98" s="448"/>
      <c r="M98" s="448"/>
      <c r="N98" s="448"/>
      <c r="O98" s="448"/>
      <c r="P98" s="448"/>
      <c r="Q98" s="448"/>
    </row>
    <row r="99" spans="1:17" ht="12.75" customHeight="1" x14ac:dyDescent="0.2">
      <c r="A99" s="49"/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49"/>
    </row>
    <row r="100" spans="1:17" ht="12.75" customHeight="1" x14ac:dyDescent="0.2">
      <c r="A100" s="49" t="s">
        <v>334</v>
      </c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49"/>
      <c r="P100" s="49"/>
      <c r="Q100" s="49"/>
    </row>
    <row r="101" spans="1:17" ht="12.75" customHeight="1" x14ac:dyDescent="0.2">
      <c r="A101" s="49" t="s">
        <v>338</v>
      </c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49"/>
      <c r="P101" s="49"/>
      <c r="Q101" s="49"/>
    </row>
    <row r="102" spans="1:17" ht="13.5" customHeight="1" x14ac:dyDescent="0.2">
      <c r="A102" s="129"/>
      <c r="B102" s="129"/>
      <c r="C102" s="129" t="str">
        <f>'1'!B73</f>
        <v xml:space="preserve">                              ***Please note all highlighted cells retrieve data from cells contained in this Worksheet and/or Workbook***  </v>
      </c>
      <c r="D102" s="129"/>
      <c r="E102" s="129"/>
      <c r="F102" s="129"/>
      <c r="G102" s="129"/>
      <c r="H102" s="129"/>
      <c r="I102" s="129"/>
      <c r="J102" s="129"/>
      <c r="K102" s="129"/>
      <c r="L102" s="129"/>
      <c r="M102" s="129"/>
      <c r="N102" s="129"/>
      <c r="O102" s="129"/>
      <c r="P102" s="129"/>
      <c r="Q102" s="129"/>
    </row>
    <row r="103" spans="1:17" ht="13.5" customHeight="1" x14ac:dyDescent="0.2">
      <c r="A103" s="353"/>
      <c r="B103" s="353"/>
      <c r="C103" s="353"/>
      <c r="D103" s="353"/>
      <c r="E103" s="288" t="str">
        <f>'1'!C75</f>
        <v>Due to Finance Budget Analyst no later than COB October 23, 2026</v>
      </c>
      <c r="F103" s="353"/>
      <c r="G103" s="353"/>
      <c r="H103" s="353"/>
      <c r="I103" s="353"/>
      <c r="J103" s="353"/>
      <c r="K103" s="353"/>
      <c r="L103" s="353"/>
      <c r="M103" s="353"/>
      <c r="N103" s="353"/>
      <c r="O103" s="353"/>
      <c r="P103" s="353"/>
      <c r="Q103" s="353"/>
    </row>
    <row r="105" spans="1:17" x14ac:dyDescent="0.2">
      <c r="A105" s="77"/>
      <c r="B105" s="24"/>
      <c r="C105" s="173"/>
      <c r="D105" s="24"/>
      <c r="E105" s="117"/>
      <c r="F105" s="24"/>
      <c r="G105" s="78"/>
      <c r="H105" s="24"/>
      <c r="I105" s="80"/>
      <c r="K105" s="80"/>
      <c r="M105" s="80"/>
      <c r="O105" s="80"/>
      <c r="Q105" s="80"/>
    </row>
  </sheetData>
  <sheetProtection formatCells="0" formatColumns="0" formatRows="0" insertRows="0" autoFilter="0"/>
  <mergeCells count="2">
    <mergeCell ref="A13:Q13"/>
    <mergeCell ref="A67:Q67"/>
  </mergeCells>
  <dataValidations count="1">
    <dataValidation operator="equal" allowBlank="1" showInputMessage="1" showErrorMessage="1" errorTitle="Locked" error="This is a protected cell, please contact the employee compensation unit at (916) 445-3274 if you have any questions.  " sqref="E103 A1 A55 E54" xr:uid="{00000000-0002-0000-0800-000000000000}"/>
  </dataValidations>
  <printOptions horizontalCentered="1"/>
  <pageMargins left="0.5" right="0.5" top="0.5" bottom="0.56999999999999995" header="0.25" footer="0.25"/>
  <pageSetup scale="81" fitToHeight="0" orientation="landscape" r:id="rId1"/>
  <rowBreaks count="1" manualBreakCount="1">
    <brk id="54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41"/>
  <dimension ref="A1:T1102"/>
  <sheetViews>
    <sheetView showGridLines="0" zoomScale="80" zoomScaleNormal="80" zoomScaleSheetLayoutView="70" workbookViewId="0">
      <selection activeCell="I15" sqref="I15"/>
    </sheetView>
  </sheetViews>
  <sheetFormatPr defaultColWidth="9.42578125" defaultRowHeight="14.25" x14ac:dyDescent="0.2"/>
  <cols>
    <col min="1" max="1" width="6.42578125" style="7" customWidth="1"/>
    <col min="2" max="2" width="30" style="133" bestFit="1" customWidth="1"/>
    <col min="3" max="4" width="8.5703125" style="2" customWidth="1"/>
    <col min="5" max="5" width="16.5703125" style="2" customWidth="1"/>
    <col min="6" max="6" width="10.5703125" style="2" customWidth="1"/>
    <col min="7" max="7" width="34.42578125" style="2" customWidth="1"/>
    <col min="8" max="8" width="16.5703125" style="2" customWidth="1"/>
    <col min="9" max="14" width="21.5703125" style="2" customWidth="1"/>
    <col min="15" max="15" width="9.42578125" style="2"/>
    <col min="16" max="16" width="11.42578125" style="2" bestFit="1" customWidth="1"/>
    <col min="17" max="18" width="13.42578125" style="2" customWidth="1"/>
    <col min="19" max="16384" width="9.42578125" style="2"/>
  </cols>
  <sheetData>
    <row r="1" spans="1:17" ht="18" customHeight="1" x14ac:dyDescent="0.25">
      <c r="M1" s="106"/>
      <c r="N1" s="106" t="str">
        <f>'9800 Checklist'!K1</f>
        <v>BL 26-23</v>
      </c>
      <c r="O1" s="3"/>
    </row>
    <row r="2" spans="1:17" ht="18" customHeight="1" x14ac:dyDescent="0.25">
      <c r="M2" s="106"/>
      <c r="N2" s="106" t="s">
        <v>339</v>
      </c>
      <c r="O2" s="3"/>
    </row>
    <row r="3" spans="1:17" ht="18" customHeight="1" x14ac:dyDescent="0.25">
      <c r="A3" s="2"/>
      <c r="B3" s="298"/>
      <c r="C3" s="298"/>
      <c r="D3" s="298"/>
      <c r="E3" s="298"/>
      <c r="F3" s="298"/>
      <c r="G3" s="367" t="s">
        <v>340</v>
      </c>
      <c r="I3" s="298"/>
      <c r="J3" s="298"/>
      <c r="K3" s="298"/>
      <c r="L3" s="298"/>
      <c r="M3" s="298"/>
      <c r="N3" s="298"/>
      <c r="O3" s="3"/>
    </row>
    <row r="4" spans="1:17" ht="18" customHeight="1" x14ac:dyDescent="0.25">
      <c r="A4" s="2"/>
      <c r="G4" s="368" t="s">
        <v>341</v>
      </c>
      <c r="M4" s="106"/>
      <c r="N4" s="106"/>
      <c r="O4" s="3"/>
    </row>
    <row r="5" spans="1:17" ht="9" customHeight="1" x14ac:dyDescent="0.2">
      <c r="A5" s="102"/>
      <c r="B5" s="134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</row>
    <row r="6" spans="1:17" ht="18.75" customHeight="1" x14ac:dyDescent="0.25">
      <c r="A6" s="621">
        <f>'9800 Checklist'!A5:E5</f>
        <v>0</v>
      </c>
      <c r="B6" s="621"/>
      <c r="C6" s="621"/>
      <c r="D6" s="621"/>
      <c r="E6" s="621"/>
      <c r="F6" s="621"/>
      <c r="G6" s="621"/>
      <c r="H6" s="621"/>
      <c r="I6" s="103"/>
      <c r="J6" s="103"/>
      <c r="K6" s="103"/>
      <c r="L6" s="103"/>
      <c r="M6" s="103"/>
      <c r="N6" s="103"/>
    </row>
    <row r="7" spans="1:17" ht="14.25" customHeight="1" x14ac:dyDescent="0.2">
      <c r="A7" s="435" t="s">
        <v>3</v>
      </c>
      <c r="B7" s="487"/>
      <c r="C7" s="487"/>
      <c r="D7" s="487"/>
      <c r="E7" s="487"/>
      <c r="F7" s="246"/>
      <c r="G7" s="104"/>
    </row>
    <row r="8" spans="1:17" ht="5.25" customHeight="1" x14ac:dyDescent="0.2">
      <c r="A8" s="104"/>
      <c r="B8" s="135"/>
      <c r="C8" s="104"/>
      <c r="D8" s="104"/>
      <c r="E8" s="104"/>
      <c r="F8" s="104"/>
      <c r="G8" s="104"/>
    </row>
    <row r="9" spans="1:17" ht="19.5" customHeight="1" x14ac:dyDescent="0.25">
      <c r="A9" s="621">
        <f>'9800 Checklist'!A7:E7</f>
        <v>0</v>
      </c>
      <c r="B9" s="621"/>
      <c r="C9" s="621"/>
      <c r="D9" s="621"/>
      <c r="E9" s="621"/>
      <c r="F9" s="621"/>
      <c r="G9" s="621"/>
      <c r="H9" s="621"/>
    </row>
    <row r="10" spans="1:17" ht="15" thickBot="1" x14ac:dyDescent="0.25">
      <c r="A10" s="105" t="s">
        <v>4</v>
      </c>
      <c r="B10" s="136"/>
      <c r="C10" s="105"/>
      <c r="D10" s="105"/>
      <c r="E10" s="105"/>
      <c r="F10" s="105"/>
      <c r="G10" s="105"/>
    </row>
    <row r="11" spans="1:17" ht="25.5" customHeight="1" thickBot="1" x14ac:dyDescent="0.25">
      <c r="A11" s="227"/>
      <c r="B11" s="137"/>
      <c r="I11" s="356"/>
      <c r="J11" s="296" t="s">
        <v>342</v>
      </c>
      <c r="K11" s="357"/>
      <c r="L11" s="358"/>
      <c r="M11" s="359" t="s">
        <v>343</v>
      </c>
      <c r="N11" s="360"/>
    </row>
    <row r="12" spans="1:17" ht="25.5" customHeight="1" thickBot="1" x14ac:dyDescent="0.25">
      <c r="A12" s="227"/>
      <c r="B12" s="137"/>
      <c r="C12" s="380" t="s">
        <v>344</v>
      </c>
      <c r="D12" s="378"/>
      <c r="E12" s="378"/>
      <c r="F12" s="378"/>
      <c r="G12" s="378"/>
      <c r="H12" s="379"/>
      <c r="I12" s="364"/>
      <c r="J12" s="365" t="s">
        <v>345</v>
      </c>
      <c r="K12" s="366"/>
      <c r="L12" s="364"/>
      <c r="M12" s="365" t="s">
        <v>345</v>
      </c>
      <c r="N12" s="366"/>
    </row>
    <row r="13" spans="1:17" ht="45.75" customHeight="1" thickBot="1" x14ac:dyDescent="0.25">
      <c r="A13" s="270"/>
      <c r="B13" s="271" t="s">
        <v>346</v>
      </c>
      <c r="C13" s="272" t="s">
        <v>347</v>
      </c>
      <c r="D13" s="614" t="s">
        <v>348</v>
      </c>
      <c r="E13" s="273" t="s">
        <v>349</v>
      </c>
      <c r="F13" s="272" t="s">
        <v>350</v>
      </c>
      <c r="G13" s="274" t="s">
        <v>351</v>
      </c>
      <c r="H13" s="275" t="s">
        <v>352</v>
      </c>
      <c r="I13" s="276" t="s">
        <v>353</v>
      </c>
      <c r="J13" s="277" t="s">
        <v>354</v>
      </c>
      <c r="K13" s="275" t="s">
        <v>355</v>
      </c>
      <c r="L13" s="361" t="s">
        <v>353</v>
      </c>
      <c r="M13" s="362" t="s">
        <v>354</v>
      </c>
      <c r="N13" s="363" t="s">
        <v>355</v>
      </c>
    </row>
    <row r="14" spans="1:17" ht="23.1" customHeight="1" x14ac:dyDescent="0.2">
      <c r="A14" s="228">
        <v>1</v>
      </c>
      <c r="B14" s="488"/>
      <c r="C14" s="466"/>
      <c r="D14" s="489"/>
      <c r="E14" s="467"/>
      <c r="F14" s="247"/>
      <c r="G14" s="126"/>
      <c r="H14" s="468" t="str">
        <f>IF(LEFT(G14,2)="48","R",IF(D14="","N/A",VLOOKUP(D14,UCM!$A$2:$B$2000,2,FALSE)))</f>
        <v>N/A</v>
      </c>
      <c r="I14" s="88"/>
      <c r="J14" s="147"/>
      <c r="K14" s="110"/>
      <c r="L14" s="88"/>
      <c r="M14" s="147"/>
      <c r="N14" s="110"/>
    </row>
    <row r="15" spans="1:17" ht="23.1" customHeight="1" x14ac:dyDescent="0.25">
      <c r="A15" s="490">
        <v>2</v>
      </c>
      <c r="B15" s="488"/>
      <c r="C15" s="466"/>
      <c r="D15" s="489"/>
      <c r="E15" s="467" t="str">
        <f t="shared" ref="E15:E128" si="0">IF(B15="","",(CONCATENATE(TEXT(B15,"###0000_);[Red](#,##0)")," ", TEXT(C15,"###000_);[Red](#,##0)")," ", TEXT(D15,"###0000_);[Red](#,##0)"))))</f>
        <v/>
      </c>
      <c r="F15" s="247"/>
      <c r="G15" s="126"/>
      <c r="H15" s="468" t="str">
        <f>IF(LEFT(G15,2)="48","R",IF(D15="","N/A",VLOOKUP(D15,UCM!$A$2:$B$2000,2,FALSE)))</f>
        <v>N/A</v>
      </c>
      <c r="I15" s="491"/>
      <c r="J15" s="492"/>
      <c r="K15" s="493"/>
      <c r="L15" s="491"/>
      <c r="M15" s="492"/>
      <c r="N15" s="493"/>
      <c r="Q15" s="5"/>
    </row>
    <row r="16" spans="1:17" ht="23.1" customHeight="1" x14ac:dyDescent="0.2">
      <c r="A16" s="228">
        <v>3</v>
      </c>
      <c r="B16" s="488"/>
      <c r="C16" s="466"/>
      <c r="D16" s="489"/>
      <c r="E16" s="467" t="str">
        <f t="shared" si="0"/>
        <v/>
      </c>
      <c r="F16" s="247"/>
      <c r="G16" s="126"/>
      <c r="H16" s="468" t="str">
        <f>IF(LEFT(G16,2)="48","R",IF(D16="","N/A",VLOOKUP(D16,UCM!$A$2:$B$2000,2,FALSE)))</f>
        <v>N/A</v>
      </c>
      <c r="I16" s="491"/>
      <c r="J16" s="492"/>
      <c r="K16" s="493"/>
      <c r="L16" s="491"/>
      <c r="M16" s="492"/>
      <c r="N16" s="493"/>
      <c r="P16" s="12"/>
    </row>
    <row r="17" spans="1:17" ht="23.1" customHeight="1" x14ac:dyDescent="0.2">
      <c r="A17" s="490">
        <v>4</v>
      </c>
      <c r="B17" s="488"/>
      <c r="C17" s="466"/>
      <c r="D17" s="489"/>
      <c r="E17" s="467" t="str">
        <f t="shared" si="0"/>
        <v/>
      </c>
      <c r="F17" s="247"/>
      <c r="G17" s="126"/>
      <c r="H17" s="468" t="str">
        <f>IF(LEFT(G17,2)="48","R",IF(D17="","N/A",VLOOKUP(D17,UCM!$A$2:$B$2000,2,FALSE)))</f>
        <v>N/A</v>
      </c>
      <c r="I17" s="491"/>
      <c r="J17" s="492"/>
      <c r="K17" s="493"/>
      <c r="L17" s="491"/>
      <c r="M17" s="492"/>
      <c r="N17" s="493"/>
    </row>
    <row r="18" spans="1:17" ht="23.1" customHeight="1" x14ac:dyDescent="0.2">
      <c r="A18" s="228">
        <v>5</v>
      </c>
      <c r="B18" s="488"/>
      <c r="C18" s="466"/>
      <c r="D18" s="489"/>
      <c r="E18" s="467" t="str">
        <f t="shared" si="0"/>
        <v/>
      </c>
      <c r="F18" s="247"/>
      <c r="G18" s="126"/>
      <c r="H18" s="468" t="str">
        <f>IF(LEFT(G18,2)="48","R",IF(D18="","N/A",VLOOKUP(D18,UCM!$A$2:$B$2000,2,FALSE)))</f>
        <v>N/A</v>
      </c>
      <c r="I18" s="491"/>
      <c r="J18" s="492"/>
      <c r="K18" s="493"/>
      <c r="L18" s="491"/>
      <c r="M18" s="492"/>
      <c r="N18" s="493"/>
    </row>
    <row r="19" spans="1:17" ht="23.25" customHeight="1" x14ac:dyDescent="0.2">
      <c r="A19" s="490">
        <v>6</v>
      </c>
      <c r="B19" s="488"/>
      <c r="C19" s="466"/>
      <c r="D19" s="489"/>
      <c r="E19" s="467" t="str">
        <f t="shared" si="0"/>
        <v/>
      </c>
      <c r="F19" s="247"/>
      <c r="G19" s="126"/>
      <c r="H19" s="468" t="str">
        <f>IF(LEFT(G19,2)="48","R",IF(D19="","N/A",VLOOKUP(D19,UCM!$A$2:$B$2000,2,FALSE)))</f>
        <v>N/A</v>
      </c>
      <c r="I19" s="491"/>
      <c r="J19" s="492"/>
      <c r="K19" s="493"/>
      <c r="L19" s="491"/>
      <c r="M19" s="492"/>
      <c r="N19" s="493"/>
    </row>
    <row r="20" spans="1:17" ht="23.1" customHeight="1" x14ac:dyDescent="0.2">
      <c r="A20" s="228">
        <v>7</v>
      </c>
      <c r="B20" s="488"/>
      <c r="C20" s="466"/>
      <c r="D20" s="489"/>
      <c r="E20" s="467" t="str">
        <f t="shared" si="0"/>
        <v/>
      </c>
      <c r="F20" s="247"/>
      <c r="G20" s="126"/>
      <c r="H20" s="468" t="str">
        <f>IF(LEFT(G20,2)="48","R",IF(D20="","N/A",VLOOKUP(D20,UCM!$A$2:$B$2000,2,FALSE)))</f>
        <v>N/A</v>
      </c>
      <c r="I20" s="491"/>
      <c r="J20" s="492"/>
      <c r="K20" s="493"/>
      <c r="L20" s="491"/>
      <c r="M20" s="492"/>
      <c r="N20" s="493"/>
    </row>
    <row r="21" spans="1:17" ht="23.1" customHeight="1" x14ac:dyDescent="0.2">
      <c r="A21" s="490">
        <v>8</v>
      </c>
      <c r="B21" s="488"/>
      <c r="C21" s="466"/>
      <c r="D21" s="489"/>
      <c r="E21" s="467" t="str">
        <f t="shared" si="0"/>
        <v/>
      </c>
      <c r="F21" s="247"/>
      <c r="G21" s="126"/>
      <c r="H21" s="468" t="str">
        <f>IF(LEFT(G21,2)="48","R",IF(D21="","N/A",VLOOKUP(D21,UCM!$A$2:$B$2000,2,FALSE)))</f>
        <v>N/A</v>
      </c>
      <c r="I21" s="491"/>
      <c r="J21" s="492"/>
      <c r="K21" s="493"/>
      <c r="L21" s="491"/>
      <c r="M21" s="492"/>
      <c r="N21" s="493"/>
      <c r="Q21" s="7"/>
    </row>
    <row r="22" spans="1:17" ht="23.1" customHeight="1" x14ac:dyDescent="0.2">
      <c r="A22" s="228">
        <v>9</v>
      </c>
      <c r="B22" s="488"/>
      <c r="C22" s="466"/>
      <c r="D22" s="489"/>
      <c r="E22" s="467" t="str">
        <f t="shared" si="0"/>
        <v/>
      </c>
      <c r="F22" s="247"/>
      <c r="G22" s="126"/>
      <c r="H22" s="468" t="str">
        <f>IF(LEFT(G22,2)="48","R",IF(D22="","N/A",VLOOKUP(D22,UCM!$A$2:$B$2000,2,FALSE)))</f>
        <v>N/A</v>
      </c>
      <c r="I22" s="491"/>
      <c r="J22" s="492"/>
      <c r="K22" s="493"/>
      <c r="L22" s="491"/>
      <c r="M22" s="492"/>
      <c r="N22" s="493"/>
    </row>
    <row r="23" spans="1:17" ht="23.1" customHeight="1" x14ac:dyDescent="0.2">
      <c r="A23" s="490">
        <v>10</v>
      </c>
      <c r="B23" s="488"/>
      <c r="C23" s="466"/>
      <c r="D23" s="489"/>
      <c r="E23" s="467" t="str">
        <f t="shared" si="0"/>
        <v/>
      </c>
      <c r="F23" s="247"/>
      <c r="G23" s="126"/>
      <c r="H23" s="468" t="str">
        <f>IF(LEFT(G23,2)="48","R",IF(D23="","N/A",VLOOKUP(D23,UCM!$A$2:$B$2000,2,FALSE)))</f>
        <v>N/A</v>
      </c>
      <c r="I23" s="491"/>
      <c r="J23" s="492"/>
      <c r="K23" s="493"/>
      <c r="L23" s="491"/>
      <c r="M23" s="492"/>
      <c r="N23" s="493"/>
    </row>
    <row r="24" spans="1:17" ht="23.1" customHeight="1" x14ac:dyDescent="0.2">
      <c r="A24" s="228">
        <v>11</v>
      </c>
      <c r="B24" s="488"/>
      <c r="C24" s="466"/>
      <c r="D24" s="489"/>
      <c r="E24" s="467" t="str">
        <f t="shared" si="0"/>
        <v/>
      </c>
      <c r="F24" s="247"/>
      <c r="G24" s="126"/>
      <c r="H24" s="468" t="str">
        <f>IF(LEFT(G24,2)="48","R",IF(D24="","N/A",VLOOKUP(D24,UCM!$A$2:$B$2000,2,FALSE)))</f>
        <v>N/A</v>
      </c>
      <c r="I24" s="491"/>
      <c r="J24" s="492"/>
      <c r="K24" s="493"/>
      <c r="L24" s="491"/>
      <c r="M24" s="492"/>
      <c r="N24" s="493"/>
    </row>
    <row r="25" spans="1:17" ht="23.1" customHeight="1" x14ac:dyDescent="0.2">
      <c r="A25" s="490">
        <v>12</v>
      </c>
      <c r="B25" s="488"/>
      <c r="C25" s="466"/>
      <c r="D25" s="489"/>
      <c r="E25" s="467" t="str">
        <f t="shared" si="0"/>
        <v/>
      </c>
      <c r="F25" s="247"/>
      <c r="G25" s="126"/>
      <c r="H25" s="468" t="str">
        <f>IF(LEFT(G25,2)="48","R",IF(D25="","N/A",VLOOKUP(D25,UCM!$A$2:$B$2000,2,FALSE)))</f>
        <v>N/A</v>
      </c>
      <c r="I25" s="491"/>
      <c r="J25" s="492"/>
      <c r="K25" s="493"/>
      <c r="L25" s="491"/>
      <c r="M25" s="492"/>
      <c r="N25" s="493"/>
    </row>
    <row r="26" spans="1:17" ht="23.1" customHeight="1" x14ac:dyDescent="0.2">
      <c r="A26" s="228">
        <v>13</v>
      </c>
      <c r="B26" s="488"/>
      <c r="C26" s="466"/>
      <c r="D26" s="489"/>
      <c r="E26" s="467" t="str">
        <f t="shared" si="0"/>
        <v/>
      </c>
      <c r="F26" s="247"/>
      <c r="G26" s="126"/>
      <c r="H26" s="468" t="str">
        <f>IF(LEFT(G26,2)="48","R",IF(D26="","N/A",VLOOKUP(D26,UCM!$A$2:$B$2000,2,FALSE)))</f>
        <v>N/A</v>
      </c>
      <c r="I26" s="491"/>
      <c r="J26" s="492"/>
      <c r="K26" s="493"/>
      <c r="L26" s="491"/>
      <c r="M26" s="492"/>
      <c r="N26" s="493"/>
    </row>
    <row r="27" spans="1:17" ht="23.1" customHeight="1" x14ac:dyDescent="0.2">
      <c r="A27" s="490">
        <v>14</v>
      </c>
      <c r="B27" s="488"/>
      <c r="C27" s="466"/>
      <c r="D27" s="489"/>
      <c r="E27" s="467" t="str">
        <f t="shared" si="0"/>
        <v/>
      </c>
      <c r="F27" s="247"/>
      <c r="G27" s="126"/>
      <c r="H27" s="468" t="str">
        <f>IF(LEFT(G27,2)="48","R",IF(D27="","N/A",VLOOKUP(D27,UCM!$A$2:$B$2000,2,FALSE)))</f>
        <v>N/A</v>
      </c>
      <c r="I27" s="491"/>
      <c r="J27" s="492"/>
      <c r="K27" s="493"/>
      <c r="L27" s="491"/>
      <c r="M27" s="492"/>
      <c r="N27" s="493"/>
    </row>
    <row r="28" spans="1:17" ht="23.1" customHeight="1" x14ac:dyDescent="0.2">
      <c r="A28" s="228">
        <v>15</v>
      </c>
      <c r="B28" s="488"/>
      <c r="C28" s="466"/>
      <c r="D28" s="489"/>
      <c r="E28" s="467" t="str">
        <f t="shared" si="0"/>
        <v/>
      </c>
      <c r="F28" s="247"/>
      <c r="G28" s="126"/>
      <c r="H28" s="468" t="str">
        <f>IF(LEFT(G28,2)="48","R",IF(D28="","N/A",VLOOKUP(D28,UCM!$A$2:$B$2000,2,FALSE)))</f>
        <v>N/A</v>
      </c>
      <c r="I28" s="491"/>
      <c r="J28" s="492"/>
      <c r="K28" s="493"/>
      <c r="L28" s="491"/>
      <c r="M28" s="492"/>
      <c r="N28" s="493"/>
    </row>
    <row r="29" spans="1:17" ht="23.1" customHeight="1" x14ac:dyDescent="0.2">
      <c r="A29" s="490">
        <v>16</v>
      </c>
      <c r="B29" s="488"/>
      <c r="C29" s="466"/>
      <c r="D29" s="489"/>
      <c r="E29" s="467" t="str">
        <f t="shared" si="0"/>
        <v/>
      </c>
      <c r="F29" s="247"/>
      <c r="G29" s="126"/>
      <c r="H29" s="468" t="str">
        <f>IF(LEFT(G29,2)="48","R",IF(D29="","N/A",VLOOKUP(D29,UCM!$A$2:$B$2000,2,FALSE)))</f>
        <v>N/A</v>
      </c>
      <c r="I29" s="491"/>
      <c r="J29" s="492"/>
      <c r="K29" s="493"/>
      <c r="L29" s="491"/>
      <c r="M29" s="492"/>
      <c r="N29" s="493"/>
    </row>
    <row r="30" spans="1:17" ht="22.5" customHeight="1" x14ac:dyDescent="0.2">
      <c r="A30" s="228">
        <v>17</v>
      </c>
      <c r="B30" s="488"/>
      <c r="C30" s="466"/>
      <c r="D30" s="489"/>
      <c r="E30" s="467" t="str">
        <f t="shared" si="0"/>
        <v/>
      </c>
      <c r="F30" s="247"/>
      <c r="G30" s="126"/>
      <c r="H30" s="468" t="str">
        <f>IF(LEFT(G30,2)="48","R",IF(D30="","N/A",VLOOKUP(D30,UCM!$A$2:$B$2000,2,FALSE)))</f>
        <v>N/A</v>
      </c>
      <c r="I30" s="491"/>
      <c r="J30" s="492"/>
      <c r="K30" s="493"/>
      <c r="L30" s="491"/>
      <c r="M30" s="492"/>
      <c r="N30" s="493"/>
    </row>
    <row r="31" spans="1:17" ht="23.1" customHeight="1" x14ac:dyDescent="0.2">
      <c r="A31" s="490">
        <v>18</v>
      </c>
      <c r="B31" s="488"/>
      <c r="C31" s="466"/>
      <c r="D31" s="489"/>
      <c r="E31" s="467" t="str">
        <f t="shared" si="0"/>
        <v/>
      </c>
      <c r="F31" s="247"/>
      <c r="G31" s="126"/>
      <c r="H31" s="468" t="str">
        <f>IF(LEFT(G31,2)="48","R",IF(D31="","N/A",VLOOKUP(D31,UCM!$A$2:$B$2000,2,FALSE)))</f>
        <v>N/A</v>
      </c>
      <c r="I31" s="491"/>
      <c r="J31" s="492"/>
      <c r="K31" s="493"/>
      <c r="L31" s="491"/>
      <c r="M31" s="492"/>
      <c r="N31" s="493"/>
    </row>
    <row r="32" spans="1:17" ht="23.1" customHeight="1" x14ac:dyDescent="0.2">
      <c r="A32" s="228">
        <v>19</v>
      </c>
      <c r="B32" s="488"/>
      <c r="C32" s="466"/>
      <c r="D32" s="489"/>
      <c r="E32" s="467" t="str">
        <f t="shared" si="0"/>
        <v/>
      </c>
      <c r="F32" s="247"/>
      <c r="G32" s="126"/>
      <c r="H32" s="468" t="str">
        <f>IF(LEFT(G32,2)="48","R",IF(D32="","N/A",VLOOKUP(D32,UCM!$A$2:$B$2000,2,FALSE)))</f>
        <v>N/A</v>
      </c>
      <c r="I32" s="491"/>
      <c r="J32" s="492"/>
      <c r="K32" s="493"/>
      <c r="L32" s="491"/>
      <c r="M32" s="492"/>
      <c r="N32" s="493"/>
    </row>
    <row r="33" spans="1:14" ht="23.1" customHeight="1" x14ac:dyDescent="0.2">
      <c r="A33" s="490">
        <v>20</v>
      </c>
      <c r="B33" s="488"/>
      <c r="C33" s="466"/>
      <c r="D33" s="489"/>
      <c r="E33" s="467" t="str">
        <f t="shared" si="0"/>
        <v/>
      </c>
      <c r="F33" s="247"/>
      <c r="G33" s="126"/>
      <c r="H33" s="468" t="str">
        <f>IF(LEFT(G33,2)="48","R",IF(D33="","N/A",VLOOKUP(D33,UCM!$A$2:$B$2000,2,FALSE)))</f>
        <v>N/A</v>
      </c>
      <c r="I33" s="491"/>
      <c r="J33" s="492"/>
      <c r="K33" s="493"/>
      <c r="L33" s="491"/>
      <c r="M33" s="492"/>
      <c r="N33" s="493"/>
    </row>
    <row r="34" spans="1:14" ht="23.1" customHeight="1" x14ac:dyDescent="0.2">
      <c r="A34" s="228">
        <v>21</v>
      </c>
      <c r="B34" s="488"/>
      <c r="C34" s="466"/>
      <c r="D34" s="489"/>
      <c r="E34" s="467" t="str">
        <f t="shared" si="0"/>
        <v/>
      </c>
      <c r="F34" s="247"/>
      <c r="G34" s="126"/>
      <c r="H34" s="468" t="str">
        <f>IF(LEFT(G34,2)="48","R",IF(D34="","N/A",VLOOKUP(D34,UCM!$A$2:$B$2000,2,FALSE)))</f>
        <v>N/A</v>
      </c>
      <c r="I34" s="491"/>
      <c r="J34" s="492"/>
      <c r="K34" s="493"/>
      <c r="L34" s="491"/>
      <c r="M34" s="492"/>
      <c r="N34" s="493"/>
    </row>
    <row r="35" spans="1:14" ht="23.1" customHeight="1" x14ac:dyDescent="0.2">
      <c r="A35" s="490">
        <v>22</v>
      </c>
      <c r="B35" s="488"/>
      <c r="C35" s="466"/>
      <c r="D35" s="489"/>
      <c r="E35" s="467" t="str">
        <f t="shared" si="0"/>
        <v/>
      </c>
      <c r="F35" s="247"/>
      <c r="G35" s="126"/>
      <c r="H35" s="468" t="str">
        <f>IF(LEFT(G35,2)="48","R",IF(D35="","N/A",VLOOKUP(D35,UCM!$A$2:$B$2000,2,FALSE)))</f>
        <v>N/A</v>
      </c>
      <c r="I35" s="491"/>
      <c r="J35" s="492"/>
      <c r="K35" s="493"/>
      <c r="L35" s="491"/>
      <c r="M35" s="492"/>
      <c r="N35" s="493"/>
    </row>
    <row r="36" spans="1:14" ht="23.1" customHeight="1" x14ac:dyDescent="0.2">
      <c r="A36" s="228">
        <v>23</v>
      </c>
      <c r="B36" s="488"/>
      <c r="C36" s="466"/>
      <c r="D36" s="489"/>
      <c r="E36" s="467" t="str">
        <f t="shared" si="0"/>
        <v/>
      </c>
      <c r="F36" s="247"/>
      <c r="G36" s="126"/>
      <c r="H36" s="468" t="str">
        <f>IF(LEFT(G36,2)="48","R",IF(D36="","N/A",VLOOKUP(D36,UCM!$A$2:$B$2000,2,FALSE)))</f>
        <v>N/A</v>
      </c>
      <c r="I36" s="491"/>
      <c r="J36" s="492"/>
      <c r="K36" s="493"/>
      <c r="L36" s="491"/>
      <c r="M36" s="492"/>
      <c r="N36" s="493"/>
    </row>
    <row r="37" spans="1:14" ht="23.1" customHeight="1" x14ac:dyDescent="0.2">
      <c r="A37" s="490">
        <v>24</v>
      </c>
      <c r="B37" s="488"/>
      <c r="C37" s="466"/>
      <c r="D37" s="489"/>
      <c r="E37" s="467" t="str">
        <f t="shared" si="0"/>
        <v/>
      </c>
      <c r="F37" s="247"/>
      <c r="G37" s="126"/>
      <c r="H37" s="468" t="str">
        <f>IF(LEFT(G37,2)="48","R",IF(D37="","N/A",VLOOKUP(D37,UCM!$A$2:$B$2000,2,FALSE)))</f>
        <v>N/A</v>
      </c>
      <c r="I37" s="491"/>
      <c r="J37" s="492"/>
      <c r="K37" s="493"/>
      <c r="L37" s="491"/>
      <c r="M37" s="492"/>
      <c r="N37" s="493"/>
    </row>
    <row r="38" spans="1:14" ht="23.1" customHeight="1" x14ac:dyDescent="0.2">
      <c r="A38" s="228">
        <v>25</v>
      </c>
      <c r="B38" s="488"/>
      <c r="C38" s="466"/>
      <c r="D38" s="489"/>
      <c r="E38" s="467" t="str">
        <f t="shared" si="0"/>
        <v/>
      </c>
      <c r="F38" s="247"/>
      <c r="G38" s="126"/>
      <c r="H38" s="468" t="str">
        <f>IF(LEFT(G38,2)="48","R",IF(D38="","N/A",VLOOKUP(D38,UCM!$A$2:$B$2000,2,FALSE)))</f>
        <v>N/A</v>
      </c>
      <c r="I38" s="491"/>
      <c r="J38" s="492"/>
      <c r="K38" s="493"/>
      <c r="L38" s="491"/>
      <c r="M38" s="492"/>
      <c r="N38" s="493"/>
    </row>
    <row r="39" spans="1:14" ht="23.1" customHeight="1" x14ac:dyDescent="0.2">
      <c r="A39" s="490">
        <v>26</v>
      </c>
      <c r="B39" s="488"/>
      <c r="C39" s="466"/>
      <c r="D39" s="489"/>
      <c r="E39" s="467" t="str">
        <f t="shared" si="0"/>
        <v/>
      </c>
      <c r="F39" s="247"/>
      <c r="G39" s="126"/>
      <c r="H39" s="468" t="str">
        <f>IF(LEFT(G39,2)="48","R",IF(D39="","N/A",VLOOKUP(D39,UCM!$A$2:$B$2000,2,FALSE)))</f>
        <v>N/A</v>
      </c>
      <c r="I39" s="491"/>
      <c r="J39" s="492"/>
      <c r="K39" s="493"/>
      <c r="L39" s="491"/>
      <c r="M39" s="492"/>
      <c r="N39" s="493"/>
    </row>
    <row r="40" spans="1:14" ht="23.1" customHeight="1" x14ac:dyDescent="0.2">
      <c r="A40" s="228">
        <v>27</v>
      </c>
      <c r="B40" s="488"/>
      <c r="C40" s="466"/>
      <c r="D40" s="489"/>
      <c r="E40" s="467" t="str">
        <f t="shared" si="0"/>
        <v/>
      </c>
      <c r="F40" s="247"/>
      <c r="G40" s="126"/>
      <c r="H40" s="468" t="str">
        <f>IF(LEFT(G40,2)="48","R",IF(D40="","N/A",VLOOKUP(D40,UCM!$A$2:$B$2000,2,FALSE)))</f>
        <v>N/A</v>
      </c>
      <c r="I40" s="491"/>
      <c r="J40" s="492"/>
      <c r="K40" s="493"/>
      <c r="L40" s="491"/>
      <c r="M40" s="492"/>
      <c r="N40" s="493"/>
    </row>
    <row r="41" spans="1:14" ht="23.1" customHeight="1" x14ac:dyDescent="0.2">
      <c r="A41" s="490">
        <v>28</v>
      </c>
      <c r="B41" s="488"/>
      <c r="C41" s="466"/>
      <c r="D41" s="489"/>
      <c r="E41" s="467" t="str">
        <f t="shared" si="0"/>
        <v/>
      </c>
      <c r="F41" s="247"/>
      <c r="G41" s="126"/>
      <c r="H41" s="468" t="str">
        <f>IF(LEFT(G41,2)="48","R",IF(D41="","N/A",VLOOKUP(D41,UCM!$A$2:$B$2000,2,FALSE)))</f>
        <v>N/A</v>
      </c>
      <c r="I41" s="491"/>
      <c r="J41" s="492"/>
      <c r="K41" s="493"/>
      <c r="L41" s="491"/>
      <c r="M41" s="492"/>
      <c r="N41" s="493"/>
    </row>
    <row r="42" spans="1:14" ht="23.1" customHeight="1" x14ac:dyDescent="0.2">
      <c r="A42" s="228">
        <v>29</v>
      </c>
      <c r="B42" s="488"/>
      <c r="C42" s="466"/>
      <c r="D42" s="489"/>
      <c r="E42" s="467" t="str">
        <f t="shared" si="0"/>
        <v/>
      </c>
      <c r="F42" s="247"/>
      <c r="G42" s="126"/>
      <c r="H42" s="468" t="str">
        <f>IF(LEFT(G42,2)="48","R",IF(D42="","N/A",VLOOKUP(D42,UCM!$A$2:$B$2000,2,FALSE)))</f>
        <v>N/A</v>
      </c>
      <c r="I42" s="491"/>
      <c r="J42" s="492"/>
      <c r="K42" s="493"/>
      <c r="L42" s="491"/>
      <c r="M42" s="492"/>
      <c r="N42" s="493"/>
    </row>
    <row r="43" spans="1:14" ht="23.1" customHeight="1" x14ac:dyDescent="0.2">
      <c r="A43" s="490">
        <v>30</v>
      </c>
      <c r="B43" s="488"/>
      <c r="C43" s="466"/>
      <c r="D43" s="489"/>
      <c r="E43" s="467" t="str">
        <f t="shared" si="0"/>
        <v/>
      </c>
      <c r="F43" s="247"/>
      <c r="G43" s="126"/>
      <c r="H43" s="468" t="str">
        <f>IF(LEFT(G43,2)="48","R",IF(D43="","N/A",VLOOKUP(D43,UCM!$A$2:$B$2000,2,FALSE)))</f>
        <v>N/A</v>
      </c>
      <c r="I43" s="491"/>
      <c r="J43" s="492"/>
      <c r="K43" s="493"/>
      <c r="L43" s="491"/>
      <c r="M43" s="492"/>
      <c r="N43" s="493"/>
    </row>
    <row r="44" spans="1:14" ht="23.1" customHeight="1" x14ac:dyDescent="0.2">
      <c r="A44" s="228">
        <v>31</v>
      </c>
      <c r="B44" s="488"/>
      <c r="C44" s="466"/>
      <c r="D44" s="489"/>
      <c r="E44" s="467" t="str">
        <f t="shared" si="0"/>
        <v/>
      </c>
      <c r="F44" s="247"/>
      <c r="G44" s="126"/>
      <c r="H44" s="468" t="str">
        <f>IF(LEFT(G44,2)="48","R",IF(D44="","N/A",VLOOKUP(D44,UCM!$A$2:$B$2000,2,FALSE)))</f>
        <v>N/A</v>
      </c>
      <c r="I44" s="491"/>
      <c r="J44" s="492"/>
      <c r="K44" s="493"/>
      <c r="L44" s="491"/>
      <c r="M44" s="492"/>
      <c r="N44" s="493"/>
    </row>
    <row r="45" spans="1:14" ht="23.1" customHeight="1" x14ac:dyDescent="0.2">
      <c r="A45" s="490">
        <v>32</v>
      </c>
      <c r="B45" s="488"/>
      <c r="C45" s="466"/>
      <c r="D45" s="489"/>
      <c r="E45" s="467" t="str">
        <f t="shared" si="0"/>
        <v/>
      </c>
      <c r="F45" s="247"/>
      <c r="G45" s="126"/>
      <c r="H45" s="468" t="str">
        <f>IF(LEFT(G45,2)="48","R",IF(D45="","N/A",VLOOKUP(D45,UCM!$A$2:$B$2000,2,FALSE)))</f>
        <v>N/A</v>
      </c>
      <c r="I45" s="491"/>
      <c r="J45" s="492"/>
      <c r="K45" s="493"/>
      <c r="L45" s="491"/>
      <c r="M45" s="492"/>
      <c r="N45" s="493"/>
    </row>
    <row r="46" spans="1:14" ht="23.1" customHeight="1" x14ac:dyDescent="0.2">
      <c r="A46" s="228">
        <v>33</v>
      </c>
      <c r="B46" s="488"/>
      <c r="C46" s="466"/>
      <c r="D46" s="489"/>
      <c r="E46" s="467" t="str">
        <f t="shared" si="0"/>
        <v/>
      </c>
      <c r="F46" s="247"/>
      <c r="G46" s="126"/>
      <c r="H46" s="468" t="str">
        <f>IF(LEFT(G46,2)="48","R",IF(D46="","N/A",VLOOKUP(D46,UCM!$A$2:$B$2000,2,FALSE)))</f>
        <v>N/A</v>
      </c>
      <c r="I46" s="491"/>
      <c r="J46" s="492"/>
      <c r="K46" s="493"/>
      <c r="L46" s="491"/>
      <c r="M46" s="492"/>
      <c r="N46" s="493"/>
    </row>
    <row r="47" spans="1:14" ht="23.1" customHeight="1" x14ac:dyDescent="0.2">
      <c r="A47" s="490">
        <v>34</v>
      </c>
      <c r="B47" s="488"/>
      <c r="C47" s="466"/>
      <c r="D47" s="489"/>
      <c r="E47" s="467" t="str">
        <f t="shared" si="0"/>
        <v/>
      </c>
      <c r="F47" s="247"/>
      <c r="G47" s="126"/>
      <c r="H47" s="468" t="str">
        <f>IF(LEFT(G47,2)="48","R",IF(D47="","N/A",VLOOKUP(D47,UCM!$A$2:$B$2000,2,FALSE)))</f>
        <v>N/A</v>
      </c>
      <c r="I47" s="491"/>
      <c r="J47" s="492"/>
      <c r="K47" s="493"/>
      <c r="L47" s="491"/>
      <c r="M47" s="492"/>
      <c r="N47" s="493"/>
    </row>
    <row r="48" spans="1:14" ht="23.1" customHeight="1" x14ac:dyDescent="0.2">
      <c r="A48" s="228">
        <v>35</v>
      </c>
      <c r="B48" s="488"/>
      <c r="C48" s="466"/>
      <c r="D48" s="489"/>
      <c r="E48" s="467" t="str">
        <f t="shared" si="0"/>
        <v/>
      </c>
      <c r="F48" s="247"/>
      <c r="G48" s="126"/>
      <c r="H48" s="468" t="str">
        <f>IF(LEFT(G48,2)="48","R",IF(D48="","N/A",VLOOKUP(D48,UCM!$A$2:$B$2000,2,FALSE)))</f>
        <v>N/A</v>
      </c>
      <c r="I48" s="491"/>
      <c r="J48" s="492"/>
      <c r="K48" s="493"/>
      <c r="L48" s="491"/>
      <c r="M48" s="492"/>
      <c r="N48" s="493"/>
    </row>
    <row r="49" spans="1:14" ht="23.1" customHeight="1" x14ac:dyDescent="0.2">
      <c r="A49" s="490">
        <v>36</v>
      </c>
      <c r="B49" s="488"/>
      <c r="C49" s="466"/>
      <c r="D49" s="489"/>
      <c r="E49" s="467" t="str">
        <f t="shared" si="0"/>
        <v/>
      </c>
      <c r="F49" s="247"/>
      <c r="G49" s="126"/>
      <c r="H49" s="468" t="str">
        <f>IF(LEFT(G49,2)="48","R",IF(D49="","N/A",VLOOKUP(D49,UCM!$A$2:$B$2000,2,FALSE)))</f>
        <v>N/A</v>
      </c>
      <c r="I49" s="491"/>
      <c r="J49" s="492"/>
      <c r="K49" s="493"/>
      <c r="L49" s="491"/>
      <c r="M49" s="492"/>
      <c r="N49" s="493"/>
    </row>
    <row r="50" spans="1:14" ht="23.1" customHeight="1" x14ac:dyDescent="0.2">
      <c r="A50" s="228">
        <v>37</v>
      </c>
      <c r="B50" s="488"/>
      <c r="C50" s="466"/>
      <c r="D50" s="489"/>
      <c r="E50" s="467" t="str">
        <f t="shared" si="0"/>
        <v/>
      </c>
      <c r="F50" s="247"/>
      <c r="G50" s="126"/>
      <c r="H50" s="468" t="str">
        <f>IF(LEFT(G50,2)="48","R",IF(D50="","N/A",VLOOKUP(D50,UCM!$A$2:$B$2000,2,FALSE)))</f>
        <v>N/A</v>
      </c>
      <c r="I50" s="491"/>
      <c r="J50" s="492"/>
      <c r="K50" s="493"/>
      <c r="L50" s="491"/>
      <c r="M50" s="492"/>
      <c r="N50" s="493"/>
    </row>
    <row r="51" spans="1:14" ht="23.1" customHeight="1" x14ac:dyDescent="0.2">
      <c r="A51" s="490">
        <v>38</v>
      </c>
      <c r="B51" s="488"/>
      <c r="C51" s="466"/>
      <c r="D51" s="489"/>
      <c r="E51" s="467" t="str">
        <f t="shared" si="0"/>
        <v/>
      </c>
      <c r="F51" s="247"/>
      <c r="G51" s="126"/>
      <c r="H51" s="468" t="str">
        <f>IF(LEFT(G51,2)="48","R",IF(D51="","N/A",VLOOKUP(D51,UCM!$A$2:$B$2000,2,FALSE)))</f>
        <v>N/A</v>
      </c>
      <c r="I51" s="491"/>
      <c r="J51" s="492"/>
      <c r="K51" s="493"/>
      <c r="L51" s="491"/>
      <c r="M51" s="492"/>
      <c r="N51" s="493"/>
    </row>
    <row r="52" spans="1:14" ht="23.1" customHeight="1" x14ac:dyDescent="0.2">
      <c r="A52" s="228">
        <v>39</v>
      </c>
      <c r="B52" s="488"/>
      <c r="C52" s="466"/>
      <c r="D52" s="489"/>
      <c r="E52" s="467" t="str">
        <f t="shared" si="0"/>
        <v/>
      </c>
      <c r="F52" s="247"/>
      <c r="G52" s="126"/>
      <c r="H52" s="468" t="str">
        <f>IF(LEFT(G52,2)="48","R",IF(D52="","N/A",VLOOKUP(D52,UCM!$A$2:$B$2000,2,FALSE)))</f>
        <v>N/A</v>
      </c>
      <c r="I52" s="491"/>
      <c r="J52" s="492"/>
      <c r="K52" s="493"/>
      <c r="L52" s="491"/>
      <c r="M52" s="492"/>
      <c r="N52" s="493"/>
    </row>
    <row r="53" spans="1:14" ht="23.1" customHeight="1" x14ac:dyDescent="0.2">
      <c r="A53" s="490">
        <v>40</v>
      </c>
      <c r="B53" s="488"/>
      <c r="C53" s="466"/>
      <c r="D53" s="489"/>
      <c r="E53" s="467" t="str">
        <f t="shared" ref="E53:E83" si="1">IF(B53="","",(CONCATENATE(TEXT(B53,"###0000_);[Red](#,##0)")," ", TEXT(C53,"###000_);[Red](#,##0)")," ", TEXT(D53,"###0000_);[Red](#,##0)"))))</f>
        <v/>
      </c>
      <c r="F53" s="247"/>
      <c r="G53" s="126"/>
      <c r="H53" s="468" t="str">
        <f>IF(LEFT(G53,2)="48","R",IF(D53="","N/A",VLOOKUP(D53,UCM!$A$2:$B$2000,2,FALSE)))</f>
        <v>N/A</v>
      </c>
      <c r="I53" s="491"/>
      <c r="J53" s="492"/>
      <c r="K53" s="493"/>
      <c r="L53" s="491"/>
      <c r="M53" s="492"/>
      <c r="N53" s="493"/>
    </row>
    <row r="54" spans="1:14" ht="23.1" customHeight="1" x14ac:dyDescent="0.2">
      <c r="A54" s="228">
        <v>41</v>
      </c>
      <c r="B54" s="488"/>
      <c r="C54" s="466"/>
      <c r="D54" s="489"/>
      <c r="E54" s="467" t="str">
        <f t="shared" si="1"/>
        <v/>
      </c>
      <c r="F54" s="247"/>
      <c r="G54" s="126"/>
      <c r="H54" s="468" t="str">
        <f>IF(LEFT(G54,2)="48","R",IF(D54="","N/A",VLOOKUP(D54,UCM!$A$2:$B$2000,2,FALSE)))</f>
        <v>N/A</v>
      </c>
      <c r="I54" s="491"/>
      <c r="J54" s="492"/>
      <c r="K54" s="493"/>
      <c r="L54" s="491"/>
      <c r="M54" s="492"/>
      <c r="N54" s="493"/>
    </row>
    <row r="55" spans="1:14" ht="23.1" customHeight="1" x14ac:dyDescent="0.2">
      <c r="A55" s="490">
        <v>42</v>
      </c>
      <c r="B55" s="488"/>
      <c r="C55" s="466"/>
      <c r="D55" s="489"/>
      <c r="E55" s="467" t="str">
        <f t="shared" si="1"/>
        <v/>
      </c>
      <c r="F55" s="247"/>
      <c r="G55" s="126"/>
      <c r="H55" s="468" t="str">
        <f>IF(LEFT(G55,2)="48","R",IF(D55="","N/A",VLOOKUP(D55,UCM!$A$2:$B$2000,2,FALSE)))</f>
        <v>N/A</v>
      </c>
      <c r="I55" s="491"/>
      <c r="J55" s="492"/>
      <c r="K55" s="493"/>
      <c r="L55" s="491"/>
      <c r="M55" s="492"/>
      <c r="N55" s="493"/>
    </row>
    <row r="56" spans="1:14" ht="23.1" customHeight="1" x14ac:dyDescent="0.2">
      <c r="A56" s="228">
        <v>43</v>
      </c>
      <c r="B56" s="488"/>
      <c r="C56" s="466"/>
      <c r="D56" s="489"/>
      <c r="E56" s="467" t="str">
        <f t="shared" si="1"/>
        <v/>
      </c>
      <c r="F56" s="247"/>
      <c r="G56" s="126"/>
      <c r="H56" s="468" t="str">
        <f>IF(LEFT(G56,2)="48","R",IF(D56="","N/A",VLOOKUP(D56,UCM!$A$2:$B$2000,2,FALSE)))</f>
        <v>N/A</v>
      </c>
      <c r="I56" s="491"/>
      <c r="J56" s="492"/>
      <c r="K56" s="493"/>
      <c r="L56" s="491"/>
      <c r="M56" s="492"/>
      <c r="N56" s="493"/>
    </row>
    <row r="57" spans="1:14" ht="23.1" customHeight="1" x14ac:dyDescent="0.2">
      <c r="A57" s="490">
        <v>44</v>
      </c>
      <c r="B57" s="488"/>
      <c r="C57" s="466"/>
      <c r="D57" s="489"/>
      <c r="E57" s="467" t="str">
        <f t="shared" si="1"/>
        <v/>
      </c>
      <c r="F57" s="247"/>
      <c r="G57" s="126"/>
      <c r="H57" s="468" t="str">
        <f>IF(LEFT(G57,2)="48","R",IF(D57="","N/A",VLOOKUP(D57,UCM!$A$2:$B$2000,2,FALSE)))</f>
        <v>N/A</v>
      </c>
      <c r="I57" s="491"/>
      <c r="J57" s="492"/>
      <c r="K57" s="493"/>
      <c r="L57" s="491"/>
      <c r="M57" s="492"/>
      <c r="N57" s="493"/>
    </row>
    <row r="58" spans="1:14" ht="23.1" customHeight="1" x14ac:dyDescent="0.2">
      <c r="A58" s="228">
        <v>45</v>
      </c>
      <c r="B58" s="488"/>
      <c r="C58" s="466"/>
      <c r="D58" s="489"/>
      <c r="E58" s="467" t="str">
        <f t="shared" si="1"/>
        <v/>
      </c>
      <c r="F58" s="247"/>
      <c r="G58" s="126"/>
      <c r="H58" s="468" t="str">
        <f>IF(LEFT(G58,2)="48","R",IF(D58="","N/A",VLOOKUP(D58,UCM!$A$2:$B$2000,2,FALSE)))</f>
        <v>N/A</v>
      </c>
      <c r="I58" s="491"/>
      <c r="J58" s="492"/>
      <c r="K58" s="493"/>
      <c r="L58" s="491"/>
      <c r="M58" s="492"/>
      <c r="N58" s="493"/>
    </row>
    <row r="59" spans="1:14" ht="23.1" customHeight="1" x14ac:dyDescent="0.2">
      <c r="A59" s="490">
        <v>46</v>
      </c>
      <c r="B59" s="488"/>
      <c r="C59" s="466"/>
      <c r="D59" s="489"/>
      <c r="E59" s="467" t="str">
        <f t="shared" si="1"/>
        <v/>
      </c>
      <c r="F59" s="247"/>
      <c r="G59" s="126"/>
      <c r="H59" s="468" t="str">
        <f>IF(LEFT(G59,2)="48","R",IF(D59="","N/A",VLOOKUP(D59,UCM!$A$2:$B$2000,2,FALSE)))</f>
        <v>N/A</v>
      </c>
      <c r="I59" s="491"/>
      <c r="J59" s="492"/>
      <c r="K59" s="493"/>
      <c r="L59" s="491"/>
      <c r="M59" s="492"/>
      <c r="N59" s="493"/>
    </row>
    <row r="60" spans="1:14" ht="23.1" customHeight="1" x14ac:dyDescent="0.2">
      <c r="A60" s="228">
        <v>47</v>
      </c>
      <c r="B60" s="488"/>
      <c r="C60" s="466"/>
      <c r="D60" s="489"/>
      <c r="E60" s="467" t="str">
        <f t="shared" si="1"/>
        <v/>
      </c>
      <c r="F60" s="247"/>
      <c r="G60" s="126"/>
      <c r="H60" s="468" t="str">
        <f>IF(LEFT(G60,2)="48","R",IF(D60="","N/A",VLOOKUP(D60,UCM!$A$2:$B$2000,2,FALSE)))</f>
        <v>N/A</v>
      </c>
      <c r="I60" s="491"/>
      <c r="J60" s="492"/>
      <c r="K60" s="493"/>
      <c r="L60" s="491"/>
      <c r="M60" s="492"/>
      <c r="N60" s="493"/>
    </row>
    <row r="61" spans="1:14" ht="22.5" customHeight="1" x14ac:dyDescent="0.2">
      <c r="A61" s="490">
        <v>48</v>
      </c>
      <c r="B61" s="488"/>
      <c r="C61" s="466"/>
      <c r="D61" s="489"/>
      <c r="E61" s="467" t="str">
        <f t="shared" si="1"/>
        <v/>
      </c>
      <c r="F61" s="247"/>
      <c r="G61" s="126"/>
      <c r="H61" s="468" t="str">
        <f>IF(LEFT(G61,2)="48","R",IF(D61="","N/A",VLOOKUP(D61,UCM!$A$2:$B$2000,2,FALSE)))</f>
        <v>N/A</v>
      </c>
      <c r="I61" s="491"/>
      <c r="J61" s="492"/>
      <c r="K61" s="493"/>
      <c r="L61" s="491"/>
      <c r="M61" s="492"/>
      <c r="N61" s="493"/>
    </row>
    <row r="62" spans="1:14" ht="23.1" customHeight="1" x14ac:dyDescent="0.2">
      <c r="A62" s="228">
        <v>49</v>
      </c>
      <c r="B62" s="488"/>
      <c r="C62" s="466"/>
      <c r="D62" s="489"/>
      <c r="E62" s="467" t="str">
        <f t="shared" si="1"/>
        <v/>
      </c>
      <c r="F62" s="247"/>
      <c r="G62" s="126"/>
      <c r="H62" s="468" t="str">
        <f>IF(LEFT(G62,2)="48","R",IF(D62="","N/A",VLOOKUP(D62,UCM!$A$2:$B$2000,2,FALSE)))</f>
        <v>N/A</v>
      </c>
      <c r="I62" s="491"/>
      <c r="J62" s="492"/>
      <c r="K62" s="493"/>
      <c r="L62" s="491"/>
      <c r="M62" s="492"/>
      <c r="N62" s="493"/>
    </row>
    <row r="63" spans="1:14" ht="23.1" customHeight="1" x14ac:dyDescent="0.2">
      <c r="A63" s="490">
        <v>50</v>
      </c>
      <c r="B63" s="488"/>
      <c r="C63" s="466"/>
      <c r="D63" s="489"/>
      <c r="E63" s="467" t="str">
        <f t="shared" si="1"/>
        <v/>
      </c>
      <c r="F63" s="247"/>
      <c r="G63" s="126"/>
      <c r="H63" s="468" t="str">
        <f>IF(LEFT(G63,2)="48","R",IF(D63="","N/A",VLOOKUP(D63,UCM!$A$2:$B$2000,2,FALSE)))</f>
        <v>N/A</v>
      </c>
      <c r="I63" s="491"/>
      <c r="J63" s="492"/>
      <c r="K63" s="493"/>
      <c r="L63" s="491"/>
      <c r="M63" s="492"/>
      <c r="N63" s="493"/>
    </row>
    <row r="64" spans="1:14" ht="23.1" customHeight="1" x14ac:dyDescent="0.2">
      <c r="A64" s="228">
        <v>51</v>
      </c>
      <c r="B64" s="488"/>
      <c r="C64" s="466"/>
      <c r="D64" s="489"/>
      <c r="E64" s="467" t="str">
        <f t="shared" si="1"/>
        <v/>
      </c>
      <c r="F64" s="247"/>
      <c r="G64" s="126"/>
      <c r="H64" s="468" t="str">
        <f>IF(LEFT(G64,2)="48","R",IF(D64="","N/A",VLOOKUP(D64,UCM!$A$2:$B$2000,2,FALSE)))</f>
        <v>N/A</v>
      </c>
      <c r="I64" s="491"/>
      <c r="J64" s="492"/>
      <c r="K64" s="493"/>
      <c r="L64" s="491"/>
      <c r="M64" s="492"/>
      <c r="N64" s="493"/>
    </row>
    <row r="65" spans="1:14" ht="23.1" customHeight="1" x14ac:dyDescent="0.2">
      <c r="A65" s="490">
        <v>52</v>
      </c>
      <c r="B65" s="488"/>
      <c r="C65" s="466"/>
      <c r="D65" s="489"/>
      <c r="E65" s="467" t="str">
        <f t="shared" si="1"/>
        <v/>
      </c>
      <c r="F65" s="247"/>
      <c r="G65" s="126"/>
      <c r="H65" s="468" t="str">
        <f>IF(LEFT(G65,2)="48","R",IF(D65="","N/A",VLOOKUP(D65,UCM!$A$2:$B$2000,2,FALSE)))</f>
        <v>N/A</v>
      </c>
      <c r="I65" s="491"/>
      <c r="J65" s="492"/>
      <c r="K65" s="493"/>
      <c r="L65" s="491"/>
      <c r="M65" s="492"/>
      <c r="N65" s="493"/>
    </row>
    <row r="66" spans="1:14" ht="23.1" customHeight="1" x14ac:dyDescent="0.2">
      <c r="A66" s="228">
        <v>53</v>
      </c>
      <c r="B66" s="488"/>
      <c r="C66" s="466"/>
      <c r="D66" s="489"/>
      <c r="E66" s="467" t="str">
        <f t="shared" si="1"/>
        <v/>
      </c>
      <c r="F66" s="247"/>
      <c r="G66" s="126"/>
      <c r="H66" s="468" t="str">
        <f>IF(LEFT(G66,2)="48","R",IF(D66="","N/A",VLOOKUP(D66,UCM!$A$2:$B$2000,2,FALSE)))</f>
        <v>N/A</v>
      </c>
      <c r="I66" s="491"/>
      <c r="J66" s="492"/>
      <c r="K66" s="493"/>
      <c r="L66" s="491"/>
      <c r="M66" s="492"/>
      <c r="N66" s="493"/>
    </row>
    <row r="67" spans="1:14" ht="23.1" customHeight="1" x14ac:dyDescent="0.2">
      <c r="A67" s="490">
        <v>54</v>
      </c>
      <c r="B67" s="488"/>
      <c r="C67" s="466"/>
      <c r="D67" s="489"/>
      <c r="E67" s="467" t="str">
        <f t="shared" si="1"/>
        <v/>
      </c>
      <c r="F67" s="247"/>
      <c r="G67" s="126"/>
      <c r="H67" s="468" t="str">
        <f>IF(LEFT(G67,2)="48","R",IF(D67="","N/A",VLOOKUP(D67,UCM!$A$2:$B$2000,2,FALSE)))</f>
        <v>N/A</v>
      </c>
      <c r="I67" s="491"/>
      <c r="J67" s="492"/>
      <c r="K67" s="493"/>
      <c r="L67" s="491"/>
      <c r="M67" s="492"/>
      <c r="N67" s="493"/>
    </row>
    <row r="68" spans="1:14" ht="23.1" customHeight="1" x14ac:dyDescent="0.2">
      <c r="A68" s="228">
        <v>55</v>
      </c>
      <c r="B68" s="488"/>
      <c r="C68" s="466"/>
      <c r="D68" s="489"/>
      <c r="E68" s="467" t="str">
        <f t="shared" si="1"/>
        <v/>
      </c>
      <c r="F68" s="247"/>
      <c r="G68" s="126"/>
      <c r="H68" s="468" t="str">
        <f>IF(LEFT(G68,2)="48","R",IF(D68="","N/A",VLOOKUP(D68,UCM!$A$2:$B$2000,2,FALSE)))</f>
        <v>N/A</v>
      </c>
      <c r="I68" s="491"/>
      <c r="J68" s="492"/>
      <c r="K68" s="493"/>
      <c r="L68" s="491"/>
      <c r="M68" s="492"/>
      <c r="N68" s="493"/>
    </row>
    <row r="69" spans="1:14" ht="23.1" customHeight="1" x14ac:dyDescent="0.2">
      <c r="A69" s="490">
        <v>56</v>
      </c>
      <c r="B69" s="488"/>
      <c r="C69" s="466"/>
      <c r="D69" s="489"/>
      <c r="E69" s="467" t="str">
        <f t="shared" si="1"/>
        <v/>
      </c>
      <c r="F69" s="247"/>
      <c r="G69" s="126"/>
      <c r="H69" s="468" t="str">
        <f>IF(LEFT(G69,2)="48","R",IF(D69="","N/A",VLOOKUP(D69,UCM!$A$2:$B$2000,2,FALSE)))</f>
        <v>N/A</v>
      </c>
      <c r="I69" s="491"/>
      <c r="J69" s="492"/>
      <c r="K69" s="493"/>
      <c r="L69" s="491"/>
      <c r="M69" s="492"/>
      <c r="N69" s="493"/>
    </row>
    <row r="70" spans="1:14" ht="23.1" customHeight="1" x14ac:dyDescent="0.2">
      <c r="A70" s="228">
        <v>57</v>
      </c>
      <c r="B70" s="488"/>
      <c r="C70" s="466"/>
      <c r="D70" s="489"/>
      <c r="E70" s="467" t="str">
        <f t="shared" si="1"/>
        <v/>
      </c>
      <c r="F70" s="247"/>
      <c r="G70" s="126"/>
      <c r="H70" s="468" t="str">
        <f>IF(LEFT(G70,2)="48","R",IF(D70="","N/A",VLOOKUP(D70,UCM!$A$2:$B$2000,2,FALSE)))</f>
        <v>N/A</v>
      </c>
      <c r="I70" s="491"/>
      <c r="J70" s="492"/>
      <c r="K70" s="493"/>
      <c r="L70" s="491"/>
      <c r="M70" s="492"/>
      <c r="N70" s="493"/>
    </row>
    <row r="71" spans="1:14" ht="23.1" customHeight="1" x14ac:dyDescent="0.2">
      <c r="A71" s="490">
        <v>58</v>
      </c>
      <c r="B71" s="488"/>
      <c r="C71" s="466"/>
      <c r="D71" s="489"/>
      <c r="E71" s="467" t="str">
        <f t="shared" si="1"/>
        <v/>
      </c>
      <c r="F71" s="247"/>
      <c r="G71" s="126"/>
      <c r="H71" s="468" t="str">
        <f>IF(LEFT(G71,2)="48","R",IF(D71="","N/A",VLOOKUP(D71,UCM!$A$2:$B$2000,2,FALSE)))</f>
        <v>N/A</v>
      </c>
      <c r="I71" s="491"/>
      <c r="J71" s="492"/>
      <c r="K71" s="493"/>
      <c r="L71" s="491"/>
      <c r="M71" s="492"/>
      <c r="N71" s="493"/>
    </row>
    <row r="72" spans="1:14" ht="23.1" customHeight="1" x14ac:dyDescent="0.2">
      <c r="A72" s="228">
        <v>59</v>
      </c>
      <c r="B72" s="488"/>
      <c r="C72" s="466"/>
      <c r="D72" s="489"/>
      <c r="E72" s="467" t="str">
        <f t="shared" si="1"/>
        <v/>
      </c>
      <c r="F72" s="247"/>
      <c r="G72" s="126"/>
      <c r="H72" s="468" t="str">
        <f>IF(LEFT(G72,2)="48","R",IF(D72="","N/A",VLOOKUP(D72,UCM!$A$2:$B$2000,2,FALSE)))</f>
        <v>N/A</v>
      </c>
      <c r="I72" s="491"/>
      <c r="J72" s="492"/>
      <c r="K72" s="493"/>
      <c r="L72" s="491"/>
      <c r="M72" s="492"/>
      <c r="N72" s="493"/>
    </row>
    <row r="73" spans="1:14" ht="23.1" customHeight="1" x14ac:dyDescent="0.2">
      <c r="A73" s="490">
        <v>60</v>
      </c>
      <c r="B73" s="488"/>
      <c r="C73" s="466"/>
      <c r="D73" s="489"/>
      <c r="E73" s="467" t="str">
        <f t="shared" si="1"/>
        <v/>
      </c>
      <c r="F73" s="247"/>
      <c r="G73" s="126"/>
      <c r="H73" s="468" t="str">
        <f>IF(LEFT(G73,2)="48","R",IF(D73="","N/A",VLOOKUP(D73,UCM!$A$2:$B$2000,2,FALSE)))</f>
        <v>N/A</v>
      </c>
      <c r="I73" s="491"/>
      <c r="J73" s="492"/>
      <c r="K73" s="493"/>
      <c r="L73" s="491"/>
      <c r="M73" s="492"/>
      <c r="N73" s="493"/>
    </row>
    <row r="74" spans="1:14" ht="23.1" customHeight="1" x14ac:dyDescent="0.2">
      <c r="A74" s="228">
        <v>61</v>
      </c>
      <c r="B74" s="488"/>
      <c r="C74" s="466"/>
      <c r="D74" s="489"/>
      <c r="E74" s="467" t="str">
        <f t="shared" si="1"/>
        <v/>
      </c>
      <c r="F74" s="247"/>
      <c r="G74" s="126"/>
      <c r="H74" s="468" t="str">
        <f>IF(LEFT(G74,2)="48","R",IF(D74="","N/A",VLOOKUP(D74,UCM!$A$2:$B$2000,2,FALSE)))</f>
        <v>N/A</v>
      </c>
      <c r="I74" s="491"/>
      <c r="J74" s="492"/>
      <c r="K74" s="493"/>
      <c r="L74" s="491"/>
      <c r="M74" s="492"/>
      <c r="N74" s="493"/>
    </row>
    <row r="75" spans="1:14" ht="23.1" customHeight="1" x14ac:dyDescent="0.2">
      <c r="A75" s="490">
        <v>62</v>
      </c>
      <c r="B75" s="488"/>
      <c r="C75" s="466"/>
      <c r="D75" s="489"/>
      <c r="E75" s="467" t="str">
        <f t="shared" si="1"/>
        <v/>
      </c>
      <c r="F75" s="247"/>
      <c r="G75" s="126"/>
      <c r="H75" s="468" t="str">
        <f>IF(LEFT(G75,2)="48","R",IF(D75="","N/A",VLOOKUP(D75,UCM!$A$2:$B$2000,2,FALSE)))</f>
        <v>N/A</v>
      </c>
      <c r="I75" s="491"/>
      <c r="J75" s="492"/>
      <c r="K75" s="493"/>
      <c r="L75" s="491"/>
      <c r="M75" s="492"/>
      <c r="N75" s="493"/>
    </row>
    <row r="76" spans="1:14" ht="23.1" customHeight="1" x14ac:dyDescent="0.2">
      <c r="A76" s="228">
        <v>63</v>
      </c>
      <c r="B76" s="488"/>
      <c r="C76" s="466"/>
      <c r="D76" s="489"/>
      <c r="E76" s="467" t="str">
        <f t="shared" si="1"/>
        <v/>
      </c>
      <c r="F76" s="247"/>
      <c r="G76" s="126"/>
      <c r="H76" s="468" t="str">
        <f>IF(LEFT(G76,2)="48","R",IF(D76="","N/A",VLOOKUP(D76,UCM!$A$2:$B$2000,2,FALSE)))</f>
        <v>N/A</v>
      </c>
      <c r="I76" s="491"/>
      <c r="J76" s="492"/>
      <c r="K76" s="493"/>
      <c r="L76" s="491"/>
      <c r="M76" s="492"/>
      <c r="N76" s="493"/>
    </row>
    <row r="77" spans="1:14" ht="23.1" customHeight="1" x14ac:dyDescent="0.2">
      <c r="A77" s="490">
        <v>64</v>
      </c>
      <c r="B77" s="488"/>
      <c r="C77" s="466"/>
      <c r="D77" s="489"/>
      <c r="E77" s="467" t="str">
        <f t="shared" si="1"/>
        <v/>
      </c>
      <c r="F77" s="247"/>
      <c r="G77" s="126"/>
      <c r="H77" s="468" t="str">
        <f>IF(LEFT(G77,2)="48","R",IF(D77="","N/A",VLOOKUP(D77,UCM!$A$2:$B$2000,2,FALSE)))</f>
        <v>N/A</v>
      </c>
      <c r="I77" s="491"/>
      <c r="J77" s="492"/>
      <c r="K77" s="493"/>
      <c r="L77" s="491"/>
      <c r="M77" s="492"/>
      <c r="N77" s="493"/>
    </row>
    <row r="78" spans="1:14" ht="23.1" customHeight="1" x14ac:dyDescent="0.2">
      <c r="A78" s="228">
        <v>65</v>
      </c>
      <c r="B78" s="488"/>
      <c r="C78" s="466"/>
      <c r="D78" s="489"/>
      <c r="E78" s="467" t="str">
        <f t="shared" si="1"/>
        <v/>
      </c>
      <c r="F78" s="247"/>
      <c r="G78" s="126"/>
      <c r="H78" s="468" t="str">
        <f>IF(LEFT(G78,2)="48","R",IF(D78="","N/A",VLOOKUP(D78,UCM!$A$2:$B$2000,2,FALSE)))</f>
        <v>N/A</v>
      </c>
      <c r="I78" s="491"/>
      <c r="J78" s="492"/>
      <c r="K78" s="493"/>
      <c r="L78" s="491"/>
      <c r="M78" s="492"/>
      <c r="N78" s="493"/>
    </row>
    <row r="79" spans="1:14" ht="23.1" customHeight="1" x14ac:dyDescent="0.2">
      <c r="A79" s="490">
        <v>66</v>
      </c>
      <c r="B79" s="488"/>
      <c r="C79" s="466"/>
      <c r="D79" s="489"/>
      <c r="E79" s="467" t="str">
        <f t="shared" si="1"/>
        <v/>
      </c>
      <c r="F79" s="247"/>
      <c r="G79" s="126"/>
      <c r="H79" s="468" t="str">
        <f>IF(LEFT(G79,2)="48","R",IF(D79="","N/A",VLOOKUP(D79,UCM!$A$2:$B$2000,2,FALSE)))</f>
        <v>N/A</v>
      </c>
      <c r="I79" s="491"/>
      <c r="J79" s="492"/>
      <c r="K79" s="493"/>
      <c r="L79" s="491"/>
      <c r="M79" s="492"/>
      <c r="N79" s="493"/>
    </row>
    <row r="80" spans="1:14" ht="23.1" customHeight="1" x14ac:dyDescent="0.2">
      <c r="A80" s="228">
        <v>67</v>
      </c>
      <c r="B80" s="488"/>
      <c r="C80" s="466"/>
      <c r="D80" s="489"/>
      <c r="E80" s="467" t="str">
        <f t="shared" si="1"/>
        <v/>
      </c>
      <c r="F80" s="247"/>
      <c r="G80" s="126"/>
      <c r="H80" s="468" t="str">
        <f>IF(LEFT(G80,2)="48","R",IF(D80="","N/A",VLOOKUP(D80,UCM!$A$2:$B$2000,2,FALSE)))</f>
        <v>N/A</v>
      </c>
      <c r="I80" s="491"/>
      <c r="J80" s="492"/>
      <c r="K80" s="493"/>
      <c r="L80" s="491"/>
      <c r="M80" s="492"/>
      <c r="N80" s="493"/>
    </row>
    <row r="81" spans="1:14" ht="23.1" customHeight="1" x14ac:dyDescent="0.2">
      <c r="A81" s="490">
        <v>68</v>
      </c>
      <c r="B81" s="488"/>
      <c r="C81" s="466"/>
      <c r="D81" s="489"/>
      <c r="E81" s="467" t="str">
        <f t="shared" si="1"/>
        <v/>
      </c>
      <c r="F81" s="247"/>
      <c r="G81" s="126"/>
      <c r="H81" s="468" t="str">
        <f>IF(LEFT(G81,2)="48","R",IF(D81="","N/A",VLOOKUP(D81,UCM!$A$2:$B$2000,2,FALSE)))</f>
        <v>N/A</v>
      </c>
      <c r="I81" s="491"/>
      <c r="J81" s="492"/>
      <c r="K81" s="493"/>
      <c r="L81" s="491"/>
      <c r="M81" s="492"/>
      <c r="N81" s="493"/>
    </row>
    <row r="82" spans="1:14" ht="23.1" customHeight="1" x14ac:dyDescent="0.2">
      <c r="A82" s="228">
        <v>69</v>
      </c>
      <c r="B82" s="488"/>
      <c r="C82" s="466"/>
      <c r="D82" s="489"/>
      <c r="E82" s="467" t="str">
        <f t="shared" si="1"/>
        <v/>
      </c>
      <c r="F82" s="247"/>
      <c r="G82" s="126"/>
      <c r="H82" s="468" t="str">
        <f>IF(LEFT(G82,2)="48","R",IF(D82="","N/A",VLOOKUP(D82,UCM!$A$2:$B$2000,2,FALSE)))</f>
        <v>N/A</v>
      </c>
      <c r="I82" s="491"/>
      <c r="J82" s="492"/>
      <c r="K82" s="493"/>
      <c r="L82" s="491"/>
      <c r="M82" s="492"/>
      <c r="N82" s="493"/>
    </row>
    <row r="83" spans="1:14" ht="23.1" customHeight="1" x14ac:dyDescent="0.2">
      <c r="A83" s="490">
        <v>70</v>
      </c>
      <c r="B83" s="488"/>
      <c r="C83" s="466"/>
      <c r="D83" s="489"/>
      <c r="E83" s="467" t="str">
        <f t="shared" si="1"/>
        <v/>
      </c>
      <c r="F83" s="247"/>
      <c r="G83" s="126"/>
      <c r="H83" s="468" t="str">
        <f>IF(LEFT(G83,2)="48","R",IF(D83="","N/A",VLOOKUP(D83,UCM!$A$2:$B$2000,2,FALSE)))</f>
        <v>N/A</v>
      </c>
      <c r="I83" s="491"/>
      <c r="J83" s="492"/>
      <c r="K83" s="493"/>
      <c r="L83" s="491"/>
      <c r="M83" s="492"/>
      <c r="N83" s="493"/>
    </row>
    <row r="84" spans="1:14" ht="23.1" customHeight="1" x14ac:dyDescent="0.2">
      <c r="A84" s="228">
        <v>71</v>
      </c>
      <c r="B84" s="488"/>
      <c r="C84" s="466"/>
      <c r="D84" s="489"/>
      <c r="E84" s="467" t="str">
        <f t="shared" si="0"/>
        <v/>
      </c>
      <c r="F84" s="247"/>
      <c r="G84" s="126"/>
      <c r="H84" s="468" t="str">
        <f>IF(LEFT(G84,2)="48","R",IF(D84="","N/A",VLOOKUP(D84,UCM!$A$2:$B$2000,2,FALSE)))</f>
        <v>N/A</v>
      </c>
      <c r="I84" s="491"/>
      <c r="J84" s="492"/>
      <c r="K84" s="493"/>
      <c r="L84" s="491"/>
      <c r="M84" s="492"/>
      <c r="N84" s="493"/>
    </row>
    <row r="85" spans="1:14" ht="23.1" customHeight="1" x14ac:dyDescent="0.2">
      <c r="A85" s="490">
        <v>72</v>
      </c>
      <c r="B85" s="488"/>
      <c r="C85" s="466"/>
      <c r="D85" s="489"/>
      <c r="E85" s="467" t="str">
        <f t="shared" si="0"/>
        <v/>
      </c>
      <c r="F85" s="247"/>
      <c r="G85" s="126"/>
      <c r="H85" s="468" t="str">
        <f>IF(LEFT(G85,2)="48","R",IF(D85="","N/A",VLOOKUP(D85,UCM!$A$2:$B$2000,2,FALSE)))</f>
        <v>N/A</v>
      </c>
      <c r="I85" s="491"/>
      <c r="J85" s="492"/>
      <c r="K85" s="493"/>
      <c r="L85" s="491"/>
      <c r="M85" s="492"/>
      <c r="N85" s="493"/>
    </row>
    <row r="86" spans="1:14" ht="23.1" customHeight="1" x14ac:dyDescent="0.2">
      <c r="A86" s="228">
        <v>73</v>
      </c>
      <c r="B86" s="488"/>
      <c r="C86" s="466"/>
      <c r="D86" s="489"/>
      <c r="E86" s="467" t="str">
        <f t="shared" si="0"/>
        <v/>
      </c>
      <c r="F86" s="247"/>
      <c r="G86" s="126"/>
      <c r="H86" s="468" t="str">
        <f>IF(LEFT(G86,2)="48","R",IF(D86="","N/A",VLOOKUP(D86,UCM!$A$2:$B$2000,2,FALSE)))</f>
        <v>N/A</v>
      </c>
      <c r="I86" s="491"/>
      <c r="J86" s="492"/>
      <c r="K86" s="493"/>
      <c r="L86" s="491"/>
      <c r="M86" s="492"/>
      <c r="N86" s="493"/>
    </row>
    <row r="87" spans="1:14" ht="23.1" customHeight="1" x14ac:dyDescent="0.2">
      <c r="A87" s="490">
        <v>74</v>
      </c>
      <c r="B87" s="488"/>
      <c r="C87" s="466"/>
      <c r="D87" s="489"/>
      <c r="E87" s="467" t="str">
        <f t="shared" si="0"/>
        <v/>
      </c>
      <c r="F87" s="247"/>
      <c r="G87" s="126"/>
      <c r="H87" s="468" t="str">
        <f>IF(LEFT(G87,2)="48","R",IF(D87="","N/A",VLOOKUP(D87,UCM!$A$2:$B$2000,2,FALSE)))</f>
        <v>N/A</v>
      </c>
      <c r="I87" s="491"/>
      <c r="J87" s="492"/>
      <c r="K87" s="493"/>
      <c r="L87" s="491"/>
      <c r="M87" s="492"/>
      <c r="N87" s="493"/>
    </row>
    <row r="88" spans="1:14" ht="23.1" customHeight="1" x14ac:dyDescent="0.2">
      <c r="A88" s="228">
        <v>75</v>
      </c>
      <c r="B88" s="488"/>
      <c r="C88" s="466"/>
      <c r="D88" s="489"/>
      <c r="E88" s="467" t="str">
        <f t="shared" si="0"/>
        <v/>
      </c>
      <c r="F88" s="247"/>
      <c r="G88" s="126"/>
      <c r="H88" s="468" t="str">
        <f>IF(LEFT(G88,2)="48","R",IF(D88="","N/A",VLOOKUP(D88,UCM!$A$2:$B$2000,2,FALSE)))</f>
        <v>N/A</v>
      </c>
      <c r="I88" s="491"/>
      <c r="J88" s="492"/>
      <c r="K88" s="493"/>
      <c r="L88" s="491"/>
      <c r="M88" s="492"/>
      <c r="N88" s="493"/>
    </row>
    <row r="89" spans="1:14" ht="23.1" customHeight="1" x14ac:dyDescent="0.2">
      <c r="A89" s="490">
        <v>76</v>
      </c>
      <c r="B89" s="488"/>
      <c r="C89" s="466"/>
      <c r="D89" s="489"/>
      <c r="E89" s="467" t="str">
        <f t="shared" si="0"/>
        <v/>
      </c>
      <c r="F89" s="247"/>
      <c r="G89" s="126"/>
      <c r="H89" s="468" t="str">
        <f>IF(LEFT(G89,2)="48","R",IF(D89="","N/A",VLOOKUP(D89,UCM!$A$2:$B$2000,2,FALSE)))</f>
        <v>N/A</v>
      </c>
      <c r="I89" s="491"/>
      <c r="J89" s="492"/>
      <c r="K89" s="493"/>
      <c r="L89" s="491"/>
      <c r="M89" s="492"/>
      <c r="N89" s="493"/>
    </row>
    <row r="90" spans="1:14" ht="23.1" customHeight="1" x14ac:dyDescent="0.2">
      <c r="A90" s="228">
        <v>77</v>
      </c>
      <c r="B90" s="488"/>
      <c r="C90" s="466"/>
      <c r="D90" s="489"/>
      <c r="E90" s="467" t="str">
        <f t="shared" si="0"/>
        <v/>
      </c>
      <c r="F90" s="247"/>
      <c r="G90" s="126"/>
      <c r="H90" s="468" t="str">
        <f>IF(LEFT(G90,2)="48","R",IF(D90="","N/A",VLOOKUP(D90,UCM!$A$2:$B$2000,2,FALSE)))</f>
        <v>N/A</v>
      </c>
      <c r="I90" s="491"/>
      <c r="J90" s="492"/>
      <c r="K90" s="493"/>
      <c r="L90" s="491"/>
      <c r="M90" s="492"/>
      <c r="N90" s="493"/>
    </row>
    <row r="91" spans="1:14" ht="23.1" customHeight="1" x14ac:dyDescent="0.2">
      <c r="A91" s="490">
        <v>78</v>
      </c>
      <c r="B91" s="488"/>
      <c r="C91" s="466"/>
      <c r="D91" s="489"/>
      <c r="E91" s="467" t="str">
        <f t="shared" si="0"/>
        <v/>
      </c>
      <c r="F91" s="247"/>
      <c r="G91" s="126"/>
      <c r="H91" s="468" t="str">
        <f>IF(LEFT(G91,2)="48","R",IF(D91="","N/A",VLOOKUP(D91,UCM!$A$2:$B$2000,2,FALSE)))</f>
        <v>N/A</v>
      </c>
      <c r="I91" s="491"/>
      <c r="J91" s="492"/>
      <c r="K91" s="493"/>
      <c r="L91" s="491"/>
      <c r="M91" s="492"/>
      <c r="N91" s="493"/>
    </row>
    <row r="92" spans="1:14" ht="22.5" customHeight="1" x14ac:dyDescent="0.2">
      <c r="A92" s="228">
        <v>79</v>
      </c>
      <c r="B92" s="488"/>
      <c r="C92" s="466"/>
      <c r="D92" s="489"/>
      <c r="E92" s="467" t="str">
        <f t="shared" si="0"/>
        <v/>
      </c>
      <c r="F92" s="247"/>
      <c r="G92" s="126"/>
      <c r="H92" s="468" t="str">
        <f>IF(LEFT(G92,2)="48","R",IF(D92="","N/A",VLOOKUP(D92,UCM!$A$2:$B$2000,2,FALSE)))</f>
        <v>N/A</v>
      </c>
      <c r="I92" s="491"/>
      <c r="J92" s="492"/>
      <c r="K92" s="493"/>
      <c r="L92" s="491"/>
      <c r="M92" s="492"/>
      <c r="N92" s="493"/>
    </row>
    <row r="93" spans="1:14" ht="23.1" customHeight="1" x14ac:dyDescent="0.2">
      <c r="A93" s="490">
        <v>80</v>
      </c>
      <c r="B93" s="488"/>
      <c r="C93" s="466"/>
      <c r="D93" s="489"/>
      <c r="E93" s="467" t="str">
        <f t="shared" si="0"/>
        <v/>
      </c>
      <c r="F93" s="247"/>
      <c r="G93" s="126"/>
      <c r="H93" s="468" t="str">
        <f>IF(LEFT(G93,2)="48","R",IF(D93="","N/A",VLOOKUP(D93,UCM!$A$2:$B$2000,2,FALSE)))</f>
        <v>N/A</v>
      </c>
      <c r="I93" s="491"/>
      <c r="J93" s="492"/>
      <c r="K93" s="493"/>
      <c r="L93" s="491"/>
      <c r="M93" s="492"/>
      <c r="N93" s="493"/>
    </row>
    <row r="94" spans="1:14" ht="23.1" customHeight="1" x14ac:dyDescent="0.2">
      <c r="A94" s="228">
        <v>81</v>
      </c>
      <c r="B94" s="488"/>
      <c r="C94" s="466"/>
      <c r="D94" s="489"/>
      <c r="E94" s="467" t="str">
        <f t="shared" si="0"/>
        <v/>
      </c>
      <c r="F94" s="247"/>
      <c r="G94" s="126"/>
      <c r="H94" s="468" t="str">
        <f>IF(LEFT(G94,2)="48","R",IF(D94="","N/A",VLOOKUP(D94,UCM!$A$2:$B$2000,2,FALSE)))</f>
        <v>N/A</v>
      </c>
      <c r="I94" s="491"/>
      <c r="J94" s="492"/>
      <c r="K94" s="493"/>
      <c r="L94" s="491"/>
      <c r="M94" s="492"/>
      <c r="N94" s="493"/>
    </row>
    <row r="95" spans="1:14" ht="23.1" customHeight="1" x14ac:dyDescent="0.2">
      <c r="A95" s="490">
        <v>82</v>
      </c>
      <c r="B95" s="488"/>
      <c r="C95" s="466"/>
      <c r="D95" s="489"/>
      <c r="E95" s="467" t="str">
        <f t="shared" si="0"/>
        <v/>
      </c>
      <c r="F95" s="247"/>
      <c r="G95" s="126"/>
      <c r="H95" s="468" t="str">
        <f>IF(LEFT(G95,2)="48","R",IF(D95="","N/A",VLOOKUP(D95,UCM!$A$2:$B$2000,2,FALSE)))</f>
        <v>N/A</v>
      </c>
      <c r="I95" s="491"/>
      <c r="J95" s="492"/>
      <c r="K95" s="493"/>
      <c r="L95" s="491"/>
      <c r="M95" s="492"/>
      <c r="N95" s="493"/>
    </row>
    <row r="96" spans="1:14" ht="23.1" customHeight="1" x14ac:dyDescent="0.2">
      <c r="A96" s="228">
        <v>83</v>
      </c>
      <c r="B96" s="488"/>
      <c r="C96" s="466"/>
      <c r="D96" s="489"/>
      <c r="E96" s="467" t="str">
        <f t="shared" si="0"/>
        <v/>
      </c>
      <c r="F96" s="247"/>
      <c r="G96" s="126"/>
      <c r="H96" s="468" t="str">
        <f>IF(LEFT(G96,2)="48","R",IF(D96="","N/A",VLOOKUP(D96,UCM!$A$2:$B$2000,2,FALSE)))</f>
        <v>N/A</v>
      </c>
      <c r="I96" s="491"/>
      <c r="J96" s="492"/>
      <c r="K96" s="493"/>
      <c r="L96" s="491"/>
      <c r="M96" s="492"/>
      <c r="N96" s="493"/>
    </row>
    <row r="97" spans="1:14" ht="23.1" customHeight="1" x14ac:dyDescent="0.2">
      <c r="A97" s="490">
        <v>84</v>
      </c>
      <c r="B97" s="488"/>
      <c r="C97" s="466"/>
      <c r="D97" s="489"/>
      <c r="E97" s="467" t="str">
        <f t="shared" si="0"/>
        <v/>
      </c>
      <c r="F97" s="247"/>
      <c r="G97" s="126"/>
      <c r="H97" s="468" t="str">
        <f>IF(LEFT(G97,2)="48","R",IF(D97="","N/A",VLOOKUP(D97,UCM!$A$2:$B$2000,2,FALSE)))</f>
        <v>N/A</v>
      </c>
      <c r="I97" s="491"/>
      <c r="J97" s="492"/>
      <c r="K97" s="493"/>
      <c r="L97" s="491"/>
      <c r="M97" s="492"/>
      <c r="N97" s="493"/>
    </row>
    <row r="98" spans="1:14" ht="23.1" customHeight="1" x14ac:dyDescent="0.2">
      <c r="A98" s="228">
        <v>85</v>
      </c>
      <c r="B98" s="488"/>
      <c r="C98" s="466"/>
      <c r="D98" s="489"/>
      <c r="E98" s="467" t="str">
        <f t="shared" si="0"/>
        <v/>
      </c>
      <c r="F98" s="247"/>
      <c r="G98" s="126"/>
      <c r="H98" s="468" t="str">
        <f>IF(LEFT(G98,2)="48","R",IF(D98="","N/A",VLOOKUP(D98,UCM!$A$2:$B$2000,2,FALSE)))</f>
        <v>N/A</v>
      </c>
      <c r="I98" s="491"/>
      <c r="J98" s="492"/>
      <c r="K98" s="493"/>
      <c r="L98" s="491"/>
      <c r="M98" s="492"/>
      <c r="N98" s="493"/>
    </row>
    <row r="99" spans="1:14" ht="23.1" customHeight="1" x14ac:dyDescent="0.2">
      <c r="A99" s="490">
        <v>86</v>
      </c>
      <c r="B99" s="488"/>
      <c r="C99" s="466"/>
      <c r="D99" s="489"/>
      <c r="E99" s="467" t="str">
        <f t="shared" si="0"/>
        <v/>
      </c>
      <c r="F99" s="247"/>
      <c r="G99" s="126"/>
      <c r="H99" s="468" t="str">
        <f>IF(LEFT(G99,2)="48","R",IF(D99="","N/A",VLOOKUP(D99,UCM!$A$2:$B$2000,2,FALSE)))</f>
        <v>N/A</v>
      </c>
      <c r="I99" s="491"/>
      <c r="J99" s="492"/>
      <c r="K99" s="493"/>
      <c r="L99" s="491"/>
      <c r="M99" s="492"/>
      <c r="N99" s="493"/>
    </row>
    <row r="100" spans="1:14" ht="23.1" customHeight="1" x14ac:dyDescent="0.2">
      <c r="A100" s="228">
        <v>87</v>
      </c>
      <c r="B100" s="488"/>
      <c r="C100" s="466"/>
      <c r="D100" s="489"/>
      <c r="E100" s="467" t="str">
        <f t="shared" si="0"/>
        <v/>
      </c>
      <c r="F100" s="247"/>
      <c r="G100" s="126"/>
      <c r="H100" s="468" t="str">
        <f>IF(LEFT(G100,2)="48","R",IF(D100="","N/A",VLOOKUP(D100,UCM!$A$2:$B$2000,2,FALSE)))</f>
        <v>N/A</v>
      </c>
      <c r="I100" s="491"/>
      <c r="J100" s="492"/>
      <c r="K100" s="493"/>
      <c r="L100" s="491"/>
      <c r="M100" s="492"/>
      <c r="N100" s="493"/>
    </row>
    <row r="101" spans="1:14" ht="23.1" customHeight="1" x14ac:dyDescent="0.2">
      <c r="A101" s="490">
        <v>88</v>
      </c>
      <c r="B101" s="488"/>
      <c r="C101" s="466"/>
      <c r="D101" s="489"/>
      <c r="E101" s="467" t="str">
        <f t="shared" si="0"/>
        <v/>
      </c>
      <c r="F101" s="247"/>
      <c r="G101" s="126"/>
      <c r="H101" s="468" t="str">
        <f>IF(LEFT(G101,2)="48","R",IF(D101="","N/A",VLOOKUP(D101,UCM!$A$2:$B$2000,2,FALSE)))</f>
        <v>N/A</v>
      </c>
      <c r="I101" s="491"/>
      <c r="J101" s="492"/>
      <c r="K101" s="493"/>
      <c r="L101" s="491"/>
      <c r="M101" s="492"/>
      <c r="N101" s="493"/>
    </row>
    <row r="102" spans="1:14" ht="23.1" customHeight="1" x14ac:dyDescent="0.2">
      <c r="A102" s="228">
        <v>89</v>
      </c>
      <c r="B102" s="488"/>
      <c r="C102" s="466"/>
      <c r="D102" s="489"/>
      <c r="E102" s="467" t="str">
        <f t="shared" si="0"/>
        <v/>
      </c>
      <c r="F102" s="247"/>
      <c r="G102" s="126"/>
      <c r="H102" s="468" t="str">
        <f>IF(LEFT(G102,2)="48","R",IF(D102="","N/A",VLOOKUP(D102,UCM!$A$2:$B$2000,2,FALSE)))</f>
        <v>N/A</v>
      </c>
      <c r="I102" s="491"/>
      <c r="J102" s="492"/>
      <c r="K102" s="493"/>
      <c r="L102" s="491"/>
      <c r="M102" s="492"/>
      <c r="N102" s="493"/>
    </row>
    <row r="103" spans="1:14" ht="23.1" customHeight="1" x14ac:dyDescent="0.2">
      <c r="A103" s="490">
        <v>90</v>
      </c>
      <c r="B103" s="488"/>
      <c r="C103" s="466"/>
      <c r="D103" s="489"/>
      <c r="E103" s="467" t="str">
        <f t="shared" si="0"/>
        <v/>
      </c>
      <c r="F103" s="247"/>
      <c r="G103" s="126"/>
      <c r="H103" s="468" t="str">
        <f>IF(LEFT(G103,2)="48","R",IF(D103="","N/A",VLOOKUP(D103,UCM!$A$2:$B$2000,2,FALSE)))</f>
        <v>N/A</v>
      </c>
      <c r="I103" s="491"/>
      <c r="J103" s="492"/>
      <c r="K103" s="493"/>
      <c r="L103" s="491"/>
      <c r="M103" s="492"/>
      <c r="N103" s="493"/>
    </row>
    <row r="104" spans="1:14" ht="23.1" customHeight="1" x14ac:dyDescent="0.2">
      <c r="A104" s="228">
        <v>91</v>
      </c>
      <c r="B104" s="488"/>
      <c r="C104" s="466"/>
      <c r="D104" s="489"/>
      <c r="E104" s="467" t="str">
        <f t="shared" si="0"/>
        <v/>
      </c>
      <c r="F104" s="247"/>
      <c r="G104" s="126"/>
      <c r="H104" s="468" t="str">
        <f>IF(LEFT(G104,2)="48","R",IF(D104="","N/A",VLOOKUP(D104,UCM!$A$2:$B$2000,2,FALSE)))</f>
        <v>N/A</v>
      </c>
      <c r="I104" s="491"/>
      <c r="J104" s="492"/>
      <c r="K104" s="493"/>
      <c r="L104" s="491"/>
      <c r="M104" s="492"/>
      <c r="N104" s="493"/>
    </row>
    <row r="105" spans="1:14" ht="23.1" customHeight="1" x14ac:dyDescent="0.2">
      <c r="A105" s="490">
        <v>92</v>
      </c>
      <c r="B105" s="488"/>
      <c r="C105" s="466"/>
      <c r="D105" s="489"/>
      <c r="E105" s="467" t="str">
        <f t="shared" si="0"/>
        <v/>
      </c>
      <c r="F105" s="247"/>
      <c r="G105" s="126"/>
      <c r="H105" s="468" t="str">
        <f>IF(LEFT(G105,2)="48","R",IF(D105="","N/A",VLOOKUP(D105,UCM!$A$2:$B$2000,2,FALSE)))</f>
        <v>N/A</v>
      </c>
      <c r="I105" s="491"/>
      <c r="J105" s="492"/>
      <c r="K105" s="493"/>
      <c r="L105" s="491"/>
      <c r="M105" s="492"/>
      <c r="N105" s="493"/>
    </row>
    <row r="106" spans="1:14" ht="23.1" customHeight="1" x14ac:dyDescent="0.2">
      <c r="A106" s="228">
        <v>93</v>
      </c>
      <c r="B106" s="488"/>
      <c r="C106" s="466"/>
      <c r="D106" s="489"/>
      <c r="E106" s="467" t="str">
        <f t="shared" si="0"/>
        <v/>
      </c>
      <c r="F106" s="247"/>
      <c r="G106" s="126"/>
      <c r="H106" s="468" t="str">
        <f>IF(LEFT(G106,2)="48","R",IF(D106="","N/A",VLOOKUP(D106,UCM!$A$2:$B$2000,2,FALSE)))</f>
        <v>N/A</v>
      </c>
      <c r="I106" s="491"/>
      <c r="J106" s="492"/>
      <c r="K106" s="493"/>
      <c r="L106" s="491"/>
      <c r="M106" s="492"/>
      <c r="N106" s="493"/>
    </row>
    <row r="107" spans="1:14" ht="23.1" customHeight="1" x14ac:dyDescent="0.2">
      <c r="A107" s="490">
        <v>94</v>
      </c>
      <c r="B107" s="488"/>
      <c r="C107" s="466"/>
      <c r="D107" s="489"/>
      <c r="E107" s="467" t="str">
        <f t="shared" si="0"/>
        <v/>
      </c>
      <c r="F107" s="247"/>
      <c r="G107" s="126"/>
      <c r="H107" s="468" t="str">
        <f>IF(LEFT(G107,2)="48","R",IF(D107="","N/A",VLOOKUP(D107,UCM!$A$2:$B$2000,2,FALSE)))</f>
        <v>N/A</v>
      </c>
      <c r="I107" s="491"/>
      <c r="J107" s="492"/>
      <c r="K107" s="493"/>
      <c r="L107" s="491"/>
      <c r="M107" s="492"/>
      <c r="N107" s="493"/>
    </row>
    <row r="108" spans="1:14" ht="23.1" customHeight="1" x14ac:dyDescent="0.2">
      <c r="A108" s="228">
        <v>95</v>
      </c>
      <c r="B108" s="488"/>
      <c r="C108" s="466"/>
      <c r="D108" s="489"/>
      <c r="E108" s="467" t="str">
        <f t="shared" si="0"/>
        <v/>
      </c>
      <c r="F108" s="247"/>
      <c r="G108" s="126"/>
      <c r="H108" s="468" t="str">
        <f>IF(LEFT(G108,2)="48","R",IF(D108="","N/A",VLOOKUP(D108,UCM!$A$2:$B$2000,2,FALSE)))</f>
        <v>N/A</v>
      </c>
      <c r="I108" s="491"/>
      <c r="J108" s="492"/>
      <c r="K108" s="493"/>
      <c r="L108" s="491"/>
      <c r="M108" s="492"/>
      <c r="N108" s="493"/>
    </row>
    <row r="109" spans="1:14" ht="23.1" customHeight="1" x14ac:dyDescent="0.2">
      <c r="A109" s="490">
        <v>96</v>
      </c>
      <c r="B109" s="488"/>
      <c r="C109" s="466"/>
      <c r="D109" s="489"/>
      <c r="E109" s="467" t="str">
        <f t="shared" si="0"/>
        <v/>
      </c>
      <c r="F109" s="247"/>
      <c r="G109" s="126"/>
      <c r="H109" s="468" t="str">
        <f>IF(LEFT(G109,2)="48","R",IF(D109="","N/A",VLOOKUP(D109,UCM!$A$2:$B$2000,2,FALSE)))</f>
        <v>N/A</v>
      </c>
      <c r="I109" s="491"/>
      <c r="J109" s="492"/>
      <c r="K109" s="493"/>
      <c r="L109" s="491"/>
      <c r="M109" s="492"/>
      <c r="N109" s="493"/>
    </row>
    <row r="110" spans="1:14" ht="23.1" customHeight="1" x14ac:dyDescent="0.2">
      <c r="A110" s="228">
        <v>97</v>
      </c>
      <c r="B110" s="488"/>
      <c r="C110" s="466"/>
      <c r="D110" s="489"/>
      <c r="E110" s="467" t="str">
        <f t="shared" si="0"/>
        <v/>
      </c>
      <c r="F110" s="247"/>
      <c r="G110" s="126"/>
      <c r="H110" s="468" t="str">
        <f>IF(LEFT(G110,2)="48","R",IF(D110="","N/A",VLOOKUP(D110,UCM!$A$2:$B$2000,2,FALSE)))</f>
        <v>N/A</v>
      </c>
      <c r="I110" s="491"/>
      <c r="J110" s="492"/>
      <c r="K110" s="493"/>
      <c r="L110" s="491"/>
      <c r="M110" s="492"/>
      <c r="N110" s="493"/>
    </row>
    <row r="111" spans="1:14" ht="23.1" customHeight="1" x14ac:dyDescent="0.2">
      <c r="A111" s="490">
        <v>98</v>
      </c>
      <c r="B111" s="488"/>
      <c r="C111" s="466"/>
      <c r="D111" s="489"/>
      <c r="E111" s="467" t="str">
        <f t="shared" si="0"/>
        <v/>
      </c>
      <c r="F111" s="247"/>
      <c r="G111" s="126"/>
      <c r="H111" s="468" t="str">
        <f>IF(LEFT(G111,2)="48","R",IF(D111="","N/A",VLOOKUP(D111,UCM!$A$2:$B$2000,2,FALSE)))</f>
        <v>N/A</v>
      </c>
      <c r="I111" s="491"/>
      <c r="J111" s="492"/>
      <c r="K111" s="493"/>
      <c r="L111" s="491"/>
      <c r="M111" s="492"/>
      <c r="N111" s="493"/>
    </row>
    <row r="112" spans="1:14" ht="23.1" customHeight="1" x14ac:dyDescent="0.2">
      <c r="A112" s="228">
        <v>99</v>
      </c>
      <c r="B112" s="488"/>
      <c r="C112" s="466"/>
      <c r="D112" s="489"/>
      <c r="E112" s="467" t="str">
        <f t="shared" si="0"/>
        <v/>
      </c>
      <c r="F112" s="247"/>
      <c r="G112" s="126"/>
      <c r="H112" s="468" t="str">
        <f>IF(LEFT(G112,2)="48","R",IF(D112="","N/A",VLOOKUP(D112,UCM!$A$2:$B$2000,2,FALSE)))</f>
        <v>N/A</v>
      </c>
      <c r="I112" s="491"/>
      <c r="J112" s="492"/>
      <c r="K112" s="493"/>
      <c r="L112" s="491"/>
      <c r="M112" s="492"/>
      <c r="N112" s="493"/>
    </row>
    <row r="113" spans="1:14" ht="23.1" customHeight="1" x14ac:dyDescent="0.2">
      <c r="A113" s="490">
        <v>100</v>
      </c>
      <c r="B113" s="488"/>
      <c r="C113" s="466"/>
      <c r="D113" s="489"/>
      <c r="E113" s="467" t="str">
        <f t="shared" si="0"/>
        <v/>
      </c>
      <c r="F113" s="247"/>
      <c r="G113" s="126"/>
      <c r="H113" s="468" t="str">
        <f>IF(LEFT(G113,2)="48","R",IF(D113="","N/A",VLOOKUP(D113,UCM!$A$2:$B$2000,2,FALSE)))</f>
        <v>N/A</v>
      </c>
      <c r="I113" s="491"/>
      <c r="J113" s="492"/>
      <c r="K113" s="493"/>
      <c r="L113" s="491"/>
      <c r="M113" s="492"/>
      <c r="N113" s="493"/>
    </row>
    <row r="114" spans="1:14" ht="23.1" customHeight="1" x14ac:dyDescent="0.2">
      <c r="A114" s="228">
        <v>101</v>
      </c>
      <c r="B114" s="488"/>
      <c r="C114" s="466"/>
      <c r="D114" s="489"/>
      <c r="E114" s="467" t="str">
        <f t="shared" si="0"/>
        <v/>
      </c>
      <c r="F114" s="247"/>
      <c r="G114" s="126"/>
      <c r="H114" s="468" t="str">
        <f>IF(LEFT(G114,2)="48","R",IF(D114="","N/A",VLOOKUP(D114,UCM!$A$2:$B$2000,2,FALSE)))</f>
        <v>N/A</v>
      </c>
      <c r="I114" s="491"/>
      <c r="J114" s="492"/>
      <c r="K114" s="493"/>
      <c r="L114" s="491"/>
      <c r="M114" s="492"/>
      <c r="N114" s="493"/>
    </row>
    <row r="115" spans="1:14" ht="23.1" customHeight="1" x14ac:dyDescent="0.2">
      <c r="A115" s="228">
        <v>102</v>
      </c>
      <c r="B115" s="488"/>
      <c r="C115" s="466"/>
      <c r="D115" s="489"/>
      <c r="E115" s="467" t="str">
        <f t="shared" si="0"/>
        <v/>
      </c>
      <c r="F115" s="247"/>
      <c r="G115" s="126"/>
      <c r="H115" s="468" t="str">
        <f>IF(LEFT(G115,2)="48","R",IF(D115="","N/A",VLOOKUP(D115,UCM!$A$2:$B$2000,2,FALSE)))</f>
        <v>N/A</v>
      </c>
      <c r="I115" s="491"/>
      <c r="J115" s="492"/>
      <c r="K115" s="493"/>
      <c r="L115" s="491"/>
      <c r="M115" s="492"/>
      <c r="N115" s="493"/>
    </row>
    <row r="116" spans="1:14" ht="23.1" customHeight="1" x14ac:dyDescent="0.2">
      <c r="A116" s="490">
        <v>103</v>
      </c>
      <c r="B116" s="488"/>
      <c r="C116" s="466"/>
      <c r="D116" s="489"/>
      <c r="E116" s="467" t="str">
        <f t="shared" si="0"/>
        <v/>
      </c>
      <c r="F116" s="247"/>
      <c r="G116" s="126"/>
      <c r="H116" s="468" t="str">
        <f>IF(LEFT(G116,2)="48","R",IF(D116="","N/A",VLOOKUP(D116,UCM!$A$2:$B$2000,2,FALSE)))</f>
        <v>N/A</v>
      </c>
      <c r="I116" s="491"/>
      <c r="J116" s="492"/>
      <c r="K116" s="493"/>
      <c r="L116" s="491"/>
      <c r="M116" s="492"/>
      <c r="N116" s="493"/>
    </row>
    <row r="117" spans="1:14" ht="23.1" customHeight="1" x14ac:dyDescent="0.2">
      <c r="A117" s="228">
        <v>104</v>
      </c>
      <c r="B117" s="488"/>
      <c r="C117" s="466"/>
      <c r="D117" s="489"/>
      <c r="E117" s="467" t="str">
        <f t="shared" si="0"/>
        <v/>
      </c>
      <c r="F117" s="247"/>
      <c r="G117" s="126"/>
      <c r="H117" s="468" t="str">
        <f>IF(LEFT(G117,2)="48","R",IF(D117="","N/A",VLOOKUP(D117,UCM!$A$2:$B$2000,2,FALSE)))</f>
        <v>N/A</v>
      </c>
      <c r="I117" s="491"/>
      <c r="J117" s="492"/>
      <c r="K117" s="493"/>
      <c r="L117" s="491"/>
      <c r="M117" s="492"/>
      <c r="N117" s="493"/>
    </row>
    <row r="118" spans="1:14" ht="23.1" customHeight="1" x14ac:dyDescent="0.2">
      <c r="A118" s="228">
        <v>105</v>
      </c>
      <c r="B118" s="488"/>
      <c r="C118" s="466"/>
      <c r="D118" s="489"/>
      <c r="E118" s="467" t="str">
        <f t="shared" si="0"/>
        <v/>
      </c>
      <c r="F118" s="247"/>
      <c r="G118" s="126"/>
      <c r="H118" s="468" t="str">
        <f>IF(LEFT(G118,2)="48","R",IF(D118="","N/A",VLOOKUP(D118,UCM!$A$2:$B$2000,2,FALSE)))</f>
        <v>N/A</v>
      </c>
      <c r="I118" s="491"/>
      <c r="J118" s="492"/>
      <c r="K118" s="493"/>
      <c r="L118" s="491"/>
      <c r="M118" s="492"/>
      <c r="N118" s="493"/>
    </row>
    <row r="119" spans="1:14" ht="23.1" customHeight="1" x14ac:dyDescent="0.2">
      <c r="A119" s="490">
        <v>106</v>
      </c>
      <c r="B119" s="488"/>
      <c r="C119" s="466"/>
      <c r="D119" s="489"/>
      <c r="E119" s="467" t="str">
        <f t="shared" si="0"/>
        <v/>
      </c>
      <c r="F119" s="247"/>
      <c r="G119" s="126"/>
      <c r="H119" s="468" t="str">
        <f>IF(LEFT(G119,2)="48","R",IF(D119="","N/A",VLOOKUP(D119,UCM!$A$2:$B$2000,2,FALSE)))</f>
        <v>N/A</v>
      </c>
      <c r="I119" s="491"/>
      <c r="J119" s="492"/>
      <c r="K119" s="493"/>
      <c r="L119" s="491"/>
      <c r="M119" s="492"/>
      <c r="N119" s="493"/>
    </row>
    <row r="120" spans="1:14" ht="23.1" customHeight="1" x14ac:dyDescent="0.2">
      <c r="A120" s="228">
        <v>107</v>
      </c>
      <c r="B120" s="488"/>
      <c r="C120" s="466"/>
      <c r="D120" s="489"/>
      <c r="E120" s="467" t="str">
        <f t="shared" si="0"/>
        <v/>
      </c>
      <c r="F120" s="247"/>
      <c r="G120" s="126"/>
      <c r="H120" s="468" t="str">
        <f>IF(LEFT(G120,2)="48","R",IF(D120="","N/A",VLOOKUP(D120,UCM!$A$2:$B$2000,2,FALSE)))</f>
        <v>N/A</v>
      </c>
      <c r="I120" s="491"/>
      <c r="J120" s="492"/>
      <c r="K120" s="493"/>
      <c r="L120" s="491"/>
      <c r="M120" s="492"/>
      <c r="N120" s="493"/>
    </row>
    <row r="121" spans="1:14" ht="23.1" customHeight="1" x14ac:dyDescent="0.2">
      <c r="A121" s="228">
        <v>108</v>
      </c>
      <c r="B121" s="488"/>
      <c r="C121" s="466"/>
      <c r="D121" s="489"/>
      <c r="E121" s="467" t="str">
        <f t="shared" si="0"/>
        <v/>
      </c>
      <c r="F121" s="247"/>
      <c r="G121" s="126"/>
      <c r="H121" s="468" t="str">
        <f>IF(LEFT(G121,2)="48","R",IF(D121="","N/A",VLOOKUP(D121,UCM!$A$2:$B$2000,2,FALSE)))</f>
        <v>N/A</v>
      </c>
      <c r="I121" s="491"/>
      <c r="J121" s="492"/>
      <c r="K121" s="493"/>
      <c r="L121" s="491"/>
      <c r="M121" s="492"/>
      <c r="N121" s="493"/>
    </row>
    <row r="122" spans="1:14" ht="23.1" customHeight="1" x14ac:dyDescent="0.2">
      <c r="A122" s="490">
        <v>109</v>
      </c>
      <c r="B122" s="488"/>
      <c r="C122" s="466"/>
      <c r="D122" s="489"/>
      <c r="E122" s="467" t="str">
        <f t="shared" si="0"/>
        <v/>
      </c>
      <c r="F122" s="247"/>
      <c r="G122" s="126"/>
      <c r="H122" s="468" t="str">
        <f>IF(LEFT(G122,2)="48","R",IF(D122="","N/A",VLOOKUP(D122,UCM!$A$2:$B$2000,2,FALSE)))</f>
        <v>N/A</v>
      </c>
      <c r="I122" s="491"/>
      <c r="J122" s="492"/>
      <c r="K122" s="493"/>
      <c r="L122" s="491"/>
      <c r="M122" s="492"/>
      <c r="N122" s="493"/>
    </row>
    <row r="123" spans="1:14" ht="23.1" customHeight="1" x14ac:dyDescent="0.2">
      <c r="A123" s="228">
        <v>110</v>
      </c>
      <c r="B123" s="488"/>
      <c r="C123" s="466"/>
      <c r="D123" s="489"/>
      <c r="E123" s="467" t="str">
        <f t="shared" si="0"/>
        <v/>
      </c>
      <c r="F123" s="247"/>
      <c r="G123" s="126"/>
      <c r="H123" s="468" t="str">
        <f>IF(LEFT(G123,2)="48","R",IF(D123="","N/A",VLOOKUP(D123,UCM!$A$2:$B$2000,2,FALSE)))</f>
        <v>N/A</v>
      </c>
      <c r="I123" s="491"/>
      <c r="J123" s="492"/>
      <c r="K123" s="493"/>
      <c r="L123" s="491"/>
      <c r="M123" s="492"/>
      <c r="N123" s="493"/>
    </row>
    <row r="124" spans="1:14" ht="23.1" customHeight="1" x14ac:dyDescent="0.2">
      <c r="A124" s="228">
        <v>111</v>
      </c>
      <c r="B124" s="488"/>
      <c r="C124" s="466"/>
      <c r="D124" s="489"/>
      <c r="E124" s="467" t="str">
        <f t="shared" si="0"/>
        <v/>
      </c>
      <c r="F124" s="247"/>
      <c r="G124" s="126"/>
      <c r="H124" s="468" t="str">
        <f>IF(LEFT(G124,2)="48","R",IF(D124="","N/A",VLOOKUP(D124,UCM!$A$2:$B$2000,2,FALSE)))</f>
        <v>N/A</v>
      </c>
      <c r="I124" s="491"/>
      <c r="J124" s="492"/>
      <c r="K124" s="493"/>
      <c r="L124" s="491"/>
      <c r="M124" s="492"/>
      <c r="N124" s="493"/>
    </row>
    <row r="125" spans="1:14" ht="23.1" customHeight="1" x14ac:dyDescent="0.2">
      <c r="A125" s="490">
        <v>112</v>
      </c>
      <c r="B125" s="488"/>
      <c r="C125" s="466"/>
      <c r="D125" s="489"/>
      <c r="E125" s="467" t="str">
        <f t="shared" si="0"/>
        <v/>
      </c>
      <c r="F125" s="247"/>
      <c r="G125" s="126"/>
      <c r="H125" s="468" t="str">
        <f>IF(LEFT(G125,2)="48","R",IF(D125="","N/A",VLOOKUP(D125,UCM!$A$2:$B$2000,2,FALSE)))</f>
        <v>N/A</v>
      </c>
      <c r="I125" s="491"/>
      <c r="J125" s="492"/>
      <c r="K125" s="493"/>
      <c r="L125" s="491"/>
      <c r="M125" s="492"/>
      <c r="N125" s="493"/>
    </row>
    <row r="126" spans="1:14" ht="23.1" customHeight="1" x14ac:dyDescent="0.2">
      <c r="A126" s="228">
        <v>113</v>
      </c>
      <c r="B126" s="488"/>
      <c r="C126" s="466"/>
      <c r="D126" s="489"/>
      <c r="E126" s="467" t="str">
        <f t="shared" si="0"/>
        <v/>
      </c>
      <c r="F126" s="247"/>
      <c r="G126" s="126"/>
      <c r="H126" s="468" t="str">
        <f>IF(LEFT(G126,2)="48","R",IF(D126="","N/A",VLOOKUP(D126,UCM!$A$2:$B$2000,2,FALSE)))</f>
        <v>N/A</v>
      </c>
      <c r="I126" s="491"/>
      <c r="J126" s="492"/>
      <c r="K126" s="493"/>
      <c r="L126" s="491"/>
      <c r="M126" s="492"/>
      <c r="N126" s="493"/>
    </row>
    <row r="127" spans="1:14" ht="23.1" customHeight="1" x14ac:dyDescent="0.2">
      <c r="A127" s="228">
        <v>114</v>
      </c>
      <c r="B127" s="488"/>
      <c r="C127" s="466"/>
      <c r="D127" s="489"/>
      <c r="E127" s="467" t="str">
        <f t="shared" si="0"/>
        <v/>
      </c>
      <c r="F127" s="247"/>
      <c r="G127" s="126"/>
      <c r="H127" s="468" t="str">
        <f>IF(LEFT(G127,2)="48","R",IF(D127="","N/A",VLOOKUP(D127,UCM!$A$2:$B$2000,2,FALSE)))</f>
        <v>N/A</v>
      </c>
      <c r="I127" s="491"/>
      <c r="J127" s="492"/>
      <c r="K127" s="493"/>
      <c r="L127" s="491"/>
      <c r="M127" s="492"/>
      <c r="N127" s="493"/>
    </row>
    <row r="128" spans="1:14" ht="23.1" customHeight="1" x14ac:dyDescent="0.2">
      <c r="A128" s="490">
        <v>115</v>
      </c>
      <c r="B128" s="488"/>
      <c r="C128" s="466"/>
      <c r="D128" s="489"/>
      <c r="E128" s="467" t="str">
        <f t="shared" si="0"/>
        <v/>
      </c>
      <c r="F128" s="247"/>
      <c r="G128" s="126"/>
      <c r="H128" s="468" t="str">
        <f>IF(LEFT(G128,2)="48","R",IF(D128="","N/A",VLOOKUP(D128,UCM!$A$2:$B$2000,2,FALSE)))</f>
        <v>N/A</v>
      </c>
      <c r="I128" s="491"/>
      <c r="J128" s="492"/>
      <c r="K128" s="493"/>
      <c r="L128" s="491"/>
      <c r="M128" s="492"/>
      <c r="N128" s="493"/>
    </row>
    <row r="129" spans="1:14" ht="23.1" customHeight="1" x14ac:dyDescent="0.2">
      <c r="A129" s="228">
        <v>116</v>
      </c>
      <c r="B129" s="488"/>
      <c r="C129" s="466"/>
      <c r="D129" s="489"/>
      <c r="E129" s="467" t="str">
        <f t="shared" ref="E129:E356" si="2">IF(B129="","",(CONCATENATE(TEXT(B129,"###0000_);[Red](#,##0)")," ", TEXT(C129,"###000_);[Red](#,##0)")," ", TEXT(D129,"###0000_);[Red](#,##0)"))))</f>
        <v/>
      </c>
      <c r="F129" s="247"/>
      <c r="G129" s="126"/>
      <c r="H129" s="468" t="str">
        <f>IF(LEFT(G129,2)="48","R",IF(D129="","N/A",VLOOKUP(D129,UCM!$A$2:$B$2000,2,FALSE)))</f>
        <v>N/A</v>
      </c>
      <c r="I129" s="491"/>
      <c r="J129" s="492"/>
      <c r="K129" s="493"/>
      <c r="L129" s="491"/>
      <c r="M129" s="492"/>
      <c r="N129" s="493"/>
    </row>
    <row r="130" spans="1:14" ht="23.1" customHeight="1" x14ac:dyDescent="0.2">
      <c r="A130" s="228">
        <v>117</v>
      </c>
      <c r="B130" s="488"/>
      <c r="C130" s="466"/>
      <c r="D130" s="489"/>
      <c r="E130" s="467" t="str">
        <f t="shared" si="2"/>
        <v/>
      </c>
      <c r="F130" s="247"/>
      <c r="G130" s="126"/>
      <c r="H130" s="468" t="str">
        <f>IF(LEFT(G130,2)="48","R",IF(D130="","N/A",VLOOKUP(D130,UCM!$A$2:$B$2000,2,FALSE)))</f>
        <v>N/A</v>
      </c>
      <c r="I130" s="491"/>
      <c r="J130" s="492"/>
      <c r="K130" s="493"/>
      <c r="L130" s="491"/>
      <c r="M130" s="492"/>
      <c r="N130" s="493"/>
    </row>
    <row r="131" spans="1:14" ht="23.1" customHeight="1" x14ac:dyDescent="0.2">
      <c r="A131" s="490">
        <v>118</v>
      </c>
      <c r="B131" s="488"/>
      <c r="C131" s="466"/>
      <c r="D131" s="489"/>
      <c r="E131" s="467" t="str">
        <f t="shared" si="2"/>
        <v/>
      </c>
      <c r="F131" s="247"/>
      <c r="G131" s="126"/>
      <c r="H131" s="468" t="str">
        <f>IF(LEFT(G131,2)="48","R",IF(D131="","N/A",VLOOKUP(D131,UCM!$A$2:$B$2000,2,FALSE)))</f>
        <v>N/A</v>
      </c>
      <c r="I131" s="491"/>
      <c r="J131" s="492"/>
      <c r="K131" s="493"/>
      <c r="L131" s="491"/>
      <c r="M131" s="492"/>
      <c r="N131" s="493"/>
    </row>
    <row r="132" spans="1:14" ht="23.1" customHeight="1" x14ac:dyDescent="0.2">
      <c r="A132" s="228">
        <v>119</v>
      </c>
      <c r="B132" s="488"/>
      <c r="C132" s="466"/>
      <c r="D132" s="489"/>
      <c r="E132" s="467" t="str">
        <f t="shared" si="2"/>
        <v/>
      </c>
      <c r="F132" s="247"/>
      <c r="G132" s="126"/>
      <c r="H132" s="468" t="str">
        <f>IF(LEFT(G132,2)="48","R",IF(D132="","N/A",VLOOKUP(D132,UCM!$A$2:$B$2000,2,FALSE)))</f>
        <v>N/A</v>
      </c>
      <c r="I132" s="491"/>
      <c r="J132" s="492"/>
      <c r="K132" s="493"/>
      <c r="L132" s="491"/>
      <c r="M132" s="492"/>
      <c r="N132" s="493"/>
    </row>
    <row r="133" spans="1:14" ht="23.1" customHeight="1" x14ac:dyDescent="0.2">
      <c r="A133" s="228">
        <v>120</v>
      </c>
      <c r="B133" s="488"/>
      <c r="C133" s="466"/>
      <c r="D133" s="489"/>
      <c r="E133" s="467" t="str">
        <f t="shared" si="2"/>
        <v/>
      </c>
      <c r="F133" s="247"/>
      <c r="G133" s="126"/>
      <c r="H133" s="468" t="str">
        <f>IF(LEFT(G133,2)="48","R",IF(D133="","N/A",VLOOKUP(D133,UCM!$A$2:$B$2000,2,FALSE)))</f>
        <v>N/A</v>
      </c>
      <c r="I133" s="491"/>
      <c r="J133" s="492"/>
      <c r="K133" s="493"/>
      <c r="L133" s="491"/>
      <c r="M133" s="492"/>
      <c r="N133" s="493"/>
    </row>
    <row r="134" spans="1:14" ht="23.1" customHeight="1" x14ac:dyDescent="0.2">
      <c r="A134" s="490">
        <v>121</v>
      </c>
      <c r="B134" s="488"/>
      <c r="C134" s="466"/>
      <c r="D134" s="489"/>
      <c r="E134" s="467" t="str">
        <f t="shared" si="2"/>
        <v/>
      </c>
      <c r="F134" s="247"/>
      <c r="G134" s="126"/>
      <c r="H134" s="468" t="str">
        <f>IF(LEFT(G134,2)="48","R",IF(D134="","N/A",VLOOKUP(D134,UCM!$A$2:$B$2000,2,FALSE)))</f>
        <v>N/A</v>
      </c>
      <c r="I134" s="491"/>
      <c r="J134" s="492"/>
      <c r="K134" s="493"/>
      <c r="L134" s="491"/>
      <c r="M134" s="492"/>
      <c r="N134" s="493"/>
    </row>
    <row r="135" spans="1:14" ht="23.1" customHeight="1" x14ac:dyDescent="0.2">
      <c r="A135" s="228">
        <v>122</v>
      </c>
      <c r="B135" s="488"/>
      <c r="C135" s="466"/>
      <c r="D135" s="489"/>
      <c r="E135" s="467" t="str">
        <f t="shared" si="2"/>
        <v/>
      </c>
      <c r="F135" s="247"/>
      <c r="G135" s="126"/>
      <c r="H135" s="468" t="str">
        <f>IF(LEFT(G135,2)="48","R",IF(D135="","N/A",VLOOKUP(D135,UCM!$A$2:$B$2000,2,FALSE)))</f>
        <v>N/A</v>
      </c>
      <c r="I135" s="491"/>
      <c r="J135" s="492"/>
      <c r="K135" s="493"/>
      <c r="L135" s="491"/>
      <c r="M135" s="492"/>
      <c r="N135" s="493"/>
    </row>
    <row r="136" spans="1:14" ht="23.1" customHeight="1" x14ac:dyDescent="0.2">
      <c r="A136" s="228">
        <v>123</v>
      </c>
      <c r="B136" s="488"/>
      <c r="C136" s="466"/>
      <c r="D136" s="489"/>
      <c r="E136" s="467" t="str">
        <f t="shared" si="2"/>
        <v/>
      </c>
      <c r="F136" s="247"/>
      <c r="G136" s="126"/>
      <c r="H136" s="468" t="str">
        <f>IF(LEFT(G136,2)="48","R",IF(D136="","N/A",VLOOKUP(D136,UCM!$A$2:$B$2000,2,FALSE)))</f>
        <v>N/A</v>
      </c>
      <c r="I136" s="491"/>
      <c r="J136" s="492"/>
      <c r="K136" s="493"/>
      <c r="L136" s="491"/>
      <c r="M136" s="492"/>
      <c r="N136" s="493"/>
    </row>
    <row r="137" spans="1:14" ht="23.1" customHeight="1" x14ac:dyDescent="0.2">
      <c r="A137" s="490">
        <v>124</v>
      </c>
      <c r="B137" s="488"/>
      <c r="C137" s="466"/>
      <c r="D137" s="489"/>
      <c r="E137" s="467" t="str">
        <f t="shared" si="2"/>
        <v/>
      </c>
      <c r="F137" s="247"/>
      <c r="G137" s="126"/>
      <c r="H137" s="468" t="str">
        <f>IF(LEFT(G137,2)="48","R",IF(D137="","N/A",VLOOKUP(D137,UCM!$A$2:$B$2000,2,FALSE)))</f>
        <v>N/A</v>
      </c>
      <c r="I137" s="491"/>
      <c r="J137" s="492"/>
      <c r="K137" s="493"/>
      <c r="L137" s="491"/>
      <c r="M137" s="492"/>
      <c r="N137" s="493"/>
    </row>
    <row r="138" spans="1:14" ht="23.1" customHeight="1" x14ac:dyDescent="0.2">
      <c r="A138" s="228">
        <v>125</v>
      </c>
      <c r="B138" s="488"/>
      <c r="C138" s="466"/>
      <c r="D138" s="489"/>
      <c r="E138" s="467" t="str">
        <f t="shared" si="2"/>
        <v/>
      </c>
      <c r="F138" s="247"/>
      <c r="G138" s="126"/>
      <c r="H138" s="468" t="str">
        <f>IF(LEFT(G138,2)="48","R",IF(D138="","N/A",VLOOKUP(D138,UCM!$A$2:$B$2000,2,FALSE)))</f>
        <v>N/A</v>
      </c>
      <c r="I138" s="491"/>
      <c r="J138" s="492"/>
      <c r="K138" s="493"/>
      <c r="L138" s="491"/>
      <c r="M138" s="492"/>
      <c r="N138" s="493"/>
    </row>
    <row r="139" spans="1:14" ht="23.1" customHeight="1" x14ac:dyDescent="0.2">
      <c r="A139" s="228">
        <v>126</v>
      </c>
      <c r="B139" s="488"/>
      <c r="C139" s="466"/>
      <c r="D139" s="489"/>
      <c r="E139" s="467" t="str">
        <f t="shared" si="2"/>
        <v/>
      </c>
      <c r="F139" s="247"/>
      <c r="G139" s="126"/>
      <c r="H139" s="468" t="str">
        <f>IF(LEFT(G139,2)="48","R",IF(D139="","N/A",VLOOKUP(D139,UCM!$A$2:$B$2000,2,FALSE)))</f>
        <v>N/A</v>
      </c>
      <c r="I139" s="491"/>
      <c r="J139" s="492"/>
      <c r="K139" s="493"/>
      <c r="L139" s="491"/>
      <c r="M139" s="492"/>
      <c r="N139" s="493"/>
    </row>
    <row r="140" spans="1:14" ht="23.1" customHeight="1" x14ac:dyDescent="0.2">
      <c r="A140" s="490">
        <v>127</v>
      </c>
      <c r="B140" s="488"/>
      <c r="C140" s="466"/>
      <c r="D140" s="489"/>
      <c r="E140" s="467" t="str">
        <f t="shared" si="2"/>
        <v/>
      </c>
      <c r="F140" s="247"/>
      <c r="G140" s="126"/>
      <c r="H140" s="468" t="str">
        <f>IF(LEFT(G140,2)="48","R",IF(D140="","N/A",VLOOKUP(D140,UCM!$A$2:$B$2000,2,FALSE)))</f>
        <v>N/A</v>
      </c>
      <c r="I140" s="491"/>
      <c r="J140" s="492"/>
      <c r="K140" s="493"/>
      <c r="L140" s="491"/>
      <c r="M140" s="492"/>
      <c r="N140" s="493"/>
    </row>
    <row r="141" spans="1:14" ht="23.1" customHeight="1" x14ac:dyDescent="0.2">
      <c r="A141" s="228">
        <v>128</v>
      </c>
      <c r="B141" s="488"/>
      <c r="C141" s="466"/>
      <c r="D141" s="489"/>
      <c r="E141" s="467" t="str">
        <f t="shared" si="2"/>
        <v/>
      </c>
      <c r="F141" s="247"/>
      <c r="G141" s="126"/>
      <c r="H141" s="468" t="str">
        <f>IF(LEFT(G141,2)="48","R",IF(D141="","N/A",VLOOKUP(D141,UCM!$A$2:$B$2000,2,FALSE)))</f>
        <v>N/A</v>
      </c>
      <c r="I141" s="491"/>
      <c r="J141" s="492"/>
      <c r="K141" s="493"/>
      <c r="L141" s="491"/>
      <c r="M141" s="492"/>
      <c r="N141" s="493"/>
    </row>
    <row r="142" spans="1:14" ht="23.1" customHeight="1" x14ac:dyDescent="0.2">
      <c r="A142" s="228">
        <v>129</v>
      </c>
      <c r="B142" s="488"/>
      <c r="C142" s="466"/>
      <c r="D142" s="489"/>
      <c r="E142" s="467" t="str">
        <f t="shared" si="2"/>
        <v/>
      </c>
      <c r="F142" s="247"/>
      <c r="G142" s="126"/>
      <c r="H142" s="468" t="str">
        <f>IF(LEFT(G142,2)="48","R",IF(D142="","N/A",VLOOKUP(D142,UCM!$A$2:$B$2000,2,FALSE)))</f>
        <v>N/A</v>
      </c>
      <c r="I142" s="491"/>
      <c r="J142" s="492"/>
      <c r="K142" s="493"/>
      <c r="L142" s="491"/>
      <c r="M142" s="492"/>
      <c r="N142" s="493"/>
    </row>
    <row r="143" spans="1:14" ht="23.1" customHeight="1" x14ac:dyDescent="0.2">
      <c r="A143" s="490">
        <v>130</v>
      </c>
      <c r="B143" s="488"/>
      <c r="C143" s="466"/>
      <c r="D143" s="489"/>
      <c r="E143" s="467" t="str">
        <f t="shared" si="2"/>
        <v/>
      </c>
      <c r="F143" s="247"/>
      <c r="G143" s="126"/>
      <c r="H143" s="468" t="str">
        <f>IF(LEFT(G143,2)="48","R",IF(D143="","N/A",VLOOKUP(D143,UCM!$A$2:$B$2000,2,FALSE)))</f>
        <v>N/A</v>
      </c>
      <c r="I143" s="491"/>
      <c r="J143" s="492"/>
      <c r="K143" s="493"/>
      <c r="L143" s="491"/>
      <c r="M143" s="492"/>
      <c r="N143" s="493"/>
    </row>
    <row r="144" spans="1:14" ht="23.1" customHeight="1" x14ac:dyDescent="0.2">
      <c r="A144" s="228">
        <v>131</v>
      </c>
      <c r="B144" s="488"/>
      <c r="C144" s="466"/>
      <c r="D144" s="489"/>
      <c r="E144" s="467" t="str">
        <f t="shared" si="2"/>
        <v/>
      </c>
      <c r="F144" s="247"/>
      <c r="G144" s="126"/>
      <c r="H144" s="468" t="str">
        <f>IF(LEFT(G144,2)="48","R",IF(D144="","N/A",VLOOKUP(D144,UCM!$A$2:$B$2000,2,FALSE)))</f>
        <v>N/A</v>
      </c>
      <c r="I144" s="491"/>
      <c r="J144" s="492"/>
      <c r="K144" s="493"/>
      <c r="L144" s="491"/>
      <c r="M144" s="492"/>
      <c r="N144" s="493"/>
    </row>
    <row r="145" spans="1:14" ht="23.1" customHeight="1" x14ac:dyDescent="0.2">
      <c r="A145" s="228">
        <v>132</v>
      </c>
      <c r="B145" s="488"/>
      <c r="C145" s="466"/>
      <c r="D145" s="489"/>
      <c r="E145" s="467" t="str">
        <f t="shared" si="2"/>
        <v/>
      </c>
      <c r="F145" s="247"/>
      <c r="G145" s="126"/>
      <c r="H145" s="468" t="str">
        <f>IF(LEFT(G145,2)="48","R",IF(D145="","N/A",VLOOKUP(D145,UCM!$A$2:$B$2000,2,FALSE)))</f>
        <v>N/A</v>
      </c>
      <c r="I145" s="491"/>
      <c r="J145" s="492"/>
      <c r="K145" s="493"/>
      <c r="L145" s="491"/>
      <c r="M145" s="492"/>
      <c r="N145" s="493"/>
    </row>
    <row r="146" spans="1:14" ht="23.1" customHeight="1" x14ac:dyDescent="0.2">
      <c r="A146" s="490">
        <v>133</v>
      </c>
      <c r="B146" s="488"/>
      <c r="C146" s="466"/>
      <c r="D146" s="489"/>
      <c r="E146" s="467" t="str">
        <f t="shared" si="2"/>
        <v/>
      </c>
      <c r="F146" s="247"/>
      <c r="G146" s="126"/>
      <c r="H146" s="468" t="str">
        <f>IF(LEFT(G146,2)="48","R",IF(D146="","N/A",VLOOKUP(D146,UCM!$A$2:$B$2000,2,FALSE)))</f>
        <v>N/A</v>
      </c>
      <c r="I146" s="491"/>
      <c r="J146" s="492"/>
      <c r="K146" s="493"/>
      <c r="L146" s="491"/>
      <c r="M146" s="492"/>
      <c r="N146" s="493"/>
    </row>
    <row r="147" spans="1:14" ht="23.1" customHeight="1" x14ac:dyDescent="0.2">
      <c r="A147" s="228">
        <v>134</v>
      </c>
      <c r="B147" s="488"/>
      <c r="C147" s="466"/>
      <c r="D147" s="489"/>
      <c r="E147" s="467" t="str">
        <f t="shared" si="2"/>
        <v/>
      </c>
      <c r="F147" s="247"/>
      <c r="G147" s="126"/>
      <c r="H147" s="468" t="str">
        <f>IF(LEFT(G147,2)="48","R",IF(D147="","N/A",VLOOKUP(D147,UCM!$A$2:$B$2000,2,FALSE)))</f>
        <v>N/A</v>
      </c>
      <c r="I147" s="491"/>
      <c r="J147" s="492"/>
      <c r="K147" s="493"/>
      <c r="L147" s="491"/>
      <c r="M147" s="492"/>
      <c r="N147" s="493"/>
    </row>
    <row r="148" spans="1:14" ht="23.1" customHeight="1" x14ac:dyDescent="0.2">
      <c r="A148" s="228">
        <v>135</v>
      </c>
      <c r="B148" s="488"/>
      <c r="C148" s="466"/>
      <c r="D148" s="489"/>
      <c r="E148" s="467" t="str">
        <f t="shared" si="2"/>
        <v/>
      </c>
      <c r="F148" s="247"/>
      <c r="G148" s="126"/>
      <c r="H148" s="468" t="str">
        <f>IF(LEFT(G148,2)="48","R",IF(D148="","N/A",VLOOKUP(D148,UCM!$A$2:$B$2000,2,FALSE)))</f>
        <v>N/A</v>
      </c>
      <c r="I148" s="491"/>
      <c r="J148" s="492"/>
      <c r="K148" s="493"/>
      <c r="L148" s="491"/>
      <c r="M148" s="492"/>
      <c r="N148" s="493"/>
    </row>
    <row r="149" spans="1:14" ht="23.1" customHeight="1" x14ac:dyDescent="0.2">
      <c r="A149" s="490">
        <v>136</v>
      </c>
      <c r="B149" s="488"/>
      <c r="C149" s="466"/>
      <c r="D149" s="489"/>
      <c r="E149" s="467" t="str">
        <f t="shared" si="2"/>
        <v/>
      </c>
      <c r="F149" s="247"/>
      <c r="G149" s="126"/>
      <c r="H149" s="468" t="str">
        <f>IF(LEFT(G149,2)="48","R",IF(D149="","N/A",VLOOKUP(D149,UCM!$A$2:$B$2000,2,FALSE)))</f>
        <v>N/A</v>
      </c>
      <c r="I149" s="491"/>
      <c r="J149" s="492"/>
      <c r="K149" s="493"/>
      <c r="L149" s="491"/>
      <c r="M149" s="492"/>
      <c r="N149" s="493"/>
    </row>
    <row r="150" spans="1:14" ht="23.1" customHeight="1" x14ac:dyDescent="0.2">
      <c r="A150" s="228">
        <v>137</v>
      </c>
      <c r="B150" s="488"/>
      <c r="C150" s="466"/>
      <c r="D150" s="489"/>
      <c r="E150" s="467" t="str">
        <f t="shared" si="2"/>
        <v/>
      </c>
      <c r="F150" s="247"/>
      <c r="G150" s="126"/>
      <c r="H150" s="468" t="str">
        <f>IF(LEFT(G150,2)="48","R",IF(D150="","N/A",VLOOKUP(D150,UCM!$A$2:$B$2000,2,FALSE)))</f>
        <v>N/A</v>
      </c>
      <c r="I150" s="491"/>
      <c r="J150" s="492"/>
      <c r="K150" s="493"/>
      <c r="L150" s="491"/>
      <c r="M150" s="492"/>
      <c r="N150" s="493"/>
    </row>
    <row r="151" spans="1:14" ht="23.1" customHeight="1" x14ac:dyDescent="0.2">
      <c r="A151" s="228">
        <v>138</v>
      </c>
      <c r="B151" s="488"/>
      <c r="C151" s="466"/>
      <c r="D151" s="489"/>
      <c r="E151" s="467" t="str">
        <f t="shared" si="2"/>
        <v/>
      </c>
      <c r="F151" s="247"/>
      <c r="G151" s="126"/>
      <c r="H151" s="468" t="str">
        <f>IF(LEFT(G151,2)="48","R",IF(D151="","N/A",VLOOKUP(D151,UCM!$A$2:$B$2000,2,FALSE)))</f>
        <v>N/A</v>
      </c>
      <c r="I151" s="491"/>
      <c r="J151" s="492"/>
      <c r="K151" s="493"/>
      <c r="L151" s="491"/>
      <c r="M151" s="492"/>
      <c r="N151" s="493"/>
    </row>
    <row r="152" spans="1:14" ht="23.1" customHeight="1" x14ac:dyDescent="0.2">
      <c r="A152" s="490">
        <v>139</v>
      </c>
      <c r="B152" s="488"/>
      <c r="C152" s="466"/>
      <c r="D152" s="489"/>
      <c r="E152" s="467" t="str">
        <f t="shared" si="2"/>
        <v/>
      </c>
      <c r="F152" s="247"/>
      <c r="G152" s="126"/>
      <c r="H152" s="468" t="str">
        <f>IF(LEFT(G152,2)="48","R",IF(D152="","N/A",VLOOKUP(D152,UCM!$A$2:$B$2000,2,FALSE)))</f>
        <v>N/A</v>
      </c>
      <c r="I152" s="491"/>
      <c r="J152" s="492"/>
      <c r="K152" s="493"/>
      <c r="L152" s="491"/>
      <c r="M152" s="492"/>
      <c r="N152" s="493"/>
    </row>
    <row r="153" spans="1:14" ht="23.1" customHeight="1" x14ac:dyDescent="0.2">
      <c r="A153" s="228">
        <v>140</v>
      </c>
      <c r="B153" s="488"/>
      <c r="C153" s="466"/>
      <c r="D153" s="489"/>
      <c r="E153" s="467" t="str">
        <f t="shared" si="2"/>
        <v/>
      </c>
      <c r="F153" s="247"/>
      <c r="G153" s="126"/>
      <c r="H153" s="468" t="str">
        <f>IF(LEFT(G153,2)="48","R",IF(D153="","N/A",VLOOKUP(D153,UCM!$A$2:$B$2000,2,FALSE)))</f>
        <v>N/A</v>
      </c>
      <c r="I153" s="491"/>
      <c r="J153" s="492"/>
      <c r="K153" s="493"/>
      <c r="L153" s="491"/>
      <c r="M153" s="492"/>
      <c r="N153" s="493"/>
    </row>
    <row r="154" spans="1:14" ht="23.1" customHeight="1" x14ac:dyDescent="0.2">
      <c r="A154" s="228">
        <v>141</v>
      </c>
      <c r="B154" s="488"/>
      <c r="C154" s="466"/>
      <c r="D154" s="489"/>
      <c r="E154" s="467" t="str">
        <f t="shared" si="2"/>
        <v/>
      </c>
      <c r="F154" s="247"/>
      <c r="G154" s="126"/>
      <c r="H154" s="468" t="str">
        <f>IF(LEFT(G154,2)="48","R",IF(D154="","N/A",VLOOKUP(D154,UCM!$A$2:$B$2000,2,FALSE)))</f>
        <v>N/A</v>
      </c>
      <c r="I154" s="491"/>
      <c r="J154" s="492"/>
      <c r="K154" s="493"/>
      <c r="L154" s="491"/>
      <c r="M154" s="492"/>
      <c r="N154" s="493"/>
    </row>
    <row r="155" spans="1:14" ht="23.1" customHeight="1" x14ac:dyDescent="0.2">
      <c r="A155" s="490">
        <v>142</v>
      </c>
      <c r="B155" s="488"/>
      <c r="C155" s="466"/>
      <c r="D155" s="489"/>
      <c r="E155" s="467" t="str">
        <f t="shared" si="2"/>
        <v/>
      </c>
      <c r="F155" s="247"/>
      <c r="G155" s="126"/>
      <c r="H155" s="468" t="str">
        <f>IF(LEFT(G155,2)="48","R",IF(D155="","N/A",VLOOKUP(D155,UCM!$A$2:$B$2000,2,FALSE)))</f>
        <v>N/A</v>
      </c>
      <c r="I155" s="491"/>
      <c r="J155" s="492"/>
      <c r="K155" s="493"/>
      <c r="L155" s="491"/>
      <c r="M155" s="492"/>
      <c r="N155" s="493"/>
    </row>
    <row r="156" spans="1:14" ht="23.1" customHeight="1" x14ac:dyDescent="0.2">
      <c r="A156" s="228">
        <v>143</v>
      </c>
      <c r="B156" s="488"/>
      <c r="C156" s="466"/>
      <c r="D156" s="489"/>
      <c r="E156" s="467" t="str">
        <f t="shared" si="2"/>
        <v/>
      </c>
      <c r="F156" s="247"/>
      <c r="G156" s="126"/>
      <c r="H156" s="468" t="str">
        <f>IF(LEFT(G156,2)="48","R",IF(D156="","N/A",VLOOKUP(D156,UCM!$A$2:$B$2000,2,FALSE)))</f>
        <v>N/A</v>
      </c>
      <c r="I156" s="491"/>
      <c r="J156" s="492"/>
      <c r="K156" s="493"/>
      <c r="L156" s="491"/>
      <c r="M156" s="492"/>
      <c r="N156" s="493"/>
    </row>
    <row r="157" spans="1:14" ht="23.1" customHeight="1" x14ac:dyDescent="0.2">
      <c r="A157" s="228">
        <v>144</v>
      </c>
      <c r="B157" s="488"/>
      <c r="C157" s="466"/>
      <c r="D157" s="489"/>
      <c r="E157" s="467" t="str">
        <f t="shared" si="2"/>
        <v/>
      </c>
      <c r="F157" s="247"/>
      <c r="G157" s="126"/>
      <c r="H157" s="468" t="str">
        <f>IF(LEFT(G157,2)="48","R",IF(D157="","N/A",VLOOKUP(D157,UCM!$A$2:$B$2000,2,FALSE)))</f>
        <v>N/A</v>
      </c>
      <c r="I157" s="491"/>
      <c r="J157" s="492"/>
      <c r="K157" s="493"/>
      <c r="L157" s="491"/>
      <c r="M157" s="492"/>
      <c r="N157" s="493"/>
    </row>
    <row r="158" spans="1:14" ht="23.1" customHeight="1" x14ac:dyDescent="0.2">
      <c r="A158" s="490">
        <v>145</v>
      </c>
      <c r="B158" s="488"/>
      <c r="C158" s="466"/>
      <c r="D158" s="489"/>
      <c r="E158" s="467" t="str">
        <f t="shared" si="2"/>
        <v/>
      </c>
      <c r="F158" s="247"/>
      <c r="G158" s="126"/>
      <c r="H158" s="468" t="str">
        <f>IF(LEFT(G158,2)="48","R",IF(D158="","N/A",VLOOKUP(D158,UCM!$A$2:$B$2000,2,FALSE)))</f>
        <v>N/A</v>
      </c>
      <c r="I158" s="491"/>
      <c r="J158" s="492"/>
      <c r="K158" s="493"/>
      <c r="L158" s="491"/>
      <c r="M158" s="492"/>
      <c r="N158" s="493"/>
    </row>
    <row r="159" spans="1:14" ht="23.1" customHeight="1" x14ac:dyDescent="0.2">
      <c r="A159" s="228">
        <v>146</v>
      </c>
      <c r="B159" s="488"/>
      <c r="C159" s="466"/>
      <c r="D159" s="489"/>
      <c r="E159" s="467" t="str">
        <f t="shared" si="2"/>
        <v/>
      </c>
      <c r="F159" s="247"/>
      <c r="G159" s="126"/>
      <c r="H159" s="468" t="str">
        <f>IF(LEFT(G159,2)="48","R",IF(D159="","N/A",VLOOKUP(D159,UCM!$A$2:$B$2000,2,FALSE)))</f>
        <v>N/A</v>
      </c>
      <c r="I159" s="491"/>
      <c r="J159" s="492"/>
      <c r="K159" s="493"/>
      <c r="L159" s="491"/>
      <c r="M159" s="492"/>
      <c r="N159" s="493"/>
    </row>
    <row r="160" spans="1:14" ht="23.1" customHeight="1" x14ac:dyDescent="0.2">
      <c r="A160" s="228">
        <v>147</v>
      </c>
      <c r="B160" s="488"/>
      <c r="C160" s="466"/>
      <c r="D160" s="489"/>
      <c r="E160" s="467" t="str">
        <f t="shared" si="2"/>
        <v/>
      </c>
      <c r="F160" s="247"/>
      <c r="G160" s="126"/>
      <c r="H160" s="468" t="str">
        <f>IF(LEFT(G160,2)="48","R",IF(D160="","N/A",VLOOKUP(D160,UCM!$A$2:$B$2000,2,FALSE)))</f>
        <v>N/A</v>
      </c>
      <c r="I160" s="491"/>
      <c r="J160" s="492"/>
      <c r="K160" s="493"/>
      <c r="L160" s="491"/>
      <c r="M160" s="492"/>
      <c r="N160" s="493"/>
    </row>
    <row r="161" spans="1:14" ht="23.1" customHeight="1" x14ac:dyDescent="0.2">
      <c r="A161" s="490">
        <v>148</v>
      </c>
      <c r="B161" s="488"/>
      <c r="C161" s="466"/>
      <c r="D161" s="489"/>
      <c r="E161" s="467" t="str">
        <f t="shared" si="2"/>
        <v/>
      </c>
      <c r="F161" s="247"/>
      <c r="G161" s="126"/>
      <c r="H161" s="468" t="str">
        <f>IF(LEFT(G161,2)="48","R",IF(D161="","N/A",VLOOKUP(D161,UCM!$A$2:$B$2000,2,FALSE)))</f>
        <v>N/A</v>
      </c>
      <c r="I161" s="491"/>
      <c r="J161" s="492"/>
      <c r="K161" s="493"/>
      <c r="L161" s="491"/>
      <c r="M161" s="492"/>
      <c r="N161" s="493"/>
    </row>
    <row r="162" spans="1:14" ht="23.1" customHeight="1" x14ac:dyDescent="0.2">
      <c r="A162" s="228">
        <v>149</v>
      </c>
      <c r="B162" s="488"/>
      <c r="C162" s="466"/>
      <c r="D162" s="489"/>
      <c r="E162" s="467" t="str">
        <f t="shared" ref="E162:E255" si="3">IF(B162="","",(CONCATENATE(TEXT(B162,"###0000_);[Red](#,##0)")," ", TEXT(C162,"###000_);[Red](#,##0)")," ", TEXT(D162,"###0000_);[Red](#,##0)"))))</f>
        <v/>
      </c>
      <c r="F162" s="247"/>
      <c r="G162" s="126"/>
      <c r="H162" s="468" t="str">
        <f>IF(LEFT(G162,2)="48","R",IF(D162="","N/A",VLOOKUP(D162,UCM!$A$2:$B$2000,2,FALSE)))</f>
        <v>N/A</v>
      </c>
      <c r="I162" s="491"/>
      <c r="J162" s="492"/>
      <c r="K162" s="493"/>
      <c r="L162" s="491"/>
      <c r="M162" s="492"/>
      <c r="N162" s="493"/>
    </row>
    <row r="163" spans="1:14" ht="23.1" customHeight="1" x14ac:dyDescent="0.2">
      <c r="A163" s="228">
        <v>150</v>
      </c>
      <c r="B163" s="488"/>
      <c r="C163" s="466"/>
      <c r="D163" s="489"/>
      <c r="E163" s="467" t="str">
        <f t="shared" si="3"/>
        <v/>
      </c>
      <c r="F163" s="247"/>
      <c r="G163" s="126"/>
      <c r="H163" s="468" t="str">
        <f>IF(LEFT(G163,2)="48","R",IF(D163="","N/A",VLOOKUP(D163,UCM!$A$2:$B$2000,2,FALSE)))</f>
        <v>N/A</v>
      </c>
      <c r="I163" s="491"/>
      <c r="J163" s="492"/>
      <c r="K163" s="493"/>
      <c r="L163" s="491"/>
      <c r="M163" s="492"/>
      <c r="N163" s="493"/>
    </row>
    <row r="164" spans="1:14" ht="23.1" customHeight="1" x14ac:dyDescent="0.2">
      <c r="A164" s="490">
        <v>151</v>
      </c>
      <c r="B164" s="488"/>
      <c r="C164" s="466"/>
      <c r="D164" s="489"/>
      <c r="E164" s="467" t="str">
        <f t="shared" si="3"/>
        <v/>
      </c>
      <c r="F164" s="247"/>
      <c r="G164" s="126"/>
      <c r="H164" s="468" t="str">
        <f>IF(LEFT(G164,2)="48","R",IF(D164="","N/A",VLOOKUP(D164,UCM!$A$2:$B$2000,2,FALSE)))</f>
        <v>N/A</v>
      </c>
      <c r="I164" s="491"/>
      <c r="J164" s="492"/>
      <c r="K164" s="493"/>
      <c r="L164" s="491"/>
      <c r="M164" s="492"/>
      <c r="N164" s="493"/>
    </row>
    <row r="165" spans="1:14" ht="23.1" customHeight="1" x14ac:dyDescent="0.2">
      <c r="A165" s="228">
        <v>152</v>
      </c>
      <c r="B165" s="488"/>
      <c r="C165" s="466"/>
      <c r="D165" s="489"/>
      <c r="E165" s="467" t="str">
        <f t="shared" si="3"/>
        <v/>
      </c>
      <c r="F165" s="247"/>
      <c r="G165" s="126"/>
      <c r="H165" s="468" t="str">
        <f>IF(LEFT(G165,2)="48","R",IF(D165="","N/A",VLOOKUP(D165,UCM!$A$2:$B$2000,2,FALSE)))</f>
        <v>N/A</v>
      </c>
      <c r="I165" s="491"/>
      <c r="J165" s="492"/>
      <c r="K165" s="493"/>
      <c r="L165" s="491"/>
      <c r="M165" s="492"/>
      <c r="N165" s="493"/>
    </row>
    <row r="166" spans="1:14" ht="23.1" customHeight="1" x14ac:dyDescent="0.2">
      <c r="A166" s="228">
        <v>153</v>
      </c>
      <c r="B166" s="488"/>
      <c r="C166" s="466"/>
      <c r="D166" s="489"/>
      <c r="E166" s="467" t="str">
        <f t="shared" si="3"/>
        <v/>
      </c>
      <c r="F166" s="247"/>
      <c r="G166" s="126"/>
      <c r="H166" s="468" t="str">
        <f>IF(LEFT(G166,2)="48","R",IF(D166="","N/A",VLOOKUP(D166,UCM!$A$2:$B$2000,2,FALSE)))</f>
        <v>N/A</v>
      </c>
      <c r="I166" s="491"/>
      <c r="J166" s="492"/>
      <c r="K166" s="493"/>
      <c r="L166" s="491"/>
      <c r="M166" s="492"/>
      <c r="N166" s="493"/>
    </row>
    <row r="167" spans="1:14" ht="23.1" customHeight="1" x14ac:dyDescent="0.2">
      <c r="A167" s="490">
        <v>154</v>
      </c>
      <c r="B167" s="488"/>
      <c r="C167" s="466"/>
      <c r="D167" s="489"/>
      <c r="E167" s="467" t="str">
        <f t="shared" si="3"/>
        <v/>
      </c>
      <c r="F167" s="247"/>
      <c r="G167" s="126"/>
      <c r="H167" s="468" t="str">
        <f>IF(LEFT(G167,2)="48","R",IF(D167="","N/A",VLOOKUP(D167,UCM!$A$2:$B$2000,2,FALSE)))</f>
        <v>N/A</v>
      </c>
      <c r="I167" s="491"/>
      <c r="J167" s="492"/>
      <c r="K167" s="493"/>
      <c r="L167" s="491"/>
      <c r="M167" s="492"/>
      <c r="N167" s="493"/>
    </row>
    <row r="168" spans="1:14" ht="23.1" customHeight="1" x14ac:dyDescent="0.2">
      <c r="A168" s="228">
        <v>155</v>
      </c>
      <c r="B168" s="488"/>
      <c r="C168" s="466"/>
      <c r="D168" s="489"/>
      <c r="E168" s="467" t="str">
        <f t="shared" si="3"/>
        <v/>
      </c>
      <c r="F168" s="247"/>
      <c r="G168" s="126"/>
      <c r="H168" s="468" t="str">
        <f>IF(LEFT(G168,2)="48","R",IF(D168="","N/A",VLOOKUP(D168,UCM!$A$2:$B$2000,2,FALSE)))</f>
        <v>N/A</v>
      </c>
      <c r="I168" s="491"/>
      <c r="J168" s="492"/>
      <c r="K168" s="493"/>
      <c r="L168" s="491"/>
      <c r="M168" s="492"/>
      <c r="N168" s="493"/>
    </row>
    <row r="169" spans="1:14" ht="23.1" customHeight="1" x14ac:dyDescent="0.2">
      <c r="A169" s="228">
        <v>156</v>
      </c>
      <c r="B169" s="488"/>
      <c r="C169" s="466"/>
      <c r="D169" s="489"/>
      <c r="E169" s="467" t="str">
        <f t="shared" si="3"/>
        <v/>
      </c>
      <c r="F169" s="247"/>
      <c r="G169" s="126"/>
      <c r="H169" s="468" t="str">
        <f>IF(LEFT(G169,2)="48","R",IF(D169="","N/A",VLOOKUP(D169,UCM!$A$2:$B$2000,2,FALSE)))</f>
        <v>N/A</v>
      </c>
      <c r="I169" s="491"/>
      <c r="J169" s="492"/>
      <c r="K169" s="493"/>
      <c r="L169" s="491"/>
      <c r="M169" s="492"/>
      <c r="N169" s="493"/>
    </row>
    <row r="170" spans="1:14" ht="23.1" customHeight="1" x14ac:dyDescent="0.2">
      <c r="A170" s="490">
        <v>157</v>
      </c>
      <c r="B170" s="488"/>
      <c r="C170" s="466"/>
      <c r="D170" s="489"/>
      <c r="E170" s="467" t="str">
        <f t="shared" si="3"/>
        <v/>
      </c>
      <c r="F170" s="247"/>
      <c r="G170" s="126"/>
      <c r="H170" s="468" t="str">
        <f>IF(LEFT(G170,2)="48","R",IF(D170="","N/A",VLOOKUP(D170,UCM!$A$2:$B$2000,2,FALSE)))</f>
        <v>N/A</v>
      </c>
      <c r="I170" s="491"/>
      <c r="J170" s="492"/>
      <c r="K170" s="493"/>
      <c r="L170" s="491"/>
      <c r="M170" s="492"/>
      <c r="N170" s="493"/>
    </row>
    <row r="171" spans="1:14" ht="23.1" customHeight="1" x14ac:dyDescent="0.2">
      <c r="A171" s="228">
        <v>158</v>
      </c>
      <c r="B171" s="488"/>
      <c r="C171" s="466"/>
      <c r="D171" s="489"/>
      <c r="E171" s="467" t="str">
        <f t="shared" si="3"/>
        <v/>
      </c>
      <c r="F171" s="247"/>
      <c r="G171" s="126"/>
      <c r="H171" s="468" t="str">
        <f>IF(LEFT(G171,2)="48","R",IF(D171="","N/A",VLOOKUP(D171,UCM!$A$2:$B$2000,2,FALSE)))</f>
        <v>N/A</v>
      </c>
      <c r="I171" s="491"/>
      <c r="J171" s="492"/>
      <c r="K171" s="493"/>
      <c r="L171" s="491"/>
      <c r="M171" s="492"/>
      <c r="N171" s="493"/>
    </row>
    <row r="172" spans="1:14" ht="23.1" customHeight="1" x14ac:dyDescent="0.2">
      <c r="A172" s="228">
        <v>159</v>
      </c>
      <c r="B172" s="488"/>
      <c r="C172" s="466"/>
      <c r="D172" s="489"/>
      <c r="E172" s="467" t="str">
        <f t="shared" si="3"/>
        <v/>
      </c>
      <c r="F172" s="247"/>
      <c r="G172" s="126"/>
      <c r="H172" s="468" t="str">
        <f>IF(LEFT(G172,2)="48","R",IF(D172="","N/A",VLOOKUP(D172,UCM!$A$2:$B$2000,2,FALSE)))</f>
        <v>N/A</v>
      </c>
      <c r="I172" s="491"/>
      <c r="J172" s="492"/>
      <c r="K172" s="493"/>
      <c r="L172" s="491"/>
      <c r="M172" s="492"/>
      <c r="N172" s="493"/>
    </row>
    <row r="173" spans="1:14" ht="23.1" customHeight="1" x14ac:dyDescent="0.2">
      <c r="A173" s="490">
        <v>160</v>
      </c>
      <c r="B173" s="488"/>
      <c r="C173" s="466"/>
      <c r="D173" s="489"/>
      <c r="E173" s="467" t="str">
        <f t="shared" si="3"/>
        <v/>
      </c>
      <c r="F173" s="247"/>
      <c r="G173" s="126"/>
      <c r="H173" s="468" t="str">
        <f>IF(LEFT(G173,2)="48","R",IF(D173="","N/A",VLOOKUP(D173,UCM!$A$2:$B$2000,2,FALSE)))</f>
        <v>N/A</v>
      </c>
      <c r="I173" s="491"/>
      <c r="J173" s="492"/>
      <c r="K173" s="493"/>
      <c r="L173" s="491"/>
      <c r="M173" s="492"/>
      <c r="N173" s="493"/>
    </row>
    <row r="174" spans="1:14" ht="23.1" customHeight="1" x14ac:dyDescent="0.2">
      <c r="A174" s="228">
        <v>161</v>
      </c>
      <c r="B174" s="488"/>
      <c r="C174" s="466"/>
      <c r="D174" s="489"/>
      <c r="E174" s="467" t="str">
        <f t="shared" si="3"/>
        <v/>
      </c>
      <c r="F174" s="247"/>
      <c r="G174" s="126"/>
      <c r="H174" s="468" t="str">
        <f>IF(LEFT(G174,2)="48","R",IF(D174="","N/A",VLOOKUP(D174,UCM!$A$2:$B$2000,2,FALSE)))</f>
        <v>N/A</v>
      </c>
      <c r="I174" s="491"/>
      <c r="J174" s="492"/>
      <c r="K174" s="493"/>
      <c r="L174" s="491"/>
      <c r="M174" s="492"/>
      <c r="N174" s="493"/>
    </row>
    <row r="175" spans="1:14" ht="23.1" customHeight="1" x14ac:dyDescent="0.2">
      <c r="A175" s="228">
        <v>162</v>
      </c>
      <c r="B175" s="488"/>
      <c r="C175" s="466"/>
      <c r="D175" s="489"/>
      <c r="E175" s="467" t="str">
        <f t="shared" si="3"/>
        <v/>
      </c>
      <c r="F175" s="247"/>
      <c r="G175" s="126"/>
      <c r="H175" s="468" t="str">
        <f>IF(LEFT(G175,2)="48","R",IF(D175="","N/A",VLOOKUP(D175,UCM!$A$2:$B$2000,2,FALSE)))</f>
        <v>N/A</v>
      </c>
      <c r="I175" s="491"/>
      <c r="J175" s="492"/>
      <c r="K175" s="493"/>
      <c r="L175" s="491"/>
      <c r="M175" s="492"/>
      <c r="N175" s="493"/>
    </row>
    <row r="176" spans="1:14" ht="23.1" customHeight="1" x14ac:dyDescent="0.2">
      <c r="A176" s="490">
        <v>163</v>
      </c>
      <c r="B176" s="488"/>
      <c r="C176" s="466"/>
      <c r="D176" s="489"/>
      <c r="E176" s="467" t="str">
        <f t="shared" si="3"/>
        <v/>
      </c>
      <c r="F176" s="247"/>
      <c r="G176" s="126"/>
      <c r="H176" s="468" t="str">
        <f>IF(LEFT(G176,2)="48","R",IF(D176="","N/A",VLOOKUP(D176,UCM!$A$2:$B$2000,2,FALSE)))</f>
        <v>N/A</v>
      </c>
      <c r="I176" s="491"/>
      <c r="J176" s="492"/>
      <c r="K176" s="493"/>
      <c r="L176" s="491"/>
      <c r="M176" s="492"/>
      <c r="N176" s="493"/>
    </row>
    <row r="177" spans="1:14" ht="23.1" customHeight="1" x14ac:dyDescent="0.2">
      <c r="A177" s="228">
        <v>164</v>
      </c>
      <c r="B177" s="488"/>
      <c r="C177" s="466"/>
      <c r="D177" s="489"/>
      <c r="E177" s="467" t="str">
        <f t="shared" si="3"/>
        <v/>
      </c>
      <c r="F177" s="247"/>
      <c r="G177" s="126"/>
      <c r="H177" s="468" t="str">
        <f>IF(LEFT(G177,2)="48","R",IF(D177="","N/A",VLOOKUP(D177,UCM!$A$2:$B$2000,2,FALSE)))</f>
        <v>N/A</v>
      </c>
      <c r="I177" s="491"/>
      <c r="J177" s="492"/>
      <c r="K177" s="493"/>
      <c r="L177" s="491"/>
      <c r="M177" s="492"/>
      <c r="N177" s="493"/>
    </row>
    <row r="178" spans="1:14" ht="23.1" customHeight="1" x14ac:dyDescent="0.2">
      <c r="A178" s="228">
        <v>165</v>
      </c>
      <c r="B178" s="488"/>
      <c r="C178" s="466"/>
      <c r="D178" s="489"/>
      <c r="E178" s="467" t="str">
        <f t="shared" si="3"/>
        <v/>
      </c>
      <c r="F178" s="247"/>
      <c r="G178" s="126"/>
      <c r="H178" s="468" t="str">
        <f>IF(LEFT(G178,2)="48","R",IF(D178="","N/A",VLOOKUP(D178,UCM!$A$2:$B$2000,2,FALSE)))</f>
        <v>N/A</v>
      </c>
      <c r="I178" s="491"/>
      <c r="J178" s="492"/>
      <c r="K178" s="493"/>
      <c r="L178" s="491"/>
      <c r="M178" s="492"/>
      <c r="N178" s="493"/>
    </row>
    <row r="179" spans="1:14" ht="23.1" customHeight="1" x14ac:dyDescent="0.2">
      <c r="A179" s="490">
        <v>166</v>
      </c>
      <c r="B179" s="488"/>
      <c r="C179" s="466"/>
      <c r="D179" s="489"/>
      <c r="E179" s="467" t="str">
        <f t="shared" si="3"/>
        <v/>
      </c>
      <c r="F179" s="247"/>
      <c r="G179" s="126"/>
      <c r="H179" s="468" t="str">
        <f>IF(LEFT(G179,2)="48","R",IF(D179="","N/A",VLOOKUP(D179,UCM!$A$2:$B$2000,2,FALSE)))</f>
        <v>N/A</v>
      </c>
      <c r="I179" s="491"/>
      <c r="J179" s="492"/>
      <c r="K179" s="493"/>
      <c r="L179" s="491"/>
      <c r="M179" s="492"/>
      <c r="N179" s="493"/>
    </row>
    <row r="180" spans="1:14" ht="23.1" customHeight="1" x14ac:dyDescent="0.2">
      <c r="A180" s="228">
        <v>167</v>
      </c>
      <c r="B180" s="488"/>
      <c r="C180" s="466"/>
      <c r="D180" s="489"/>
      <c r="E180" s="467" t="str">
        <f t="shared" si="3"/>
        <v/>
      </c>
      <c r="F180" s="247"/>
      <c r="G180" s="126"/>
      <c r="H180" s="468" t="str">
        <f>IF(LEFT(G180,2)="48","R",IF(D180="","N/A",VLOOKUP(D180,UCM!$A$2:$B$2000,2,FALSE)))</f>
        <v>N/A</v>
      </c>
      <c r="I180" s="491"/>
      <c r="J180" s="492"/>
      <c r="K180" s="493"/>
      <c r="L180" s="491"/>
      <c r="M180" s="492"/>
      <c r="N180" s="493"/>
    </row>
    <row r="181" spans="1:14" ht="23.1" customHeight="1" x14ac:dyDescent="0.2">
      <c r="A181" s="228">
        <v>168</v>
      </c>
      <c r="B181" s="488"/>
      <c r="C181" s="466"/>
      <c r="D181" s="489"/>
      <c r="E181" s="467" t="str">
        <f t="shared" si="3"/>
        <v/>
      </c>
      <c r="F181" s="247"/>
      <c r="G181" s="126"/>
      <c r="H181" s="468" t="str">
        <f>IF(LEFT(G181,2)="48","R",IF(D181="","N/A",VLOOKUP(D181,UCM!$A$2:$B$2000,2,FALSE)))</f>
        <v>N/A</v>
      </c>
      <c r="I181" s="491"/>
      <c r="J181" s="492"/>
      <c r="K181" s="493"/>
      <c r="L181" s="491"/>
      <c r="M181" s="492"/>
      <c r="N181" s="493"/>
    </row>
    <row r="182" spans="1:14" ht="23.1" customHeight="1" x14ac:dyDescent="0.2">
      <c r="A182" s="490">
        <v>169</v>
      </c>
      <c r="B182" s="488"/>
      <c r="C182" s="466"/>
      <c r="D182" s="489"/>
      <c r="E182" s="467" t="str">
        <f t="shared" si="3"/>
        <v/>
      </c>
      <c r="F182" s="247"/>
      <c r="G182" s="126"/>
      <c r="H182" s="468" t="str">
        <f>IF(LEFT(G182,2)="48","R",IF(D182="","N/A",VLOOKUP(D182,UCM!$A$2:$B$2000,2,FALSE)))</f>
        <v>N/A</v>
      </c>
      <c r="I182" s="491"/>
      <c r="J182" s="492"/>
      <c r="K182" s="493"/>
      <c r="L182" s="491"/>
      <c r="M182" s="492"/>
      <c r="N182" s="493"/>
    </row>
    <row r="183" spans="1:14" ht="23.1" customHeight="1" x14ac:dyDescent="0.2">
      <c r="A183" s="228">
        <v>170</v>
      </c>
      <c r="B183" s="488"/>
      <c r="C183" s="466"/>
      <c r="D183" s="489"/>
      <c r="E183" s="467" t="str">
        <f t="shared" si="3"/>
        <v/>
      </c>
      <c r="F183" s="247"/>
      <c r="G183" s="126"/>
      <c r="H183" s="468" t="str">
        <f>IF(LEFT(G183,2)="48","R",IF(D183="","N/A",VLOOKUP(D183,UCM!$A$2:$B$2000,2,FALSE)))</f>
        <v>N/A</v>
      </c>
      <c r="I183" s="491"/>
      <c r="J183" s="492"/>
      <c r="K183" s="493"/>
      <c r="L183" s="491"/>
      <c r="M183" s="492"/>
      <c r="N183" s="493"/>
    </row>
    <row r="184" spans="1:14" ht="23.1" customHeight="1" x14ac:dyDescent="0.2">
      <c r="A184" s="228">
        <v>171</v>
      </c>
      <c r="B184" s="488"/>
      <c r="C184" s="466"/>
      <c r="D184" s="489"/>
      <c r="E184" s="467" t="str">
        <f t="shared" si="3"/>
        <v/>
      </c>
      <c r="F184" s="247"/>
      <c r="G184" s="126"/>
      <c r="H184" s="468" t="str">
        <f>IF(LEFT(G184,2)="48","R",IF(D184="","N/A",VLOOKUP(D184,UCM!$A$2:$B$2000,2,FALSE)))</f>
        <v>N/A</v>
      </c>
      <c r="I184" s="491"/>
      <c r="J184" s="492"/>
      <c r="K184" s="493"/>
      <c r="L184" s="491"/>
      <c r="M184" s="492"/>
      <c r="N184" s="493"/>
    </row>
    <row r="185" spans="1:14" ht="23.1" customHeight="1" x14ac:dyDescent="0.2">
      <c r="A185" s="490">
        <v>172</v>
      </c>
      <c r="B185" s="488"/>
      <c r="C185" s="466"/>
      <c r="D185" s="489"/>
      <c r="E185" s="467" t="str">
        <f t="shared" si="3"/>
        <v/>
      </c>
      <c r="F185" s="247"/>
      <c r="G185" s="126"/>
      <c r="H185" s="468" t="str">
        <f>IF(LEFT(G185,2)="48","R",IF(D185="","N/A",VLOOKUP(D185,UCM!$A$2:$B$2000,2,FALSE)))</f>
        <v>N/A</v>
      </c>
      <c r="I185" s="491"/>
      <c r="J185" s="492"/>
      <c r="K185" s="493"/>
      <c r="L185" s="491"/>
      <c r="M185" s="492"/>
      <c r="N185" s="493"/>
    </row>
    <row r="186" spans="1:14" ht="23.1" customHeight="1" x14ac:dyDescent="0.2">
      <c r="A186" s="228">
        <v>173</v>
      </c>
      <c r="B186" s="488"/>
      <c r="C186" s="466"/>
      <c r="D186" s="489"/>
      <c r="E186" s="467" t="str">
        <f t="shared" si="3"/>
        <v/>
      </c>
      <c r="F186" s="247"/>
      <c r="G186" s="126"/>
      <c r="H186" s="468" t="str">
        <f>IF(LEFT(G186,2)="48","R",IF(D186="","N/A",VLOOKUP(D186,UCM!$A$2:$B$2000,2,FALSE)))</f>
        <v>N/A</v>
      </c>
      <c r="I186" s="491"/>
      <c r="J186" s="492"/>
      <c r="K186" s="493"/>
      <c r="L186" s="491"/>
      <c r="M186" s="492"/>
      <c r="N186" s="493"/>
    </row>
    <row r="187" spans="1:14" ht="23.1" customHeight="1" x14ac:dyDescent="0.2">
      <c r="A187" s="228">
        <v>174</v>
      </c>
      <c r="B187" s="488"/>
      <c r="C187" s="466"/>
      <c r="D187" s="489"/>
      <c r="E187" s="467" t="str">
        <f t="shared" si="3"/>
        <v/>
      </c>
      <c r="F187" s="247"/>
      <c r="G187" s="126"/>
      <c r="H187" s="468" t="str">
        <f>IF(LEFT(G187,2)="48","R",IF(D187="","N/A",VLOOKUP(D187,UCM!$A$2:$B$2000,2,FALSE)))</f>
        <v>N/A</v>
      </c>
      <c r="I187" s="491"/>
      <c r="J187" s="492"/>
      <c r="K187" s="493"/>
      <c r="L187" s="491"/>
      <c r="M187" s="492"/>
      <c r="N187" s="493"/>
    </row>
    <row r="188" spans="1:14" ht="23.1" customHeight="1" x14ac:dyDescent="0.2">
      <c r="A188" s="490">
        <v>175</v>
      </c>
      <c r="B188" s="488"/>
      <c r="C188" s="466"/>
      <c r="D188" s="489"/>
      <c r="E188" s="467" t="str">
        <f t="shared" si="3"/>
        <v/>
      </c>
      <c r="F188" s="247"/>
      <c r="G188" s="126"/>
      <c r="H188" s="468" t="str">
        <f>IF(LEFT(G188,2)="48","R",IF(D188="","N/A",VLOOKUP(D188,UCM!$A$2:$B$2000,2,FALSE)))</f>
        <v>N/A</v>
      </c>
      <c r="I188" s="491"/>
      <c r="J188" s="492"/>
      <c r="K188" s="493"/>
      <c r="L188" s="491"/>
      <c r="M188" s="492"/>
      <c r="N188" s="493"/>
    </row>
    <row r="189" spans="1:14" ht="23.1" customHeight="1" x14ac:dyDescent="0.2">
      <c r="A189" s="228">
        <v>176</v>
      </c>
      <c r="B189" s="488"/>
      <c r="C189" s="466"/>
      <c r="D189" s="489"/>
      <c r="E189" s="467" t="str">
        <f t="shared" si="3"/>
        <v/>
      </c>
      <c r="F189" s="247"/>
      <c r="G189" s="126"/>
      <c r="H189" s="468" t="str">
        <f>IF(LEFT(G189,2)="48","R",IF(D189="","N/A",VLOOKUP(D189,UCM!$A$2:$B$2000,2,FALSE)))</f>
        <v>N/A</v>
      </c>
      <c r="I189" s="491"/>
      <c r="J189" s="492"/>
      <c r="K189" s="493"/>
      <c r="L189" s="491"/>
      <c r="M189" s="492"/>
      <c r="N189" s="493"/>
    </row>
    <row r="190" spans="1:14" ht="23.1" customHeight="1" x14ac:dyDescent="0.2">
      <c r="A190" s="228">
        <v>177</v>
      </c>
      <c r="B190" s="488"/>
      <c r="C190" s="466"/>
      <c r="D190" s="489"/>
      <c r="E190" s="467" t="str">
        <f t="shared" si="3"/>
        <v/>
      </c>
      <c r="F190" s="247"/>
      <c r="G190" s="126"/>
      <c r="H190" s="468" t="str">
        <f>IF(LEFT(G190,2)="48","R",IF(D190="","N/A",VLOOKUP(D190,UCM!$A$2:$B$2000,2,FALSE)))</f>
        <v>N/A</v>
      </c>
      <c r="I190" s="491"/>
      <c r="J190" s="492"/>
      <c r="K190" s="493"/>
      <c r="L190" s="491"/>
      <c r="M190" s="492"/>
      <c r="N190" s="493"/>
    </row>
    <row r="191" spans="1:14" ht="23.1" customHeight="1" x14ac:dyDescent="0.2">
      <c r="A191" s="490">
        <v>178</v>
      </c>
      <c r="B191" s="488"/>
      <c r="C191" s="466"/>
      <c r="D191" s="489"/>
      <c r="E191" s="467" t="str">
        <f t="shared" si="3"/>
        <v/>
      </c>
      <c r="F191" s="247"/>
      <c r="G191" s="126"/>
      <c r="H191" s="468" t="str">
        <f>IF(LEFT(G191,2)="48","R",IF(D191="","N/A",VLOOKUP(D191,UCM!$A$2:$B$2000,2,FALSE)))</f>
        <v>N/A</v>
      </c>
      <c r="I191" s="491"/>
      <c r="J191" s="492"/>
      <c r="K191" s="493"/>
      <c r="L191" s="491"/>
      <c r="M191" s="492"/>
      <c r="N191" s="493"/>
    </row>
    <row r="192" spans="1:14" ht="23.1" customHeight="1" x14ac:dyDescent="0.2">
      <c r="A192" s="228">
        <v>179</v>
      </c>
      <c r="B192" s="488"/>
      <c r="C192" s="466"/>
      <c r="D192" s="489"/>
      <c r="E192" s="467" t="str">
        <f t="shared" si="3"/>
        <v/>
      </c>
      <c r="F192" s="247"/>
      <c r="G192" s="126"/>
      <c r="H192" s="468" t="str">
        <f>IF(LEFT(G192,2)="48","R",IF(D192="","N/A",VLOOKUP(D192,UCM!$A$2:$B$2000,2,FALSE)))</f>
        <v>N/A</v>
      </c>
      <c r="I192" s="491"/>
      <c r="J192" s="492"/>
      <c r="K192" s="493"/>
      <c r="L192" s="491"/>
      <c r="M192" s="492"/>
      <c r="N192" s="493"/>
    </row>
    <row r="193" spans="1:14" ht="23.1" customHeight="1" x14ac:dyDescent="0.2">
      <c r="A193" s="228">
        <v>180</v>
      </c>
      <c r="B193" s="488"/>
      <c r="C193" s="466"/>
      <c r="D193" s="489"/>
      <c r="E193" s="467" t="str">
        <f t="shared" si="3"/>
        <v/>
      </c>
      <c r="F193" s="247"/>
      <c r="G193" s="126"/>
      <c r="H193" s="468" t="str">
        <f>IF(LEFT(G193,2)="48","R",IF(D193="","N/A",VLOOKUP(D193,UCM!$A$2:$B$2000,2,FALSE)))</f>
        <v>N/A</v>
      </c>
      <c r="I193" s="491"/>
      <c r="J193" s="492"/>
      <c r="K193" s="493"/>
      <c r="L193" s="491"/>
      <c r="M193" s="492"/>
      <c r="N193" s="493"/>
    </row>
    <row r="194" spans="1:14" ht="23.1" customHeight="1" x14ac:dyDescent="0.2">
      <c r="A194" s="490">
        <v>181</v>
      </c>
      <c r="B194" s="488"/>
      <c r="C194" s="466"/>
      <c r="D194" s="489"/>
      <c r="E194" s="467" t="str">
        <f t="shared" si="3"/>
        <v/>
      </c>
      <c r="F194" s="247"/>
      <c r="G194" s="126"/>
      <c r="H194" s="468" t="str">
        <f>IF(LEFT(G194,2)="48","R",IF(D194="","N/A",VLOOKUP(D194,UCM!$A$2:$B$2000,2,FALSE)))</f>
        <v>N/A</v>
      </c>
      <c r="I194" s="491"/>
      <c r="J194" s="492"/>
      <c r="K194" s="493"/>
      <c r="L194" s="491"/>
      <c r="M194" s="492"/>
      <c r="N194" s="493"/>
    </row>
    <row r="195" spans="1:14" ht="23.1" customHeight="1" x14ac:dyDescent="0.2">
      <c r="A195" s="228">
        <v>182</v>
      </c>
      <c r="B195" s="488"/>
      <c r="C195" s="466"/>
      <c r="D195" s="489"/>
      <c r="E195" s="467" t="str">
        <f t="shared" si="3"/>
        <v/>
      </c>
      <c r="F195" s="247"/>
      <c r="G195" s="126"/>
      <c r="H195" s="468" t="str">
        <f>IF(LEFT(G195,2)="48","R",IF(D195="","N/A",VLOOKUP(D195,UCM!$A$2:$B$2000,2,FALSE)))</f>
        <v>N/A</v>
      </c>
      <c r="I195" s="491"/>
      <c r="J195" s="492"/>
      <c r="K195" s="493"/>
      <c r="L195" s="491"/>
      <c r="M195" s="492"/>
      <c r="N195" s="493"/>
    </row>
    <row r="196" spans="1:14" ht="23.1" customHeight="1" x14ac:dyDescent="0.2">
      <c r="A196" s="228">
        <v>183</v>
      </c>
      <c r="B196" s="488"/>
      <c r="C196" s="466"/>
      <c r="D196" s="489"/>
      <c r="E196" s="467" t="str">
        <f t="shared" si="3"/>
        <v/>
      </c>
      <c r="F196" s="247"/>
      <c r="G196" s="126"/>
      <c r="H196" s="468" t="str">
        <f>IF(LEFT(G196,2)="48","R",IF(D196="","N/A",VLOOKUP(D196,UCM!$A$2:$B$2000,2,FALSE)))</f>
        <v>N/A</v>
      </c>
      <c r="I196" s="491"/>
      <c r="J196" s="492"/>
      <c r="K196" s="493"/>
      <c r="L196" s="491"/>
      <c r="M196" s="492"/>
      <c r="N196" s="493"/>
    </row>
    <row r="197" spans="1:14" ht="23.1" customHeight="1" x14ac:dyDescent="0.2">
      <c r="A197" s="490">
        <v>184</v>
      </c>
      <c r="B197" s="488"/>
      <c r="C197" s="466"/>
      <c r="D197" s="489"/>
      <c r="E197" s="467" t="str">
        <f t="shared" si="3"/>
        <v/>
      </c>
      <c r="F197" s="247"/>
      <c r="G197" s="126"/>
      <c r="H197" s="468" t="str">
        <f>IF(LEFT(G197,2)="48","R",IF(D197="","N/A",VLOOKUP(D197,UCM!$A$2:$B$2000,2,FALSE)))</f>
        <v>N/A</v>
      </c>
      <c r="I197" s="491"/>
      <c r="J197" s="492"/>
      <c r="K197" s="493"/>
      <c r="L197" s="491"/>
      <c r="M197" s="492"/>
      <c r="N197" s="493"/>
    </row>
    <row r="198" spans="1:14" ht="23.1" customHeight="1" x14ac:dyDescent="0.2">
      <c r="A198" s="228">
        <v>185</v>
      </c>
      <c r="B198" s="488"/>
      <c r="C198" s="466"/>
      <c r="D198" s="489"/>
      <c r="E198" s="467" t="str">
        <f t="shared" si="3"/>
        <v/>
      </c>
      <c r="F198" s="247"/>
      <c r="G198" s="126"/>
      <c r="H198" s="468" t="str">
        <f>IF(LEFT(G198,2)="48","R",IF(D198="","N/A",VLOOKUP(D198,UCM!$A$2:$B$2000,2,FALSE)))</f>
        <v>N/A</v>
      </c>
      <c r="I198" s="491"/>
      <c r="J198" s="492"/>
      <c r="K198" s="493"/>
      <c r="L198" s="491"/>
      <c r="M198" s="492"/>
      <c r="N198" s="493"/>
    </row>
    <row r="199" spans="1:14" ht="23.1" customHeight="1" x14ac:dyDescent="0.2">
      <c r="A199" s="228">
        <v>186</v>
      </c>
      <c r="B199" s="488"/>
      <c r="C199" s="466"/>
      <c r="D199" s="489"/>
      <c r="E199" s="467" t="str">
        <f t="shared" si="3"/>
        <v/>
      </c>
      <c r="F199" s="247"/>
      <c r="G199" s="126"/>
      <c r="H199" s="468" t="str">
        <f>IF(LEFT(G199,2)="48","R",IF(D199="","N/A",VLOOKUP(D199,UCM!$A$2:$B$2000,2,FALSE)))</f>
        <v>N/A</v>
      </c>
      <c r="I199" s="491"/>
      <c r="J199" s="492"/>
      <c r="K199" s="493"/>
      <c r="L199" s="491"/>
      <c r="M199" s="492"/>
      <c r="N199" s="493"/>
    </row>
    <row r="200" spans="1:14" ht="23.1" customHeight="1" x14ac:dyDescent="0.2">
      <c r="A200" s="490">
        <v>187</v>
      </c>
      <c r="B200" s="488"/>
      <c r="C200" s="466"/>
      <c r="D200" s="489"/>
      <c r="E200" s="467" t="str">
        <f t="shared" si="3"/>
        <v/>
      </c>
      <c r="F200" s="247"/>
      <c r="G200" s="126"/>
      <c r="H200" s="468" t="str">
        <f>IF(LEFT(G200,2)="48","R",IF(D200="","N/A",VLOOKUP(D200,UCM!$A$2:$B$2000,2,FALSE)))</f>
        <v>N/A</v>
      </c>
      <c r="I200" s="491"/>
      <c r="J200" s="492"/>
      <c r="K200" s="493"/>
      <c r="L200" s="491"/>
      <c r="M200" s="492"/>
      <c r="N200" s="493"/>
    </row>
    <row r="201" spans="1:14" ht="23.1" customHeight="1" x14ac:dyDescent="0.2">
      <c r="A201" s="228">
        <v>188</v>
      </c>
      <c r="B201" s="488"/>
      <c r="C201" s="466"/>
      <c r="D201" s="489"/>
      <c r="E201" s="467" t="str">
        <f t="shared" si="3"/>
        <v/>
      </c>
      <c r="F201" s="247"/>
      <c r="G201" s="126"/>
      <c r="H201" s="468" t="str">
        <f>IF(LEFT(G201,2)="48","R",IF(D201="","N/A",VLOOKUP(D201,UCM!$A$2:$B$2000,2,FALSE)))</f>
        <v>N/A</v>
      </c>
      <c r="I201" s="491"/>
      <c r="J201" s="492"/>
      <c r="K201" s="493"/>
      <c r="L201" s="491"/>
      <c r="M201" s="492"/>
      <c r="N201" s="493"/>
    </row>
    <row r="202" spans="1:14" ht="23.1" customHeight="1" x14ac:dyDescent="0.2">
      <c r="A202" s="228">
        <v>189</v>
      </c>
      <c r="B202" s="488"/>
      <c r="C202" s="466"/>
      <c r="D202" s="489"/>
      <c r="E202" s="467" t="str">
        <f t="shared" si="3"/>
        <v/>
      </c>
      <c r="F202" s="247"/>
      <c r="G202" s="126"/>
      <c r="H202" s="468" t="str">
        <f>IF(LEFT(G202,2)="48","R",IF(D202="","N/A",VLOOKUP(D202,UCM!$A$2:$B$2000,2,FALSE)))</f>
        <v>N/A</v>
      </c>
      <c r="I202" s="491"/>
      <c r="J202" s="492"/>
      <c r="K202" s="493"/>
      <c r="L202" s="491"/>
      <c r="M202" s="492"/>
      <c r="N202" s="493"/>
    </row>
    <row r="203" spans="1:14" ht="23.1" customHeight="1" x14ac:dyDescent="0.2">
      <c r="A203" s="490">
        <v>190</v>
      </c>
      <c r="B203" s="488"/>
      <c r="C203" s="466"/>
      <c r="D203" s="489"/>
      <c r="E203" s="467" t="str">
        <f t="shared" si="3"/>
        <v/>
      </c>
      <c r="F203" s="247"/>
      <c r="G203" s="126"/>
      <c r="H203" s="468" t="str">
        <f>IF(LEFT(G203,2)="48","R",IF(D203="","N/A",VLOOKUP(D203,UCM!$A$2:$B$2000,2,FALSE)))</f>
        <v>N/A</v>
      </c>
      <c r="I203" s="491"/>
      <c r="J203" s="492"/>
      <c r="K203" s="493"/>
      <c r="L203" s="491"/>
      <c r="M203" s="492"/>
      <c r="N203" s="493"/>
    </row>
    <row r="204" spans="1:14" ht="23.1" customHeight="1" x14ac:dyDescent="0.2">
      <c r="A204" s="228">
        <v>191</v>
      </c>
      <c r="B204" s="488"/>
      <c r="C204" s="466"/>
      <c r="D204" s="489"/>
      <c r="E204" s="467" t="str">
        <f t="shared" si="3"/>
        <v/>
      </c>
      <c r="F204" s="247"/>
      <c r="G204" s="126"/>
      <c r="H204" s="468" t="str">
        <f>IF(LEFT(G204,2)="48","R",IF(D204="","N/A",VLOOKUP(D204,UCM!$A$2:$B$2000,2,FALSE)))</f>
        <v>N/A</v>
      </c>
      <c r="I204" s="491"/>
      <c r="J204" s="492"/>
      <c r="K204" s="493"/>
      <c r="L204" s="491"/>
      <c r="M204" s="492"/>
      <c r="N204" s="493"/>
    </row>
    <row r="205" spans="1:14" ht="23.1" customHeight="1" x14ac:dyDescent="0.2">
      <c r="A205" s="228">
        <v>192</v>
      </c>
      <c r="B205" s="488"/>
      <c r="C205" s="466"/>
      <c r="D205" s="489"/>
      <c r="E205" s="467" t="str">
        <f t="shared" si="3"/>
        <v/>
      </c>
      <c r="F205" s="247"/>
      <c r="G205" s="126"/>
      <c r="H205" s="468" t="str">
        <f>IF(LEFT(G205,2)="48","R",IF(D205="","N/A",VLOOKUP(D205,UCM!$A$2:$B$2000,2,FALSE)))</f>
        <v>N/A</v>
      </c>
      <c r="I205" s="491"/>
      <c r="J205" s="492"/>
      <c r="K205" s="493"/>
      <c r="L205" s="491"/>
      <c r="M205" s="492"/>
      <c r="N205" s="493"/>
    </row>
    <row r="206" spans="1:14" ht="23.1" customHeight="1" x14ac:dyDescent="0.2">
      <c r="A206" s="490">
        <v>193</v>
      </c>
      <c r="B206" s="488"/>
      <c r="C206" s="466"/>
      <c r="D206" s="489"/>
      <c r="E206" s="467" t="str">
        <f t="shared" si="3"/>
        <v/>
      </c>
      <c r="F206" s="247"/>
      <c r="G206" s="126"/>
      <c r="H206" s="468" t="str">
        <f>IF(LEFT(G206,2)="48","R",IF(D206="","N/A",VLOOKUP(D206,UCM!$A$2:$B$2000,2,FALSE)))</f>
        <v>N/A</v>
      </c>
      <c r="I206" s="491"/>
      <c r="J206" s="492"/>
      <c r="K206" s="493"/>
      <c r="L206" s="491"/>
      <c r="M206" s="492"/>
      <c r="N206" s="493"/>
    </row>
    <row r="207" spans="1:14" ht="23.1" customHeight="1" x14ac:dyDescent="0.2">
      <c r="A207" s="228">
        <v>194</v>
      </c>
      <c r="B207" s="488"/>
      <c r="C207" s="466"/>
      <c r="D207" s="489"/>
      <c r="E207" s="467" t="str">
        <f t="shared" si="3"/>
        <v/>
      </c>
      <c r="F207" s="247"/>
      <c r="G207" s="126"/>
      <c r="H207" s="468" t="str">
        <f>IF(LEFT(G207,2)="48","R",IF(D207="","N/A",VLOOKUP(D207,UCM!$A$2:$B$2000,2,FALSE)))</f>
        <v>N/A</v>
      </c>
      <c r="I207" s="491"/>
      <c r="J207" s="492"/>
      <c r="K207" s="493"/>
      <c r="L207" s="491"/>
      <c r="M207" s="492"/>
      <c r="N207" s="493"/>
    </row>
    <row r="208" spans="1:14" ht="23.1" customHeight="1" x14ac:dyDescent="0.2">
      <c r="A208" s="228">
        <v>195</v>
      </c>
      <c r="B208" s="488"/>
      <c r="C208" s="466"/>
      <c r="D208" s="489"/>
      <c r="E208" s="467" t="str">
        <f t="shared" si="3"/>
        <v/>
      </c>
      <c r="F208" s="247"/>
      <c r="G208" s="126"/>
      <c r="H208" s="468" t="str">
        <f>IF(LEFT(G208,2)="48","R",IF(D208="","N/A",VLOOKUP(D208,UCM!$A$2:$B$2000,2,FALSE)))</f>
        <v>N/A</v>
      </c>
      <c r="I208" s="491"/>
      <c r="J208" s="492"/>
      <c r="K208" s="493"/>
      <c r="L208" s="491"/>
      <c r="M208" s="492"/>
      <c r="N208" s="493"/>
    </row>
    <row r="209" spans="1:14" ht="23.1" customHeight="1" x14ac:dyDescent="0.2">
      <c r="A209" s="490">
        <v>196</v>
      </c>
      <c r="B209" s="488"/>
      <c r="C209" s="466"/>
      <c r="D209" s="489"/>
      <c r="E209" s="467" t="str">
        <f t="shared" si="3"/>
        <v/>
      </c>
      <c r="F209" s="247"/>
      <c r="G209" s="126"/>
      <c r="H209" s="468" t="str">
        <f>IF(LEFT(G209,2)="48","R",IF(D209="","N/A",VLOOKUP(D209,UCM!$A$2:$B$2000,2,FALSE)))</f>
        <v>N/A</v>
      </c>
      <c r="I209" s="491"/>
      <c r="J209" s="492"/>
      <c r="K209" s="493"/>
      <c r="L209" s="491"/>
      <c r="M209" s="492"/>
      <c r="N209" s="493"/>
    </row>
    <row r="210" spans="1:14" ht="23.1" customHeight="1" x14ac:dyDescent="0.2">
      <c r="A210" s="228">
        <v>197</v>
      </c>
      <c r="B210" s="488"/>
      <c r="C210" s="466"/>
      <c r="D210" s="489"/>
      <c r="E210" s="467" t="str">
        <f t="shared" si="3"/>
        <v/>
      </c>
      <c r="F210" s="247"/>
      <c r="G210" s="126"/>
      <c r="H210" s="468" t="str">
        <f>IF(LEFT(G210,2)="48","R",IF(D210="","N/A",VLOOKUP(D210,UCM!$A$2:$B$2000,2,FALSE)))</f>
        <v>N/A</v>
      </c>
      <c r="I210" s="491"/>
      <c r="J210" s="492"/>
      <c r="K210" s="493"/>
      <c r="L210" s="491"/>
      <c r="M210" s="492"/>
      <c r="N210" s="493"/>
    </row>
    <row r="211" spans="1:14" ht="23.1" customHeight="1" x14ac:dyDescent="0.2">
      <c r="A211" s="228">
        <v>198</v>
      </c>
      <c r="B211" s="488"/>
      <c r="C211" s="466"/>
      <c r="D211" s="489"/>
      <c r="E211" s="467" t="str">
        <f t="shared" si="3"/>
        <v/>
      </c>
      <c r="F211" s="247"/>
      <c r="G211" s="126"/>
      <c r="H211" s="468" t="str">
        <f>IF(LEFT(G211,2)="48","R",IF(D211="","N/A",VLOOKUP(D211,UCM!$A$2:$B$2000,2,FALSE)))</f>
        <v>N/A</v>
      </c>
      <c r="I211" s="491"/>
      <c r="J211" s="492"/>
      <c r="K211" s="493"/>
      <c r="L211" s="491"/>
      <c r="M211" s="492"/>
      <c r="N211" s="493"/>
    </row>
    <row r="212" spans="1:14" ht="23.1" customHeight="1" x14ac:dyDescent="0.2">
      <c r="A212" s="490">
        <v>199</v>
      </c>
      <c r="B212" s="488"/>
      <c r="C212" s="466"/>
      <c r="D212" s="489"/>
      <c r="E212" s="467" t="str">
        <f t="shared" si="3"/>
        <v/>
      </c>
      <c r="F212" s="247"/>
      <c r="G212" s="126"/>
      <c r="H212" s="468" t="str">
        <f>IF(LEFT(G212,2)="48","R",IF(D212="","N/A",VLOOKUP(D212,UCM!$A$2:$B$2000,2,FALSE)))</f>
        <v>N/A</v>
      </c>
      <c r="I212" s="491"/>
      <c r="J212" s="492"/>
      <c r="K212" s="493"/>
      <c r="L212" s="491"/>
      <c r="M212" s="492"/>
      <c r="N212" s="493"/>
    </row>
    <row r="213" spans="1:14" ht="23.1" customHeight="1" x14ac:dyDescent="0.2">
      <c r="A213" s="228">
        <v>200</v>
      </c>
      <c r="B213" s="488"/>
      <c r="C213" s="466"/>
      <c r="D213" s="489"/>
      <c r="E213" s="467" t="str">
        <f t="shared" si="3"/>
        <v/>
      </c>
      <c r="F213" s="247"/>
      <c r="G213" s="126"/>
      <c r="H213" s="468" t="str">
        <f>IF(LEFT(G213,2)="48","R",IF(D213="","N/A",VLOOKUP(D213,UCM!$A$2:$B$2000,2,FALSE)))</f>
        <v>N/A</v>
      </c>
      <c r="I213" s="491"/>
      <c r="J213" s="492"/>
      <c r="K213" s="493"/>
      <c r="L213" s="491"/>
      <c r="M213" s="492"/>
      <c r="N213" s="493"/>
    </row>
    <row r="214" spans="1:14" ht="23.1" customHeight="1" x14ac:dyDescent="0.2">
      <c r="A214" s="228">
        <v>201</v>
      </c>
      <c r="B214" s="488"/>
      <c r="C214" s="466"/>
      <c r="D214" s="489"/>
      <c r="E214" s="467" t="str">
        <f t="shared" si="3"/>
        <v/>
      </c>
      <c r="F214" s="247"/>
      <c r="G214" s="126"/>
      <c r="H214" s="468" t="str">
        <f>IF(LEFT(G214,2)="48","R",IF(D214="","N/A",VLOOKUP(D214,UCM!$A$2:$B$2000,2,FALSE)))</f>
        <v>N/A</v>
      </c>
      <c r="I214" s="491"/>
      <c r="J214" s="492"/>
      <c r="K214" s="493"/>
      <c r="L214" s="491"/>
      <c r="M214" s="492"/>
      <c r="N214" s="493"/>
    </row>
    <row r="215" spans="1:14" ht="23.1" customHeight="1" x14ac:dyDescent="0.2">
      <c r="A215" s="490">
        <v>202</v>
      </c>
      <c r="B215" s="488"/>
      <c r="C215" s="466"/>
      <c r="D215" s="489"/>
      <c r="E215" s="467" t="str">
        <f t="shared" si="3"/>
        <v/>
      </c>
      <c r="F215" s="247"/>
      <c r="G215" s="126"/>
      <c r="H215" s="468" t="str">
        <f>IF(LEFT(G215,2)="48","R",IF(D215="","N/A",VLOOKUP(D215,UCM!$A$2:$B$2000,2,FALSE)))</f>
        <v>N/A</v>
      </c>
      <c r="I215" s="491"/>
      <c r="J215" s="492"/>
      <c r="K215" s="493"/>
      <c r="L215" s="491"/>
      <c r="M215" s="492"/>
      <c r="N215" s="493"/>
    </row>
    <row r="216" spans="1:14" ht="23.1" customHeight="1" x14ac:dyDescent="0.2">
      <c r="A216" s="228">
        <v>203</v>
      </c>
      <c r="B216" s="488"/>
      <c r="C216" s="466"/>
      <c r="D216" s="489"/>
      <c r="E216" s="467" t="str">
        <f t="shared" si="3"/>
        <v/>
      </c>
      <c r="F216" s="247"/>
      <c r="G216" s="126"/>
      <c r="H216" s="468" t="str">
        <f>IF(LEFT(G216,2)="48","R",IF(D216="","N/A",VLOOKUP(D216,UCM!$A$2:$B$2000,2,FALSE)))</f>
        <v>N/A</v>
      </c>
      <c r="I216" s="491"/>
      <c r="J216" s="492"/>
      <c r="K216" s="493"/>
      <c r="L216" s="491"/>
      <c r="M216" s="492"/>
      <c r="N216" s="493"/>
    </row>
    <row r="217" spans="1:14" ht="23.1" customHeight="1" x14ac:dyDescent="0.2">
      <c r="A217" s="228">
        <v>204</v>
      </c>
      <c r="B217" s="488"/>
      <c r="C217" s="466"/>
      <c r="D217" s="489"/>
      <c r="E217" s="467" t="str">
        <f t="shared" si="3"/>
        <v/>
      </c>
      <c r="F217" s="247"/>
      <c r="G217" s="126"/>
      <c r="H217" s="468" t="str">
        <f>IF(LEFT(G217,2)="48","R",IF(D217="","N/A",VLOOKUP(D217,UCM!$A$2:$B$2000,2,FALSE)))</f>
        <v>N/A</v>
      </c>
      <c r="I217" s="491"/>
      <c r="J217" s="492"/>
      <c r="K217" s="493"/>
      <c r="L217" s="491"/>
      <c r="M217" s="492"/>
      <c r="N217" s="493"/>
    </row>
    <row r="218" spans="1:14" ht="23.1" customHeight="1" x14ac:dyDescent="0.2">
      <c r="A218" s="490">
        <v>205</v>
      </c>
      <c r="B218" s="488"/>
      <c r="C218" s="466"/>
      <c r="D218" s="489"/>
      <c r="E218" s="467" t="str">
        <f t="shared" si="3"/>
        <v/>
      </c>
      <c r="F218" s="247"/>
      <c r="G218" s="126"/>
      <c r="H218" s="468" t="str">
        <f>IF(LEFT(G218,2)="48","R",IF(D218="","N/A",VLOOKUP(D218,UCM!$A$2:$B$2000,2,FALSE)))</f>
        <v>N/A</v>
      </c>
      <c r="I218" s="491"/>
      <c r="J218" s="492"/>
      <c r="K218" s="493"/>
      <c r="L218" s="491"/>
      <c r="M218" s="492"/>
      <c r="N218" s="493"/>
    </row>
    <row r="219" spans="1:14" ht="23.1" customHeight="1" x14ac:dyDescent="0.2">
      <c r="A219" s="228">
        <v>206</v>
      </c>
      <c r="B219" s="488"/>
      <c r="C219" s="466"/>
      <c r="D219" s="489"/>
      <c r="E219" s="467" t="str">
        <f t="shared" si="3"/>
        <v/>
      </c>
      <c r="F219" s="247"/>
      <c r="G219" s="126"/>
      <c r="H219" s="468" t="str">
        <f>IF(LEFT(G219,2)="48","R",IF(D219="","N/A",VLOOKUP(D219,UCM!$A$2:$B$2000,2,FALSE)))</f>
        <v>N/A</v>
      </c>
      <c r="I219" s="491"/>
      <c r="J219" s="492"/>
      <c r="K219" s="493"/>
      <c r="L219" s="491"/>
      <c r="M219" s="492"/>
      <c r="N219" s="493"/>
    </row>
    <row r="220" spans="1:14" ht="23.1" customHeight="1" x14ac:dyDescent="0.2">
      <c r="A220" s="228">
        <v>207</v>
      </c>
      <c r="B220" s="488"/>
      <c r="C220" s="466"/>
      <c r="D220" s="489"/>
      <c r="E220" s="467" t="str">
        <f t="shared" si="3"/>
        <v/>
      </c>
      <c r="F220" s="247"/>
      <c r="G220" s="126"/>
      <c r="H220" s="468" t="str">
        <f>IF(LEFT(G220,2)="48","R",IF(D220="","N/A",VLOOKUP(D220,UCM!$A$2:$B$2000,2,FALSE)))</f>
        <v>N/A</v>
      </c>
      <c r="I220" s="491"/>
      <c r="J220" s="492"/>
      <c r="K220" s="493"/>
      <c r="L220" s="491"/>
      <c r="M220" s="492"/>
      <c r="N220" s="493"/>
    </row>
    <row r="221" spans="1:14" ht="23.1" customHeight="1" x14ac:dyDescent="0.2">
      <c r="A221" s="490">
        <v>208</v>
      </c>
      <c r="B221" s="488"/>
      <c r="C221" s="466"/>
      <c r="D221" s="489"/>
      <c r="E221" s="467" t="str">
        <f t="shared" si="3"/>
        <v/>
      </c>
      <c r="F221" s="247"/>
      <c r="G221" s="126"/>
      <c r="H221" s="468" t="str">
        <f>IF(LEFT(G221,2)="48","R",IF(D221="","N/A",VLOOKUP(D221,UCM!$A$2:$B$2000,2,FALSE)))</f>
        <v>N/A</v>
      </c>
      <c r="I221" s="491"/>
      <c r="J221" s="492"/>
      <c r="K221" s="493"/>
      <c r="L221" s="491"/>
      <c r="M221" s="492"/>
      <c r="N221" s="493"/>
    </row>
    <row r="222" spans="1:14" ht="23.1" customHeight="1" x14ac:dyDescent="0.2">
      <c r="A222" s="228">
        <v>209</v>
      </c>
      <c r="B222" s="488"/>
      <c r="C222" s="466"/>
      <c r="D222" s="489"/>
      <c r="E222" s="467" t="str">
        <f t="shared" si="3"/>
        <v/>
      </c>
      <c r="F222" s="247"/>
      <c r="G222" s="126"/>
      <c r="H222" s="468" t="str">
        <f>IF(LEFT(G222,2)="48","R",IF(D222="","N/A",VLOOKUP(D222,UCM!$A$2:$B$2000,2,FALSE)))</f>
        <v>N/A</v>
      </c>
      <c r="I222" s="491"/>
      <c r="J222" s="492"/>
      <c r="K222" s="493"/>
      <c r="L222" s="491"/>
      <c r="M222" s="492"/>
      <c r="N222" s="493"/>
    </row>
    <row r="223" spans="1:14" ht="23.1" customHeight="1" x14ac:dyDescent="0.2">
      <c r="A223" s="228">
        <v>210</v>
      </c>
      <c r="B223" s="488"/>
      <c r="C223" s="466"/>
      <c r="D223" s="489"/>
      <c r="E223" s="467" t="str">
        <f t="shared" si="3"/>
        <v/>
      </c>
      <c r="F223" s="247"/>
      <c r="G223" s="126"/>
      <c r="H223" s="468" t="str">
        <f>IF(LEFT(G223,2)="48","R",IF(D223="","N/A",VLOOKUP(D223,UCM!$A$2:$B$2000,2,FALSE)))</f>
        <v>N/A</v>
      </c>
      <c r="I223" s="491"/>
      <c r="J223" s="492"/>
      <c r="K223" s="493"/>
      <c r="L223" s="491"/>
      <c r="M223" s="492"/>
      <c r="N223" s="493"/>
    </row>
    <row r="224" spans="1:14" ht="23.1" customHeight="1" x14ac:dyDescent="0.2">
      <c r="A224" s="490">
        <v>211</v>
      </c>
      <c r="B224" s="488"/>
      <c r="C224" s="466"/>
      <c r="D224" s="489"/>
      <c r="E224" s="467" t="str">
        <f t="shared" si="3"/>
        <v/>
      </c>
      <c r="F224" s="247"/>
      <c r="G224" s="126"/>
      <c r="H224" s="468" t="str">
        <f>IF(LEFT(G224,2)="48","R",IF(D224="","N/A",VLOOKUP(D224,UCM!$A$2:$B$2000,2,FALSE)))</f>
        <v>N/A</v>
      </c>
      <c r="I224" s="491"/>
      <c r="J224" s="492"/>
      <c r="K224" s="493"/>
      <c r="L224" s="491"/>
      <c r="M224" s="492"/>
      <c r="N224" s="493"/>
    </row>
    <row r="225" spans="1:14" ht="23.1" customHeight="1" x14ac:dyDescent="0.2">
      <c r="A225" s="228">
        <v>212</v>
      </c>
      <c r="B225" s="488"/>
      <c r="C225" s="466"/>
      <c r="D225" s="489"/>
      <c r="E225" s="467" t="str">
        <f t="shared" si="3"/>
        <v/>
      </c>
      <c r="F225" s="247"/>
      <c r="G225" s="126"/>
      <c r="H225" s="468" t="str">
        <f>IF(LEFT(G225,2)="48","R",IF(D225="","N/A",VLOOKUP(D225,UCM!$A$2:$B$2000,2,FALSE)))</f>
        <v>N/A</v>
      </c>
      <c r="I225" s="491"/>
      <c r="J225" s="492"/>
      <c r="K225" s="493"/>
      <c r="L225" s="491"/>
      <c r="M225" s="492"/>
      <c r="N225" s="493"/>
    </row>
    <row r="226" spans="1:14" ht="23.1" customHeight="1" x14ac:dyDescent="0.2">
      <c r="A226" s="228">
        <v>213</v>
      </c>
      <c r="B226" s="488"/>
      <c r="C226" s="466"/>
      <c r="D226" s="489"/>
      <c r="E226" s="467" t="str">
        <f t="shared" si="3"/>
        <v/>
      </c>
      <c r="F226" s="247"/>
      <c r="G226" s="126"/>
      <c r="H226" s="468" t="str">
        <f>IF(LEFT(G226,2)="48","R",IF(D226="","N/A",VLOOKUP(D226,UCM!$A$2:$B$2000,2,FALSE)))</f>
        <v>N/A</v>
      </c>
      <c r="I226" s="491"/>
      <c r="J226" s="492"/>
      <c r="K226" s="493"/>
      <c r="L226" s="491"/>
      <c r="M226" s="492"/>
      <c r="N226" s="493"/>
    </row>
    <row r="227" spans="1:14" ht="23.1" customHeight="1" x14ac:dyDescent="0.2">
      <c r="A227" s="490">
        <v>214</v>
      </c>
      <c r="B227" s="488"/>
      <c r="C227" s="466"/>
      <c r="D227" s="489"/>
      <c r="E227" s="467" t="str">
        <f t="shared" si="3"/>
        <v/>
      </c>
      <c r="F227" s="247"/>
      <c r="G227" s="126"/>
      <c r="H227" s="468" t="str">
        <f>IF(LEFT(G227,2)="48","R",IF(D227="","N/A",VLOOKUP(D227,UCM!$A$2:$B$2000,2,FALSE)))</f>
        <v>N/A</v>
      </c>
      <c r="I227" s="491"/>
      <c r="J227" s="492"/>
      <c r="K227" s="493"/>
      <c r="L227" s="491"/>
      <c r="M227" s="492"/>
      <c r="N227" s="493"/>
    </row>
    <row r="228" spans="1:14" ht="23.1" customHeight="1" x14ac:dyDescent="0.2">
      <c r="A228" s="228">
        <v>215</v>
      </c>
      <c r="B228" s="488"/>
      <c r="C228" s="466"/>
      <c r="D228" s="489"/>
      <c r="E228" s="467" t="str">
        <f t="shared" si="3"/>
        <v/>
      </c>
      <c r="F228" s="247"/>
      <c r="G228" s="126"/>
      <c r="H228" s="468" t="str">
        <f>IF(LEFT(G228,2)="48","R",IF(D228="","N/A",VLOOKUP(D228,UCM!$A$2:$B$2000,2,FALSE)))</f>
        <v>N/A</v>
      </c>
      <c r="I228" s="491"/>
      <c r="J228" s="492"/>
      <c r="K228" s="493"/>
      <c r="L228" s="491"/>
      <c r="M228" s="492"/>
      <c r="N228" s="493"/>
    </row>
    <row r="229" spans="1:14" ht="23.1" customHeight="1" x14ac:dyDescent="0.2">
      <c r="A229" s="228">
        <v>216</v>
      </c>
      <c r="B229" s="488"/>
      <c r="C229" s="466"/>
      <c r="D229" s="489"/>
      <c r="E229" s="467" t="str">
        <f t="shared" si="3"/>
        <v/>
      </c>
      <c r="F229" s="247"/>
      <c r="G229" s="126"/>
      <c r="H229" s="468" t="str">
        <f>IF(LEFT(G229,2)="48","R",IF(D229="","N/A",VLOOKUP(D229,UCM!$A$2:$B$2000,2,FALSE)))</f>
        <v>N/A</v>
      </c>
      <c r="I229" s="491"/>
      <c r="J229" s="492"/>
      <c r="K229" s="493"/>
      <c r="L229" s="491"/>
      <c r="M229" s="492"/>
      <c r="N229" s="493"/>
    </row>
    <row r="230" spans="1:14" ht="23.1" customHeight="1" x14ac:dyDescent="0.2">
      <c r="A230" s="490">
        <v>217</v>
      </c>
      <c r="B230" s="488"/>
      <c r="C230" s="466"/>
      <c r="D230" s="489"/>
      <c r="E230" s="467" t="str">
        <f t="shared" si="3"/>
        <v/>
      </c>
      <c r="F230" s="247"/>
      <c r="G230" s="126"/>
      <c r="H230" s="468" t="str">
        <f>IF(LEFT(G230,2)="48","R",IF(D230="","N/A",VLOOKUP(D230,UCM!$A$2:$B$2000,2,FALSE)))</f>
        <v>N/A</v>
      </c>
      <c r="I230" s="491"/>
      <c r="J230" s="492"/>
      <c r="K230" s="493"/>
      <c r="L230" s="491"/>
      <c r="M230" s="492"/>
      <c r="N230" s="493"/>
    </row>
    <row r="231" spans="1:14" ht="23.1" customHeight="1" x14ac:dyDescent="0.2">
      <c r="A231" s="228">
        <v>218</v>
      </c>
      <c r="B231" s="488"/>
      <c r="C231" s="466"/>
      <c r="D231" s="489"/>
      <c r="E231" s="467" t="str">
        <f t="shared" si="3"/>
        <v/>
      </c>
      <c r="F231" s="247"/>
      <c r="G231" s="126"/>
      <c r="H231" s="468" t="str">
        <f>IF(LEFT(G231,2)="48","R",IF(D231="","N/A",VLOOKUP(D231,UCM!$A$2:$B$2000,2,FALSE)))</f>
        <v>N/A</v>
      </c>
      <c r="I231" s="491"/>
      <c r="J231" s="492"/>
      <c r="K231" s="493"/>
      <c r="L231" s="491"/>
      <c r="M231" s="492"/>
      <c r="N231" s="493"/>
    </row>
    <row r="232" spans="1:14" ht="23.1" customHeight="1" x14ac:dyDescent="0.2">
      <c r="A232" s="228">
        <v>219</v>
      </c>
      <c r="B232" s="488"/>
      <c r="C232" s="466"/>
      <c r="D232" s="489"/>
      <c r="E232" s="467" t="str">
        <f t="shared" si="3"/>
        <v/>
      </c>
      <c r="F232" s="247"/>
      <c r="G232" s="126"/>
      <c r="H232" s="468" t="str">
        <f>IF(LEFT(G232,2)="48","R",IF(D232="","N/A",VLOOKUP(D232,UCM!$A$2:$B$2000,2,FALSE)))</f>
        <v>N/A</v>
      </c>
      <c r="I232" s="491"/>
      <c r="J232" s="492"/>
      <c r="K232" s="493"/>
      <c r="L232" s="491"/>
      <c r="M232" s="492"/>
      <c r="N232" s="493"/>
    </row>
    <row r="233" spans="1:14" ht="23.1" customHeight="1" x14ac:dyDescent="0.2">
      <c r="A233" s="490">
        <v>220</v>
      </c>
      <c r="B233" s="488"/>
      <c r="C233" s="466"/>
      <c r="D233" s="489"/>
      <c r="E233" s="467" t="str">
        <f t="shared" si="3"/>
        <v/>
      </c>
      <c r="F233" s="247"/>
      <c r="G233" s="126"/>
      <c r="H233" s="468" t="str">
        <f>IF(LEFT(G233,2)="48","R",IF(D233="","N/A",VLOOKUP(D233,UCM!$A$2:$B$2000,2,FALSE)))</f>
        <v>N/A</v>
      </c>
      <c r="I233" s="491"/>
      <c r="J233" s="492"/>
      <c r="K233" s="493"/>
      <c r="L233" s="491"/>
      <c r="M233" s="492"/>
      <c r="N233" s="493"/>
    </row>
    <row r="234" spans="1:14" ht="23.1" customHeight="1" x14ac:dyDescent="0.2">
      <c r="A234" s="228">
        <v>221</v>
      </c>
      <c r="B234" s="488"/>
      <c r="C234" s="466"/>
      <c r="D234" s="489"/>
      <c r="E234" s="467" t="str">
        <f t="shared" si="3"/>
        <v/>
      </c>
      <c r="F234" s="247"/>
      <c r="G234" s="126"/>
      <c r="H234" s="468" t="str">
        <f>IF(LEFT(G234,2)="48","R",IF(D234="","N/A",VLOOKUP(D234,UCM!$A$2:$B$2000,2,FALSE)))</f>
        <v>N/A</v>
      </c>
      <c r="I234" s="491"/>
      <c r="J234" s="492"/>
      <c r="K234" s="493"/>
      <c r="L234" s="491"/>
      <c r="M234" s="492"/>
      <c r="N234" s="493"/>
    </row>
    <row r="235" spans="1:14" ht="23.1" customHeight="1" x14ac:dyDescent="0.2">
      <c r="A235" s="228">
        <v>222</v>
      </c>
      <c r="B235" s="488"/>
      <c r="C235" s="466"/>
      <c r="D235" s="489"/>
      <c r="E235" s="467" t="str">
        <f t="shared" si="3"/>
        <v/>
      </c>
      <c r="F235" s="247"/>
      <c r="G235" s="126"/>
      <c r="H235" s="468" t="str">
        <f>IF(LEFT(G235,2)="48","R",IF(D235="","N/A",VLOOKUP(D235,UCM!$A$2:$B$2000,2,FALSE)))</f>
        <v>N/A</v>
      </c>
      <c r="I235" s="491"/>
      <c r="J235" s="492"/>
      <c r="K235" s="493"/>
      <c r="L235" s="491"/>
      <c r="M235" s="492"/>
      <c r="N235" s="493"/>
    </row>
    <row r="236" spans="1:14" ht="23.1" customHeight="1" x14ac:dyDescent="0.2">
      <c r="A236" s="490">
        <v>223</v>
      </c>
      <c r="B236" s="488"/>
      <c r="C236" s="466"/>
      <c r="D236" s="489"/>
      <c r="E236" s="467" t="str">
        <f t="shared" si="3"/>
        <v/>
      </c>
      <c r="F236" s="247"/>
      <c r="G236" s="126"/>
      <c r="H236" s="468" t="str">
        <f>IF(LEFT(G236,2)="48","R",IF(D236="","N/A",VLOOKUP(D236,UCM!$A$2:$B$2000,2,FALSE)))</f>
        <v>N/A</v>
      </c>
      <c r="I236" s="491"/>
      <c r="J236" s="492"/>
      <c r="K236" s="493"/>
      <c r="L236" s="491"/>
      <c r="M236" s="492"/>
      <c r="N236" s="493"/>
    </row>
    <row r="237" spans="1:14" ht="23.1" customHeight="1" x14ac:dyDescent="0.2">
      <c r="A237" s="228">
        <v>224</v>
      </c>
      <c r="B237" s="488"/>
      <c r="C237" s="466"/>
      <c r="D237" s="489"/>
      <c r="E237" s="467" t="str">
        <f t="shared" si="3"/>
        <v/>
      </c>
      <c r="F237" s="247"/>
      <c r="G237" s="126"/>
      <c r="H237" s="468" t="str">
        <f>IF(LEFT(G237,2)="48","R",IF(D237="","N/A",VLOOKUP(D237,UCM!$A$2:$B$2000,2,FALSE)))</f>
        <v>N/A</v>
      </c>
      <c r="I237" s="491"/>
      <c r="J237" s="492"/>
      <c r="K237" s="493"/>
      <c r="L237" s="491"/>
      <c r="M237" s="492"/>
      <c r="N237" s="493"/>
    </row>
    <row r="238" spans="1:14" ht="23.1" customHeight="1" x14ac:dyDescent="0.2">
      <c r="A238" s="228">
        <v>225</v>
      </c>
      <c r="B238" s="488"/>
      <c r="C238" s="466"/>
      <c r="D238" s="489"/>
      <c r="E238" s="467" t="str">
        <f t="shared" si="3"/>
        <v/>
      </c>
      <c r="F238" s="247"/>
      <c r="G238" s="126"/>
      <c r="H238" s="468" t="str">
        <f>IF(LEFT(G238,2)="48","R",IF(D238="","N/A",VLOOKUP(D238,UCM!$A$2:$B$2000,2,FALSE)))</f>
        <v>N/A</v>
      </c>
      <c r="I238" s="491"/>
      <c r="J238" s="492"/>
      <c r="K238" s="493"/>
      <c r="L238" s="491"/>
      <c r="M238" s="492"/>
      <c r="N238" s="493"/>
    </row>
    <row r="239" spans="1:14" ht="23.1" customHeight="1" x14ac:dyDescent="0.2">
      <c r="A239" s="490">
        <v>226</v>
      </c>
      <c r="B239" s="488"/>
      <c r="C239" s="466"/>
      <c r="D239" s="489"/>
      <c r="E239" s="467" t="str">
        <f t="shared" si="3"/>
        <v/>
      </c>
      <c r="F239" s="247"/>
      <c r="G239" s="126"/>
      <c r="H239" s="468" t="str">
        <f>IF(LEFT(G239,2)="48","R",IF(D239="","N/A",VLOOKUP(D239,UCM!$A$2:$B$2000,2,FALSE)))</f>
        <v>N/A</v>
      </c>
      <c r="I239" s="491"/>
      <c r="J239" s="492"/>
      <c r="K239" s="493"/>
      <c r="L239" s="491"/>
      <c r="M239" s="492"/>
      <c r="N239" s="493"/>
    </row>
    <row r="240" spans="1:14" ht="23.1" customHeight="1" x14ac:dyDescent="0.2">
      <c r="A240" s="228">
        <v>227</v>
      </c>
      <c r="B240" s="488"/>
      <c r="C240" s="466"/>
      <c r="D240" s="489"/>
      <c r="E240" s="467" t="str">
        <f t="shared" si="3"/>
        <v/>
      </c>
      <c r="F240" s="247"/>
      <c r="G240" s="126"/>
      <c r="H240" s="468" t="str">
        <f>IF(LEFT(G240,2)="48","R",IF(D240="","N/A",VLOOKUP(D240,UCM!$A$2:$B$2000,2,FALSE)))</f>
        <v>N/A</v>
      </c>
      <c r="I240" s="491"/>
      <c r="J240" s="492"/>
      <c r="K240" s="493"/>
      <c r="L240" s="491"/>
      <c r="M240" s="492"/>
      <c r="N240" s="493"/>
    </row>
    <row r="241" spans="1:14" ht="23.1" customHeight="1" x14ac:dyDescent="0.2">
      <c r="A241" s="228">
        <v>228</v>
      </c>
      <c r="B241" s="488"/>
      <c r="C241" s="466"/>
      <c r="D241" s="489"/>
      <c r="E241" s="467" t="str">
        <f t="shared" si="3"/>
        <v/>
      </c>
      <c r="F241" s="247"/>
      <c r="G241" s="126"/>
      <c r="H241" s="468" t="str">
        <f>IF(LEFT(G241,2)="48","R",IF(D241="","N/A",VLOOKUP(D241,UCM!$A$2:$B$2000,2,FALSE)))</f>
        <v>N/A</v>
      </c>
      <c r="I241" s="491"/>
      <c r="J241" s="492"/>
      <c r="K241" s="493"/>
      <c r="L241" s="491"/>
      <c r="M241" s="492"/>
      <c r="N241" s="493"/>
    </row>
    <row r="242" spans="1:14" ht="23.1" customHeight="1" x14ac:dyDescent="0.2">
      <c r="A242" s="490">
        <v>229</v>
      </c>
      <c r="B242" s="488"/>
      <c r="C242" s="466"/>
      <c r="D242" s="489"/>
      <c r="E242" s="467" t="str">
        <f t="shared" si="3"/>
        <v/>
      </c>
      <c r="F242" s="247"/>
      <c r="G242" s="126"/>
      <c r="H242" s="468" t="str">
        <f>IF(LEFT(G242,2)="48","R",IF(D242="","N/A",VLOOKUP(D242,UCM!$A$2:$B$2000,2,FALSE)))</f>
        <v>N/A</v>
      </c>
      <c r="I242" s="491"/>
      <c r="J242" s="492"/>
      <c r="K242" s="493"/>
      <c r="L242" s="491"/>
      <c r="M242" s="492"/>
      <c r="N242" s="493"/>
    </row>
    <row r="243" spans="1:14" ht="23.1" customHeight="1" x14ac:dyDescent="0.2">
      <c r="A243" s="228">
        <v>230</v>
      </c>
      <c r="B243" s="488"/>
      <c r="C243" s="466"/>
      <c r="D243" s="489"/>
      <c r="E243" s="467" t="str">
        <f t="shared" si="3"/>
        <v/>
      </c>
      <c r="F243" s="247"/>
      <c r="G243" s="126"/>
      <c r="H243" s="468" t="str">
        <f>IF(LEFT(G243,2)="48","R",IF(D243="","N/A",VLOOKUP(D243,UCM!$A$2:$B$2000,2,FALSE)))</f>
        <v>N/A</v>
      </c>
      <c r="I243" s="491"/>
      <c r="J243" s="492"/>
      <c r="K243" s="493"/>
      <c r="L243" s="491"/>
      <c r="M243" s="492"/>
      <c r="N243" s="493"/>
    </row>
    <row r="244" spans="1:14" ht="23.1" customHeight="1" x14ac:dyDescent="0.2">
      <c r="A244" s="228">
        <v>231</v>
      </c>
      <c r="B244" s="488"/>
      <c r="C244" s="466"/>
      <c r="D244" s="489"/>
      <c r="E244" s="467" t="str">
        <f t="shared" si="3"/>
        <v/>
      </c>
      <c r="F244" s="247"/>
      <c r="G244" s="126"/>
      <c r="H244" s="468" t="str">
        <f>IF(LEFT(G244,2)="48","R",IF(D244="","N/A",VLOOKUP(D244,UCM!$A$2:$B$2000,2,FALSE)))</f>
        <v>N/A</v>
      </c>
      <c r="I244" s="491"/>
      <c r="J244" s="492"/>
      <c r="K244" s="493"/>
      <c r="L244" s="491"/>
      <c r="M244" s="492"/>
      <c r="N244" s="493"/>
    </row>
    <row r="245" spans="1:14" ht="23.1" customHeight="1" x14ac:dyDescent="0.2">
      <c r="A245" s="490">
        <v>232</v>
      </c>
      <c r="B245" s="488"/>
      <c r="C245" s="466"/>
      <c r="D245" s="489"/>
      <c r="E245" s="467" t="str">
        <f t="shared" si="3"/>
        <v/>
      </c>
      <c r="F245" s="247"/>
      <c r="G245" s="126"/>
      <c r="H245" s="468" t="str">
        <f>IF(LEFT(G245,2)="48","R",IF(D245="","N/A",VLOOKUP(D245,UCM!$A$2:$B$2000,2,FALSE)))</f>
        <v>N/A</v>
      </c>
      <c r="I245" s="491"/>
      <c r="J245" s="492"/>
      <c r="K245" s="493"/>
      <c r="L245" s="491"/>
      <c r="M245" s="492"/>
      <c r="N245" s="493"/>
    </row>
    <row r="246" spans="1:14" ht="23.1" customHeight="1" x14ac:dyDescent="0.2">
      <c r="A246" s="228">
        <v>233</v>
      </c>
      <c r="B246" s="488"/>
      <c r="C246" s="466"/>
      <c r="D246" s="489"/>
      <c r="E246" s="467" t="str">
        <f t="shared" si="3"/>
        <v/>
      </c>
      <c r="F246" s="247"/>
      <c r="G246" s="126"/>
      <c r="H246" s="468" t="str">
        <f>IF(LEFT(G246,2)="48","R",IF(D246="","N/A",VLOOKUP(D246,UCM!$A$2:$B$2000,2,FALSE)))</f>
        <v>N/A</v>
      </c>
      <c r="I246" s="491"/>
      <c r="J246" s="492"/>
      <c r="K246" s="493"/>
      <c r="L246" s="491"/>
      <c r="M246" s="492"/>
      <c r="N246" s="493"/>
    </row>
    <row r="247" spans="1:14" ht="23.1" customHeight="1" x14ac:dyDescent="0.2">
      <c r="A247" s="228">
        <v>234</v>
      </c>
      <c r="B247" s="488"/>
      <c r="C247" s="466"/>
      <c r="D247" s="489"/>
      <c r="E247" s="467" t="str">
        <f t="shared" si="3"/>
        <v/>
      </c>
      <c r="F247" s="247"/>
      <c r="G247" s="126"/>
      <c r="H247" s="468" t="str">
        <f>IF(LEFT(G247,2)="48","R",IF(D247="","N/A",VLOOKUP(D247,UCM!$A$2:$B$2000,2,FALSE)))</f>
        <v>N/A</v>
      </c>
      <c r="I247" s="491"/>
      <c r="J247" s="492"/>
      <c r="K247" s="493"/>
      <c r="L247" s="491"/>
      <c r="M247" s="492"/>
      <c r="N247" s="493"/>
    </row>
    <row r="248" spans="1:14" ht="23.1" customHeight="1" x14ac:dyDescent="0.2">
      <c r="A248" s="490">
        <v>235</v>
      </c>
      <c r="B248" s="488"/>
      <c r="C248" s="466"/>
      <c r="D248" s="489"/>
      <c r="E248" s="467" t="str">
        <f t="shared" si="3"/>
        <v/>
      </c>
      <c r="F248" s="247"/>
      <c r="G248" s="126"/>
      <c r="H248" s="468" t="str">
        <f>IF(LEFT(G248,2)="48","R",IF(D248="","N/A",VLOOKUP(D248,UCM!$A$2:$B$2000,2,FALSE)))</f>
        <v>N/A</v>
      </c>
      <c r="I248" s="491"/>
      <c r="J248" s="492"/>
      <c r="K248" s="493"/>
      <c r="L248" s="491"/>
      <c r="M248" s="492"/>
      <c r="N248" s="493"/>
    </row>
    <row r="249" spans="1:14" ht="23.1" customHeight="1" x14ac:dyDescent="0.2">
      <c r="A249" s="228">
        <v>236</v>
      </c>
      <c r="B249" s="488"/>
      <c r="C249" s="466"/>
      <c r="D249" s="489"/>
      <c r="E249" s="467" t="str">
        <f t="shared" si="3"/>
        <v/>
      </c>
      <c r="F249" s="247"/>
      <c r="G249" s="126"/>
      <c r="H249" s="468" t="str">
        <f>IF(LEFT(G249,2)="48","R",IF(D249="","N/A",VLOOKUP(D249,UCM!$A$2:$B$2000,2,FALSE)))</f>
        <v>N/A</v>
      </c>
      <c r="I249" s="491"/>
      <c r="J249" s="492"/>
      <c r="K249" s="493"/>
      <c r="L249" s="491"/>
      <c r="M249" s="492"/>
      <c r="N249" s="493"/>
    </row>
    <row r="250" spans="1:14" ht="23.1" customHeight="1" x14ac:dyDescent="0.2">
      <c r="A250" s="228">
        <v>237</v>
      </c>
      <c r="B250" s="488"/>
      <c r="C250" s="466"/>
      <c r="D250" s="489"/>
      <c r="E250" s="467" t="str">
        <f t="shared" si="3"/>
        <v/>
      </c>
      <c r="F250" s="247"/>
      <c r="G250" s="126"/>
      <c r="H250" s="468" t="str">
        <f>IF(LEFT(G250,2)="48","R",IF(D250="","N/A",VLOOKUP(D250,UCM!$A$2:$B$2000,2,FALSE)))</f>
        <v>N/A</v>
      </c>
      <c r="I250" s="491"/>
      <c r="J250" s="492"/>
      <c r="K250" s="493"/>
      <c r="L250" s="491"/>
      <c r="M250" s="492"/>
      <c r="N250" s="493"/>
    </row>
    <row r="251" spans="1:14" ht="23.1" customHeight="1" x14ac:dyDescent="0.2">
      <c r="A251" s="490">
        <v>238</v>
      </c>
      <c r="B251" s="488"/>
      <c r="C251" s="466"/>
      <c r="D251" s="489"/>
      <c r="E251" s="467" t="str">
        <f t="shared" si="3"/>
        <v/>
      </c>
      <c r="F251" s="247"/>
      <c r="G251" s="126"/>
      <c r="H251" s="468" t="str">
        <f>IF(LEFT(G251,2)="48","R",IF(D251="","N/A",VLOOKUP(D251,UCM!$A$2:$B$2000,2,FALSE)))</f>
        <v>N/A</v>
      </c>
      <c r="I251" s="491"/>
      <c r="J251" s="492"/>
      <c r="K251" s="493"/>
      <c r="L251" s="491"/>
      <c r="M251" s="492"/>
      <c r="N251" s="493"/>
    </row>
    <row r="252" spans="1:14" ht="23.1" customHeight="1" x14ac:dyDescent="0.2">
      <c r="A252" s="228">
        <v>239</v>
      </c>
      <c r="B252" s="488"/>
      <c r="C252" s="466"/>
      <c r="D252" s="489"/>
      <c r="E252" s="467" t="str">
        <f t="shared" si="3"/>
        <v/>
      </c>
      <c r="F252" s="247"/>
      <c r="G252" s="126"/>
      <c r="H252" s="468" t="str">
        <f>IF(LEFT(G252,2)="48","R",IF(D252="","N/A",VLOOKUP(D252,UCM!$A$2:$B$2000,2,FALSE)))</f>
        <v>N/A</v>
      </c>
      <c r="I252" s="491"/>
      <c r="J252" s="492"/>
      <c r="K252" s="493"/>
      <c r="L252" s="491"/>
      <c r="M252" s="492"/>
      <c r="N252" s="493"/>
    </row>
    <row r="253" spans="1:14" ht="23.1" customHeight="1" x14ac:dyDescent="0.2">
      <c r="A253" s="228">
        <v>240</v>
      </c>
      <c r="B253" s="488"/>
      <c r="C253" s="466"/>
      <c r="D253" s="489"/>
      <c r="E253" s="467" t="str">
        <f t="shared" si="3"/>
        <v/>
      </c>
      <c r="F253" s="247"/>
      <c r="G253" s="126"/>
      <c r="H253" s="468" t="str">
        <f>IF(LEFT(G253,2)="48","R",IF(D253="","N/A",VLOOKUP(D253,UCM!$A$2:$B$2000,2,FALSE)))</f>
        <v>N/A</v>
      </c>
      <c r="I253" s="491"/>
      <c r="J253" s="492"/>
      <c r="K253" s="493"/>
      <c r="L253" s="491"/>
      <c r="M253" s="492"/>
      <c r="N253" s="493"/>
    </row>
    <row r="254" spans="1:14" ht="22.5" customHeight="1" x14ac:dyDescent="0.2">
      <c r="A254" s="490">
        <v>241</v>
      </c>
      <c r="B254" s="488"/>
      <c r="C254" s="466"/>
      <c r="D254" s="489"/>
      <c r="E254" s="467" t="str">
        <f t="shared" si="3"/>
        <v/>
      </c>
      <c r="F254" s="247"/>
      <c r="G254" s="126"/>
      <c r="H254" s="468" t="str">
        <f>IF(LEFT(G254,2)="48","R",IF(D254="","N/A",VLOOKUP(D254,UCM!$A$2:$B$2000,2,FALSE)))</f>
        <v>N/A</v>
      </c>
      <c r="I254" s="491"/>
      <c r="J254" s="492"/>
      <c r="K254" s="493"/>
      <c r="L254" s="491"/>
      <c r="M254" s="492"/>
      <c r="N254" s="493"/>
    </row>
    <row r="255" spans="1:14" ht="23.1" customHeight="1" x14ac:dyDescent="0.2">
      <c r="A255" s="228">
        <v>242</v>
      </c>
      <c r="B255" s="488"/>
      <c r="C255" s="466"/>
      <c r="D255" s="489"/>
      <c r="E255" s="467" t="str">
        <f t="shared" si="3"/>
        <v/>
      </c>
      <c r="F255" s="247"/>
      <c r="G255" s="126"/>
      <c r="H255" s="468" t="str">
        <f>IF(LEFT(G255,2)="48","R",IF(D255="","N/A",VLOOKUP(D255,UCM!$A$2:$B$2000,2,FALSE)))</f>
        <v>N/A</v>
      </c>
      <c r="I255" s="491"/>
      <c r="J255" s="492"/>
      <c r="K255" s="493"/>
      <c r="L255" s="491"/>
      <c r="M255" s="492"/>
      <c r="N255" s="493"/>
    </row>
    <row r="256" spans="1:14" ht="23.1" customHeight="1" x14ac:dyDescent="0.2">
      <c r="A256" s="228">
        <v>243</v>
      </c>
      <c r="B256" s="488"/>
      <c r="C256" s="466"/>
      <c r="D256" s="489"/>
      <c r="E256" s="467" t="str">
        <f>IF(B256="","",(CONCATENATE(TEXT(B256,"###0000_);[Red](#,##0)")," ", TEXT(C256,"###000_);[Red](#,##0)")," ", TEXT(D256,"###0000_);[Red](#,##0)"))))</f>
        <v/>
      </c>
      <c r="F256" s="247"/>
      <c r="G256" s="126"/>
      <c r="H256" s="468" t="str">
        <f>IF(LEFT(G256,2)="48","R",IF(D256="","N/A",VLOOKUP(D256,UCM!$A$2:$B$2000,2,FALSE)))</f>
        <v>N/A</v>
      </c>
      <c r="I256" s="491"/>
      <c r="J256" s="492"/>
      <c r="K256" s="493"/>
      <c r="L256" s="491"/>
      <c r="M256" s="492"/>
      <c r="N256" s="493"/>
    </row>
    <row r="257" spans="1:14" ht="23.1" customHeight="1" x14ac:dyDescent="0.2">
      <c r="A257" s="490">
        <v>244</v>
      </c>
      <c r="B257" s="488"/>
      <c r="C257" s="466"/>
      <c r="D257" s="489"/>
      <c r="E257" s="467" t="str">
        <f t="shared" ref="E257:E262" si="4">IF(B257="","",(CONCATENATE(TEXT(B257,"###0000_);[Red](#,##0)")," ", TEXT(C257,"###000_);[Red](#,##0)")," ", TEXT(D257,"###0000_);[Red](#,##0)"))))</f>
        <v/>
      </c>
      <c r="F257" s="247"/>
      <c r="G257" s="126"/>
      <c r="H257" s="468" t="str">
        <f>IF(LEFT(G257,2)="48","R",IF(D257="","N/A",VLOOKUP(D257,UCM!$A$2:$B$2000,2,FALSE)))</f>
        <v>N/A</v>
      </c>
      <c r="I257" s="491"/>
      <c r="J257" s="492"/>
      <c r="K257" s="493"/>
      <c r="L257" s="491"/>
      <c r="M257" s="492"/>
      <c r="N257" s="493"/>
    </row>
    <row r="258" spans="1:14" ht="23.1" customHeight="1" x14ac:dyDescent="0.2">
      <c r="A258" s="228">
        <v>245</v>
      </c>
      <c r="B258" s="488"/>
      <c r="C258" s="466"/>
      <c r="D258" s="489"/>
      <c r="E258" s="467" t="str">
        <f t="shared" si="4"/>
        <v/>
      </c>
      <c r="F258" s="247"/>
      <c r="G258" s="126"/>
      <c r="H258" s="468" t="str">
        <f>IF(LEFT(G258,2)="48","R",IF(D258="","N/A",VLOOKUP(D258,UCM!$A$2:$B$2000,2,FALSE)))</f>
        <v>N/A</v>
      </c>
      <c r="I258" s="491"/>
      <c r="J258" s="492"/>
      <c r="K258" s="493"/>
      <c r="L258" s="491"/>
      <c r="M258" s="492"/>
      <c r="N258" s="493"/>
    </row>
    <row r="259" spans="1:14" ht="23.1" customHeight="1" x14ac:dyDescent="0.2">
      <c r="A259" s="228">
        <v>246</v>
      </c>
      <c r="B259" s="488"/>
      <c r="C259" s="466"/>
      <c r="D259" s="489"/>
      <c r="E259" s="467" t="str">
        <f t="shared" si="4"/>
        <v/>
      </c>
      <c r="F259" s="247"/>
      <c r="G259" s="126"/>
      <c r="H259" s="468" t="str">
        <f>IF(LEFT(G259,2)="48","R",IF(D259="","N/A",VLOOKUP(D259,UCM!$A$2:$B$2000,2,FALSE)))</f>
        <v>N/A</v>
      </c>
      <c r="I259" s="491"/>
      <c r="J259" s="492"/>
      <c r="K259" s="493"/>
      <c r="L259" s="491"/>
      <c r="M259" s="492"/>
      <c r="N259" s="493"/>
    </row>
    <row r="260" spans="1:14" ht="23.1" customHeight="1" x14ac:dyDescent="0.2">
      <c r="A260" s="490">
        <v>247</v>
      </c>
      <c r="B260" s="488"/>
      <c r="C260" s="466"/>
      <c r="D260" s="489"/>
      <c r="E260" s="467" t="str">
        <f t="shared" si="4"/>
        <v/>
      </c>
      <c r="F260" s="247"/>
      <c r="G260" s="126"/>
      <c r="H260" s="468" t="str">
        <f>IF(LEFT(G260,2)="48","R",IF(D260="","N/A",VLOOKUP(D260,UCM!$A$2:$B$2000,2,FALSE)))</f>
        <v>N/A</v>
      </c>
      <c r="I260" s="491"/>
      <c r="J260" s="492"/>
      <c r="K260" s="493"/>
      <c r="L260" s="491"/>
      <c r="M260" s="492"/>
      <c r="N260" s="493"/>
    </row>
    <row r="261" spans="1:14" ht="23.1" customHeight="1" x14ac:dyDescent="0.2">
      <c r="A261" s="228">
        <v>248</v>
      </c>
      <c r="B261" s="488"/>
      <c r="C261" s="466"/>
      <c r="D261" s="489"/>
      <c r="E261" s="467" t="str">
        <f t="shared" si="4"/>
        <v/>
      </c>
      <c r="F261" s="247"/>
      <c r="G261" s="126"/>
      <c r="H261" s="468" t="str">
        <f>IF(LEFT(G261,2)="48","R",IF(D261="","N/A",VLOOKUP(D261,UCM!$A$2:$B$2000,2,FALSE)))</f>
        <v>N/A</v>
      </c>
      <c r="I261" s="491"/>
      <c r="J261" s="492"/>
      <c r="K261" s="493"/>
      <c r="L261" s="491"/>
      <c r="M261" s="492"/>
      <c r="N261" s="493"/>
    </row>
    <row r="262" spans="1:14" ht="23.1" customHeight="1" x14ac:dyDescent="0.2">
      <c r="A262" s="228">
        <v>249</v>
      </c>
      <c r="B262" s="488"/>
      <c r="C262" s="466"/>
      <c r="D262" s="489"/>
      <c r="E262" s="467" t="str">
        <f t="shared" si="4"/>
        <v/>
      </c>
      <c r="F262" s="247"/>
      <c r="G262" s="126"/>
      <c r="H262" s="468" t="str">
        <f>IF(LEFT(G262,2)="48","R",IF(D262="","N/A",VLOOKUP(D262,UCM!$A$2:$B$2000,2,FALSE)))</f>
        <v>N/A</v>
      </c>
      <c r="I262" s="491"/>
      <c r="J262" s="492"/>
      <c r="K262" s="493"/>
      <c r="L262" s="491"/>
      <c r="M262" s="492"/>
      <c r="N262" s="493"/>
    </row>
    <row r="263" spans="1:14" ht="23.1" customHeight="1" x14ac:dyDescent="0.2">
      <c r="A263" s="490">
        <v>250</v>
      </c>
      <c r="B263" s="488"/>
      <c r="C263" s="466"/>
      <c r="D263" s="489"/>
      <c r="E263" s="467" t="str">
        <f t="shared" si="2"/>
        <v/>
      </c>
      <c r="F263" s="247"/>
      <c r="G263" s="126"/>
      <c r="H263" s="468" t="str">
        <f>IF(LEFT(G263,2)="48","R",IF(D263="","N/A",VLOOKUP(D263,UCM!$A$2:$B$2000,2,FALSE)))</f>
        <v>N/A</v>
      </c>
      <c r="I263" s="491"/>
      <c r="J263" s="492"/>
      <c r="K263" s="493"/>
      <c r="L263" s="491"/>
      <c r="M263" s="492"/>
      <c r="N263" s="493"/>
    </row>
    <row r="264" spans="1:14" ht="23.1" customHeight="1" x14ac:dyDescent="0.2">
      <c r="A264" s="228">
        <v>251</v>
      </c>
      <c r="B264" s="488"/>
      <c r="C264" s="466"/>
      <c r="D264" s="489"/>
      <c r="E264" s="467" t="str">
        <f t="shared" si="2"/>
        <v/>
      </c>
      <c r="F264" s="247"/>
      <c r="G264" s="126"/>
      <c r="H264" s="468" t="str">
        <f>IF(LEFT(G264,2)="48","R",IF(D264="","N/A",VLOOKUP(D264,UCM!$A$2:$B$2000,2,FALSE)))</f>
        <v>N/A</v>
      </c>
      <c r="I264" s="491"/>
      <c r="J264" s="492"/>
      <c r="K264" s="493"/>
      <c r="L264" s="491"/>
      <c r="M264" s="492"/>
      <c r="N264" s="493"/>
    </row>
    <row r="265" spans="1:14" ht="23.1" customHeight="1" x14ac:dyDescent="0.2">
      <c r="A265" s="228">
        <v>252</v>
      </c>
      <c r="B265" s="488"/>
      <c r="C265" s="466"/>
      <c r="D265" s="489"/>
      <c r="E265" s="467" t="str">
        <f t="shared" si="2"/>
        <v/>
      </c>
      <c r="F265" s="247"/>
      <c r="G265" s="126"/>
      <c r="H265" s="468" t="str">
        <f>IF(LEFT(G265,2)="48","R",IF(D265="","N/A",VLOOKUP(D265,UCM!$A$2:$B$2000,2,FALSE)))</f>
        <v>N/A</v>
      </c>
      <c r="I265" s="491"/>
      <c r="J265" s="492"/>
      <c r="K265" s="493"/>
      <c r="L265" s="491"/>
      <c r="M265" s="492"/>
      <c r="N265" s="493"/>
    </row>
    <row r="266" spans="1:14" ht="23.1" customHeight="1" x14ac:dyDescent="0.2">
      <c r="A266" s="490">
        <v>253</v>
      </c>
      <c r="B266" s="488"/>
      <c r="C266" s="466"/>
      <c r="D266" s="489"/>
      <c r="E266" s="467" t="str">
        <f t="shared" si="2"/>
        <v/>
      </c>
      <c r="F266" s="247"/>
      <c r="G266" s="126"/>
      <c r="H266" s="468" t="str">
        <f>IF(LEFT(G266,2)="48","R",IF(D266="","N/A",VLOOKUP(D266,UCM!$A$2:$B$2000,2,FALSE)))</f>
        <v>N/A</v>
      </c>
      <c r="I266" s="491"/>
      <c r="J266" s="492"/>
      <c r="K266" s="493"/>
      <c r="L266" s="491"/>
      <c r="M266" s="492"/>
      <c r="N266" s="493"/>
    </row>
    <row r="267" spans="1:14" ht="23.1" customHeight="1" x14ac:dyDescent="0.2">
      <c r="A267" s="228">
        <v>254</v>
      </c>
      <c r="B267" s="488"/>
      <c r="C267" s="466"/>
      <c r="D267" s="489"/>
      <c r="E267" s="467" t="str">
        <f t="shared" si="2"/>
        <v/>
      </c>
      <c r="F267" s="247"/>
      <c r="G267" s="126"/>
      <c r="H267" s="468" t="str">
        <f>IF(LEFT(G267,2)="48","R",IF(D267="","N/A",VLOOKUP(D267,UCM!$A$2:$B$2000,2,FALSE)))</f>
        <v>N/A</v>
      </c>
      <c r="I267" s="491"/>
      <c r="J267" s="492"/>
      <c r="K267" s="493"/>
      <c r="L267" s="491"/>
      <c r="M267" s="492"/>
      <c r="N267" s="493"/>
    </row>
    <row r="268" spans="1:14" ht="23.1" customHeight="1" x14ac:dyDescent="0.2">
      <c r="A268" s="228">
        <v>255</v>
      </c>
      <c r="B268" s="488"/>
      <c r="C268" s="466"/>
      <c r="D268" s="489"/>
      <c r="E268" s="467" t="str">
        <f t="shared" si="2"/>
        <v/>
      </c>
      <c r="F268" s="247"/>
      <c r="G268" s="126"/>
      <c r="H268" s="468" t="str">
        <f>IF(LEFT(G268,2)="48","R",IF(D268="","N/A",VLOOKUP(D268,UCM!$A$2:$B$2000,2,FALSE)))</f>
        <v>N/A</v>
      </c>
      <c r="I268" s="491"/>
      <c r="J268" s="492"/>
      <c r="K268" s="493"/>
      <c r="L268" s="491"/>
      <c r="M268" s="492"/>
      <c r="N268" s="493"/>
    </row>
    <row r="269" spans="1:14" ht="23.1" customHeight="1" x14ac:dyDescent="0.2">
      <c r="A269" s="490">
        <v>256</v>
      </c>
      <c r="B269" s="488"/>
      <c r="C269" s="466"/>
      <c r="D269" s="489"/>
      <c r="E269" s="467" t="str">
        <f t="shared" si="2"/>
        <v/>
      </c>
      <c r="F269" s="247"/>
      <c r="G269" s="126"/>
      <c r="H269" s="468" t="str">
        <f>IF(LEFT(G269,2)="48","R",IF(D269="","N/A",VLOOKUP(D269,UCM!$A$2:$B$2000,2,FALSE)))</f>
        <v>N/A</v>
      </c>
      <c r="I269" s="491"/>
      <c r="J269" s="492"/>
      <c r="K269" s="493"/>
      <c r="L269" s="491"/>
      <c r="M269" s="492"/>
      <c r="N269" s="493"/>
    </row>
    <row r="270" spans="1:14" ht="23.1" customHeight="1" x14ac:dyDescent="0.2">
      <c r="A270" s="228">
        <v>257</v>
      </c>
      <c r="B270" s="488"/>
      <c r="C270" s="466"/>
      <c r="D270" s="489"/>
      <c r="E270" s="467" t="str">
        <f t="shared" si="2"/>
        <v/>
      </c>
      <c r="F270" s="247"/>
      <c r="G270" s="126"/>
      <c r="H270" s="468" t="str">
        <f>IF(LEFT(G270,2)="48","R",IF(D270="","N/A",VLOOKUP(D270,UCM!$A$2:$B$2000,2,FALSE)))</f>
        <v>N/A</v>
      </c>
      <c r="I270" s="491"/>
      <c r="J270" s="492"/>
      <c r="K270" s="493"/>
      <c r="L270" s="491"/>
      <c r="M270" s="492"/>
      <c r="N270" s="493"/>
    </row>
    <row r="271" spans="1:14" ht="23.1" customHeight="1" x14ac:dyDescent="0.2">
      <c r="A271" s="228">
        <v>258</v>
      </c>
      <c r="B271" s="488"/>
      <c r="C271" s="466"/>
      <c r="D271" s="489"/>
      <c r="E271" s="467" t="str">
        <f t="shared" si="2"/>
        <v/>
      </c>
      <c r="F271" s="247"/>
      <c r="G271" s="126"/>
      <c r="H271" s="468" t="str">
        <f>IF(LEFT(G271,2)="48","R",IF(D271="","N/A",VLOOKUP(D271,UCM!$A$2:$B$2000,2,FALSE)))</f>
        <v>N/A</v>
      </c>
      <c r="I271" s="491"/>
      <c r="J271" s="492"/>
      <c r="K271" s="493"/>
      <c r="L271" s="491"/>
      <c r="M271" s="492"/>
      <c r="N271" s="493"/>
    </row>
    <row r="272" spans="1:14" ht="23.1" customHeight="1" x14ac:dyDescent="0.2">
      <c r="A272" s="490">
        <v>259</v>
      </c>
      <c r="B272" s="488"/>
      <c r="C272" s="466"/>
      <c r="D272" s="489"/>
      <c r="E272" s="467" t="str">
        <f t="shared" si="2"/>
        <v/>
      </c>
      <c r="F272" s="247"/>
      <c r="G272" s="126"/>
      <c r="H272" s="468" t="str">
        <f>IF(LEFT(G272,2)="48","R",IF(D272="","N/A",VLOOKUP(D272,UCM!$A$2:$B$2000,2,FALSE)))</f>
        <v>N/A</v>
      </c>
      <c r="I272" s="491"/>
      <c r="J272" s="492"/>
      <c r="K272" s="493"/>
      <c r="L272" s="491"/>
      <c r="M272" s="492"/>
      <c r="N272" s="493"/>
    </row>
    <row r="273" spans="1:14" ht="23.1" customHeight="1" x14ac:dyDescent="0.2">
      <c r="A273" s="228">
        <v>260</v>
      </c>
      <c r="B273" s="488"/>
      <c r="C273" s="466"/>
      <c r="D273" s="489"/>
      <c r="E273" s="467" t="str">
        <f t="shared" si="2"/>
        <v/>
      </c>
      <c r="F273" s="247"/>
      <c r="G273" s="126"/>
      <c r="H273" s="468" t="str">
        <f>IF(LEFT(G273,2)="48","R",IF(D273="","N/A",VLOOKUP(D273,UCM!$A$2:$B$2000,2,FALSE)))</f>
        <v>N/A</v>
      </c>
      <c r="I273" s="491"/>
      <c r="J273" s="492"/>
      <c r="K273" s="493"/>
      <c r="L273" s="491"/>
      <c r="M273" s="492"/>
      <c r="N273" s="493"/>
    </row>
    <row r="274" spans="1:14" ht="23.1" customHeight="1" x14ac:dyDescent="0.2">
      <c r="A274" s="228">
        <v>261</v>
      </c>
      <c r="B274" s="488"/>
      <c r="C274" s="466"/>
      <c r="D274" s="489"/>
      <c r="E274" s="467" t="str">
        <f t="shared" si="2"/>
        <v/>
      </c>
      <c r="F274" s="247"/>
      <c r="G274" s="126"/>
      <c r="H274" s="468" t="str">
        <f>IF(LEFT(G274,2)="48","R",IF(D274="","N/A",VLOOKUP(D274,UCM!$A$2:$B$2000,2,FALSE)))</f>
        <v>N/A</v>
      </c>
      <c r="I274" s="491"/>
      <c r="J274" s="492"/>
      <c r="K274" s="493"/>
      <c r="L274" s="491"/>
      <c r="M274" s="492"/>
      <c r="N274" s="493"/>
    </row>
    <row r="275" spans="1:14" ht="23.1" customHeight="1" x14ac:dyDescent="0.2">
      <c r="A275" s="490">
        <v>262</v>
      </c>
      <c r="B275" s="488"/>
      <c r="C275" s="466"/>
      <c r="D275" s="489"/>
      <c r="E275" s="467" t="str">
        <f t="shared" si="2"/>
        <v/>
      </c>
      <c r="F275" s="247"/>
      <c r="G275" s="126"/>
      <c r="H275" s="468" t="str">
        <f>IF(LEFT(G275,2)="48","R",IF(D275="","N/A",VLOOKUP(D275,UCM!$A$2:$B$2000,2,FALSE)))</f>
        <v>N/A</v>
      </c>
      <c r="I275" s="491"/>
      <c r="J275" s="492"/>
      <c r="K275" s="493"/>
      <c r="L275" s="491"/>
      <c r="M275" s="492"/>
      <c r="N275" s="493"/>
    </row>
    <row r="276" spans="1:14" ht="23.1" customHeight="1" x14ac:dyDescent="0.2">
      <c r="A276" s="228">
        <v>263</v>
      </c>
      <c r="B276" s="488"/>
      <c r="C276" s="466"/>
      <c r="D276" s="489"/>
      <c r="E276" s="467" t="str">
        <f t="shared" si="2"/>
        <v/>
      </c>
      <c r="F276" s="247"/>
      <c r="G276" s="126"/>
      <c r="H276" s="468" t="str">
        <f>IF(LEFT(G276,2)="48","R",IF(D276="","N/A",VLOOKUP(D276,UCM!$A$2:$B$2000,2,FALSE)))</f>
        <v>N/A</v>
      </c>
      <c r="I276" s="491"/>
      <c r="J276" s="492"/>
      <c r="K276" s="493"/>
      <c r="L276" s="491"/>
      <c r="M276" s="492"/>
      <c r="N276" s="493"/>
    </row>
    <row r="277" spans="1:14" ht="23.1" customHeight="1" x14ac:dyDescent="0.2">
      <c r="A277" s="228">
        <v>264</v>
      </c>
      <c r="B277" s="488"/>
      <c r="C277" s="466"/>
      <c r="D277" s="489"/>
      <c r="E277" s="467" t="str">
        <f t="shared" si="2"/>
        <v/>
      </c>
      <c r="F277" s="247"/>
      <c r="G277" s="126"/>
      <c r="H277" s="468" t="str">
        <f>IF(LEFT(G277,2)="48","R",IF(D277="","N/A",VLOOKUP(D277,UCM!$A$2:$B$2000,2,FALSE)))</f>
        <v>N/A</v>
      </c>
      <c r="I277" s="491"/>
      <c r="J277" s="492"/>
      <c r="K277" s="493"/>
      <c r="L277" s="491"/>
      <c r="M277" s="492"/>
      <c r="N277" s="493"/>
    </row>
    <row r="278" spans="1:14" ht="23.1" customHeight="1" x14ac:dyDescent="0.2">
      <c r="A278" s="490">
        <v>265</v>
      </c>
      <c r="B278" s="488"/>
      <c r="C278" s="466"/>
      <c r="D278" s="489"/>
      <c r="E278" s="467" t="str">
        <f t="shared" si="2"/>
        <v/>
      </c>
      <c r="F278" s="247"/>
      <c r="G278" s="126"/>
      <c r="H278" s="468" t="str">
        <f>IF(LEFT(G278,2)="48","R",IF(D278="","N/A",VLOOKUP(D278,UCM!$A$2:$B$2000,2,FALSE)))</f>
        <v>N/A</v>
      </c>
      <c r="I278" s="491"/>
      <c r="J278" s="492"/>
      <c r="K278" s="493"/>
      <c r="L278" s="491"/>
      <c r="M278" s="492"/>
      <c r="N278" s="493"/>
    </row>
    <row r="279" spans="1:14" ht="23.1" customHeight="1" x14ac:dyDescent="0.2">
      <c r="A279" s="228">
        <v>266</v>
      </c>
      <c r="B279" s="488"/>
      <c r="C279" s="466"/>
      <c r="D279" s="489"/>
      <c r="E279" s="467" t="str">
        <f t="shared" si="2"/>
        <v/>
      </c>
      <c r="F279" s="247"/>
      <c r="G279" s="126"/>
      <c r="H279" s="468" t="str">
        <f>IF(LEFT(G279,2)="48","R",IF(D279="","N/A",VLOOKUP(D279,UCM!$A$2:$B$2000,2,FALSE)))</f>
        <v>N/A</v>
      </c>
      <c r="I279" s="491"/>
      <c r="J279" s="492"/>
      <c r="K279" s="493"/>
      <c r="L279" s="491"/>
      <c r="M279" s="492"/>
      <c r="N279" s="493"/>
    </row>
    <row r="280" spans="1:14" ht="23.1" customHeight="1" x14ac:dyDescent="0.2">
      <c r="A280" s="228">
        <v>267</v>
      </c>
      <c r="B280" s="488"/>
      <c r="C280" s="466"/>
      <c r="D280" s="489"/>
      <c r="E280" s="467" t="str">
        <f t="shared" si="2"/>
        <v/>
      </c>
      <c r="F280" s="247"/>
      <c r="G280" s="126"/>
      <c r="H280" s="468" t="str">
        <f>IF(LEFT(G280,2)="48","R",IF(D280="","N/A",VLOOKUP(D280,UCM!$A$2:$B$2000,2,FALSE)))</f>
        <v>N/A</v>
      </c>
      <c r="I280" s="491"/>
      <c r="J280" s="492"/>
      <c r="K280" s="493"/>
      <c r="L280" s="491"/>
      <c r="M280" s="492"/>
      <c r="N280" s="493"/>
    </row>
    <row r="281" spans="1:14" ht="23.1" customHeight="1" x14ac:dyDescent="0.2">
      <c r="A281" s="490">
        <v>268</v>
      </c>
      <c r="B281" s="488"/>
      <c r="C281" s="466"/>
      <c r="D281" s="489"/>
      <c r="E281" s="467" t="str">
        <f t="shared" si="2"/>
        <v/>
      </c>
      <c r="F281" s="247"/>
      <c r="G281" s="126"/>
      <c r="H281" s="468" t="str">
        <f>IF(LEFT(G281,2)="48","R",IF(D281="","N/A",VLOOKUP(D281,UCM!$A$2:$B$2000,2,FALSE)))</f>
        <v>N/A</v>
      </c>
      <c r="I281" s="491"/>
      <c r="J281" s="492"/>
      <c r="K281" s="493"/>
      <c r="L281" s="491"/>
      <c r="M281" s="492"/>
      <c r="N281" s="493"/>
    </row>
    <row r="282" spans="1:14" ht="23.1" customHeight="1" x14ac:dyDescent="0.2">
      <c r="A282" s="228">
        <v>269</v>
      </c>
      <c r="B282" s="488"/>
      <c r="C282" s="466"/>
      <c r="D282" s="489"/>
      <c r="E282" s="467" t="str">
        <f t="shared" si="2"/>
        <v/>
      </c>
      <c r="F282" s="247"/>
      <c r="G282" s="126"/>
      <c r="H282" s="468" t="str">
        <f>IF(LEFT(G282,2)="48","R",IF(D282="","N/A",VLOOKUP(D282,UCM!$A$2:$B$2000,2,FALSE)))</f>
        <v>N/A</v>
      </c>
      <c r="I282" s="491"/>
      <c r="J282" s="492"/>
      <c r="K282" s="493"/>
      <c r="L282" s="491"/>
      <c r="M282" s="492"/>
      <c r="N282" s="493"/>
    </row>
    <row r="283" spans="1:14" ht="23.1" customHeight="1" x14ac:dyDescent="0.2">
      <c r="A283" s="228">
        <v>270</v>
      </c>
      <c r="B283" s="488"/>
      <c r="C283" s="466"/>
      <c r="D283" s="489"/>
      <c r="E283" s="467" t="str">
        <f t="shared" si="2"/>
        <v/>
      </c>
      <c r="F283" s="247"/>
      <c r="G283" s="126"/>
      <c r="H283" s="468" t="str">
        <f>IF(LEFT(G283,2)="48","R",IF(D283="","N/A",VLOOKUP(D283,UCM!$A$2:$B$2000,2,FALSE)))</f>
        <v>N/A</v>
      </c>
      <c r="I283" s="491"/>
      <c r="J283" s="492"/>
      <c r="K283" s="493"/>
      <c r="L283" s="491"/>
      <c r="M283" s="492"/>
      <c r="N283" s="493"/>
    </row>
    <row r="284" spans="1:14" ht="23.1" customHeight="1" x14ac:dyDescent="0.2">
      <c r="A284" s="490">
        <v>271</v>
      </c>
      <c r="B284" s="488"/>
      <c r="C284" s="466"/>
      <c r="D284" s="489"/>
      <c r="E284" s="467" t="str">
        <f t="shared" si="2"/>
        <v/>
      </c>
      <c r="F284" s="247"/>
      <c r="G284" s="126"/>
      <c r="H284" s="468" t="str">
        <f>IF(LEFT(G284,2)="48","R",IF(D284="","N/A",VLOOKUP(D284,UCM!$A$2:$B$2000,2,FALSE)))</f>
        <v>N/A</v>
      </c>
      <c r="I284" s="491"/>
      <c r="J284" s="492"/>
      <c r="K284" s="493"/>
      <c r="L284" s="491"/>
      <c r="M284" s="492"/>
      <c r="N284" s="493"/>
    </row>
    <row r="285" spans="1:14" ht="23.1" customHeight="1" x14ac:dyDescent="0.2">
      <c r="A285" s="228">
        <v>272</v>
      </c>
      <c r="B285" s="488"/>
      <c r="C285" s="466"/>
      <c r="D285" s="489"/>
      <c r="E285" s="467" t="str">
        <f t="shared" si="2"/>
        <v/>
      </c>
      <c r="F285" s="247"/>
      <c r="G285" s="126"/>
      <c r="H285" s="468" t="str">
        <f>IF(LEFT(G285,2)="48","R",IF(D285="","N/A",VLOOKUP(D285,UCM!$A$2:$B$2000,2,FALSE)))</f>
        <v>N/A</v>
      </c>
      <c r="I285" s="491"/>
      <c r="J285" s="492"/>
      <c r="K285" s="493"/>
      <c r="L285" s="491"/>
      <c r="M285" s="492"/>
      <c r="N285" s="493"/>
    </row>
    <row r="286" spans="1:14" ht="23.1" customHeight="1" x14ac:dyDescent="0.2">
      <c r="A286" s="228">
        <v>273</v>
      </c>
      <c r="B286" s="488"/>
      <c r="C286" s="466"/>
      <c r="D286" s="489"/>
      <c r="E286" s="467" t="str">
        <f t="shared" si="2"/>
        <v/>
      </c>
      <c r="F286" s="247"/>
      <c r="G286" s="126"/>
      <c r="H286" s="468" t="str">
        <f>IF(LEFT(G286,2)="48","R",IF(D286="","N/A",VLOOKUP(D286,UCM!$A$2:$B$2000,2,FALSE)))</f>
        <v>N/A</v>
      </c>
      <c r="I286" s="491"/>
      <c r="J286" s="492"/>
      <c r="K286" s="493"/>
      <c r="L286" s="491"/>
      <c r="M286" s="492"/>
      <c r="N286" s="493"/>
    </row>
    <row r="287" spans="1:14" ht="23.1" customHeight="1" x14ac:dyDescent="0.2">
      <c r="A287" s="490">
        <v>274</v>
      </c>
      <c r="B287" s="488"/>
      <c r="C287" s="466"/>
      <c r="D287" s="489"/>
      <c r="E287" s="467" t="str">
        <f t="shared" si="2"/>
        <v/>
      </c>
      <c r="F287" s="247"/>
      <c r="G287" s="126"/>
      <c r="H287" s="468" t="str">
        <f>IF(LEFT(G287,2)="48","R",IF(D287="","N/A",VLOOKUP(D287,UCM!$A$2:$B$2000,2,FALSE)))</f>
        <v>N/A</v>
      </c>
      <c r="I287" s="491"/>
      <c r="J287" s="492"/>
      <c r="K287" s="493"/>
      <c r="L287" s="491"/>
      <c r="M287" s="492"/>
      <c r="N287" s="493"/>
    </row>
    <row r="288" spans="1:14" ht="23.1" customHeight="1" x14ac:dyDescent="0.2">
      <c r="A288" s="228">
        <v>275</v>
      </c>
      <c r="B288" s="488"/>
      <c r="C288" s="466"/>
      <c r="D288" s="489"/>
      <c r="E288" s="467" t="str">
        <f t="shared" si="2"/>
        <v/>
      </c>
      <c r="F288" s="247"/>
      <c r="G288" s="126"/>
      <c r="H288" s="468" t="str">
        <f>IF(LEFT(G288,2)="48","R",IF(D288="","N/A",VLOOKUP(D288,UCM!$A$2:$B$2000,2,FALSE)))</f>
        <v>N/A</v>
      </c>
      <c r="I288" s="491"/>
      <c r="J288" s="492"/>
      <c r="K288" s="493"/>
      <c r="L288" s="491"/>
      <c r="M288" s="492"/>
      <c r="N288" s="493"/>
    </row>
    <row r="289" spans="1:14" ht="23.1" customHeight="1" x14ac:dyDescent="0.2">
      <c r="A289" s="228">
        <v>276</v>
      </c>
      <c r="B289" s="488"/>
      <c r="C289" s="466"/>
      <c r="D289" s="489"/>
      <c r="E289" s="467" t="str">
        <f t="shared" si="2"/>
        <v/>
      </c>
      <c r="F289" s="247"/>
      <c r="G289" s="126"/>
      <c r="H289" s="468" t="str">
        <f>IF(LEFT(G289,2)="48","R",IF(D289="","N/A",VLOOKUP(D289,UCM!$A$2:$B$2000,2,FALSE)))</f>
        <v>N/A</v>
      </c>
      <c r="I289" s="491"/>
      <c r="J289" s="492"/>
      <c r="K289" s="493"/>
      <c r="L289" s="491"/>
      <c r="M289" s="492"/>
      <c r="N289" s="493"/>
    </row>
    <row r="290" spans="1:14" ht="23.1" customHeight="1" x14ac:dyDescent="0.2">
      <c r="A290" s="490">
        <v>277</v>
      </c>
      <c r="B290" s="488"/>
      <c r="C290" s="466"/>
      <c r="D290" s="489"/>
      <c r="E290" s="467" t="str">
        <f t="shared" si="2"/>
        <v/>
      </c>
      <c r="F290" s="247"/>
      <c r="G290" s="126"/>
      <c r="H290" s="468" t="str">
        <f>IF(LEFT(G290,2)="48","R",IF(D290="","N/A",VLOOKUP(D290,UCM!$A$2:$B$2000,2,FALSE)))</f>
        <v>N/A</v>
      </c>
      <c r="I290" s="491"/>
      <c r="J290" s="492"/>
      <c r="K290" s="493"/>
      <c r="L290" s="491"/>
      <c r="M290" s="492"/>
      <c r="N290" s="493"/>
    </row>
    <row r="291" spans="1:14" ht="23.1" customHeight="1" x14ac:dyDescent="0.2">
      <c r="A291" s="228">
        <v>278</v>
      </c>
      <c r="B291" s="488"/>
      <c r="C291" s="466"/>
      <c r="D291" s="489"/>
      <c r="E291" s="467" t="str">
        <f t="shared" si="2"/>
        <v/>
      </c>
      <c r="F291" s="247"/>
      <c r="G291" s="126"/>
      <c r="H291" s="468" t="str">
        <f>IF(LEFT(G291,2)="48","R",IF(D291="","N/A",VLOOKUP(D291,UCM!$A$2:$B$2000,2,FALSE)))</f>
        <v>N/A</v>
      </c>
      <c r="I291" s="491"/>
      <c r="J291" s="492"/>
      <c r="K291" s="493"/>
      <c r="L291" s="491"/>
      <c r="M291" s="492"/>
      <c r="N291" s="493"/>
    </row>
    <row r="292" spans="1:14" ht="23.1" customHeight="1" x14ac:dyDescent="0.2">
      <c r="A292" s="228">
        <v>279</v>
      </c>
      <c r="B292" s="488"/>
      <c r="C292" s="466"/>
      <c r="D292" s="489"/>
      <c r="E292" s="467" t="str">
        <f t="shared" si="2"/>
        <v/>
      </c>
      <c r="F292" s="247"/>
      <c r="G292" s="126"/>
      <c r="H292" s="468" t="str">
        <f>IF(LEFT(G292,2)="48","R",IF(D292="","N/A",VLOOKUP(D292,UCM!$A$2:$B$2000,2,FALSE)))</f>
        <v>N/A</v>
      </c>
      <c r="I292" s="491"/>
      <c r="J292" s="492"/>
      <c r="K292" s="493"/>
      <c r="L292" s="491"/>
      <c r="M292" s="492"/>
      <c r="N292" s="493"/>
    </row>
    <row r="293" spans="1:14" ht="23.1" customHeight="1" x14ac:dyDescent="0.2">
      <c r="A293" s="490">
        <v>280</v>
      </c>
      <c r="B293" s="488"/>
      <c r="C293" s="466"/>
      <c r="D293" s="489"/>
      <c r="E293" s="467" t="str">
        <f t="shared" si="2"/>
        <v/>
      </c>
      <c r="F293" s="247"/>
      <c r="G293" s="126"/>
      <c r="H293" s="468" t="str">
        <f>IF(LEFT(G293,2)="48","R",IF(D293="","N/A",VLOOKUP(D293,UCM!$A$2:$B$2000,2,FALSE)))</f>
        <v>N/A</v>
      </c>
      <c r="I293" s="491"/>
      <c r="J293" s="492"/>
      <c r="K293" s="493"/>
      <c r="L293" s="491"/>
      <c r="M293" s="492"/>
      <c r="N293" s="493"/>
    </row>
    <row r="294" spans="1:14" ht="23.1" customHeight="1" x14ac:dyDescent="0.2">
      <c r="A294" s="228">
        <v>281</v>
      </c>
      <c r="B294" s="488"/>
      <c r="C294" s="466"/>
      <c r="D294" s="489"/>
      <c r="E294" s="467" t="str">
        <f t="shared" si="2"/>
        <v/>
      </c>
      <c r="F294" s="247"/>
      <c r="G294" s="126"/>
      <c r="H294" s="468" t="str">
        <f>IF(LEFT(G294,2)="48","R",IF(D294="","N/A",VLOOKUP(D294,UCM!$A$2:$B$2000,2,FALSE)))</f>
        <v>N/A</v>
      </c>
      <c r="I294" s="491"/>
      <c r="J294" s="492"/>
      <c r="K294" s="493"/>
      <c r="L294" s="491"/>
      <c r="M294" s="492"/>
      <c r="N294" s="493"/>
    </row>
    <row r="295" spans="1:14" ht="23.1" customHeight="1" x14ac:dyDescent="0.2">
      <c r="A295" s="228">
        <v>282</v>
      </c>
      <c r="B295" s="488"/>
      <c r="C295" s="466"/>
      <c r="D295" s="489"/>
      <c r="E295" s="467" t="str">
        <f t="shared" si="2"/>
        <v/>
      </c>
      <c r="F295" s="247"/>
      <c r="G295" s="126"/>
      <c r="H295" s="468" t="str">
        <f>IF(LEFT(G295,2)="48","R",IF(D295="","N/A",VLOOKUP(D295,UCM!$A$2:$B$2000,2,FALSE)))</f>
        <v>N/A</v>
      </c>
      <c r="I295" s="491"/>
      <c r="J295" s="492"/>
      <c r="K295" s="493"/>
      <c r="L295" s="491"/>
      <c r="M295" s="492"/>
      <c r="N295" s="493"/>
    </row>
    <row r="296" spans="1:14" ht="23.1" customHeight="1" x14ac:dyDescent="0.2">
      <c r="A296" s="490">
        <v>283</v>
      </c>
      <c r="B296" s="488"/>
      <c r="C296" s="466"/>
      <c r="D296" s="489"/>
      <c r="E296" s="467" t="str">
        <f t="shared" si="2"/>
        <v/>
      </c>
      <c r="F296" s="247"/>
      <c r="G296" s="126"/>
      <c r="H296" s="468" t="str">
        <f>IF(LEFT(G296,2)="48","R",IF(D296="","N/A",VLOOKUP(D296,UCM!$A$2:$B$2000,2,FALSE)))</f>
        <v>N/A</v>
      </c>
      <c r="I296" s="491"/>
      <c r="J296" s="492"/>
      <c r="K296" s="493"/>
      <c r="L296" s="491"/>
      <c r="M296" s="492"/>
      <c r="N296" s="493"/>
    </row>
    <row r="297" spans="1:14" ht="23.1" customHeight="1" x14ac:dyDescent="0.2">
      <c r="A297" s="228">
        <v>284</v>
      </c>
      <c r="B297" s="488"/>
      <c r="C297" s="466"/>
      <c r="D297" s="489"/>
      <c r="E297" s="467" t="str">
        <f t="shared" si="2"/>
        <v/>
      </c>
      <c r="F297" s="247"/>
      <c r="G297" s="126"/>
      <c r="H297" s="468" t="str">
        <f>IF(LEFT(G297,2)="48","R",IF(D297="","N/A",VLOOKUP(D297,UCM!$A$2:$B$2000,2,FALSE)))</f>
        <v>N/A</v>
      </c>
      <c r="I297" s="491"/>
      <c r="J297" s="492"/>
      <c r="K297" s="493"/>
      <c r="L297" s="491"/>
      <c r="M297" s="492"/>
      <c r="N297" s="493"/>
    </row>
    <row r="298" spans="1:14" ht="23.1" customHeight="1" x14ac:dyDescent="0.2">
      <c r="A298" s="228">
        <v>285</v>
      </c>
      <c r="B298" s="488"/>
      <c r="C298" s="466"/>
      <c r="D298" s="489"/>
      <c r="E298" s="467" t="str">
        <f t="shared" si="2"/>
        <v/>
      </c>
      <c r="F298" s="247"/>
      <c r="G298" s="126"/>
      <c r="H298" s="468" t="str">
        <f>IF(LEFT(G298,2)="48","R",IF(D298="","N/A",VLOOKUP(D298,UCM!$A$2:$B$2000,2,FALSE)))</f>
        <v>N/A</v>
      </c>
      <c r="I298" s="491"/>
      <c r="J298" s="492"/>
      <c r="K298" s="493"/>
      <c r="L298" s="491"/>
      <c r="M298" s="492"/>
      <c r="N298" s="493"/>
    </row>
    <row r="299" spans="1:14" ht="23.1" customHeight="1" x14ac:dyDescent="0.2">
      <c r="A299" s="490">
        <v>286</v>
      </c>
      <c r="B299" s="488"/>
      <c r="C299" s="466"/>
      <c r="D299" s="489"/>
      <c r="E299" s="467" t="str">
        <f t="shared" si="2"/>
        <v/>
      </c>
      <c r="F299" s="247"/>
      <c r="G299" s="126"/>
      <c r="H299" s="468" t="str">
        <f>IF(LEFT(G299,2)="48","R",IF(D299="","N/A",VLOOKUP(D299,UCM!$A$2:$B$2000,2,FALSE)))</f>
        <v>N/A</v>
      </c>
      <c r="I299" s="491"/>
      <c r="J299" s="492"/>
      <c r="K299" s="493"/>
      <c r="L299" s="491"/>
      <c r="M299" s="492"/>
      <c r="N299" s="493"/>
    </row>
    <row r="300" spans="1:14" ht="23.1" customHeight="1" x14ac:dyDescent="0.2">
      <c r="A300" s="228">
        <v>287</v>
      </c>
      <c r="B300" s="488"/>
      <c r="C300" s="466"/>
      <c r="D300" s="489"/>
      <c r="E300" s="467" t="str">
        <f t="shared" si="2"/>
        <v/>
      </c>
      <c r="F300" s="247"/>
      <c r="G300" s="126"/>
      <c r="H300" s="468" t="str">
        <f>IF(LEFT(G300,2)="48","R",IF(D300="","N/A",VLOOKUP(D300,UCM!$A$2:$B$2000,2,FALSE)))</f>
        <v>N/A</v>
      </c>
      <c r="I300" s="491"/>
      <c r="J300" s="492"/>
      <c r="K300" s="493"/>
      <c r="L300" s="491"/>
      <c r="M300" s="492"/>
      <c r="N300" s="493"/>
    </row>
    <row r="301" spans="1:14" ht="23.1" customHeight="1" x14ac:dyDescent="0.2">
      <c r="A301" s="228">
        <v>288</v>
      </c>
      <c r="B301" s="488"/>
      <c r="C301" s="466"/>
      <c r="D301" s="489"/>
      <c r="E301" s="467" t="str">
        <f t="shared" si="2"/>
        <v/>
      </c>
      <c r="F301" s="247"/>
      <c r="G301" s="126"/>
      <c r="H301" s="468" t="str">
        <f>IF(LEFT(G301,2)="48","R",IF(D301="","N/A",VLOOKUP(D301,UCM!$A$2:$B$2000,2,FALSE)))</f>
        <v>N/A</v>
      </c>
      <c r="I301" s="491"/>
      <c r="J301" s="492"/>
      <c r="K301" s="493"/>
      <c r="L301" s="491"/>
      <c r="M301" s="492"/>
      <c r="N301" s="493"/>
    </row>
    <row r="302" spans="1:14" ht="23.1" customHeight="1" x14ac:dyDescent="0.2">
      <c r="A302" s="490">
        <v>289</v>
      </c>
      <c r="B302" s="488"/>
      <c r="C302" s="466"/>
      <c r="D302" s="489"/>
      <c r="E302" s="467" t="str">
        <f t="shared" si="2"/>
        <v/>
      </c>
      <c r="F302" s="247"/>
      <c r="G302" s="126"/>
      <c r="H302" s="468" t="str">
        <f>IF(LEFT(G302,2)="48","R",IF(D302="","N/A",VLOOKUP(D302,UCM!$A$2:$B$2000,2,FALSE)))</f>
        <v>N/A</v>
      </c>
      <c r="I302" s="491"/>
      <c r="J302" s="492"/>
      <c r="K302" s="493"/>
      <c r="L302" s="491"/>
      <c r="M302" s="492"/>
      <c r="N302" s="493"/>
    </row>
    <row r="303" spans="1:14" ht="23.1" customHeight="1" x14ac:dyDescent="0.2">
      <c r="A303" s="228">
        <v>290</v>
      </c>
      <c r="B303" s="488"/>
      <c r="C303" s="466"/>
      <c r="D303" s="489"/>
      <c r="E303" s="467" t="str">
        <f t="shared" si="2"/>
        <v/>
      </c>
      <c r="F303" s="247"/>
      <c r="G303" s="126"/>
      <c r="H303" s="468" t="str">
        <f>IF(LEFT(G303,2)="48","R",IF(D303="","N/A",VLOOKUP(D303,UCM!$A$2:$B$2000,2,FALSE)))</f>
        <v>N/A</v>
      </c>
      <c r="I303" s="491"/>
      <c r="J303" s="492"/>
      <c r="K303" s="493"/>
      <c r="L303" s="491"/>
      <c r="M303" s="492"/>
      <c r="N303" s="493"/>
    </row>
    <row r="304" spans="1:14" ht="23.1" customHeight="1" x14ac:dyDescent="0.2">
      <c r="A304" s="228">
        <v>291</v>
      </c>
      <c r="B304" s="488"/>
      <c r="C304" s="466"/>
      <c r="D304" s="489"/>
      <c r="E304" s="467" t="str">
        <f t="shared" si="2"/>
        <v/>
      </c>
      <c r="F304" s="247"/>
      <c r="G304" s="126"/>
      <c r="H304" s="468" t="str">
        <f>IF(LEFT(G304,2)="48","R",IF(D304="","N/A",VLOOKUP(D304,UCM!$A$2:$B$2000,2,FALSE)))</f>
        <v>N/A</v>
      </c>
      <c r="I304" s="491"/>
      <c r="J304" s="492"/>
      <c r="K304" s="493"/>
      <c r="L304" s="491"/>
      <c r="M304" s="492"/>
      <c r="N304" s="493"/>
    </row>
    <row r="305" spans="1:14" ht="23.1" customHeight="1" x14ac:dyDescent="0.2">
      <c r="A305" s="490">
        <v>292</v>
      </c>
      <c r="B305" s="488"/>
      <c r="C305" s="466"/>
      <c r="D305" s="489"/>
      <c r="E305" s="467" t="str">
        <f t="shared" si="2"/>
        <v/>
      </c>
      <c r="F305" s="247"/>
      <c r="G305" s="126"/>
      <c r="H305" s="468" t="str">
        <f>IF(LEFT(G305,2)="48","R",IF(D305="","N/A",VLOOKUP(D305,UCM!$A$2:$B$2000,2,FALSE)))</f>
        <v>N/A</v>
      </c>
      <c r="I305" s="491"/>
      <c r="J305" s="492"/>
      <c r="K305" s="493"/>
      <c r="L305" s="491"/>
      <c r="M305" s="492"/>
      <c r="N305" s="493"/>
    </row>
    <row r="306" spans="1:14" ht="23.1" customHeight="1" x14ac:dyDescent="0.2">
      <c r="A306" s="228">
        <v>293</v>
      </c>
      <c r="B306" s="488"/>
      <c r="C306" s="466"/>
      <c r="D306" s="489"/>
      <c r="E306" s="467" t="str">
        <f t="shared" si="2"/>
        <v/>
      </c>
      <c r="F306" s="247"/>
      <c r="G306" s="126"/>
      <c r="H306" s="468" t="str">
        <f>IF(LEFT(G306,2)="48","R",IF(D306="","N/A",VLOOKUP(D306,UCM!$A$2:$B$2000,2,FALSE)))</f>
        <v>N/A</v>
      </c>
      <c r="I306" s="491"/>
      <c r="J306" s="492"/>
      <c r="K306" s="493"/>
      <c r="L306" s="491"/>
      <c r="M306" s="492"/>
      <c r="N306" s="493"/>
    </row>
    <row r="307" spans="1:14" ht="23.1" customHeight="1" x14ac:dyDescent="0.2">
      <c r="A307" s="228">
        <v>294</v>
      </c>
      <c r="B307" s="488"/>
      <c r="C307" s="466"/>
      <c r="D307" s="489"/>
      <c r="E307" s="467" t="str">
        <f t="shared" si="2"/>
        <v/>
      </c>
      <c r="F307" s="247"/>
      <c r="G307" s="126"/>
      <c r="H307" s="468" t="str">
        <f>IF(LEFT(G307,2)="48","R",IF(D307="","N/A",VLOOKUP(D307,UCM!$A$2:$B$2000,2,FALSE)))</f>
        <v>N/A</v>
      </c>
      <c r="I307" s="491"/>
      <c r="J307" s="492"/>
      <c r="K307" s="493"/>
      <c r="L307" s="491"/>
      <c r="M307" s="492"/>
      <c r="N307" s="493"/>
    </row>
    <row r="308" spans="1:14" ht="23.1" customHeight="1" x14ac:dyDescent="0.2">
      <c r="A308" s="490">
        <v>295</v>
      </c>
      <c r="B308" s="488"/>
      <c r="C308" s="466"/>
      <c r="D308" s="489"/>
      <c r="E308" s="467" t="str">
        <f t="shared" si="2"/>
        <v/>
      </c>
      <c r="F308" s="247"/>
      <c r="G308" s="126"/>
      <c r="H308" s="468" t="str">
        <f>IF(LEFT(G308,2)="48","R",IF(D308="","N/A",VLOOKUP(D308,UCM!$A$2:$B$2000,2,FALSE)))</f>
        <v>N/A</v>
      </c>
      <c r="I308" s="491"/>
      <c r="J308" s="492"/>
      <c r="K308" s="493"/>
      <c r="L308" s="491"/>
      <c r="M308" s="492"/>
      <c r="N308" s="493"/>
    </row>
    <row r="309" spans="1:14" ht="23.1" customHeight="1" x14ac:dyDescent="0.2">
      <c r="A309" s="228">
        <v>296</v>
      </c>
      <c r="B309" s="488"/>
      <c r="C309" s="466"/>
      <c r="D309" s="489"/>
      <c r="E309" s="467" t="str">
        <f t="shared" si="2"/>
        <v/>
      </c>
      <c r="F309" s="247"/>
      <c r="G309" s="126"/>
      <c r="H309" s="468" t="str">
        <f>IF(LEFT(G309,2)="48","R",IF(D309="","N/A",VLOOKUP(D309,UCM!$A$2:$B$2000,2,FALSE)))</f>
        <v>N/A</v>
      </c>
      <c r="I309" s="491"/>
      <c r="J309" s="492"/>
      <c r="K309" s="493"/>
      <c r="L309" s="491"/>
      <c r="M309" s="492"/>
      <c r="N309" s="493"/>
    </row>
    <row r="310" spans="1:14" ht="23.1" customHeight="1" x14ac:dyDescent="0.2">
      <c r="A310" s="228">
        <v>297</v>
      </c>
      <c r="B310" s="488"/>
      <c r="C310" s="466"/>
      <c r="D310" s="489"/>
      <c r="E310" s="467" t="str">
        <f t="shared" si="2"/>
        <v/>
      </c>
      <c r="F310" s="247"/>
      <c r="G310" s="126"/>
      <c r="H310" s="468" t="str">
        <f>IF(LEFT(G310,2)="48","R",IF(D310="","N/A",VLOOKUP(D310,UCM!$A$2:$B$2000,2,FALSE)))</f>
        <v>N/A</v>
      </c>
      <c r="I310" s="491"/>
      <c r="J310" s="492"/>
      <c r="K310" s="493"/>
      <c r="L310" s="491"/>
      <c r="M310" s="492"/>
      <c r="N310" s="493"/>
    </row>
    <row r="311" spans="1:14" ht="23.1" customHeight="1" x14ac:dyDescent="0.2">
      <c r="A311" s="490">
        <v>298</v>
      </c>
      <c r="B311" s="488"/>
      <c r="C311" s="466"/>
      <c r="D311" s="489"/>
      <c r="E311" s="467" t="str">
        <f t="shared" si="2"/>
        <v/>
      </c>
      <c r="F311" s="247"/>
      <c r="G311" s="126"/>
      <c r="H311" s="468" t="str">
        <f>IF(LEFT(G311,2)="48","R",IF(D311="","N/A",VLOOKUP(D311,UCM!$A$2:$B$2000,2,FALSE)))</f>
        <v>N/A</v>
      </c>
      <c r="I311" s="491"/>
      <c r="J311" s="492"/>
      <c r="K311" s="493"/>
      <c r="L311" s="491"/>
      <c r="M311" s="492"/>
      <c r="N311" s="493"/>
    </row>
    <row r="312" spans="1:14" ht="23.1" customHeight="1" x14ac:dyDescent="0.2">
      <c r="A312" s="228">
        <v>299</v>
      </c>
      <c r="B312" s="488"/>
      <c r="C312" s="466"/>
      <c r="D312" s="489"/>
      <c r="E312" s="467" t="str">
        <f t="shared" si="2"/>
        <v/>
      </c>
      <c r="F312" s="247"/>
      <c r="G312" s="126"/>
      <c r="H312" s="468" t="str">
        <f>IF(LEFT(G312,2)="48","R",IF(D312="","N/A",VLOOKUP(D312,UCM!$A$2:$B$2000,2,FALSE)))</f>
        <v>N/A</v>
      </c>
      <c r="I312" s="491"/>
      <c r="J312" s="492"/>
      <c r="K312" s="493"/>
      <c r="L312" s="491"/>
      <c r="M312" s="492"/>
      <c r="N312" s="493"/>
    </row>
    <row r="313" spans="1:14" ht="23.1" customHeight="1" x14ac:dyDescent="0.2">
      <c r="A313" s="228">
        <v>300</v>
      </c>
      <c r="B313" s="488"/>
      <c r="C313" s="466"/>
      <c r="D313" s="489"/>
      <c r="E313" s="467" t="str">
        <f t="shared" si="2"/>
        <v/>
      </c>
      <c r="F313" s="247"/>
      <c r="G313" s="126"/>
      <c r="H313" s="468" t="str">
        <f>IF(LEFT(G313,2)="48","R",IF(D313="","N/A",VLOOKUP(D313,UCM!$A$2:$B$2000,2,FALSE)))</f>
        <v>N/A</v>
      </c>
      <c r="I313" s="491"/>
      <c r="J313" s="492"/>
      <c r="K313" s="493"/>
      <c r="L313" s="491"/>
      <c r="M313" s="492"/>
      <c r="N313" s="493"/>
    </row>
    <row r="314" spans="1:14" ht="23.1" customHeight="1" x14ac:dyDescent="0.2">
      <c r="A314" s="490">
        <v>301</v>
      </c>
      <c r="B314" s="488"/>
      <c r="C314" s="466"/>
      <c r="D314" s="489"/>
      <c r="E314" s="467" t="str">
        <f t="shared" si="2"/>
        <v/>
      </c>
      <c r="F314" s="247"/>
      <c r="G314" s="126"/>
      <c r="H314" s="468" t="str">
        <f>IF(LEFT(G314,2)="48","R",IF(D314="","N/A",VLOOKUP(D314,UCM!$A$2:$B$2000,2,FALSE)))</f>
        <v>N/A</v>
      </c>
      <c r="I314" s="491"/>
      <c r="J314" s="492"/>
      <c r="K314" s="493"/>
      <c r="L314" s="491"/>
      <c r="M314" s="492"/>
      <c r="N314" s="493"/>
    </row>
    <row r="315" spans="1:14" ht="23.1" customHeight="1" x14ac:dyDescent="0.2">
      <c r="A315" s="228">
        <v>302</v>
      </c>
      <c r="B315" s="488"/>
      <c r="C315" s="466"/>
      <c r="D315" s="489"/>
      <c r="E315" s="467" t="str">
        <f t="shared" si="2"/>
        <v/>
      </c>
      <c r="F315" s="247"/>
      <c r="G315" s="126"/>
      <c r="H315" s="468" t="str">
        <f>IF(LEFT(G315,2)="48","R",IF(D315="","N/A",VLOOKUP(D315,UCM!$A$2:$B$2000,2,FALSE)))</f>
        <v>N/A</v>
      </c>
      <c r="I315" s="491"/>
      <c r="J315" s="492"/>
      <c r="K315" s="493"/>
      <c r="L315" s="491"/>
      <c r="M315" s="492"/>
      <c r="N315" s="493"/>
    </row>
    <row r="316" spans="1:14" ht="23.1" customHeight="1" x14ac:dyDescent="0.2">
      <c r="A316" s="228">
        <v>303</v>
      </c>
      <c r="B316" s="488"/>
      <c r="C316" s="466"/>
      <c r="D316" s="489"/>
      <c r="E316" s="467" t="str">
        <f t="shared" si="2"/>
        <v/>
      </c>
      <c r="F316" s="247"/>
      <c r="G316" s="126"/>
      <c r="H316" s="468" t="str">
        <f>IF(LEFT(G316,2)="48","R",IF(D316="","N/A",VLOOKUP(D316,UCM!$A$2:$B$2000,2,FALSE)))</f>
        <v>N/A</v>
      </c>
      <c r="I316" s="491"/>
      <c r="J316" s="492"/>
      <c r="K316" s="493"/>
      <c r="L316" s="491"/>
      <c r="M316" s="492"/>
      <c r="N316" s="493"/>
    </row>
    <row r="317" spans="1:14" ht="23.1" customHeight="1" x14ac:dyDescent="0.2">
      <c r="A317" s="490">
        <v>304</v>
      </c>
      <c r="B317" s="488"/>
      <c r="C317" s="466"/>
      <c r="D317" s="489"/>
      <c r="E317" s="467" t="str">
        <f t="shared" si="2"/>
        <v/>
      </c>
      <c r="F317" s="247"/>
      <c r="G317" s="126"/>
      <c r="H317" s="468" t="str">
        <f>IF(LEFT(G317,2)="48","R",IF(D317="","N/A",VLOOKUP(D317,UCM!$A$2:$B$2000,2,FALSE)))</f>
        <v>N/A</v>
      </c>
      <c r="I317" s="491"/>
      <c r="J317" s="492"/>
      <c r="K317" s="493"/>
      <c r="L317" s="491"/>
      <c r="M317" s="492"/>
      <c r="N317" s="493"/>
    </row>
    <row r="318" spans="1:14" ht="23.1" customHeight="1" x14ac:dyDescent="0.2">
      <c r="A318" s="228">
        <v>305</v>
      </c>
      <c r="B318" s="488"/>
      <c r="C318" s="466"/>
      <c r="D318" s="489"/>
      <c r="E318" s="467" t="str">
        <f t="shared" si="2"/>
        <v/>
      </c>
      <c r="F318" s="247"/>
      <c r="G318" s="126"/>
      <c r="H318" s="468" t="str">
        <f>IF(LEFT(G318,2)="48","R",IF(D318="","N/A",VLOOKUP(D318,UCM!$A$2:$B$2000,2,FALSE)))</f>
        <v>N/A</v>
      </c>
      <c r="I318" s="491"/>
      <c r="J318" s="492"/>
      <c r="K318" s="493"/>
      <c r="L318" s="491"/>
      <c r="M318" s="492"/>
      <c r="N318" s="493"/>
    </row>
    <row r="319" spans="1:14" ht="23.1" customHeight="1" x14ac:dyDescent="0.2">
      <c r="A319" s="228">
        <v>306</v>
      </c>
      <c r="B319" s="488"/>
      <c r="C319" s="466"/>
      <c r="D319" s="489"/>
      <c r="E319" s="467" t="str">
        <f t="shared" si="2"/>
        <v/>
      </c>
      <c r="F319" s="247"/>
      <c r="G319" s="126"/>
      <c r="H319" s="468" t="str">
        <f>IF(LEFT(G319,2)="48","R",IF(D319="","N/A",VLOOKUP(D319,UCM!$A$2:$B$2000,2,FALSE)))</f>
        <v>N/A</v>
      </c>
      <c r="I319" s="491"/>
      <c r="J319" s="492"/>
      <c r="K319" s="493"/>
      <c r="L319" s="491"/>
      <c r="M319" s="492"/>
      <c r="N319" s="493"/>
    </row>
    <row r="320" spans="1:14" ht="23.1" customHeight="1" x14ac:dyDescent="0.2">
      <c r="A320" s="490">
        <v>307</v>
      </c>
      <c r="B320" s="488"/>
      <c r="C320" s="466"/>
      <c r="D320" s="489"/>
      <c r="E320" s="467" t="str">
        <f t="shared" si="2"/>
        <v/>
      </c>
      <c r="F320" s="247"/>
      <c r="G320" s="126"/>
      <c r="H320" s="468" t="str">
        <f>IF(LEFT(G320,2)="48","R",IF(D320="","N/A",VLOOKUP(D320,UCM!$A$2:$B$2000,2,FALSE)))</f>
        <v>N/A</v>
      </c>
      <c r="I320" s="491"/>
      <c r="J320" s="492"/>
      <c r="K320" s="493"/>
      <c r="L320" s="491"/>
      <c r="M320" s="492"/>
      <c r="N320" s="493"/>
    </row>
    <row r="321" spans="1:14" ht="23.1" customHeight="1" x14ac:dyDescent="0.2">
      <c r="A321" s="228">
        <v>308</v>
      </c>
      <c r="B321" s="488"/>
      <c r="C321" s="466"/>
      <c r="D321" s="489"/>
      <c r="E321" s="467" t="str">
        <f t="shared" si="2"/>
        <v/>
      </c>
      <c r="F321" s="247"/>
      <c r="G321" s="126"/>
      <c r="H321" s="468" t="str">
        <f>IF(LEFT(G321,2)="48","R",IF(D321="","N/A",VLOOKUP(D321,UCM!$A$2:$B$2000,2,FALSE)))</f>
        <v>N/A</v>
      </c>
      <c r="I321" s="491"/>
      <c r="J321" s="492"/>
      <c r="K321" s="493"/>
      <c r="L321" s="491"/>
      <c r="M321" s="492"/>
      <c r="N321" s="493"/>
    </row>
    <row r="322" spans="1:14" ht="23.1" customHeight="1" x14ac:dyDescent="0.2">
      <c r="A322" s="228">
        <v>309</v>
      </c>
      <c r="B322" s="488"/>
      <c r="C322" s="466"/>
      <c r="D322" s="489"/>
      <c r="E322" s="467" t="str">
        <f t="shared" si="2"/>
        <v/>
      </c>
      <c r="F322" s="247"/>
      <c r="G322" s="126"/>
      <c r="H322" s="468" t="str">
        <f>IF(LEFT(G322,2)="48","R",IF(D322="","N/A",VLOOKUP(D322,UCM!$A$2:$B$2000,2,FALSE)))</f>
        <v>N/A</v>
      </c>
      <c r="I322" s="491"/>
      <c r="J322" s="492"/>
      <c r="K322" s="493"/>
      <c r="L322" s="491"/>
      <c r="M322" s="492"/>
      <c r="N322" s="493"/>
    </row>
    <row r="323" spans="1:14" ht="23.1" customHeight="1" x14ac:dyDescent="0.2">
      <c r="A323" s="490">
        <v>310</v>
      </c>
      <c r="B323" s="488"/>
      <c r="C323" s="466"/>
      <c r="D323" s="489"/>
      <c r="E323" s="467" t="str">
        <f t="shared" si="2"/>
        <v/>
      </c>
      <c r="F323" s="247"/>
      <c r="G323" s="126"/>
      <c r="H323" s="468" t="str">
        <f>IF(LEFT(G323,2)="48","R",IF(D323="","N/A",VLOOKUP(D323,UCM!$A$2:$B$2000,2,FALSE)))</f>
        <v>N/A</v>
      </c>
      <c r="I323" s="491"/>
      <c r="J323" s="492"/>
      <c r="K323" s="493"/>
      <c r="L323" s="491"/>
      <c r="M323" s="492"/>
      <c r="N323" s="493"/>
    </row>
    <row r="324" spans="1:14" ht="23.1" customHeight="1" x14ac:dyDescent="0.2">
      <c r="A324" s="228">
        <v>311</v>
      </c>
      <c r="B324" s="488"/>
      <c r="C324" s="466"/>
      <c r="D324" s="489"/>
      <c r="E324" s="467" t="str">
        <f t="shared" si="2"/>
        <v/>
      </c>
      <c r="F324" s="247"/>
      <c r="G324" s="126"/>
      <c r="H324" s="468" t="str">
        <f>IF(LEFT(G324,2)="48","R",IF(D324="","N/A",VLOOKUP(D324,UCM!$A$2:$B$2000,2,FALSE)))</f>
        <v>N/A</v>
      </c>
      <c r="I324" s="491"/>
      <c r="J324" s="492"/>
      <c r="K324" s="493"/>
      <c r="L324" s="491"/>
      <c r="M324" s="492"/>
      <c r="N324" s="493"/>
    </row>
    <row r="325" spans="1:14" ht="23.1" customHeight="1" x14ac:dyDescent="0.2">
      <c r="A325" s="228">
        <v>312</v>
      </c>
      <c r="B325" s="488"/>
      <c r="C325" s="466"/>
      <c r="D325" s="489"/>
      <c r="E325" s="467" t="str">
        <f t="shared" si="2"/>
        <v/>
      </c>
      <c r="F325" s="247"/>
      <c r="G325" s="126"/>
      <c r="H325" s="468" t="str">
        <f>IF(LEFT(G325,2)="48","R",IF(D325="","N/A",VLOOKUP(D325,UCM!$A$2:$B$2000,2,FALSE)))</f>
        <v>N/A</v>
      </c>
      <c r="I325" s="491"/>
      <c r="J325" s="492"/>
      <c r="K325" s="493"/>
      <c r="L325" s="491"/>
      <c r="M325" s="492"/>
      <c r="N325" s="493"/>
    </row>
    <row r="326" spans="1:14" ht="23.1" customHeight="1" x14ac:dyDescent="0.2">
      <c r="A326" s="490">
        <v>313</v>
      </c>
      <c r="B326" s="488"/>
      <c r="C326" s="466"/>
      <c r="D326" s="489"/>
      <c r="E326" s="467" t="str">
        <f t="shared" si="2"/>
        <v/>
      </c>
      <c r="F326" s="247"/>
      <c r="G326" s="126"/>
      <c r="H326" s="468" t="str">
        <f>IF(LEFT(G326,2)="48","R",IF(D326="","N/A",VLOOKUP(D326,UCM!$A$2:$B$2000,2,FALSE)))</f>
        <v>N/A</v>
      </c>
      <c r="I326" s="491"/>
      <c r="J326" s="492"/>
      <c r="K326" s="493"/>
      <c r="L326" s="491"/>
      <c r="M326" s="492"/>
      <c r="N326" s="493"/>
    </row>
    <row r="327" spans="1:14" ht="23.1" customHeight="1" x14ac:dyDescent="0.2">
      <c r="A327" s="228">
        <v>314</v>
      </c>
      <c r="B327" s="488"/>
      <c r="C327" s="466"/>
      <c r="D327" s="489"/>
      <c r="E327" s="467" t="str">
        <f t="shared" si="2"/>
        <v/>
      </c>
      <c r="F327" s="247"/>
      <c r="G327" s="126"/>
      <c r="H327" s="468" t="str">
        <f>IF(LEFT(G327,2)="48","R",IF(D327="","N/A",VLOOKUP(D327,UCM!$A$2:$B$2000,2,FALSE)))</f>
        <v>N/A</v>
      </c>
      <c r="I327" s="491"/>
      <c r="J327" s="492"/>
      <c r="K327" s="493"/>
      <c r="L327" s="491"/>
      <c r="M327" s="492"/>
      <c r="N327" s="493"/>
    </row>
    <row r="328" spans="1:14" ht="23.1" customHeight="1" x14ac:dyDescent="0.2">
      <c r="A328" s="228">
        <v>315</v>
      </c>
      <c r="B328" s="488"/>
      <c r="C328" s="466"/>
      <c r="D328" s="489"/>
      <c r="E328" s="467" t="str">
        <f t="shared" si="2"/>
        <v/>
      </c>
      <c r="F328" s="247"/>
      <c r="G328" s="126"/>
      <c r="H328" s="468" t="str">
        <f>IF(LEFT(G328,2)="48","R",IF(D328="","N/A",VLOOKUP(D328,UCM!$A$2:$B$2000,2,FALSE)))</f>
        <v>N/A</v>
      </c>
      <c r="I328" s="491"/>
      <c r="J328" s="492"/>
      <c r="K328" s="493"/>
      <c r="L328" s="491"/>
      <c r="M328" s="492"/>
      <c r="N328" s="493"/>
    </row>
    <row r="329" spans="1:14" ht="23.1" customHeight="1" x14ac:dyDescent="0.2">
      <c r="A329" s="490">
        <v>316</v>
      </c>
      <c r="B329" s="488"/>
      <c r="C329" s="466"/>
      <c r="D329" s="489"/>
      <c r="E329" s="467" t="str">
        <f t="shared" si="2"/>
        <v/>
      </c>
      <c r="F329" s="247"/>
      <c r="G329" s="126"/>
      <c r="H329" s="468" t="str">
        <f>IF(LEFT(G329,2)="48","R",IF(D329="","N/A",VLOOKUP(D329,UCM!$A$2:$B$2000,2,FALSE)))</f>
        <v>N/A</v>
      </c>
      <c r="I329" s="491"/>
      <c r="J329" s="492"/>
      <c r="K329" s="493"/>
      <c r="L329" s="491"/>
      <c r="M329" s="492"/>
      <c r="N329" s="493"/>
    </row>
    <row r="330" spans="1:14" ht="23.1" customHeight="1" x14ac:dyDescent="0.2">
      <c r="A330" s="228">
        <v>317</v>
      </c>
      <c r="B330" s="488"/>
      <c r="C330" s="466"/>
      <c r="D330" s="489"/>
      <c r="E330" s="467" t="str">
        <f t="shared" si="2"/>
        <v/>
      </c>
      <c r="F330" s="247"/>
      <c r="G330" s="126"/>
      <c r="H330" s="468" t="str">
        <f>IF(LEFT(G330,2)="48","R",IF(D330="","N/A",VLOOKUP(D330,UCM!$A$2:$B$2000,2,FALSE)))</f>
        <v>N/A</v>
      </c>
      <c r="I330" s="491"/>
      <c r="J330" s="492"/>
      <c r="K330" s="493"/>
      <c r="L330" s="491"/>
      <c r="M330" s="492"/>
      <c r="N330" s="493"/>
    </row>
    <row r="331" spans="1:14" ht="23.1" customHeight="1" x14ac:dyDescent="0.2">
      <c r="A331" s="228">
        <v>318</v>
      </c>
      <c r="B331" s="488"/>
      <c r="C331" s="466"/>
      <c r="D331" s="489"/>
      <c r="E331" s="467" t="str">
        <f t="shared" si="2"/>
        <v/>
      </c>
      <c r="F331" s="247"/>
      <c r="G331" s="126"/>
      <c r="H331" s="468" t="str">
        <f>IF(LEFT(G331,2)="48","R",IF(D331="","N/A",VLOOKUP(D331,UCM!$A$2:$B$2000,2,FALSE)))</f>
        <v>N/A</v>
      </c>
      <c r="I331" s="491"/>
      <c r="J331" s="492"/>
      <c r="K331" s="493"/>
      <c r="L331" s="491"/>
      <c r="M331" s="492"/>
      <c r="N331" s="493"/>
    </row>
    <row r="332" spans="1:14" ht="23.1" customHeight="1" x14ac:dyDescent="0.2">
      <c r="A332" s="490">
        <v>319</v>
      </c>
      <c r="B332" s="488"/>
      <c r="C332" s="466"/>
      <c r="D332" s="489"/>
      <c r="E332" s="467" t="str">
        <f t="shared" si="2"/>
        <v/>
      </c>
      <c r="F332" s="247"/>
      <c r="G332" s="126"/>
      <c r="H332" s="468" t="str">
        <f>IF(LEFT(G332,2)="48","R",IF(D332="","N/A",VLOOKUP(D332,UCM!$A$2:$B$2000,2,FALSE)))</f>
        <v>N/A</v>
      </c>
      <c r="I332" s="491"/>
      <c r="J332" s="492"/>
      <c r="K332" s="493"/>
      <c r="L332" s="491"/>
      <c r="M332" s="492"/>
      <c r="N332" s="493"/>
    </row>
    <row r="333" spans="1:14" ht="23.1" customHeight="1" x14ac:dyDescent="0.2">
      <c r="A333" s="228">
        <v>320</v>
      </c>
      <c r="B333" s="488"/>
      <c r="C333" s="466"/>
      <c r="D333" s="489"/>
      <c r="E333" s="467" t="str">
        <f t="shared" si="2"/>
        <v/>
      </c>
      <c r="F333" s="247"/>
      <c r="G333" s="126"/>
      <c r="H333" s="468" t="str">
        <f>IF(LEFT(G333,2)="48","R",IF(D333="","N/A",VLOOKUP(D333,UCM!$A$2:$B$2000,2,FALSE)))</f>
        <v>N/A</v>
      </c>
      <c r="I333" s="491"/>
      <c r="J333" s="492"/>
      <c r="K333" s="493"/>
      <c r="L333" s="491"/>
      <c r="M333" s="492"/>
      <c r="N333" s="493"/>
    </row>
    <row r="334" spans="1:14" ht="23.1" customHeight="1" x14ac:dyDescent="0.2">
      <c r="A334" s="228">
        <v>321</v>
      </c>
      <c r="B334" s="488"/>
      <c r="C334" s="466"/>
      <c r="D334" s="489"/>
      <c r="E334" s="467" t="str">
        <f t="shared" si="2"/>
        <v/>
      </c>
      <c r="F334" s="247"/>
      <c r="G334" s="126"/>
      <c r="H334" s="468" t="str">
        <f>IF(LEFT(G334,2)="48","R",IF(D334="","N/A",VLOOKUP(D334,UCM!$A$2:$B$2000,2,FALSE)))</f>
        <v>N/A</v>
      </c>
      <c r="I334" s="491"/>
      <c r="J334" s="492"/>
      <c r="K334" s="493"/>
      <c r="L334" s="491"/>
      <c r="M334" s="492"/>
      <c r="N334" s="493"/>
    </row>
    <row r="335" spans="1:14" ht="23.1" customHeight="1" x14ac:dyDescent="0.2">
      <c r="A335" s="490">
        <v>322</v>
      </c>
      <c r="B335" s="488"/>
      <c r="C335" s="466"/>
      <c r="D335" s="489"/>
      <c r="E335" s="467" t="str">
        <f t="shared" si="2"/>
        <v/>
      </c>
      <c r="F335" s="247"/>
      <c r="G335" s="126"/>
      <c r="H335" s="468" t="str">
        <f>IF(LEFT(G335,2)="48","R",IF(D335="","N/A",VLOOKUP(D335,UCM!$A$2:$B$2000,2,FALSE)))</f>
        <v>N/A</v>
      </c>
      <c r="I335" s="491"/>
      <c r="J335" s="492"/>
      <c r="K335" s="493"/>
      <c r="L335" s="491"/>
      <c r="M335" s="492"/>
      <c r="N335" s="493"/>
    </row>
    <row r="336" spans="1:14" ht="23.1" customHeight="1" x14ac:dyDescent="0.2">
      <c r="A336" s="228">
        <v>323</v>
      </c>
      <c r="B336" s="488"/>
      <c r="C336" s="466"/>
      <c r="D336" s="489"/>
      <c r="E336" s="467" t="str">
        <f t="shared" si="2"/>
        <v/>
      </c>
      <c r="F336" s="247"/>
      <c r="G336" s="126"/>
      <c r="H336" s="468" t="str">
        <f>IF(LEFT(G336,2)="48","R",IF(D336="","N/A",VLOOKUP(D336,UCM!$A$2:$B$2000,2,FALSE)))</f>
        <v>N/A</v>
      </c>
      <c r="I336" s="491"/>
      <c r="J336" s="492"/>
      <c r="K336" s="493"/>
      <c r="L336" s="491"/>
      <c r="M336" s="492"/>
      <c r="N336" s="493"/>
    </row>
    <row r="337" spans="1:14" ht="23.1" customHeight="1" x14ac:dyDescent="0.2">
      <c r="A337" s="228">
        <v>324</v>
      </c>
      <c r="B337" s="488"/>
      <c r="C337" s="466"/>
      <c r="D337" s="489"/>
      <c r="E337" s="467" t="str">
        <f t="shared" si="2"/>
        <v/>
      </c>
      <c r="F337" s="247"/>
      <c r="G337" s="126"/>
      <c r="H337" s="468" t="str">
        <f>IF(LEFT(G337,2)="48","R",IF(D337="","N/A",VLOOKUP(D337,UCM!$A$2:$B$2000,2,FALSE)))</f>
        <v>N/A</v>
      </c>
      <c r="I337" s="491"/>
      <c r="J337" s="492"/>
      <c r="K337" s="493"/>
      <c r="L337" s="491"/>
      <c r="M337" s="492"/>
      <c r="N337" s="493"/>
    </row>
    <row r="338" spans="1:14" ht="23.1" customHeight="1" x14ac:dyDescent="0.2">
      <c r="A338" s="490">
        <v>325</v>
      </c>
      <c r="B338" s="488"/>
      <c r="C338" s="466"/>
      <c r="D338" s="489"/>
      <c r="E338" s="467" t="str">
        <f t="shared" si="2"/>
        <v/>
      </c>
      <c r="F338" s="247"/>
      <c r="G338" s="126"/>
      <c r="H338" s="468" t="str">
        <f>IF(LEFT(G338,2)="48","R",IF(D338="","N/A",VLOOKUP(D338,UCM!$A$2:$B$2000,2,FALSE)))</f>
        <v>N/A</v>
      </c>
      <c r="I338" s="491"/>
      <c r="J338" s="492"/>
      <c r="K338" s="493"/>
      <c r="L338" s="491"/>
      <c r="M338" s="492"/>
      <c r="N338" s="493"/>
    </row>
    <row r="339" spans="1:14" ht="23.1" customHeight="1" x14ac:dyDescent="0.2">
      <c r="A339" s="228">
        <v>326</v>
      </c>
      <c r="B339" s="488"/>
      <c r="C339" s="466"/>
      <c r="D339" s="489"/>
      <c r="E339" s="467" t="str">
        <f t="shared" si="2"/>
        <v/>
      </c>
      <c r="F339" s="247"/>
      <c r="G339" s="126"/>
      <c r="H339" s="468" t="str">
        <f>IF(LEFT(G339,2)="48","R",IF(D339="","N/A",VLOOKUP(D339,UCM!$A$2:$B$2000,2,FALSE)))</f>
        <v>N/A</v>
      </c>
      <c r="I339" s="491"/>
      <c r="J339" s="492"/>
      <c r="K339" s="493"/>
      <c r="L339" s="491"/>
      <c r="M339" s="492"/>
      <c r="N339" s="493"/>
    </row>
    <row r="340" spans="1:14" ht="23.1" customHeight="1" x14ac:dyDescent="0.2">
      <c r="A340" s="228">
        <v>327</v>
      </c>
      <c r="B340" s="488"/>
      <c r="C340" s="466"/>
      <c r="D340" s="489"/>
      <c r="E340" s="467" t="str">
        <f t="shared" si="2"/>
        <v/>
      </c>
      <c r="F340" s="247"/>
      <c r="G340" s="126"/>
      <c r="H340" s="468" t="str">
        <f>IF(LEFT(G340,2)="48","R",IF(D340="","N/A",VLOOKUP(D340,UCM!$A$2:$B$2000,2,FALSE)))</f>
        <v>N/A</v>
      </c>
      <c r="I340" s="491"/>
      <c r="J340" s="492"/>
      <c r="K340" s="493"/>
      <c r="L340" s="491"/>
      <c r="M340" s="492"/>
      <c r="N340" s="493"/>
    </row>
    <row r="341" spans="1:14" ht="23.1" customHeight="1" x14ac:dyDescent="0.2">
      <c r="A341" s="490">
        <v>328</v>
      </c>
      <c r="B341" s="488"/>
      <c r="C341" s="466"/>
      <c r="D341" s="489"/>
      <c r="E341" s="467" t="str">
        <f t="shared" si="2"/>
        <v/>
      </c>
      <c r="F341" s="247"/>
      <c r="G341" s="126"/>
      <c r="H341" s="468" t="str">
        <f>IF(LEFT(G341,2)="48","R",IF(D341="","N/A",VLOOKUP(D341,UCM!$A$2:$B$2000,2,FALSE)))</f>
        <v>N/A</v>
      </c>
      <c r="I341" s="491"/>
      <c r="J341" s="492"/>
      <c r="K341" s="493"/>
      <c r="L341" s="491"/>
      <c r="M341" s="492"/>
      <c r="N341" s="493"/>
    </row>
    <row r="342" spans="1:14" ht="23.1" customHeight="1" x14ac:dyDescent="0.2">
      <c r="A342" s="228">
        <v>329</v>
      </c>
      <c r="B342" s="488"/>
      <c r="C342" s="466"/>
      <c r="D342" s="489"/>
      <c r="E342" s="467" t="str">
        <f t="shared" si="2"/>
        <v/>
      </c>
      <c r="F342" s="247"/>
      <c r="G342" s="126"/>
      <c r="H342" s="468" t="str">
        <f>IF(LEFT(G342,2)="48","R",IF(D342="","N/A",VLOOKUP(D342,UCM!$A$2:$B$2000,2,FALSE)))</f>
        <v>N/A</v>
      </c>
      <c r="I342" s="491"/>
      <c r="J342" s="492"/>
      <c r="K342" s="493"/>
      <c r="L342" s="491"/>
      <c r="M342" s="492"/>
      <c r="N342" s="493"/>
    </row>
    <row r="343" spans="1:14" ht="23.1" customHeight="1" x14ac:dyDescent="0.2">
      <c r="A343" s="228">
        <v>330</v>
      </c>
      <c r="B343" s="488"/>
      <c r="C343" s="466"/>
      <c r="D343" s="489"/>
      <c r="E343" s="467" t="str">
        <f t="shared" si="2"/>
        <v/>
      </c>
      <c r="F343" s="247"/>
      <c r="G343" s="126"/>
      <c r="H343" s="468" t="str">
        <f>IF(LEFT(G343,2)="48","R",IF(D343="","N/A",VLOOKUP(D343,UCM!$A$2:$B$2000,2,FALSE)))</f>
        <v>N/A</v>
      </c>
      <c r="I343" s="491"/>
      <c r="J343" s="492"/>
      <c r="K343" s="493"/>
      <c r="L343" s="491"/>
      <c r="M343" s="492"/>
      <c r="N343" s="493"/>
    </row>
    <row r="344" spans="1:14" ht="23.1" customHeight="1" x14ac:dyDescent="0.2">
      <c r="A344" s="490">
        <v>331</v>
      </c>
      <c r="B344" s="488"/>
      <c r="C344" s="466"/>
      <c r="D344" s="489"/>
      <c r="E344" s="467" t="str">
        <f t="shared" si="2"/>
        <v/>
      </c>
      <c r="F344" s="247"/>
      <c r="G344" s="126"/>
      <c r="H344" s="468" t="str">
        <f>IF(LEFT(G344,2)="48","R",IF(D344="","N/A",VLOOKUP(D344,UCM!$A$2:$B$2000,2,FALSE)))</f>
        <v>N/A</v>
      </c>
      <c r="I344" s="491"/>
      <c r="J344" s="492"/>
      <c r="K344" s="493"/>
      <c r="L344" s="491"/>
      <c r="M344" s="492"/>
      <c r="N344" s="493"/>
    </row>
    <row r="345" spans="1:14" ht="23.1" customHeight="1" x14ac:dyDescent="0.2">
      <c r="A345" s="228">
        <v>332</v>
      </c>
      <c r="B345" s="488"/>
      <c r="C345" s="466"/>
      <c r="D345" s="489"/>
      <c r="E345" s="467" t="str">
        <f t="shared" si="2"/>
        <v/>
      </c>
      <c r="F345" s="247"/>
      <c r="G345" s="126"/>
      <c r="H345" s="468" t="str">
        <f>IF(LEFT(G345,2)="48","R",IF(D345="","N/A",VLOOKUP(D345,UCM!$A$2:$B$2000,2,FALSE)))</f>
        <v>N/A</v>
      </c>
      <c r="I345" s="491"/>
      <c r="J345" s="492"/>
      <c r="K345" s="493"/>
      <c r="L345" s="491"/>
      <c r="M345" s="492"/>
      <c r="N345" s="493"/>
    </row>
    <row r="346" spans="1:14" ht="23.1" customHeight="1" x14ac:dyDescent="0.2">
      <c r="A346" s="228">
        <v>333</v>
      </c>
      <c r="B346" s="488"/>
      <c r="C346" s="466"/>
      <c r="D346" s="489"/>
      <c r="E346" s="467" t="str">
        <f t="shared" si="2"/>
        <v/>
      </c>
      <c r="F346" s="247"/>
      <c r="G346" s="126"/>
      <c r="H346" s="468" t="str">
        <f>IF(LEFT(G346,2)="48","R",IF(D346="","N/A",VLOOKUP(D346,UCM!$A$2:$B$2000,2,FALSE)))</f>
        <v>N/A</v>
      </c>
      <c r="I346" s="491"/>
      <c r="J346" s="492"/>
      <c r="K346" s="493"/>
      <c r="L346" s="491"/>
      <c r="M346" s="492"/>
      <c r="N346" s="493"/>
    </row>
    <row r="347" spans="1:14" ht="23.1" customHeight="1" x14ac:dyDescent="0.2">
      <c r="A347" s="490">
        <v>334</v>
      </c>
      <c r="B347" s="488"/>
      <c r="C347" s="466"/>
      <c r="D347" s="489"/>
      <c r="E347" s="467" t="str">
        <f t="shared" si="2"/>
        <v/>
      </c>
      <c r="F347" s="247"/>
      <c r="G347" s="126"/>
      <c r="H347" s="468" t="str">
        <f>IF(LEFT(G347,2)="48","R",IF(D347="","N/A",VLOOKUP(D347,UCM!$A$2:$B$2000,2,FALSE)))</f>
        <v>N/A</v>
      </c>
      <c r="I347" s="491"/>
      <c r="J347" s="492"/>
      <c r="K347" s="493"/>
      <c r="L347" s="491"/>
      <c r="M347" s="492"/>
      <c r="N347" s="493"/>
    </row>
    <row r="348" spans="1:14" ht="23.1" customHeight="1" x14ac:dyDescent="0.2">
      <c r="A348" s="228">
        <v>335</v>
      </c>
      <c r="B348" s="488"/>
      <c r="C348" s="466"/>
      <c r="D348" s="489"/>
      <c r="E348" s="467" t="str">
        <f t="shared" si="2"/>
        <v/>
      </c>
      <c r="F348" s="247"/>
      <c r="G348" s="126"/>
      <c r="H348" s="468" t="str">
        <f>IF(LEFT(G348,2)="48","R",IF(D348="","N/A",VLOOKUP(D348,UCM!$A$2:$B$2000,2,FALSE)))</f>
        <v>N/A</v>
      </c>
      <c r="I348" s="491"/>
      <c r="J348" s="492"/>
      <c r="K348" s="493"/>
      <c r="L348" s="491"/>
      <c r="M348" s="492"/>
      <c r="N348" s="493"/>
    </row>
    <row r="349" spans="1:14" ht="23.1" customHeight="1" x14ac:dyDescent="0.2">
      <c r="A349" s="228">
        <v>336</v>
      </c>
      <c r="B349" s="488"/>
      <c r="C349" s="466"/>
      <c r="D349" s="489"/>
      <c r="E349" s="467" t="str">
        <f t="shared" si="2"/>
        <v/>
      </c>
      <c r="F349" s="247"/>
      <c r="G349" s="126"/>
      <c r="H349" s="468" t="str">
        <f>IF(LEFT(G349,2)="48","R",IF(D349="","N/A",VLOOKUP(D349,UCM!$A$2:$B$2000,2,FALSE)))</f>
        <v>N/A</v>
      </c>
      <c r="I349" s="491"/>
      <c r="J349" s="492"/>
      <c r="K349" s="493"/>
      <c r="L349" s="491"/>
      <c r="M349" s="492"/>
      <c r="N349" s="493"/>
    </row>
    <row r="350" spans="1:14" ht="23.1" customHeight="1" x14ac:dyDescent="0.2">
      <c r="A350" s="490">
        <v>337</v>
      </c>
      <c r="B350" s="488"/>
      <c r="C350" s="466"/>
      <c r="D350" s="489"/>
      <c r="E350" s="467" t="str">
        <f t="shared" si="2"/>
        <v/>
      </c>
      <c r="F350" s="247"/>
      <c r="G350" s="126"/>
      <c r="H350" s="468" t="str">
        <f>IF(LEFT(G350,2)="48","R",IF(D350="","N/A",VLOOKUP(D350,UCM!$A$2:$B$2000,2,FALSE)))</f>
        <v>N/A</v>
      </c>
      <c r="I350" s="491"/>
      <c r="J350" s="492"/>
      <c r="K350" s="493"/>
      <c r="L350" s="491"/>
      <c r="M350" s="492"/>
      <c r="N350" s="493"/>
    </row>
    <row r="351" spans="1:14" ht="23.1" customHeight="1" x14ac:dyDescent="0.2">
      <c r="A351" s="228">
        <v>338</v>
      </c>
      <c r="B351" s="488"/>
      <c r="C351" s="466"/>
      <c r="D351" s="489"/>
      <c r="E351" s="467" t="str">
        <f t="shared" si="2"/>
        <v/>
      </c>
      <c r="F351" s="247"/>
      <c r="G351" s="126"/>
      <c r="H351" s="468" t="str">
        <f>IF(LEFT(G351,2)="48","R",IF(D351="","N/A",VLOOKUP(D351,UCM!$A$2:$B$2000,2,FALSE)))</f>
        <v>N/A</v>
      </c>
      <c r="I351" s="491"/>
      <c r="J351" s="492"/>
      <c r="K351" s="493"/>
      <c r="L351" s="491"/>
      <c r="M351" s="492"/>
      <c r="N351" s="493"/>
    </row>
    <row r="352" spans="1:14" ht="23.1" customHeight="1" x14ac:dyDescent="0.2">
      <c r="A352" s="228">
        <v>339</v>
      </c>
      <c r="B352" s="488"/>
      <c r="C352" s="466"/>
      <c r="D352" s="489"/>
      <c r="E352" s="467" t="str">
        <f t="shared" si="2"/>
        <v/>
      </c>
      <c r="F352" s="247"/>
      <c r="G352" s="126"/>
      <c r="H352" s="468" t="str">
        <f>IF(LEFT(G352,2)="48","R",IF(D352="","N/A",VLOOKUP(D352,UCM!$A$2:$B$2000,2,FALSE)))</f>
        <v>N/A</v>
      </c>
      <c r="I352" s="491"/>
      <c r="J352" s="492"/>
      <c r="K352" s="493"/>
      <c r="L352" s="491"/>
      <c r="M352" s="492"/>
      <c r="N352" s="493"/>
    </row>
    <row r="353" spans="1:14" ht="23.1" customHeight="1" x14ac:dyDescent="0.2">
      <c r="A353" s="490">
        <v>340</v>
      </c>
      <c r="B353" s="488"/>
      <c r="C353" s="466"/>
      <c r="D353" s="489"/>
      <c r="E353" s="467" t="str">
        <f t="shared" si="2"/>
        <v/>
      </c>
      <c r="F353" s="247"/>
      <c r="G353" s="126"/>
      <c r="H353" s="468" t="str">
        <f>IF(LEFT(G353,2)="48","R",IF(D353="","N/A",VLOOKUP(D353,UCM!$A$2:$B$2000,2,FALSE)))</f>
        <v>N/A</v>
      </c>
      <c r="I353" s="491"/>
      <c r="J353" s="492"/>
      <c r="K353" s="493"/>
      <c r="L353" s="491"/>
      <c r="M353" s="492"/>
      <c r="N353" s="493"/>
    </row>
    <row r="354" spans="1:14" ht="23.1" customHeight="1" x14ac:dyDescent="0.2">
      <c r="A354" s="228">
        <v>341</v>
      </c>
      <c r="B354" s="488"/>
      <c r="C354" s="466"/>
      <c r="D354" s="489"/>
      <c r="E354" s="467" t="str">
        <f t="shared" si="2"/>
        <v/>
      </c>
      <c r="F354" s="247"/>
      <c r="G354" s="126"/>
      <c r="H354" s="468" t="str">
        <f>IF(LEFT(G354,2)="48","R",IF(D354="","N/A",VLOOKUP(D354,UCM!$A$2:$B$2000,2,FALSE)))</f>
        <v>N/A</v>
      </c>
      <c r="I354" s="491"/>
      <c r="J354" s="492"/>
      <c r="K354" s="493"/>
      <c r="L354" s="491"/>
      <c r="M354" s="492"/>
      <c r="N354" s="493"/>
    </row>
    <row r="355" spans="1:14" ht="22.5" customHeight="1" x14ac:dyDescent="0.2">
      <c r="A355" s="228">
        <v>342</v>
      </c>
      <c r="B355" s="488"/>
      <c r="C355" s="466"/>
      <c r="D355" s="489"/>
      <c r="E355" s="467" t="str">
        <f t="shared" si="2"/>
        <v/>
      </c>
      <c r="F355" s="247"/>
      <c r="G355" s="126"/>
      <c r="H355" s="468" t="str">
        <f>IF(LEFT(G355,2)="48","R",IF(D355="","N/A",VLOOKUP(D355,UCM!$A$2:$B$2000,2,FALSE)))</f>
        <v>N/A</v>
      </c>
      <c r="I355" s="491"/>
      <c r="J355" s="492"/>
      <c r="K355" s="493"/>
      <c r="L355" s="491"/>
      <c r="M355" s="492"/>
      <c r="N355" s="493"/>
    </row>
    <row r="356" spans="1:14" ht="23.1" customHeight="1" x14ac:dyDescent="0.2">
      <c r="A356" s="490">
        <v>343</v>
      </c>
      <c r="B356" s="488"/>
      <c r="C356" s="466"/>
      <c r="D356" s="489"/>
      <c r="E356" s="467" t="str">
        <f t="shared" si="2"/>
        <v/>
      </c>
      <c r="F356" s="247"/>
      <c r="G356" s="126"/>
      <c r="H356" s="468" t="str">
        <f>IF(LEFT(G356,2)="48","R",IF(D356="","N/A",VLOOKUP(D356,UCM!$A$2:$B$2000,2,FALSE)))</f>
        <v>N/A</v>
      </c>
      <c r="I356" s="491"/>
      <c r="J356" s="492"/>
      <c r="K356" s="493"/>
      <c r="L356" s="491"/>
      <c r="M356" s="492"/>
      <c r="N356" s="493"/>
    </row>
    <row r="357" spans="1:14" ht="23.1" customHeight="1" x14ac:dyDescent="0.2">
      <c r="A357" s="228">
        <v>344</v>
      </c>
      <c r="B357" s="488"/>
      <c r="C357" s="466"/>
      <c r="D357" s="489"/>
      <c r="E357" s="467" t="str">
        <f>IF(B357="","",(CONCATENATE(TEXT(B357,"###0000_);[Red](#,##0)")," ", TEXT(C357,"###000_);[Red](#,##0)")," ", TEXT(D357,"###0000_);[Red](#,##0)"))))</f>
        <v/>
      </c>
      <c r="F357" s="247"/>
      <c r="G357" s="126"/>
      <c r="H357" s="468" t="str">
        <f>IF(LEFT(G357,2)="48","R",IF(D357="","N/A",VLOOKUP(D357,UCM!$A$2:$B$2000,2,FALSE)))</f>
        <v>N/A</v>
      </c>
      <c r="I357" s="491"/>
      <c r="J357" s="492"/>
      <c r="K357" s="493"/>
      <c r="L357" s="491"/>
      <c r="M357" s="492"/>
      <c r="N357" s="493"/>
    </row>
    <row r="358" spans="1:14" ht="23.1" customHeight="1" x14ac:dyDescent="0.2">
      <c r="A358" s="228">
        <v>345</v>
      </c>
      <c r="B358" s="488"/>
      <c r="C358" s="466"/>
      <c r="D358" s="489"/>
      <c r="E358" s="467" t="str">
        <f t="shared" ref="E358:E363" si="5">IF(B358="","",(CONCATENATE(TEXT(B358,"###0000_);[Red](#,##0)")," ", TEXT(C358,"###000_);[Red](#,##0)")," ", TEXT(D358,"###0000_);[Red](#,##0)"))))</f>
        <v/>
      </c>
      <c r="F358" s="247"/>
      <c r="G358" s="126"/>
      <c r="H358" s="468" t="str">
        <f>IF(LEFT(G358,2)="48","R",IF(D358="","N/A",VLOOKUP(D358,UCM!$A$2:$B$2000,2,FALSE)))</f>
        <v>N/A</v>
      </c>
      <c r="I358" s="491"/>
      <c r="J358" s="492"/>
      <c r="K358" s="493"/>
      <c r="L358" s="491"/>
      <c r="M358" s="492"/>
      <c r="N358" s="493"/>
    </row>
    <row r="359" spans="1:14" ht="23.1" customHeight="1" x14ac:dyDescent="0.2">
      <c r="A359" s="490">
        <v>346</v>
      </c>
      <c r="B359" s="488"/>
      <c r="C359" s="466"/>
      <c r="D359" s="489"/>
      <c r="E359" s="467" t="str">
        <f t="shared" si="5"/>
        <v/>
      </c>
      <c r="F359" s="247"/>
      <c r="G359" s="126"/>
      <c r="H359" s="468" t="str">
        <f>IF(LEFT(G359,2)="48","R",IF(D359="","N/A",VLOOKUP(D359,UCM!$A$2:$B$2000,2,FALSE)))</f>
        <v>N/A</v>
      </c>
      <c r="I359" s="491"/>
      <c r="J359" s="492"/>
      <c r="K359" s="493"/>
      <c r="L359" s="491"/>
      <c r="M359" s="492"/>
      <c r="N359" s="493"/>
    </row>
    <row r="360" spans="1:14" ht="23.1" customHeight="1" x14ac:dyDescent="0.2">
      <c r="A360" s="228">
        <v>347</v>
      </c>
      <c r="B360" s="488"/>
      <c r="C360" s="466"/>
      <c r="D360" s="489"/>
      <c r="E360" s="467" t="str">
        <f t="shared" si="5"/>
        <v/>
      </c>
      <c r="F360" s="247"/>
      <c r="G360" s="126"/>
      <c r="H360" s="468" t="str">
        <f>IF(LEFT(G360,2)="48","R",IF(D360="","N/A",VLOOKUP(D360,UCM!$A$2:$B$2000,2,FALSE)))</f>
        <v>N/A</v>
      </c>
      <c r="I360" s="491"/>
      <c r="J360" s="492"/>
      <c r="K360" s="493"/>
      <c r="L360" s="491"/>
      <c r="M360" s="492"/>
      <c r="N360" s="493"/>
    </row>
    <row r="361" spans="1:14" ht="23.1" customHeight="1" x14ac:dyDescent="0.2">
      <c r="A361" s="228">
        <v>348</v>
      </c>
      <c r="B361" s="488"/>
      <c r="C361" s="466"/>
      <c r="D361" s="489"/>
      <c r="E361" s="467" t="str">
        <f t="shared" si="5"/>
        <v/>
      </c>
      <c r="F361" s="247"/>
      <c r="G361" s="126"/>
      <c r="H361" s="468" t="str">
        <f>IF(LEFT(G361,2)="48","R",IF(D361="","N/A",VLOOKUP(D361,UCM!$A$2:$B$2000,2,FALSE)))</f>
        <v>N/A</v>
      </c>
      <c r="I361" s="491"/>
      <c r="J361" s="492"/>
      <c r="K361" s="493"/>
      <c r="L361" s="491"/>
      <c r="M361" s="492"/>
      <c r="N361" s="493"/>
    </row>
    <row r="362" spans="1:14" ht="23.1" customHeight="1" x14ac:dyDescent="0.2">
      <c r="A362" s="490">
        <v>349</v>
      </c>
      <c r="B362" s="488"/>
      <c r="C362" s="466"/>
      <c r="D362" s="489"/>
      <c r="E362" s="467" t="str">
        <f t="shared" si="5"/>
        <v/>
      </c>
      <c r="F362" s="247"/>
      <c r="G362" s="126"/>
      <c r="H362" s="468" t="str">
        <f>IF(LEFT(G362,2)="48","R",IF(D362="","N/A",VLOOKUP(D362,UCM!$A$2:$B$2000,2,FALSE)))</f>
        <v>N/A</v>
      </c>
      <c r="I362" s="491"/>
      <c r="J362" s="492"/>
      <c r="K362" s="493"/>
      <c r="L362" s="491"/>
      <c r="M362" s="492"/>
      <c r="N362" s="493"/>
    </row>
    <row r="363" spans="1:14" ht="23.1" customHeight="1" x14ac:dyDescent="0.2">
      <c r="A363" s="228">
        <v>350</v>
      </c>
      <c r="B363" s="488"/>
      <c r="C363" s="466"/>
      <c r="D363" s="489"/>
      <c r="E363" s="467" t="str">
        <f t="shared" si="5"/>
        <v/>
      </c>
      <c r="F363" s="247"/>
      <c r="G363" s="126"/>
      <c r="H363" s="468" t="str">
        <f>IF(LEFT(G363,2)="48","R",IF(D363="","N/A",VLOOKUP(D363,UCM!$A$2:$B$2000,2,FALSE)))</f>
        <v>N/A</v>
      </c>
      <c r="I363" s="491"/>
      <c r="J363" s="492"/>
      <c r="K363" s="493"/>
      <c r="L363" s="491"/>
      <c r="M363" s="492"/>
      <c r="N363" s="493"/>
    </row>
    <row r="364" spans="1:14" ht="23.1" customHeight="1" x14ac:dyDescent="0.2">
      <c r="A364" s="228">
        <v>351</v>
      </c>
      <c r="B364" s="488"/>
      <c r="C364" s="466"/>
      <c r="D364" s="489"/>
      <c r="E364" s="467" t="str">
        <f t="shared" ref="E364:E445" si="6">IF(B364="","",(CONCATENATE(TEXT(B364,"###0000_);[Red](#,##0)")," ", TEXT(C364,"###000_);[Red](#,##0)")," ", TEXT(D364,"###0000_);[Red](#,##0)"))))</f>
        <v/>
      </c>
      <c r="F364" s="247"/>
      <c r="G364" s="126"/>
      <c r="H364" s="468" t="str">
        <f>IF(LEFT(G364,2)="48","R",IF(D364="","N/A",VLOOKUP(D364,UCM!$A$2:$B$2000,2,FALSE)))</f>
        <v>N/A</v>
      </c>
      <c r="I364" s="491"/>
      <c r="J364" s="492"/>
      <c r="K364" s="493"/>
      <c r="L364" s="491"/>
      <c r="M364" s="492"/>
      <c r="N364" s="493"/>
    </row>
    <row r="365" spans="1:14" ht="23.1" customHeight="1" x14ac:dyDescent="0.2">
      <c r="A365" s="490">
        <v>352</v>
      </c>
      <c r="B365" s="488"/>
      <c r="C365" s="466"/>
      <c r="D365" s="489"/>
      <c r="E365" s="467" t="str">
        <f t="shared" si="6"/>
        <v/>
      </c>
      <c r="F365" s="247"/>
      <c r="G365" s="126"/>
      <c r="H365" s="468" t="str">
        <f>IF(LEFT(G365,2)="48","R",IF(D365="","N/A",VLOOKUP(D365,UCM!$A$2:$B$2000,2,FALSE)))</f>
        <v>N/A</v>
      </c>
      <c r="I365" s="491"/>
      <c r="J365" s="492"/>
      <c r="K365" s="493"/>
      <c r="L365" s="491"/>
      <c r="M365" s="492"/>
      <c r="N365" s="493"/>
    </row>
    <row r="366" spans="1:14" ht="23.1" customHeight="1" x14ac:dyDescent="0.2">
      <c r="A366" s="228">
        <v>353</v>
      </c>
      <c r="B366" s="488"/>
      <c r="C366" s="466"/>
      <c r="D366" s="489"/>
      <c r="E366" s="467" t="str">
        <f t="shared" si="6"/>
        <v/>
      </c>
      <c r="F366" s="247"/>
      <c r="G366" s="126"/>
      <c r="H366" s="468" t="str">
        <f>IF(LEFT(G366,2)="48","R",IF(D366="","N/A",VLOOKUP(D366,UCM!$A$2:$B$2000,2,FALSE)))</f>
        <v>N/A</v>
      </c>
      <c r="I366" s="491"/>
      <c r="J366" s="492"/>
      <c r="K366" s="493"/>
      <c r="L366" s="491"/>
      <c r="M366" s="492"/>
      <c r="N366" s="493"/>
    </row>
    <row r="367" spans="1:14" ht="23.1" customHeight="1" x14ac:dyDescent="0.2">
      <c r="A367" s="228">
        <v>354</v>
      </c>
      <c r="B367" s="488"/>
      <c r="C367" s="466"/>
      <c r="D367" s="489"/>
      <c r="E367" s="467" t="str">
        <f t="shared" si="6"/>
        <v/>
      </c>
      <c r="F367" s="247"/>
      <c r="G367" s="126"/>
      <c r="H367" s="468" t="str">
        <f>IF(LEFT(G367,2)="48","R",IF(D367="","N/A",VLOOKUP(D367,UCM!$A$2:$B$2000,2,FALSE)))</f>
        <v>N/A</v>
      </c>
      <c r="I367" s="491"/>
      <c r="J367" s="492"/>
      <c r="K367" s="493"/>
      <c r="L367" s="491"/>
      <c r="M367" s="492"/>
      <c r="N367" s="493"/>
    </row>
    <row r="368" spans="1:14" ht="23.1" customHeight="1" x14ac:dyDescent="0.2">
      <c r="A368" s="490">
        <v>355</v>
      </c>
      <c r="B368" s="488"/>
      <c r="C368" s="466"/>
      <c r="D368" s="489"/>
      <c r="E368" s="467" t="str">
        <f t="shared" si="6"/>
        <v/>
      </c>
      <c r="F368" s="247"/>
      <c r="G368" s="126"/>
      <c r="H368" s="468" t="str">
        <f>IF(LEFT(G368,2)="48","R",IF(D368="","N/A",VLOOKUP(D368,UCM!$A$2:$B$2000,2,FALSE)))</f>
        <v>N/A</v>
      </c>
      <c r="I368" s="491"/>
      <c r="J368" s="492"/>
      <c r="K368" s="493"/>
      <c r="L368" s="491"/>
      <c r="M368" s="492"/>
      <c r="N368" s="493"/>
    </row>
    <row r="369" spans="1:14" ht="23.1" customHeight="1" x14ac:dyDescent="0.2">
      <c r="A369" s="228">
        <v>356</v>
      </c>
      <c r="B369" s="488"/>
      <c r="C369" s="466"/>
      <c r="D369" s="489"/>
      <c r="E369" s="467" t="str">
        <f t="shared" si="6"/>
        <v/>
      </c>
      <c r="F369" s="247"/>
      <c r="G369" s="126"/>
      <c r="H369" s="468" t="str">
        <f>IF(LEFT(G369,2)="48","R",IF(D369="","N/A",VLOOKUP(D369,UCM!$A$2:$B$2000,2,FALSE)))</f>
        <v>N/A</v>
      </c>
      <c r="I369" s="491"/>
      <c r="J369" s="492"/>
      <c r="K369" s="493"/>
      <c r="L369" s="491"/>
      <c r="M369" s="492"/>
      <c r="N369" s="493"/>
    </row>
    <row r="370" spans="1:14" ht="23.1" customHeight="1" x14ac:dyDescent="0.2">
      <c r="A370" s="228">
        <v>357</v>
      </c>
      <c r="B370" s="488"/>
      <c r="C370" s="466"/>
      <c r="D370" s="489"/>
      <c r="E370" s="467" t="str">
        <f t="shared" si="6"/>
        <v/>
      </c>
      <c r="F370" s="247"/>
      <c r="G370" s="126"/>
      <c r="H370" s="468" t="str">
        <f>IF(LEFT(G370,2)="48","R",IF(D370="","N/A",VLOOKUP(D370,UCM!$A$2:$B$2000,2,FALSE)))</f>
        <v>N/A</v>
      </c>
      <c r="I370" s="491"/>
      <c r="J370" s="492"/>
      <c r="K370" s="493"/>
      <c r="L370" s="491"/>
      <c r="M370" s="492"/>
      <c r="N370" s="493"/>
    </row>
    <row r="371" spans="1:14" ht="23.1" customHeight="1" x14ac:dyDescent="0.2">
      <c r="A371" s="490">
        <v>358</v>
      </c>
      <c r="B371" s="488"/>
      <c r="C371" s="466"/>
      <c r="D371" s="489"/>
      <c r="E371" s="467" t="str">
        <f t="shared" si="6"/>
        <v/>
      </c>
      <c r="F371" s="247"/>
      <c r="G371" s="126"/>
      <c r="H371" s="468" t="str">
        <f>IF(LEFT(G371,2)="48","R",IF(D371="","N/A",VLOOKUP(D371,UCM!$A$2:$B$2000,2,FALSE)))</f>
        <v>N/A</v>
      </c>
      <c r="I371" s="491"/>
      <c r="J371" s="492"/>
      <c r="K371" s="493"/>
      <c r="L371" s="491"/>
      <c r="M371" s="492"/>
      <c r="N371" s="493"/>
    </row>
    <row r="372" spans="1:14" ht="23.1" customHeight="1" x14ac:dyDescent="0.2">
      <c r="A372" s="228">
        <v>359</v>
      </c>
      <c r="B372" s="488"/>
      <c r="C372" s="466"/>
      <c r="D372" s="489"/>
      <c r="E372" s="467" t="str">
        <f t="shared" si="6"/>
        <v/>
      </c>
      <c r="F372" s="247"/>
      <c r="G372" s="126"/>
      <c r="H372" s="468" t="str">
        <f>IF(LEFT(G372,2)="48","R",IF(D372="","N/A",VLOOKUP(D372,UCM!$A$2:$B$2000,2,FALSE)))</f>
        <v>N/A</v>
      </c>
      <c r="I372" s="491"/>
      <c r="J372" s="492"/>
      <c r="K372" s="493"/>
      <c r="L372" s="491"/>
      <c r="M372" s="492"/>
      <c r="N372" s="493"/>
    </row>
    <row r="373" spans="1:14" ht="23.1" customHeight="1" x14ac:dyDescent="0.2">
      <c r="A373" s="228">
        <v>360</v>
      </c>
      <c r="B373" s="488"/>
      <c r="C373" s="466"/>
      <c r="D373" s="489"/>
      <c r="E373" s="467" t="str">
        <f t="shared" si="6"/>
        <v/>
      </c>
      <c r="F373" s="247"/>
      <c r="G373" s="126"/>
      <c r="H373" s="468" t="str">
        <f>IF(LEFT(G373,2)="48","R",IF(D373="","N/A",VLOOKUP(D373,UCM!$A$2:$B$2000,2,FALSE)))</f>
        <v>N/A</v>
      </c>
      <c r="I373" s="491"/>
      <c r="J373" s="492"/>
      <c r="K373" s="493"/>
      <c r="L373" s="491"/>
      <c r="M373" s="492"/>
      <c r="N373" s="493"/>
    </row>
    <row r="374" spans="1:14" ht="23.1" customHeight="1" x14ac:dyDescent="0.2">
      <c r="A374" s="490">
        <v>361</v>
      </c>
      <c r="B374" s="488"/>
      <c r="C374" s="466"/>
      <c r="D374" s="489"/>
      <c r="E374" s="467" t="str">
        <f t="shared" si="6"/>
        <v/>
      </c>
      <c r="F374" s="247"/>
      <c r="G374" s="126"/>
      <c r="H374" s="468" t="str">
        <f>IF(LEFT(G374,2)="48","R",IF(D374="","N/A",VLOOKUP(D374,UCM!$A$2:$B$2000,2,FALSE)))</f>
        <v>N/A</v>
      </c>
      <c r="I374" s="491"/>
      <c r="J374" s="492"/>
      <c r="K374" s="493"/>
      <c r="L374" s="491"/>
      <c r="M374" s="492"/>
      <c r="N374" s="493"/>
    </row>
    <row r="375" spans="1:14" ht="23.1" customHeight="1" x14ac:dyDescent="0.2">
      <c r="A375" s="228">
        <v>362</v>
      </c>
      <c r="B375" s="488"/>
      <c r="C375" s="466"/>
      <c r="D375" s="489"/>
      <c r="E375" s="467" t="str">
        <f t="shared" si="6"/>
        <v/>
      </c>
      <c r="F375" s="247"/>
      <c r="G375" s="126"/>
      <c r="H375" s="468" t="str">
        <f>IF(LEFT(G375,2)="48","R",IF(D375="","N/A",VLOOKUP(D375,UCM!$A$2:$B$2000,2,FALSE)))</f>
        <v>N/A</v>
      </c>
      <c r="I375" s="491"/>
      <c r="J375" s="492"/>
      <c r="K375" s="493"/>
      <c r="L375" s="491"/>
      <c r="M375" s="492"/>
      <c r="N375" s="493"/>
    </row>
    <row r="376" spans="1:14" ht="23.1" customHeight="1" x14ac:dyDescent="0.2">
      <c r="A376" s="228">
        <v>363</v>
      </c>
      <c r="B376" s="488"/>
      <c r="C376" s="466"/>
      <c r="D376" s="489"/>
      <c r="E376" s="467" t="str">
        <f t="shared" si="6"/>
        <v/>
      </c>
      <c r="F376" s="247"/>
      <c r="G376" s="126"/>
      <c r="H376" s="468" t="str">
        <f>IF(LEFT(G376,2)="48","R",IF(D376="","N/A",VLOOKUP(D376,UCM!$A$2:$B$2000,2,FALSE)))</f>
        <v>N/A</v>
      </c>
      <c r="I376" s="491"/>
      <c r="J376" s="492"/>
      <c r="K376" s="493"/>
      <c r="L376" s="491"/>
      <c r="M376" s="492"/>
      <c r="N376" s="493"/>
    </row>
    <row r="377" spans="1:14" ht="23.1" customHeight="1" x14ac:dyDescent="0.2">
      <c r="A377" s="490">
        <v>364</v>
      </c>
      <c r="B377" s="488"/>
      <c r="C377" s="466"/>
      <c r="D377" s="489"/>
      <c r="E377" s="467" t="str">
        <f t="shared" si="6"/>
        <v/>
      </c>
      <c r="F377" s="247"/>
      <c r="G377" s="126"/>
      <c r="H377" s="468" t="str">
        <f>IF(LEFT(G377,2)="48","R",IF(D377="","N/A",VLOOKUP(D377,UCM!$A$2:$B$2000,2,FALSE)))</f>
        <v>N/A</v>
      </c>
      <c r="I377" s="491"/>
      <c r="J377" s="492"/>
      <c r="K377" s="493"/>
      <c r="L377" s="491"/>
      <c r="M377" s="492"/>
      <c r="N377" s="493"/>
    </row>
    <row r="378" spans="1:14" ht="23.1" customHeight="1" x14ac:dyDescent="0.2">
      <c r="A378" s="228">
        <v>365</v>
      </c>
      <c r="B378" s="488"/>
      <c r="C378" s="466"/>
      <c r="D378" s="489"/>
      <c r="E378" s="467" t="str">
        <f t="shared" si="6"/>
        <v/>
      </c>
      <c r="F378" s="247"/>
      <c r="G378" s="126"/>
      <c r="H378" s="468" t="str">
        <f>IF(LEFT(G378,2)="48","R",IF(D378="","N/A",VLOOKUP(D378,UCM!$A$2:$B$2000,2,FALSE)))</f>
        <v>N/A</v>
      </c>
      <c r="I378" s="491"/>
      <c r="J378" s="492"/>
      <c r="K378" s="493"/>
      <c r="L378" s="491"/>
      <c r="M378" s="492"/>
      <c r="N378" s="493"/>
    </row>
    <row r="379" spans="1:14" ht="23.1" customHeight="1" x14ac:dyDescent="0.2">
      <c r="A379" s="228">
        <v>366</v>
      </c>
      <c r="B379" s="488"/>
      <c r="C379" s="466"/>
      <c r="D379" s="489"/>
      <c r="E379" s="467" t="str">
        <f t="shared" si="6"/>
        <v/>
      </c>
      <c r="F379" s="247"/>
      <c r="G379" s="126"/>
      <c r="H379" s="468" t="str">
        <f>IF(LEFT(G379,2)="48","R",IF(D379="","N/A",VLOOKUP(D379,UCM!$A$2:$B$2000,2,FALSE)))</f>
        <v>N/A</v>
      </c>
      <c r="I379" s="491"/>
      <c r="J379" s="492"/>
      <c r="K379" s="493"/>
      <c r="L379" s="491"/>
      <c r="M379" s="492"/>
      <c r="N379" s="493"/>
    </row>
    <row r="380" spans="1:14" ht="23.1" customHeight="1" x14ac:dyDescent="0.2">
      <c r="A380" s="490">
        <v>367</v>
      </c>
      <c r="B380" s="488"/>
      <c r="C380" s="466"/>
      <c r="D380" s="489"/>
      <c r="E380" s="467" t="str">
        <f t="shared" si="6"/>
        <v/>
      </c>
      <c r="F380" s="247"/>
      <c r="G380" s="126"/>
      <c r="H380" s="468" t="str">
        <f>IF(LEFT(G380,2)="48","R",IF(D380="","N/A",VLOOKUP(D380,UCM!$A$2:$B$2000,2,FALSE)))</f>
        <v>N/A</v>
      </c>
      <c r="I380" s="491"/>
      <c r="J380" s="492"/>
      <c r="K380" s="493"/>
      <c r="L380" s="491"/>
      <c r="M380" s="492"/>
      <c r="N380" s="493"/>
    </row>
    <row r="381" spans="1:14" ht="23.1" customHeight="1" x14ac:dyDescent="0.2">
      <c r="A381" s="228">
        <v>368</v>
      </c>
      <c r="B381" s="488"/>
      <c r="C381" s="466"/>
      <c r="D381" s="489"/>
      <c r="E381" s="467" t="str">
        <f t="shared" si="6"/>
        <v/>
      </c>
      <c r="F381" s="247"/>
      <c r="G381" s="126"/>
      <c r="H381" s="468" t="str">
        <f>IF(LEFT(G381,2)="48","R",IF(D381="","N/A",VLOOKUP(D381,UCM!$A$2:$B$2000,2,FALSE)))</f>
        <v>N/A</v>
      </c>
      <c r="I381" s="491"/>
      <c r="J381" s="492"/>
      <c r="K381" s="493"/>
      <c r="L381" s="491"/>
      <c r="M381" s="492"/>
      <c r="N381" s="493"/>
    </row>
    <row r="382" spans="1:14" ht="23.1" customHeight="1" x14ac:dyDescent="0.2">
      <c r="A382" s="228">
        <v>369</v>
      </c>
      <c r="B382" s="488"/>
      <c r="C382" s="466"/>
      <c r="D382" s="489"/>
      <c r="E382" s="467" t="str">
        <f t="shared" si="6"/>
        <v/>
      </c>
      <c r="F382" s="247"/>
      <c r="G382" s="126"/>
      <c r="H382" s="468" t="str">
        <f>IF(LEFT(G382,2)="48","R",IF(D382="","N/A",VLOOKUP(D382,UCM!$A$2:$B$2000,2,FALSE)))</f>
        <v>N/A</v>
      </c>
      <c r="I382" s="491"/>
      <c r="J382" s="492"/>
      <c r="K382" s="493"/>
      <c r="L382" s="491"/>
      <c r="M382" s="492"/>
      <c r="N382" s="493"/>
    </row>
    <row r="383" spans="1:14" ht="23.1" customHeight="1" x14ac:dyDescent="0.2">
      <c r="A383" s="490">
        <v>370</v>
      </c>
      <c r="B383" s="488"/>
      <c r="C383" s="466"/>
      <c r="D383" s="489"/>
      <c r="E383" s="467" t="str">
        <f t="shared" si="6"/>
        <v/>
      </c>
      <c r="F383" s="247"/>
      <c r="G383" s="126"/>
      <c r="H383" s="468" t="str">
        <f>IF(LEFT(G383,2)="48","R",IF(D383="","N/A",VLOOKUP(D383,UCM!$A$2:$B$2000,2,FALSE)))</f>
        <v>N/A</v>
      </c>
      <c r="I383" s="491"/>
      <c r="J383" s="492"/>
      <c r="K383" s="493"/>
      <c r="L383" s="491"/>
      <c r="M383" s="492"/>
      <c r="N383" s="493"/>
    </row>
    <row r="384" spans="1:14" ht="23.1" customHeight="1" x14ac:dyDescent="0.2">
      <c r="A384" s="228">
        <v>371</v>
      </c>
      <c r="B384" s="488"/>
      <c r="C384" s="466"/>
      <c r="D384" s="489"/>
      <c r="E384" s="467" t="str">
        <f t="shared" si="6"/>
        <v/>
      </c>
      <c r="F384" s="247"/>
      <c r="G384" s="126"/>
      <c r="H384" s="468" t="str">
        <f>IF(LEFT(G384,2)="48","R",IF(D384="","N/A",VLOOKUP(D384,UCM!$A$2:$B$2000,2,FALSE)))</f>
        <v>N/A</v>
      </c>
      <c r="I384" s="491"/>
      <c r="J384" s="492"/>
      <c r="K384" s="493"/>
      <c r="L384" s="491"/>
      <c r="M384" s="492"/>
      <c r="N384" s="493"/>
    </row>
    <row r="385" spans="1:14" ht="23.1" customHeight="1" x14ac:dyDescent="0.2">
      <c r="A385" s="228">
        <v>372</v>
      </c>
      <c r="B385" s="488"/>
      <c r="C385" s="466"/>
      <c r="D385" s="489"/>
      <c r="E385" s="467" t="str">
        <f t="shared" si="6"/>
        <v/>
      </c>
      <c r="F385" s="247"/>
      <c r="G385" s="126"/>
      <c r="H385" s="468" t="str">
        <f>IF(LEFT(G385,2)="48","R",IF(D385="","N/A",VLOOKUP(D385,UCM!$A$2:$B$2000,2,FALSE)))</f>
        <v>N/A</v>
      </c>
      <c r="I385" s="491"/>
      <c r="J385" s="492"/>
      <c r="K385" s="493"/>
      <c r="L385" s="491"/>
      <c r="M385" s="492"/>
      <c r="N385" s="493"/>
    </row>
    <row r="386" spans="1:14" ht="23.1" customHeight="1" x14ac:dyDescent="0.2">
      <c r="A386" s="490">
        <v>373</v>
      </c>
      <c r="B386" s="488"/>
      <c r="C386" s="466"/>
      <c r="D386" s="489"/>
      <c r="E386" s="467" t="str">
        <f t="shared" si="6"/>
        <v/>
      </c>
      <c r="F386" s="247"/>
      <c r="G386" s="126"/>
      <c r="H386" s="468" t="str">
        <f>IF(LEFT(G386,2)="48","R",IF(D386="","N/A",VLOOKUP(D386,UCM!$A$2:$B$2000,2,FALSE)))</f>
        <v>N/A</v>
      </c>
      <c r="I386" s="491"/>
      <c r="J386" s="492"/>
      <c r="K386" s="493"/>
      <c r="L386" s="491"/>
      <c r="M386" s="492"/>
      <c r="N386" s="493"/>
    </row>
    <row r="387" spans="1:14" ht="23.1" customHeight="1" x14ac:dyDescent="0.2">
      <c r="A387" s="228">
        <v>374</v>
      </c>
      <c r="B387" s="488"/>
      <c r="C387" s="466"/>
      <c r="D387" s="489"/>
      <c r="E387" s="467" t="str">
        <f t="shared" si="6"/>
        <v/>
      </c>
      <c r="F387" s="247"/>
      <c r="G387" s="126"/>
      <c r="H387" s="468" t="str">
        <f>IF(LEFT(G387,2)="48","R",IF(D387="","N/A",VLOOKUP(D387,UCM!$A$2:$B$2000,2,FALSE)))</f>
        <v>N/A</v>
      </c>
      <c r="I387" s="491"/>
      <c r="J387" s="492"/>
      <c r="K387" s="493"/>
      <c r="L387" s="491"/>
      <c r="M387" s="492"/>
      <c r="N387" s="493"/>
    </row>
    <row r="388" spans="1:14" ht="23.1" customHeight="1" x14ac:dyDescent="0.2">
      <c r="A388" s="228">
        <v>375</v>
      </c>
      <c r="B388" s="488"/>
      <c r="C388" s="466"/>
      <c r="D388" s="489"/>
      <c r="E388" s="467" t="str">
        <f t="shared" si="6"/>
        <v/>
      </c>
      <c r="F388" s="247"/>
      <c r="G388" s="126"/>
      <c r="H388" s="468" t="str">
        <f>IF(LEFT(G388,2)="48","R",IF(D388="","N/A",VLOOKUP(D388,UCM!$A$2:$B$2000,2,FALSE)))</f>
        <v>N/A</v>
      </c>
      <c r="I388" s="491"/>
      <c r="J388" s="492"/>
      <c r="K388" s="493"/>
      <c r="L388" s="491"/>
      <c r="M388" s="492"/>
      <c r="N388" s="493"/>
    </row>
    <row r="389" spans="1:14" ht="23.1" customHeight="1" x14ac:dyDescent="0.2">
      <c r="A389" s="490">
        <v>376</v>
      </c>
      <c r="B389" s="488"/>
      <c r="C389" s="466"/>
      <c r="D389" s="489"/>
      <c r="E389" s="467" t="str">
        <f t="shared" si="6"/>
        <v/>
      </c>
      <c r="F389" s="247"/>
      <c r="G389" s="126"/>
      <c r="H389" s="468" t="str">
        <f>IF(LEFT(G389,2)="48","R",IF(D389="","N/A",VLOOKUP(D389,UCM!$A$2:$B$2000,2,FALSE)))</f>
        <v>N/A</v>
      </c>
      <c r="I389" s="491"/>
      <c r="J389" s="492"/>
      <c r="K389" s="493"/>
      <c r="L389" s="491"/>
      <c r="M389" s="492"/>
      <c r="N389" s="493"/>
    </row>
    <row r="390" spans="1:14" ht="23.1" customHeight="1" x14ac:dyDescent="0.2">
      <c r="A390" s="228">
        <v>377</v>
      </c>
      <c r="B390" s="488"/>
      <c r="C390" s="466"/>
      <c r="D390" s="489"/>
      <c r="E390" s="467" t="str">
        <f t="shared" si="6"/>
        <v/>
      </c>
      <c r="F390" s="247"/>
      <c r="G390" s="126"/>
      <c r="H390" s="468" t="str">
        <f>IF(LEFT(G390,2)="48","R",IF(D390="","N/A",VLOOKUP(D390,UCM!$A$2:$B$2000,2,FALSE)))</f>
        <v>N/A</v>
      </c>
      <c r="I390" s="491"/>
      <c r="J390" s="492"/>
      <c r="K390" s="493"/>
      <c r="L390" s="491"/>
      <c r="M390" s="492"/>
      <c r="N390" s="493"/>
    </row>
    <row r="391" spans="1:14" ht="23.1" customHeight="1" x14ac:dyDescent="0.2">
      <c r="A391" s="228">
        <v>378</v>
      </c>
      <c r="B391" s="488"/>
      <c r="C391" s="466"/>
      <c r="D391" s="489"/>
      <c r="E391" s="467" t="str">
        <f t="shared" si="6"/>
        <v/>
      </c>
      <c r="F391" s="247"/>
      <c r="G391" s="126"/>
      <c r="H391" s="468" t="str">
        <f>IF(LEFT(G391,2)="48","R",IF(D391="","N/A",VLOOKUP(D391,UCM!$A$2:$B$2000,2,FALSE)))</f>
        <v>N/A</v>
      </c>
      <c r="I391" s="491"/>
      <c r="J391" s="492"/>
      <c r="K391" s="493"/>
      <c r="L391" s="491"/>
      <c r="M391" s="492"/>
      <c r="N391" s="493"/>
    </row>
    <row r="392" spans="1:14" ht="23.1" customHeight="1" x14ac:dyDescent="0.2">
      <c r="A392" s="490">
        <v>379</v>
      </c>
      <c r="B392" s="488"/>
      <c r="C392" s="466"/>
      <c r="D392" s="489"/>
      <c r="E392" s="467" t="str">
        <f t="shared" si="6"/>
        <v/>
      </c>
      <c r="F392" s="247"/>
      <c r="G392" s="126"/>
      <c r="H392" s="468" t="str">
        <f>IF(LEFT(G392,2)="48","R",IF(D392="","N/A",VLOOKUP(D392,UCM!$A$2:$B$2000,2,FALSE)))</f>
        <v>N/A</v>
      </c>
      <c r="I392" s="491"/>
      <c r="J392" s="492"/>
      <c r="K392" s="493"/>
      <c r="L392" s="491"/>
      <c r="M392" s="492"/>
      <c r="N392" s="493"/>
    </row>
    <row r="393" spans="1:14" ht="23.1" customHeight="1" x14ac:dyDescent="0.2">
      <c r="A393" s="228">
        <v>380</v>
      </c>
      <c r="B393" s="488"/>
      <c r="C393" s="466"/>
      <c r="D393" s="489"/>
      <c r="E393" s="467" t="str">
        <f t="shared" si="6"/>
        <v/>
      </c>
      <c r="F393" s="247"/>
      <c r="G393" s="126"/>
      <c r="H393" s="468" t="str">
        <f>IF(LEFT(G393,2)="48","R",IF(D393="","N/A",VLOOKUP(D393,UCM!$A$2:$B$2000,2,FALSE)))</f>
        <v>N/A</v>
      </c>
      <c r="I393" s="491"/>
      <c r="J393" s="492"/>
      <c r="K393" s="493"/>
      <c r="L393" s="491"/>
      <c r="M393" s="492"/>
      <c r="N393" s="493"/>
    </row>
    <row r="394" spans="1:14" ht="23.1" customHeight="1" x14ac:dyDescent="0.2">
      <c r="A394" s="228">
        <v>381</v>
      </c>
      <c r="B394" s="488"/>
      <c r="C394" s="466"/>
      <c r="D394" s="489"/>
      <c r="E394" s="467" t="str">
        <f t="shared" si="6"/>
        <v/>
      </c>
      <c r="F394" s="247"/>
      <c r="G394" s="126"/>
      <c r="H394" s="468" t="str">
        <f>IF(LEFT(G394,2)="48","R",IF(D394="","N/A",VLOOKUP(D394,UCM!$A$2:$B$2000,2,FALSE)))</f>
        <v>N/A</v>
      </c>
      <c r="I394" s="491"/>
      <c r="J394" s="492"/>
      <c r="K394" s="493"/>
      <c r="L394" s="491"/>
      <c r="M394" s="492"/>
      <c r="N394" s="493"/>
    </row>
    <row r="395" spans="1:14" ht="23.1" customHeight="1" x14ac:dyDescent="0.2">
      <c r="A395" s="490">
        <v>382</v>
      </c>
      <c r="B395" s="488"/>
      <c r="C395" s="466"/>
      <c r="D395" s="489"/>
      <c r="E395" s="467" t="str">
        <f t="shared" si="6"/>
        <v/>
      </c>
      <c r="F395" s="247"/>
      <c r="G395" s="126"/>
      <c r="H395" s="468" t="str">
        <f>IF(LEFT(G395,2)="48","R",IF(D395="","N/A",VLOOKUP(D395,UCM!$A$2:$B$2000,2,FALSE)))</f>
        <v>N/A</v>
      </c>
      <c r="I395" s="491"/>
      <c r="J395" s="492"/>
      <c r="K395" s="493"/>
      <c r="L395" s="491"/>
      <c r="M395" s="492"/>
      <c r="N395" s="493"/>
    </row>
    <row r="396" spans="1:14" ht="23.1" customHeight="1" x14ac:dyDescent="0.2">
      <c r="A396" s="228">
        <v>383</v>
      </c>
      <c r="B396" s="488"/>
      <c r="C396" s="466"/>
      <c r="D396" s="489"/>
      <c r="E396" s="467" t="str">
        <f t="shared" si="6"/>
        <v/>
      </c>
      <c r="F396" s="247"/>
      <c r="G396" s="126"/>
      <c r="H396" s="468" t="str">
        <f>IF(LEFT(G396,2)="48","R",IF(D396="","N/A",VLOOKUP(D396,UCM!$A$2:$B$2000,2,FALSE)))</f>
        <v>N/A</v>
      </c>
      <c r="I396" s="491"/>
      <c r="J396" s="492"/>
      <c r="K396" s="493"/>
      <c r="L396" s="491"/>
      <c r="M396" s="492"/>
      <c r="N396" s="493"/>
    </row>
    <row r="397" spans="1:14" ht="23.1" customHeight="1" x14ac:dyDescent="0.2">
      <c r="A397" s="228">
        <v>384</v>
      </c>
      <c r="B397" s="488"/>
      <c r="C397" s="466"/>
      <c r="D397" s="489"/>
      <c r="E397" s="467" t="str">
        <f t="shared" si="6"/>
        <v/>
      </c>
      <c r="F397" s="247"/>
      <c r="G397" s="126"/>
      <c r="H397" s="468" t="str">
        <f>IF(LEFT(G397,2)="48","R",IF(D397="","N/A",VLOOKUP(D397,UCM!$A$2:$B$2000,2,FALSE)))</f>
        <v>N/A</v>
      </c>
      <c r="I397" s="491"/>
      <c r="J397" s="492"/>
      <c r="K397" s="493"/>
      <c r="L397" s="491"/>
      <c r="M397" s="492"/>
      <c r="N397" s="493"/>
    </row>
    <row r="398" spans="1:14" ht="23.1" customHeight="1" x14ac:dyDescent="0.2">
      <c r="A398" s="490">
        <v>385</v>
      </c>
      <c r="B398" s="488"/>
      <c r="C398" s="466"/>
      <c r="D398" s="489"/>
      <c r="E398" s="467" t="str">
        <f t="shared" si="6"/>
        <v/>
      </c>
      <c r="F398" s="247"/>
      <c r="G398" s="126"/>
      <c r="H398" s="468" t="str">
        <f>IF(LEFT(G398,2)="48","R",IF(D398="","N/A",VLOOKUP(D398,UCM!$A$2:$B$2000,2,FALSE)))</f>
        <v>N/A</v>
      </c>
      <c r="I398" s="491"/>
      <c r="J398" s="492"/>
      <c r="K398" s="493"/>
      <c r="L398" s="491"/>
      <c r="M398" s="492"/>
      <c r="N398" s="493"/>
    </row>
    <row r="399" spans="1:14" ht="23.1" customHeight="1" x14ac:dyDescent="0.2">
      <c r="A399" s="228">
        <v>386</v>
      </c>
      <c r="B399" s="488"/>
      <c r="C399" s="466"/>
      <c r="D399" s="489"/>
      <c r="E399" s="467" t="str">
        <f t="shared" si="6"/>
        <v/>
      </c>
      <c r="F399" s="247"/>
      <c r="G399" s="126"/>
      <c r="H399" s="468" t="str">
        <f>IF(LEFT(G399,2)="48","R",IF(D399="","N/A",VLOOKUP(D399,UCM!$A$2:$B$2000,2,FALSE)))</f>
        <v>N/A</v>
      </c>
      <c r="I399" s="491"/>
      <c r="J399" s="492"/>
      <c r="K399" s="493"/>
      <c r="L399" s="491"/>
      <c r="M399" s="492"/>
      <c r="N399" s="493"/>
    </row>
    <row r="400" spans="1:14" ht="23.1" customHeight="1" x14ac:dyDescent="0.2">
      <c r="A400" s="228">
        <v>387</v>
      </c>
      <c r="B400" s="488"/>
      <c r="C400" s="466"/>
      <c r="D400" s="489"/>
      <c r="E400" s="467" t="str">
        <f t="shared" si="6"/>
        <v/>
      </c>
      <c r="F400" s="247"/>
      <c r="G400" s="126"/>
      <c r="H400" s="468" t="str">
        <f>IF(LEFT(G400,2)="48","R",IF(D400="","N/A",VLOOKUP(D400,UCM!$A$2:$B$2000,2,FALSE)))</f>
        <v>N/A</v>
      </c>
      <c r="I400" s="491"/>
      <c r="J400" s="492"/>
      <c r="K400" s="493"/>
      <c r="L400" s="491"/>
      <c r="M400" s="492"/>
      <c r="N400" s="493"/>
    </row>
    <row r="401" spans="1:14" ht="23.1" customHeight="1" x14ac:dyDescent="0.2">
      <c r="A401" s="490">
        <v>388</v>
      </c>
      <c r="B401" s="488"/>
      <c r="C401" s="466"/>
      <c r="D401" s="489"/>
      <c r="E401" s="467" t="str">
        <f t="shared" si="6"/>
        <v/>
      </c>
      <c r="F401" s="247"/>
      <c r="G401" s="126"/>
      <c r="H401" s="468" t="str">
        <f>IF(LEFT(G401,2)="48","R",IF(D401="","N/A",VLOOKUP(D401,UCM!$A$2:$B$2000,2,FALSE)))</f>
        <v>N/A</v>
      </c>
      <c r="I401" s="491"/>
      <c r="J401" s="492"/>
      <c r="K401" s="493"/>
      <c r="L401" s="491"/>
      <c r="M401" s="492"/>
      <c r="N401" s="493"/>
    </row>
    <row r="402" spans="1:14" ht="23.1" customHeight="1" x14ac:dyDescent="0.2">
      <c r="A402" s="228">
        <v>389</v>
      </c>
      <c r="B402" s="488"/>
      <c r="C402" s="466"/>
      <c r="D402" s="489"/>
      <c r="E402" s="467" t="str">
        <f t="shared" si="6"/>
        <v/>
      </c>
      <c r="F402" s="247"/>
      <c r="G402" s="126"/>
      <c r="H402" s="468" t="str">
        <f>IF(LEFT(G402,2)="48","R",IF(D402="","N/A",VLOOKUP(D402,UCM!$A$2:$B$2000,2,FALSE)))</f>
        <v>N/A</v>
      </c>
      <c r="I402" s="491"/>
      <c r="J402" s="492"/>
      <c r="K402" s="493"/>
      <c r="L402" s="491"/>
      <c r="M402" s="492"/>
      <c r="N402" s="493"/>
    </row>
    <row r="403" spans="1:14" ht="23.1" customHeight="1" x14ac:dyDescent="0.2">
      <c r="A403" s="228">
        <v>390</v>
      </c>
      <c r="B403" s="488"/>
      <c r="C403" s="466"/>
      <c r="D403" s="489"/>
      <c r="E403" s="467" t="str">
        <f t="shared" si="6"/>
        <v/>
      </c>
      <c r="F403" s="247"/>
      <c r="G403" s="126"/>
      <c r="H403" s="468" t="str">
        <f>IF(LEFT(G403,2)="48","R",IF(D403="","N/A",VLOOKUP(D403,UCM!$A$2:$B$2000,2,FALSE)))</f>
        <v>N/A</v>
      </c>
      <c r="I403" s="491"/>
      <c r="J403" s="492"/>
      <c r="K403" s="493"/>
      <c r="L403" s="491"/>
      <c r="M403" s="492"/>
      <c r="N403" s="493"/>
    </row>
    <row r="404" spans="1:14" ht="23.1" customHeight="1" x14ac:dyDescent="0.2">
      <c r="A404" s="490">
        <v>391</v>
      </c>
      <c r="B404" s="488"/>
      <c r="C404" s="466"/>
      <c r="D404" s="489"/>
      <c r="E404" s="467" t="str">
        <f t="shared" si="6"/>
        <v/>
      </c>
      <c r="F404" s="247"/>
      <c r="G404" s="126"/>
      <c r="H404" s="468" t="str">
        <f>IF(LEFT(G404,2)="48","R",IF(D404="","N/A",VLOOKUP(D404,UCM!$A$2:$B$2000,2,FALSE)))</f>
        <v>N/A</v>
      </c>
      <c r="I404" s="491"/>
      <c r="J404" s="492"/>
      <c r="K404" s="493"/>
      <c r="L404" s="491"/>
      <c r="M404" s="492"/>
      <c r="N404" s="493"/>
    </row>
    <row r="405" spans="1:14" ht="23.1" customHeight="1" x14ac:dyDescent="0.2">
      <c r="A405" s="228">
        <v>392</v>
      </c>
      <c r="B405" s="488"/>
      <c r="C405" s="466"/>
      <c r="D405" s="489"/>
      <c r="E405" s="467" t="str">
        <f t="shared" si="6"/>
        <v/>
      </c>
      <c r="F405" s="247"/>
      <c r="G405" s="126"/>
      <c r="H405" s="468" t="str">
        <f>IF(LEFT(G405,2)="48","R",IF(D405="","N/A",VLOOKUP(D405,UCM!$A$2:$B$2000,2,FALSE)))</f>
        <v>N/A</v>
      </c>
      <c r="I405" s="491"/>
      <c r="J405" s="492"/>
      <c r="K405" s="493"/>
      <c r="L405" s="491"/>
      <c r="M405" s="492"/>
      <c r="N405" s="493"/>
    </row>
    <row r="406" spans="1:14" ht="23.1" customHeight="1" x14ac:dyDescent="0.2">
      <c r="A406" s="228">
        <v>393</v>
      </c>
      <c r="B406" s="488"/>
      <c r="C406" s="466"/>
      <c r="D406" s="489"/>
      <c r="E406" s="467" t="str">
        <f t="shared" si="6"/>
        <v/>
      </c>
      <c r="F406" s="247"/>
      <c r="G406" s="126"/>
      <c r="H406" s="468" t="str">
        <f>IF(LEFT(G406,2)="48","R",IF(D406="","N/A",VLOOKUP(D406,UCM!$A$2:$B$2000,2,FALSE)))</f>
        <v>N/A</v>
      </c>
      <c r="I406" s="491"/>
      <c r="J406" s="492"/>
      <c r="K406" s="493"/>
      <c r="L406" s="491"/>
      <c r="M406" s="492"/>
      <c r="N406" s="493"/>
    </row>
    <row r="407" spans="1:14" ht="23.1" customHeight="1" x14ac:dyDescent="0.2">
      <c r="A407" s="490">
        <v>394</v>
      </c>
      <c r="B407" s="488"/>
      <c r="C407" s="466"/>
      <c r="D407" s="489"/>
      <c r="E407" s="467" t="str">
        <f t="shared" si="6"/>
        <v/>
      </c>
      <c r="F407" s="247"/>
      <c r="G407" s="126"/>
      <c r="H407" s="468" t="str">
        <f>IF(LEFT(G407,2)="48","R",IF(D407="","N/A",VLOOKUP(D407,UCM!$A$2:$B$2000,2,FALSE)))</f>
        <v>N/A</v>
      </c>
      <c r="I407" s="491"/>
      <c r="J407" s="492"/>
      <c r="K407" s="493"/>
      <c r="L407" s="491"/>
      <c r="M407" s="492"/>
      <c r="N407" s="493"/>
    </row>
    <row r="408" spans="1:14" ht="23.1" customHeight="1" x14ac:dyDescent="0.2">
      <c r="A408" s="228">
        <v>395</v>
      </c>
      <c r="B408" s="488"/>
      <c r="C408" s="466"/>
      <c r="D408" s="489"/>
      <c r="E408" s="467" t="str">
        <f t="shared" si="6"/>
        <v/>
      </c>
      <c r="F408" s="247"/>
      <c r="G408" s="126"/>
      <c r="H408" s="468" t="str">
        <f>IF(LEFT(G408,2)="48","R",IF(D408="","N/A",VLOOKUP(D408,UCM!$A$2:$B$2000,2,FALSE)))</f>
        <v>N/A</v>
      </c>
      <c r="I408" s="491"/>
      <c r="J408" s="492"/>
      <c r="K408" s="493"/>
      <c r="L408" s="491"/>
      <c r="M408" s="492"/>
      <c r="N408" s="493"/>
    </row>
    <row r="409" spans="1:14" ht="23.1" customHeight="1" x14ac:dyDescent="0.2">
      <c r="A409" s="228">
        <v>396</v>
      </c>
      <c r="B409" s="488"/>
      <c r="C409" s="466"/>
      <c r="D409" s="489"/>
      <c r="E409" s="467" t="str">
        <f t="shared" si="6"/>
        <v/>
      </c>
      <c r="F409" s="247"/>
      <c r="G409" s="126"/>
      <c r="H409" s="468" t="str">
        <f>IF(LEFT(G409,2)="48","R",IF(D409="","N/A",VLOOKUP(D409,UCM!$A$2:$B$2000,2,FALSE)))</f>
        <v>N/A</v>
      </c>
      <c r="I409" s="491"/>
      <c r="J409" s="492"/>
      <c r="K409" s="493"/>
      <c r="L409" s="491"/>
      <c r="M409" s="492"/>
      <c r="N409" s="493"/>
    </row>
    <row r="410" spans="1:14" ht="23.1" customHeight="1" x14ac:dyDescent="0.2">
      <c r="A410" s="490">
        <v>397</v>
      </c>
      <c r="B410" s="488"/>
      <c r="C410" s="466"/>
      <c r="D410" s="489"/>
      <c r="E410" s="467" t="str">
        <f t="shared" si="6"/>
        <v/>
      </c>
      <c r="F410" s="247"/>
      <c r="G410" s="126"/>
      <c r="H410" s="468" t="str">
        <f>IF(LEFT(G410,2)="48","R",IF(D410="","N/A",VLOOKUP(D410,UCM!$A$2:$B$2000,2,FALSE)))</f>
        <v>N/A</v>
      </c>
      <c r="I410" s="491"/>
      <c r="J410" s="492"/>
      <c r="K410" s="493"/>
      <c r="L410" s="491"/>
      <c r="M410" s="492"/>
      <c r="N410" s="493"/>
    </row>
    <row r="411" spans="1:14" ht="23.1" customHeight="1" x14ac:dyDescent="0.2">
      <c r="A411" s="228">
        <v>398</v>
      </c>
      <c r="B411" s="488"/>
      <c r="C411" s="466"/>
      <c r="D411" s="489"/>
      <c r="E411" s="467" t="str">
        <f t="shared" si="6"/>
        <v/>
      </c>
      <c r="F411" s="247"/>
      <c r="G411" s="126"/>
      <c r="H411" s="468" t="str">
        <f>IF(LEFT(G411,2)="48","R",IF(D411="","N/A",VLOOKUP(D411,UCM!$A$2:$B$2000,2,FALSE)))</f>
        <v>N/A</v>
      </c>
      <c r="I411" s="491"/>
      <c r="J411" s="492"/>
      <c r="K411" s="493"/>
      <c r="L411" s="491"/>
      <c r="M411" s="492"/>
      <c r="N411" s="493"/>
    </row>
    <row r="412" spans="1:14" ht="23.1" customHeight="1" x14ac:dyDescent="0.2">
      <c r="A412" s="228">
        <v>399</v>
      </c>
      <c r="B412" s="488"/>
      <c r="C412" s="466"/>
      <c r="D412" s="489"/>
      <c r="E412" s="467" t="str">
        <f t="shared" si="6"/>
        <v/>
      </c>
      <c r="F412" s="247"/>
      <c r="G412" s="126"/>
      <c r="H412" s="468" t="str">
        <f>IF(LEFT(G412,2)="48","R",IF(D412="","N/A",VLOOKUP(D412,UCM!$A$2:$B$2000,2,FALSE)))</f>
        <v>N/A</v>
      </c>
      <c r="I412" s="491"/>
      <c r="J412" s="492"/>
      <c r="K412" s="493"/>
      <c r="L412" s="491"/>
      <c r="M412" s="492"/>
      <c r="N412" s="493"/>
    </row>
    <row r="413" spans="1:14" ht="23.1" customHeight="1" x14ac:dyDescent="0.2">
      <c r="A413" s="490">
        <v>400</v>
      </c>
      <c r="B413" s="488"/>
      <c r="C413" s="466"/>
      <c r="D413" s="489"/>
      <c r="E413" s="467" t="str">
        <f t="shared" si="6"/>
        <v/>
      </c>
      <c r="F413" s="247"/>
      <c r="G413" s="126"/>
      <c r="H413" s="468" t="str">
        <f>IF(LEFT(G413,2)="48","R",IF(D413="","N/A",VLOOKUP(D413,UCM!$A$2:$B$2000,2,FALSE)))</f>
        <v>N/A</v>
      </c>
      <c r="I413" s="491"/>
      <c r="J413" s="492"/>
      <c r="K413" s="493"/>
      <c r="L413" s="491"/>
      <c r="M413" s="492"/>
      <c r="N413" s="493"/>
    </row>
    <row r="414" spans="1:14" ht="23.1" customHeight="1" x14ac:dyDescent="0.2">
      <c r="A414" s="228">
        <v>401</v>
      </c>
      <c r="B414" s="488"/>
      <c r="C414" s="466"/>
      <c r="D414" s="489"/>
      <c r="E414" s="467" t="str">
        <f t="shared" si="6"/>
        <v/>
      </c>
      <c r="F414" s="247"/>
      <c r="G414" s="126"/>
      <c r="H414" s="468" t="str">
        <f>IF(LEFT(G414,2)="48","R",IF(D414="","N/A",VLOOKUP(D414,UCM!$A$2:$B$2000,2,FALSE)))</f>
        <v>N/A</v>
      </c>
      <c r="I414" s="491"/>
      <c r="J414" s="492"/>
      <c r="K414" s="493"/>
      <c r="L414" s="491"/>
      <c r="M414" s="492"/>
      <c r="N414" s="493"/>
    </row>
    <row r="415" spans="1:14" ht="23.1" customHeight="1" x14ac:dyDescent="0.2">
      <c r="A415" s="228">
        <v>402</v>
      </c>
      <c r="B415" s="488"/>
      <c r="C415" s="466"/>
      <c r="D415" s="489"/>
      <c r="E415" s="467" t="str">
        <f t="shared" si="6"/>
        <v/>
      </c>
      <c r="F415" s="247"/>
      <c r="G415" s="126"/>
      <c r="H415" s="468" t="str">
        <f>IF(LEFT(G415,2)="48","R",IF(D415="","N/A",VLOOKUP(D415,UCM!$A$2:$B$2000,2,FALSE)))</f>
        <v>N/A</v>
      </c>
      <c r="I415" s="491"/>
      <c r="J415" s="492"/>
      <c r="K415" s="493"/>
      <c r="L415" s="491"/>
      <c r="M415" s="492"/>
      <c r="N415" s="493"/>
    </row>
    <row r="416" spans="1:14" ht="23.1" customHeight="1" x14ac:dyDescent="0.2">
      <c r="A416" s="490">
        <v>403</v>
      </c>
      <c r="B416" s="488"/>
      <c r="C416" s="466"/>
      <c r="D416" s="489"/>
      <c r="E416" s="467" t="str">
        <f t="shared" si="6"/>
        <v/>
      </c>
      <c r="F416" s="247"/>
      <c r="G416" s="126"/>
      <c r="H416" s="468" t="str">
        <f>IF(LEFT(G416,2)="48","R",IF(D416="","N/A",VLOOKUP(D416,UCM!$A$2:$B$2000,2,FALSE)))</f>
        <v>N/A</v>
      </c>
      <c r="I416" s="491"/>
      <c r="J416" s="492"/>
      <c r="K416" s="493"/>
      <c r="L416" s="491"/>
      <c r="M416" s="492"/>
      <c r="N416" s="493"/>
    </row>
    <row r="417" spans="1:14" ht="23.1" customHeight="1" x14ac:dyDescent="0.2">
      <c r="A417" s="228">
        <v>404</v>
      </c>
      <c r="B417" s="488"/>
      <c r="C417" s="466"/>
      <c r="D417" s="489"/>
      <c r="E417" s="467" t="str">
        <f t="shared" si="6"/>
        <v/>
      </c>
      <c r="F417" s="247"/>
      <c r="G417" s="126"/>
      <c r="H417" s="468" t="str">
        <f>IF(LEFT(G417,2)="48","R",IF(D417="","N/A",VLOOKUP(D417,UCM!$A$2:$B$2000,2,FALSE)))</f>
        <v>N/A</v>
      </c>
      <c r="I417" s="491"/>
      <c r="J417" s="492"/>
      <c r="K417" s="493"/>
      <c r="L417" s="491"/>
      <c r="M417" s="492"/>
      <c r="N417" s="493"/>
    </row>
    <row r="418" spans="1:14" ht="23.1" customHeight="1" x14ac:dyDescent="0.2">
      <c r="A418" s="228">
        <v>405</v>
      </c>
      <c r="B418" s="488"/>
      <c r="C418" s="466"/>
      <c r="D418" s="489"/>
      <c r="E418" s="467" t="str">
        <f t="shared" si="6"/>
        <v/>
      </c>
      <c r="F418" s="247"/>
      <c r="G418" s="126"/>
      <c r="H418" s="468" t="str">
        <f>IF(LEFT(G418,2)="48","R",IF(D418="","N/A",VLOOKUP(D418,UCM!$A$2:$B$2000,2,FALSE)))</f>
        <v>N/A</v>
      </c>
      <c r="I418" s="491"/>
      <c r="J418" s="492"/>
      <c r="K418" s="493"/>
      <c r="L418" s="491"/>
      <c r="M418" s="492"/>
      <c r="N418" s="493"/>
    </row>
    <row r="419" spans="1:14" ht="23.1" customHeight="1" x14ac:dyDescent="0.2">
      <c r="A419" s="490">
        <v>406</v>
      </c>
      <c r="B419" s="488"/>
      <c r="C419" s="466"/>
      <c r="D419" s="489"/>
      <c r="E419" s="467" t="str">
        <f t="shared" si="6"/>
        <v/>
      </c>
      <c r="F419" s="247"/>
      <c r="G419" s="126"/>
      <c r="H419" s="468" t="str">
        <f>IF(LEFT(G419,2)="48","R",IF(D419="","N/A",VLOOKUP(D419,UCM!$A$2:$B$2000,2,FALSE)))</f>
        <v>N/A</v>
      </c>
      <c r="I419" s="491"/>
      <c r="J419" s="492"/>
      <c r="K419" s="493"/>
      <c r="L419" s="491"/>
      <c r="M419" s="492"/>
      <c r="N419" s="493"/>
    </row>
    <row r="420" spans="1:14" ht="23.1" customHeight="1" x14ac:dyDescent="0.2">
      <c r="A420" s="228">
        <v>407</v>
      </c>
      <c r="B420" s="488"/>
      <c r="C420" s="466"/>
      <c r="D420" s="489"/>
      <c r="E420" s="467" t="str">
        <f t="shared" si="6"/>
        <v/>
      </c>
      <c r="F420" s="247"/>
      <c r="G420" s="126"/>
      <c r="H420" s="468" t="str">
        <f>IF(LEFT(G420,2)="48","R",IF(D420="","N/A",VLOOKUP(D420,UCM!$A$2:$B$2000,2,FALSE)))</f>
        <v>N/A</v>
      </c>
      <c r="I420" s="491"/>
      <c r="J420" s="492"/>
      <c r="K420" s="493"/>
      <c r="L420" s="491"/>
      <c r="M420" s="492"/>
      <c r="N420" s="493"/>
    </row>
    <row r="421" spans="1:14" ht="23.1" customHeight="1" x14ac:dyDescent="0.2">
      <c r="A421" s="228">
        <v>408</v>
      </c>
      <c r="B421" s="488"/>
      <c r="C421" s="466"/>
      <c r="D421" s="489"/>
      <c r="E421" s="467" t="str">
        <f t="shared" si="6"/>
        <v/>
      </c>
      <c r="F421" s="247"/>
      <c r="G421" s="126"/>
      <c r="H421" s="468" t="str">
        <f>IF(LEFT(G421,2)="48","R",IF(D421="","N/A",VLOOKUP(D421,UCM!$A$2:$B$2000,2,FALSE)))</f>
        <v>N/A</v>
      </c>
      <c r="I421" s="491"/>
      <c r="J421" s="492"/>
      <c r="K421" s="493"/>
      <c r="L421" s="491"/>
      <c r="M421" s="492"/>
      <c r="N421" s="493"/>
    </row>
    <row r="422" spans="1:14" ht="23.1" customHeight="1" x14ac:dyDescent="0.2">
      <c r="A422" s="490">
        <v>409</v>
      </c>
      <c r="B422" s="488"/>
      <c r="C422" s="466"/>
      <c r="D422" s="489"/>
      <c r="E422" s="467" t="str">
        <f t="shared" si="6"/>
        <v/>
      </c>
      <c r="F422" s="247"/>
      <c r="G422" s="126"/>
      <c r="H422" s="468" t="str">
        <f>IF(LEFT(G422,2)="48","R",IF(D422="","N/A",VLOOKUP(D422,UCM!$A$2:$B$2000,2,FALSE)))</f>
        <v>N/A</v>
      </c>
      <c r="I422" s="491"/>
      <c r="J422" s="492"/>
      <c r="K422" s="493"/>
      <c r="L422" s="491"/>
      <c r="M422" s="492"/>
      <c r="N422" s="493"/>
    </row>
    <row r="423" spans="1:14" ht="23.1" customHeight="1" x14ac:dyDescent="0.2">
      <c r="A423" s="228">
        <v>410</v>
      </c>
      <c r="B423" s="488"/>
      <c r="C423" s="466"/>
      <c r="D423" s="489"/>
      <c r="E423" s="467" t="str">
        <f t="shared" si="6"/>
        <v/>
      </c>
      <c r="F423" s="247"/>
      <c r="G423" s="126"/>
      <c r="H423" s="468" t="str">
        <f>IF(LEFT(G423,2)="48","R",IF(D423="","N/A",VLOOKUP(D423,UCM!$A$2:$B$2000,2,FALSE)))</f>
        <v>N/A</v>
      </c>
      <c r="I423" s="491"/>
      <c r="J423" s="492"/>
      <c r="K423" s="493"/>
      <c r="L423" s="491"/>
      <c r="M423" s="492"/>
      <c r="N423" s="493"/>
    </row>
    <row r="424" spans="1:14" ht="23.1" customHeight="1" x14ac:dyDescent="0.2">
      <c r="A424" s="228">
        <v>411</v>
      </c>
      <c r="B424" s="488"/>
      <c r="C424" s="466"/>
      <c r="D424" s="489"/>
      <c r="E424" s="467" t="str">
        <f t="shared" si="6"/>
        <v/>
      </c>
      <c r="F424" s="247"/>
      <c r="G424" s="126"/>
      <c r="H424" s="468" t="str">
        <f>IF(LEFT(G424,2)="48","R",IF(D424="","N/A",VLOOKUP(D424,UCM!$A$2:$B$2000,2,FALSE)))</f>
        <v>N/A</v>
      </c>
      <c r="I424" s="491"/>
      <c r="J424" s="492"/>
      <c r="K424" s="493"/>
      <c r="L424" s="491"/>
      <c r="M424" s="492"/>
      <c r="N424" s="493"/>
    </row>
    <row r="425" spans="1:14" ht="23.1" customHeight="1" x14ac:dyDescent="0.2">
      <c r="A425" s="490">
        <v>412</v>
      </c>
      <c r="B425" s="488"/>
      <c r="C425" s="466"/>
      <c r="D425" s="489"/>
      <c r="E425" s="467" t="str">
        <f t="shared" si="6"/>
        <v/>
      </c>
      <c r="F425" s="247"/>
      <c r="G425" s="126"/>
      <c r="H425" s="468" t="str">
        <f>IF(LEFT(G425,2)="48","R",IF(D425="","N/A",VLOOKUP(D425,UCM!$A$2:$B$2000,2,FALSE)))</f>
        <v>N/A</v>
      </c>
      <c r="I425" s="491"/>
      <c r="J425" s="492"/>
      <c r="K425" s="493"/>
      <c r="L425" s="491"/>
      <c r="M425" s="492"/>
      <c r="N425" s="493"/>
    </row>
    <row r="426" spans="1:14" ht="23.1" customHeight="1" x14ac:dyDescent="0.2">
      <c r="A426" s="228">
        <v>413</v>
      </c>
      <c r="B426" s="488"/>
      <c r="C426" s="466"/>
      <c r="D426" s="489"/>
      <c r="E426" s="467" t="str">
        <f t="shared" si="6"/>
        <v/>
      </c>
      <c r="F426" s="247"/>
      <c r="G426" s="126"/>
      <c r="H426" s="468" t="str">
        <f>IF(LEFT(G426,2)="48","R",IF(D426="","N/A",VLOOKUP(D426,UCM!$A$2:$B$2000,2,FALSE)))</f>
        <v>N/A</v>
      </c>
      <c r="I426" s="491"/>
      <c r="J426" s="492"/>
      <c r="K426" s="493"/>
      <c r="L426" s="491"/>
      <c r="M426" s="492"/>
      <c r="N426" s="493"/>
    </row>
    <row r="427" spans="1:14" ht="23.1" customHeight="1" x14ac:dyDescent="0.2">
      <c r="A427" s="228">
        <v>414</v>
      </c>
      <c r="B427" s="488"/>
      <c r="C427" s="466"/>
      <c r="D427" s="489"/>
      <c r="E427" s="467" t="str">
        <f t="shared" si="6"/>
        <v/>
      </c>
      <c r="F427" s="247"/>
      <c r="G427" s="126"/>
      <c r="H427" s="468" t="str">
        <f>IF(LEFT(G427,2)="48","R",IF(D427="","N/A",VLOOKUP(D427,UCM!$A$2:$B$2000,2,FALSE)))</f>
        <v>N/A</v>
      </c>
      <c r="I427" s="491"/>
      <c r="J427" s="492"/>
      <c r="K427" s="493"/>
      <c r="L427" s="491"/>
      <c r="M427" s="492"/>
      <c r="N427" s="493"/>
    </row>
    <row r="428" spans="1:14" ht="23.1" customHeight="1" x14ac:dyDescent="0.2">
      <c r="A428" s="490">
        <v>415</v>
      </c>
      <c r="B428" s="488"/>
      <c r="C428" s="466"/>
      <c r="D428" s="489"/>
      <c r="E428" s="467" t="str">
        <f t="shared" si="6"/>
        <v/>
      </c>
      <c r="F428" s="247"/>
      <c r="G428" s="126"/>
      <c r="H428" s="468" t="str">
        <f>IF(LEFT(G428,2)="48","R",IF(D428="","N/A",VLOOKUP(D428,UCM!$A$2:$B$2000,2,FALSE)))</f>
        <v>N/A</v>
      </c>
      <c r="I428" s="491"/>
      <c r="J428" s="492"/>
      <c r="K428" s="493"/>
      <c r="L428" s="491"/>
      <c r="M428" s="492"/>
      <c r="N428" s="493"/>
    </row>
    <row r="429" spans="1:14" ht="23.1" customHeight="1" x14ac:dyDescent="0.2">
      <c r="A429" s="228">
        <v>416</v>
      </c>
      <c r="B429" s="488"/>
      <c r="C429" s="466"/>
      <c r="D429" s="489"/>
      <c r="E429" s="467" t="str">
        <f t="shared" si="6"/>
        <v/>
      </c>
      <c r="F429" s="247"/>
      <c r="G429" s="126"/>
      <c r="H429" s="468" t="str">
        <f>IF(LEFT(G429,2)="48","R",IF(D429="","N/A",VLOOKUP(D429,UCM!$A$2:$B$2000,2,FALSE)))</f>
        <v>N/A</v>
      </c>
      <c r="I429" s="491"/>
      <c r="J429" s="492"/>
      <c r="K429" s="493"/>
      <c r="L429" s="491"/>
      <c r="M429" s="492"/>
      <c r="N429" s="493"/>
    </row>
    <row r="430" spans="1:14" ht="23.1" customHeight="1" x14ac:dyDescent="0.2">
      <c r="A430" s="228">
        <v>417</v>
      </c>
      <c r="B430" s="488"/>
      <c r="C430" s="466"/>
      <c r="D430" s="489"/>
      <c r="E430" s="467" t="str">
        <f t="shared" si="6"/>
        <v/>
      </c>
      <c r="F430" s="247"/>
      <c r="G430" s="126"/>
      <c r="H430" s="468" t="str">
        <f>IF(LEFT(G430,2)="48","R",IF(D430="","N/A",VLOOKUP(D430,UCM!$A$2:$B$2000,2,FALSE)))</f>
        <v>N/A</v>
      </c>
      <c r="I430" s="491"/>
      <c r="J430" s="492"/>
      <c r="K430" s="493"/>
      <c r="L430" s="491"/>
      <c r="M430" s="492"/>
      <c r="N430" s="493"/>
    </row>
    <row r="431" spans="1:14" ht="23.1" customHeight="1" x14ac:dyDescent="0.2">
      <c r="A431" s="490">
        <v>418</v>
      </c>
      <c r="B431" s="488"/>
      <c r="C431" s="466"/>
      <c r="D431" s="489"/>
      <c r="E431" s="467" t="str">
        <f t="shared" si="6"/>
        <v/>
      </c>
      <c r="F431" s="247"/>
      <c r="G431" s="126"/>
      <c r="H431" s="468" t="str">
        <f>IF(LEFT(G431,2)="48","R",IF(D431="","N/A",VLOOKUP(D431,UCM!$A$2:$B$2000,2,FALSE)))</f>
        <v>N/A</v>
      </c>
      <c r="I431" s="491"/>
      <c r="J431" s="492"/>
      <c r="K431" s="493"/>
      <c r="L431" s="491"/>
      <c r="M431" s="492"/>
      <c r="N431" s="493"/>
    </row>
    <row r="432" spans="1:14" ht="23.1" customHeight="1" x14ac:dyDescent="0.2">
      <c r="A432" s="228">
        <v>419</v>
      </c>
      <c r="B432" s="488"/>
      <c r="C432" s="466"/>
      <c r="D432" s="489"/>
      <c r="E432" s="467" t="str">
        <f t="shared" si="6"/>
        <v/>
      </c>
      <c r="F432" s="247"/>
      <c r="G432" s="126"/>
      <c r="H432" s="468" t="str">
        <f>IF(LEFT(G432,2)="48","R",IF(D432="","N/A",VLOOKUP(D432,UCM!$A$2:$B$2000,2,FALSE)))</f>
        <v>N/A</v>
      </c>
      <c r="I432" s="491"/>
      <c r="J432" s="492"/>
      <c r="K432" s="493"/>
      <c r="L432" s="491"/>
      <c r="M432" s="492"/>
      <c r="N432" s="493"/>
    </row>
    <row r="433" spans="1:14" ht="23.1" customHeight="1" x14ac:dyDescent="0.2">
      <c r="A433" s="228">
        <v>420</v>
      </c>
      <c r="B433" s="488"/>
      <c r="C433" s="466"/>
      <c r="D433" s="489"/>
      <c r="E433" s="467" t="str">
        <f t="shared" si="6"/>
        <v/>
      </c>
      <c r="F433" s="247"/>
      <c r="G433" s="126"/>
      <c r="H433" s="468" t="str">
        <f>IF(LEFT(G433,2)="48","R",IF(D433="","N/A",VLOOKUP(D433,UCM!$A$2:$B$2000,2,FALSE)))</f>
        <v>N/A</v>
      </c>
      <c r="I433" s="491"/>
      <c r="J433" s="492"/>
      <c r="K433" s="493"/>
      <c r="L433" s="491"/>
      <c r="M433" s="492"/>
      <c r="N433" s="493"/>
    </row>
    <row r="434" spans="1:14" ht="23.1" customHeight="1" x14ac:dyDescent="0.2">
      <c r="A434" s="490">
        <v>421</v>
      </c>
      <c r="B434" s="488"/>
      <c r="C434" s="466"/>
      <c r="D434" s="489"/>
      <c r="E434" s="467" t="str">
        <f t="shared" si="6"/>
        <v/>
      </c>
      <c r="F434" s="247"/>
      <c r="G434" s="126"/>
      <c r="H434" s="468" t="str">
        <f>IF(LEFT(G434,2)="48","R",IF(D434="","N/A",VLOOKUP(D434,UCM!$A$2:$B$2000,2,FALSE)))</f>
        <v>N/A</v>
      </c>
      <c r="I434" s="491"/>
      <c r="J434" s="492"/>
      <c r="K434" s="493"/>
      <c r="L434" s="491"/>
      <c r="M434" s="492"/>
      <c r="N434" s="493"/>
    </row>
    <row r="435" spans="1:14" ht="23.1" customHeight="1" x14ac:dyDescent="0.2">
      <c r="A435" s="228">
        <v>422</v>
      </c>
      <c r="B435" s="488"/>
      <c r="C435" s="466"/>
      <c r="D435" s="489"/>
      <c r="E435" s="467" t="str">
        <f t="shared" si="6"/>
        <v/>
      </c>
      <c r="F435" s="247"/>
      <c r="G435" s="126"/>
      <c r="H435" s="468" t="str">
        <f>IF(LEFT(G435,2)="48","R",IF(D435="","N/A",VLOOKUP(D435,UCM!$A$2:$B$2000,2,FALSE)))</f>
        <v>N/A</v>
      </c>
      <c r="I435" s="491"/>
      <c r="J435" s="492"/>
      <c r="K435" s="493"/>
      <c r="L435" s="491"/>
      <c r="M435" s="492"/>
      <c r="N435" s="493"/>
    </row>
    <row r="436" spans="1:14" ht="23.1" customHeight="1" x14ac:dyDescent="0.2">
      <c r="A436" s="228">
        <v>423</v>
      </c>
      <c r="B436" s="488"/>
      <c r="C436" s="466"/>
      <c r="D436" s="489"/>
      <c r="E436" s="467" t="str">
        <f t="shared" si="6"/>
        <v/>
      </c>
      <c r="F436" s="247"/>
      <c r="G436" s="126"/>
      <c r="H436" s="468" t="str">
        <f>IF(LEFT(G436,2)="48","R",IF(D436="","N/A",VLOOKUP(D436,UCM!$A$2:$B$2000,2,FALSE)))</f>
        <v>N/A</v>
      </c>
      <c r="I436" s="491"/>
      <c r="J436" s="492"/>
      <c r="K436" s="493"/>
      <c r="L436" s="491"/>
      <c r="M436" s="492"/>
      <c r="N436" s="493"/>
    </row>
    <row r="437" spans="1:14" ht="23.1" customHeight="1" x14ac:dyDescent="0.2">
      <c r="A437" s="490">
        <v>424</v>
      </c>
      <c r="B437" s="488"/>
      <c r="C437" s="466"/>
      <c r="D437" s="489"/>
      <c r="E437" s="467" t="str">
        <f t="shared" si="6"/>
        <v/>
      </c>
      <c r="F437" s="247"/>
      <c r="G437" s="126"/>
      <c r="H437" s="468" t="str">
        <f>IF(LEFT(G437,2)="48","R",IF(D437="","N/A",VLOOKUP(D437,UCM!$A$2:$B$2000,2,FALSE)))</f>
        <v>N/A</v>
      </c>
      <c r="I437" s="491"/>
      <c r="J437" s="492"/>
      <c r="K437" s="493"/>
      <c r="L437" s="491"/>
      <c r="M437" s="492"/>
      <c r="N437" s="493"/>
    </row>
    <row r="438" spans="1:14" ht="23.1" customHeight="1" x14ac:dyDescent="0.2">
      <c r="A438" s="228">
        <v>425</v>
      </c>
      <c r="B438" s="488"/>
      <c r="C438" s="466"/>
      <c r="D438" s="489"/>
      <c r="E438" s="467" t="str">
        <f t="shared" si="6"/>
        <v/>
      </c>
      <c r="F438" s="247"/>
      <c r="G438" s="126"/>
      <c r="H438" s="468" t="str">
        <f>IF(LEFT(G438,2)="48","R",IF(D438="","N/A",VLOOKUP(D438,UCM!$A$2:$B$2000,2,FALSE)))</f>
        <v>N/A</v>
      </c>
      <c r="I438" s="491"/>
      <c r="J438" s="492"/>
      <c r="K438" s="493"/>
      <c r="L438" s="491"/>
      <c r="M438" s="492"/>
      <c r="N438" s="493"/>
    </row>
    <row r="439" spans="1:14" ht="23.1" customHeight="1" x14ac:dyDescent="0.2">
      <c r="A439" s="228">
        <v>426</v>
      </c>
      <c r="B439" s="488"/>
      <c r="C439" s="466"/>
      <c r="D439" s="489"/>
      <c r="E439" s="467" t="str">
        <f t="shared" si="6"/>
        <v/>
      </c>
      <c r="F439" s="247"/>
      <c r="G439" s="126"/>
      <c r="H439" s="468" t="str">
        <f>IF(LEFT(G439,2)="48","R",IF(D439="","N/A",VLOOKUP(D439,UCM!$A$2:$B$2000,2,FALSE)))</f>
        <v>N/A</v>
      </c>
      <c r="I439" s="491"/>
      <c r="J439" s="492"/>
      <c r="K439" s="493"/>
      <c r="L439" s="491"/>
      <c r="M439" s="492"/>
      <c r="N439" s="493"/>
    </row>
    <row r="440" spans="1:14" ht="23.1" customHeight="1" x14ac:dyDescent="0.2">
      <c r="A440" s="490">
        <v>427</v>
      </c>
      <c r="B440" s="488"/>
      <c r="C440" s="466"/>
      <c r="D440" s="489"/>
      <c r="E440" s="467" t="str">
        <f t="shared" si="6"/>
        <v/>
      </c>
      <c r="F440" s="247"/>
      <c r="G440" s="126"/>
      <c r="H440" s="468" t="str">
        <f>IF(LEFT(G440,2)="48","R",IF(D440="","N/A",VLOOKUP(D440,UCM!$A$2:$B$2000,2,FALSE)))</f>
        <v>N/A</v>
      </c>
      <c r="I440" s="491"/>
      <c r="J440" s="492"/>
      <c r="K440" s="493"/>
      <c r="L440" s="491"/>
      <c r="M440" s="492"/>
      <c r="N440" s="493"/>
    </row>
    <row r="441" spans="1:14" ht="23.1" customHeight="1" x14ac:dyDescent="0.2">
      <c r="A441" s="228">
        <v>428</v>
      </c>
      <c r="B441" s="488"/>
      <c r="C441" s="466"/>
      <c r="D441" s="489"/>
      <c r="E441" s="467" t="str">
        <f t="shared" si="6"/>
        <v/>
      </c>
      <c r="F441" s="247"/>
      <c r="G441" s="126"/>
      <c r="H441" s="468" t="str">
        <f>IF(LEFT(G441,2)="48","R",IF(D441="","N/A",VLOOKUP(D441,UCM!$A$2:$B$2000,2,FALSE)))</f>
        <v>N/A</v>
      </c>
      <c r="I441" s="491"/>
      <c r="J441" s="492"/>
      <c r="K441" s="493"/>
      <c r="L441" s="491"/>
      <c r="M441" s="492"/>
      <c r="N441" s="493"/>
    </row>
    <row r="442" spans="1:14" ht="23.1" customHeight="1" x14ac:dyDescent="0.2">
      <c r="A442" s="228">
        <v>429</v>
      </c>
      <c r="B442" s="488"/>
      <c r="C442" s="466"/>
      <c r="D442" s="489"/>
      <c r="E442" s="467" t="str">
        <f t="shared" si="6"/>
        <v/>
      </c>
      <c r="F442" s="247"/>
      <c r="G442" s="126"/>
      <c r="H442" s="468" t="str">
        <f>IF(LEFT(G442,2)="48","R",IF(D442="","N/A",VLOOKUP(D442,UCM!$A$2:$B$2000,2,FALSE)))</f>
        <v>N/A</v>
      </c>
      <c r="I442" s="491"/>
      <c r="J442" s="492"/>
      <c r="K442" s="493"/>
      <c r="L442" s="491"/>
      <c r="M442" s="492"/>
      <c r="N442" s="493"/>
    </row>
    <row r="443" spans="1:14" ht="23.1" customHeight="1" x14ac:dyDescent="0.2">
      <c r="A443" s="490">
        <v>430</v>
      </c>
      <c r="B443" s="488"/>
      <c r="C443" s="466"/>
      <c r="D443" s="489"/>
      <c r="E443" s="467" t="str">
        <f t="shared" si="6"/>
        <v/>
      </c>
      <c r="F443" s="247"/>
      <c r="G443" s="126"/>
      <c r="H443" s="468" t="str">
        <f>IF(LEFT(G443,2)="48","R",IF(D443="","N/A",VLOOKUP(D443,UCM!$A$2:$B$2000,2,FALSE)))</f>
        <v>N/A</v>
      </c>
      <c r="I443" s="491"/>
      <c r="J443" s="492"/>
      <c r="K443" s="493"/>
      <c r="L443" s="491"/>
      <c r="M443" s="492"/>
      <c r="N443" s="493"/>
    </row>
    <row r="444" spans="1:14" ht="23.1" customHeight="1" x14ac:dyDescent="0.2">
      <c r="A444" s="228">
        <v>431</v>
      </c>
      <c r="B444" s="488"/>
      <c r="C444" s="466"/>
      <c r="D444" s="489"/>
      <c r="E444" s="467" t="str">
        <f t="shared" si="6"/>
        <v/>
      </c>
      <c r="F444" s="247"/>
      <c r="G444" s="126"/>
      <c r="H444" s="468" t="str">
        <f>IF(LEFT(G444,2)="48","R",IF(D444="","N/A",VLOOKUP(D444,UCM!$A$2:$B$2000,2,FALSE)))</f>
        <v>N/A</v>
      </c>
      <c r="I444" s="491"/>
      <c r="J444" s="492"/>
      <c r="K444" s="493"/>
      <c r="L444" s="491"/>
      <c r="M444" s="492"/>
      <c r="N444" s="493"/>
    </row>
    <row r="445" spans="1:14" ht="23.1" customHeight="1" x14ac:dyDescent="0.2">
      <c r="A445" s="228">
        <v>432</v>
      </c>
      <c r="B445" s="488"/>
      <c r="C445" s="466"/>
      <c r="D445" s="489"/>
      <c r="E445" s="467" t="str">
        <f t="shared" si="6"/>
        <v/>
      </c>
      <c r="F445" s="247"/>
      <c r="G445" s="126"/>
      <c r="H445" s="468" t="str">
        <f>IF(LEFT(G445,2)="48","R",IF(D445="","N/A",VLOOKUP(D445,UCM!$A$2:$B$2000,2,FALSE)))</f>
        <v>N/A</v>
      </c>
      <c r="I445" s="491"/>
      <c r="J445" s="492"/>
      <c r="K445" s="493"/>
      <c r="L445" s="491"/>
      <c r="M445" s="492"/>
      <c r="N445" s="493"/>
    </row>
    <row r="446" spans="1:14" ht="23.1" customHeight="1" x14ac:dyDescent="0.2">
      <c r="A446" s="490">
        <v>433</v>
      </c>
      <c r="B446" s="488"/>
      <c r="C446" s="466"/>
      <c r="D446" s="489"/>
      <c r="E446" s="467" t="str">
        <f t="shared" ref="E446:E509" si="7">IF(B446="","",(CONCATENATE(TEXT(B446,"###0000_);[Red](#,##0)")," ", TEXT(C446,"###000_);[Red](#,##0)")," ", TEXT(D446,"###0000_);[Red](#,##0)"))))</f>
        <v/>
      </c>
      <c r="F446" s="247"/>
      <c r="G446" s="126"/>
      <c r="H446" s="468" t="str">
        <f>IF(LEFT(G446,2)="48","R",IF(D446="","N/A",VLOOKUP(D446,UCM!$A$2:$B$2000,2,FALSE)))</f>
        <v>N/A</v>
      </c>
      <c r="I446" s="491"/>
      <c r="J446" s="492"/>
      <c r="K446" s="493"/>
      <c r="L446" s="491"/>
      <c r="M446" s="492"/>
      <c r="N446" s="493"/>
    </row>
    <row r="447" spans="1:14" ht="23.1" customHeight="1" x14ac:dyDescent="0.2">
      <c r="A447" s="228">
        <v>434</v>
      </c>
      <c r="B447" s="488"/>
      <c r="C447" s="466"/>
      <c r="D447" s="489"/>
      <c r="E447" s="467" t="str">
        <f t="shared" si="7"/>
        <v/>
      </c>
      <c r="F447" s="247"/>
      <c r="G447" s="126"/>
      <c r="H447" s="468" t="str">
        <f>IF(LEFT(G447,2)="48","R",IF(D447="","N/A",VLOOKUP(D447,UCM!$A$2:$B$2000,2,FALSE)))</f>
        <v>N/A</v>
      </c>
      <c r="I447" s="491"/>
      <c r="J447" s="492"/>
      <c r="K447" s="493"/>
      <c r="L447" s="491"/>
      <c r="M447" s="492"/>
      <c r="N447" s="493"/>
    </row>
    <row r="448" spans="1:14" ht="23.1" customHeight="1" x14ac:dyDescent="0.2">
      <c r="A448" s="228">
        <v>435</v>
      </c>
      <c r="B448" s="488"/>
      <c r="C448" s="466"/>
      <c r="D448" s="489"/>
      <c r="E448" s="467" t="str">
        <f t="shared" si="7"/>
        <v/>
      </c>
      <c r="F448" s="247"/>
      <c r="G448" s="126"/>
      <c r="H448" s="468" t="str">
        <f>IF(LEFT(G448,2)="48","R",IF(D448="","N/A",VLOOKUP(D448,UCM!$A$2:$B$2000,2,FALSE)))</f>
        <v>N/A</v>
      </c>
      <c r="I448" s="491"/>
      <c r="J448" s="492"/>
      <c r="K448" s="493"/>
      <c r="L448" s="491"/>
      <c r="M448" s="492"/>
      <c r="N448" s="493"/>
    </row>
    <row r="449" spans="1:14" ht="23.1" customHeight="1" x14ac:dyDescent="0.2">
      <c r="A449" s="490">
        <v>436</v>
      </c>
      <c r="B449" s="488"/>
      <c r="C449" s="466"/>
      <c r="D449" s="489"/>
      <c r="E449" s="467" t="str">
        <f t="shared" si="7"/>
        <v/>
      </c>
      <c r="F449" s="247"/>
      <c r="G449" s="126"/>
      <c r="H449" s="468" t="str">
        <f>IF(LEFT(G449,2)="48","R",IF(D449="","N/A",VLOOKUP(D449,UCM!$A$2:$B$2000,2,FALSE)))</f>
        <v>N/A</v>
      </c>
      <c r="I449" s="491"/>
      <c r="J449" s="492"/>
      <c r="K449" s="493"/>
      <c r="L449" s="491"/>
      <c r="M449" s="492"/>
      <c r="N449" s="493"/>
    </row>
    <row r="450" spans="1:14" ht="23.1" customHeight="1" x14ac:dyDescent="0.2">
      <c r="A450" s="228">
        <v>437</v>
      </c>
      <c r="B450" s="488"/>
      <c r="C450" s="466"/>
      <c r="D450" s="489"/>
      <c r="E450" s="467" t="str">
        <f t="shared" si="7"/>
        <v/>
      </c>
      <c r="F450" s="247"/>
      <c r="G450" s="126"/>
      <c r="H450" s="468" t="str">
        <f>IF(LEFT(G450,2)="48","R",IF(D450="","N/A",VLOOKUP(D450,UCM!$A$2:$B$2000,2,FALSE)))</f>
        <v>N/A</v>
      </c>
      <c r="I450" s="491"/>
      <c r="J450" s="492"/>
      <c r="K450" s="493"/>
      <c r="L450" s="491"/>
      <c r="M450" s="492"/>
      <c r="N450" s="493"/>
    </row>
    <row r="451" spans="1:14" ht="23.1" customHeight="1" x14ac:dyDescent="0.2">
      <c r="A451" s="228">
        <v>438</v>
      </c>
      <c r="B451" s="488"/>
      <c r="C451" s="466"/>
      <c r="D451" s="489"/>
      <c r="E451" s="467" t="str">
        <f t="shared" si="7"/>
        <v/>
      </c>
      <c r="F451" s="247"/>
      <c r="G451" s="126"/>
      <c r="H451" s="468" t="str">
        <f>IF(LEFT(G451,2)="48","R",IF(D451="","N/A",VLOOKUP(D451,UCM!$A$2:$B$2000,2,FALSE)))</f>
        <v>N/A</v>
      </c>
      <c r="I451" s="491"/>
      <c r="J451" s="492"/>
      <c r="K451" s="493"/>
      <c r="L451" s="491"/>
      <c r="M451" s="492"/>
      <c r="N451" s="493"/>
    </row>
    <row r="452" spans="1:14" ht="23.1" customHeight="1" x14ac:dyDescent="0.2">
      <c r="A452" s="490">
        <v>439</v>
      </c>
      <c r="B452" s="488"/>
      <c r="C452" s="466"/>
      <c r="D452" s="489"/>
      <c r="E452" s="467" t="str">
        <f t="shared" si="7"/>
        <v/>
      </c>
      <c r="F452" s="247"/>
      <c r="G452" s="126"/>
      <c r="H452" s="468" t="str">
        <f>IF(LEFT(G452,2)="48","R",IF(D452="","N/A",VLOOKUP(D452,UCM!$A$2:$B$2000,2,FALSE)))</f>
        <v>N/A</v>
      </c>
      <c r="I452" s="491"/>
      <c r="J452" s="492"/>
      <c r="K452" s="493"/>
      <c r="L452" s="491"/>
      <c r="M452" s="492"/>
      <c r="N452" s="493"/>
    </row>
    <row r="453" spans="1:14" ht="23.1" customHeight="1" x14ac:dyDescent="0.2">
      <c r="A453" s="228">
        <v>440</v>
      </c>
      <c r="B453" s="488"/>
      <c r="C453" s="466"/>
      <c r="D453" s="489"/>
      <c r="E453" s="467" t="str">
        <f t="shared" si="7"/>
        <v/>
      </c>
      <c r="F453" s="247"/>
      <c r="G453" s="126"/>
      <c r="H453" s="468" t="str">
        <f>IF(LEFT(G453,2)="48","R",IF(D453="","N/A",VLOOKUP(D453,UCM!$A$2:$B$2000,2,FALSE)))</f>
        <v>N/A</v>
      </c>
      <c r="I453" s="491"/>
      <c r="J453" s="492"/>
      <c r="K453" s="493"/>
      <c r="L453" s="491"/>
      <c r="M453" s="492"/>
      <c r="N453" s="493"/>
    </row>
    <row r="454" spans="1:14" ht="23.1" customHeight="1" x14ac:dyDescent="0.2">
      <c r="A454" s="228">
        <v>441</v>
      </c>
      <c r="B454" s="488"/>
      <c r="C454" s="466"/>
      <c r="D454" s="489"/>
      <c r="E454" s="467" t="str">
        <f t="shared" si="7"/>
        <v/>
      </c>
      <c r="F454" s="247"/>
      <c r="G454" s="126"/>
      <c r="H454" s="468" t="str">
        <f>IF(LEFT(G454,2)="48","R",IF(D454="","N/A",VLOOKUP(D454,UCM!$A$2:$B$2000,2,FALSE)))</f>
        <v>N/A</v>
      </c>
      <c r="I454" s="491"/>
      <c r="J454" s="492"/>
      <c r="K454" s="493"/>
      <c r="L454" s="491"/>
      <c r="M454" s="492"/>
      <c r="N454" s="493"/>
    </row>
    <row r="455" spans="1:14" ht="23.1" customHeight="1" x14ac:dyDescent="0.2">
      <c r="A455" s="490">
        <v>442</v>
      </c>
      <c r="B455" s="488"/>
      <c r="C455" s="466"/>
      <c r="D455" s="489"/>
      <c r="E455" s="467" t="str">
        <f t="shared" si="7"/>
        <v/>
      </c>
      <c r="F455" s="247"/>
      <c r="G455" s="126"/>
      <c r="H455" s="468" t="str">
        <f>IF(LEFT(G455,2)="48","R",IF(D455="","N/A",VLOOKUP(D455,UCM!$A$2:$B$2000,2,FALSE)))</f>
        <v>N/A</v>
      </c>
      <c r="I455" s="491"/>
      <c r="J455" s="492"/>
      <c r="K455" s="493"/>
      <c r="L455" s="491"/>
      <c r="M455" s="492"/>
      <c r="N455" s="493"/>
    </row>
    <row r="456" spans="1:14" ht="23.1" customHeight="1" x14ac:dyDescent="0.2">
      <c r="A456" s="228">
        <v>443</v>
      </c>
      <c r="B456" s="488"/>
      <c r="C456" s="466"/>
      <c r="D456" s="489"/>
      <c r="E456" s="467" t="str">
        <f t="shared" si="7"/>
        <v/>
      </c>
      <c r="F456" s="247"/>
      <c r="G456" s="126"/>
      <c r="H456" s="468" t="str">
        <f>IF(LEFT(G456,2)="48","R",IF(D456="","N/A",VLOOKUP(D456,UCM!$A$2:$B$2000,2,FALSE)))</f>
        <v>N/A</v>
      </c>
      <c r="I456" s="491"/>
      <c r="J456" s="492"/>
      <c r="K456" s="493"/>
      <c r="L456" s="491"/>
      <c r="M456" s="492"/>
      <c r="N456" s="493"/>
    </row>
    <row r="457" spans="1:14" ht="23.1" customHeight="1" x14ac:dyDescent="0.2">
      <c r="A457" s="228">
        <v>444</v>
      </c>
      <c r="B457" s="488"/>
      <c r="C457" s="466"/>
      <c r="D457" s="489"/>
      <c r="E457" s="467" t="str">
        <f t="shared" si="7"/>
        <v/>
      </c>
      <c r="F457" s="247"/>
      <c r="G457" s="126"/>
      <c r="H457" s="468" t="str">
        <f>IF(LEFT(G457,2)="48","R",IF(D457="","N/A",VLOOKUP(D457,UCM!$A$2:$B$2000,2,FALSE)))</f>
        <v>N/A</v>
      </c>
      <c r="I457" s="491"/>
      <c r="J457" s="492"/>
      <c r="K457" s="493"/>
      <c r="L457" s="491"/>
      <c r="M457" s="492"/>
      <c r="N457" s="493"/>
    </row>
    <row r="458" spans="1:14" ht="23.1" customHeight="1" x14ac:dyDescent="0.2">
      <c r="A458" s="490">
        <v>445</v>
      </c>
      <c r="B458" s="488"/>
      <c r="C458" s="466"/>
      <c r="D458" s="489"/>
      <c r="E458" s="467" t="str">
        <f t="shared" si="7"/>
        <v/>
      </c>
      <c r="F458" s="247"/>
      <c r="G458" s="126"/>
      <c r="H458" s="468" t="str">
        <f>IF(LEFT(G458,2)="48","R",IF(D458="","N/A",VLOOKUP(D458,UCM!$A$2:$B$2000,2,FALSE)))</f>
        <v>N/A</v>
      </c>
      <c r="I458" s="491"/>
      <c r="J458" s="492"/>
      <c r="K458" s="493"/>
      <c r="L458" s="491"/>
      <c r="M458" s="492"/>
      <c r="N458" s="493"/>
    </row>
    <row r="459" spans="1:14" ht="23.1" customHeight="1" x14ac:dyDescent="0.2">
      <c r="A459" s="228">
        <v>446</v>
      </c>
      <c r="B459" s="488"/>
      <c r="C459" s="466"/>
      <c r="D459" s="489"/>
      <c r="E459" s="467" t="str">
        <f t="shared" si="7"/>
        <v/>
      </c>
      <c r="F459" s="247"/>
      <c r="G459" s="126"/>
      <c r="H459" s="468" t="str">
        <f>IF(LEFT(G459,2)="48","R",IF(D459="","N/A",VLOOKUP(D459,UCM!$A$2:$B$2000,2,FALSE)))</f>
        <v>N/A</v>
      </c>
      <c r="I459" s="491"/>
      <c r="J459" s="492"/>
      <c r="K459" s="493"/>
      <c r="L459" s="491"/>
      <c r="M459" s="492"/>
      <c r="N459" s="493"/>
    </row>
    <row r="460" spans="1:14" ht="23.1" customHeight="1" x14ac:dyDescent="0.2">
      <c r="A460" s="228">
        <v>447</v>
      </c>
      <c r="B460" s="488"/>
      <c r="C460" s="466"/>
      <c r="D460" s="489"/>
      <c r="E460" s="467" t="str">
        <f t="shared" si="7"/>
        <v/>
      </c>
      <c r="F460" s="247"/>
      <c r="G460" s="126"/>
      <c r="H460" s="468" t="str">
        <f>IF(LEFT(G460,2)="48","R",IF(D460="","N/A",VLOOKUP(D460,UCM!$A$2:$B$2000,2,FALSE)))</f>
        <v>N/A</v>
      </c>
      <c r="I460" s="491"/>
      <c r="J460" s="492"/>
      <c r="K460" s="493"/>
      <c r="L460" s="491"/>
      <c r="M460" s="492"/>
      <c r="N460" s="493"/>
    </row>
    <row r="461" spans="1:14" ht="23.1" customHeight="1" x14ac:dyDescent="0.2">
      <c r="A461" s="490">
        <v>448</v>
      </c>
      <c r="B461" s="488"/>
      <c r="C461" s="466"/>
      <c r="D461" s="489"/>
      <c r="E461" s="467" t="str">
        <f t="shared" si="7"/>
        <v/>
      </c>
      <c r="F461" s="247"/>
      <c r="G461" s="126"/>
      <c r="H461" s="468" t="str">
        <f>IF(LEFT(G461,2)="48","R",IF(D461="","N/A",VLOOKUP(D461,UCM!$A$2:$B$2000,2,FALSE)))</f>
        <v>N/A</v>
      </c>
      <c r="I461" s="491"/>
      <c r="J461" s="492"/>
      <c r="K461" s="493"/>
      <c r="L461" s="491"/>
      <c r="M461" s="492"/>
      <c r="N461" s="493"/>
    </row>
    <row r="462" spans="1:14" ht="23.1" customHeight="1" x14ac:dyDescent="0.2">
      <c r="A462" s="228">
        <v>449</v>
      </c>
      <c r="B462" s="488"/>
      <c r="C462" s="466"/>
      <c r="D462" s="489"/>
      <c r="E462" s="467" t="str">
        <f t="shared" si="7"/>
        <v/>
      </c>
      <c r="F462" s="247"/>
      <c r="G462" s="126"/>
      <c r="H462" s="468" t="str">
        <f>IF(LEFT(G462,2)="48","R",IF(D462="","N/A",VLOOKUP(D462,UCM!$A$2:$B$2000,2,FALSE)))</f>
        <v>N/A</v>
      </c>
      <c r="I462" s="491"/>
      <c r="J462" s="492"/>
      <c r="K462" s="493"/>
      <c r="L462" s="491"/>
      <c r="M462" s="492"/>
      <c r="N462" s="493"/>
    </row>
    <row r="463" spans="1:14" ht="23.1" customHeight="1" x14ac:dyDescent="0.2">
      <c r="A463" s="228">
        <v>450</v>
      </c>
      <c r="B463" s="488"/>
      <c r="C463" s="466"/>
      <c r="D463" s="489"/>
      <c r="E463" s="467" t="str">
        <f t="shared" si="7"/>
        <v/>
      </c>
      <c r="F463" s="247"/>
      <c r="G463" s="126"/>
      <c r="H463" s="468" t="str">
        <f>IF(LEFT(G463,2)="48","R",IF(D463="","N/A",VLOOKUP(D463,UCM!$A$2:$B$2000,2,FALSE)))</f>
        <v>N/A</v>
      </c>
      <c r="I463" s="491"/>
      <c r="J463" s="492"/>
      <c r="K463" s="493"/>
      <c r="L463" s="491"/>
      <c r="M463" s="492"/>
      <c r="N463" s="493"/>
    </row>
    <row r="464" spans="1:14" ht="23.1" customHeight="1" x14ac:dyDescent="0.2">
      <c r="A464" s="490">
        <v>451</v>
      </c>
      <c r="B464" s="488"/>
      <c r="C464" s="466"/>
      <c r="D464" s="489"/>
      <c r="E464" s="467" t="str">
        <f t="shared" si="7"/>
        <v/>
      </c>
      <c r="F464" s="247"/>
      <c r="G464" s="126"/>
      <c r="H464" s="468" t="str">
        <f>IF(LEFT(G464,2)="48","R",IF(D464="","N/A",VLOOKUP(D464,UCM!$A$2:$B$2000,2,FALSE)))</f>
        <v>N/A</v>
      </c>
      <c r="I464" s="491"/>
      <c r="J464" s="492"/>
      <c r="K464" s="493"/>
      <c r="L464" s="491"/>
      <c r="M464" s="492"/>
      <c r="N464" s="493"/>
    </row>
    <row r="465" spans="1:14" ht="23.1" customHeight="1" x14ac:dyDescent="0.2">
      <c r="A465" s="228">
        <v>452</v>
      </c>
      <c r="B465" s="488"/>
      <c r="C465" s="466"/>
      <c r="D465" s="489"/>
      <c r="E465" s="467" t="str">
        <f t="shared" si="7"/>
        <v/>
      </c>
      <c r="F465" s="247"/>
      <c r="G465" s="126"/>
      <c r="H465" s="468" t="str">
        <f>IF(LEFT(G465,2)="48","R",IF(D465="","N/A",VLOOKUP(D465,UCM!$A$2:$B$2000,2,FALSE)))</f>
        <v>N/A</v>
      </c>
      <c r="I465" s="491"/>
      <c r="J465" s="492"/>
      <c r="K465" s="493"/>
      <c r="L465" s="491"/>
      <c r="M465" s="492"/>
      <c r="N465" s="493"/>
    </row>
    <row r="466" spans="1:14" ht="23.1" customHeight="1" x14ac:dyDescent="0.2">
      <c r="A466" s="228">
        <v>453</v>
      </c>
      <c r="B466" s="488"/>
      <c r="C466" s="466"/>
      <c r="D466" s="489"/>
      <c r="E466" s="467" t="str">
        <f t="shared" si="7"/>
        <v/>
      </c>
      <c r="F466" s="247"/>
      <c r="G466" s="126"/>
      <c r="H466" s="468" t="str">
        <f>IF(LEFT(G466,2)="48","R",IF(D466="","N/A",VLOOKUP(D466,UCM!$A$2:$B$2000,2,FALSE)))</f>
        <v>N/A</v>
      </c>
      <c r="I466" s="491"/>
      <c r="J466" s="492"/>
      <c r="K466" s="493"/>
      <c r="L466" s="491"/>
      <c r="M466" s="492"/>
      <c r="N466" s="493"/>
    </row>
    <row r="467" spans="1:14" ht="23.1" customHeight="1" x14ac:dyDescent="0.2">
      <c r="A467" s="490">
        <v>454</v>
      </c>
      <c r="B467" s="488"/>
      <c r="C467" s="466"/>
      <c r="D467" s="489"/>
      <c r="E467" s="467" t="str">
        <f t="shared" si="7"/>
        <v/>
      </c>
      <c r="F467" s="247"/>
      <c r="G467" s="126"/>
      <c r="H467" s="468" t="str">
        <f>IF(LEFT(G467,2)="48","R",IF(D467="","N/A",VLOOKUP(D467,UCM!$A$2:$B$2000,2,FALSE)))</f>
        <v>N/A</v>
      </c>
      <c r="I467" s="491"/>
      <c r="J467" s="492"/>
      <c r="K467" s="493"/>
      <c r="L467" s="491"/>
      <c r="M467" s="492"/>
      <c r="N467" s="493"/>
    </row>
    <row r="468" spans="1:14" ht="23.1" customHeight="1" x14ac:dyDescent="0.2">
      <c r="A468" s="228">
        <v>455</v>
      </c>
      <c r="B468" s="488"/>
      <c r="C468" s="466"/>
      <c r="D468" s="489"/>
      <c r="E468" s="467" t="str">
        <f t="shared" si="7"/>
        <v/>
      </c>
      <c r="F468" s="247"/>
      <c r="G468" s="126"/>
      <c r="H468" s="468" t="str">
        <f>IF(LEFT(G468,2)="48","R",IF(D468="","N/A",VLOOKUP(D468,UCM!$A$2:$B$2000,2,FALSE)))</f>
        <v>N/A</v>
      </c>
      <c r="I468" s="491"/>
      <c r="J468" s="492"/>
      <c r="K468" s="493"/>
      <c r="L468" s="491"/>
      <c r="M468" s="492"/>
      <c r="N468" s="493"/>
    </row>
    <row r="469" spans="1:14" ht="23.1" customHeight="1" x14ac:dyDescent="0.2">
      <c r="A469" s="228">
        <v>456</v>
      </c>
      <c r="B469" s="488"/>
      <c r="C469" s="466"/>
      <c r="D469" s="489"/>
      <c r="E469" s="467" t="str">
        <f t="shared" si="7"/>
        <v/>
      </c>
      <c r="F469" s="247"/>
      <c r="G469" s="126"/>
      <c r="H469" s="468" t="str">
        <f>IF(LEFT(G469,2)="48","R",IF(D469="","N/A",VLOOKUP(D469,UCM!$A$2:$B$2000,2,FALSE)))</f>
        <v>N/A</v>
      </c>
      <c r="I469" s="491"/>
      <c r="J469" s="492"/>
      <c r="K469" s="493"/>
      <c r="L469" s="491"/>
      <c r="M469" s="492"/>
      <c r="N469" s="493"/>
    </row>
    <row r="470" spans="1:14" ht="23.1" customHeight="1" x14ac:dyDescent="0.2">
      <c r="A470" s="490">
        <v>457</v>
      </c>
      <c r="B470" s="488"/>
      <c r="C470" s="466"/>
      <c r="D470" s="489"/>
      <c r="E470" s="467" t="str">
        <f t="shared" si="7"/>
        <v/>
      </c>
      <c r="F470" s="247"/>
      <c r="G470" s="126"/>
      <c r="H470" s="468" t="str">
        <f>IF(LEFT(G470,2)="48","R",IF(D470="","N/A",VLOOKUP(D470,UCM!$A$2:$B$2000,2,FALSE)))</f>
        <v>N/A</v>
      </c>
      <c r="I470" s="491"/>
      <c r="J470" s="492"/>
      <c r="K470" s="493"/>
      <c r="L470" s="491"/>
      <c r="M470" s="492"/>
      <c r="N470" s="493"/>
    </row>
    <row r="471" spans="1:14" ht="23.1" customHeight="1" x14ac:dyDescent="0.2">
      <c r="A471" s="228">
        <v>458</v>
      </c>
      <c r="B471" s="488"/>
      <c r="C471" s="466"/>
      <c r="D471" s="489"/>
      <c r="E471" s="467" t="str">
        <f t="shared" si="7"/>
        <v/>
      </c>
      <c r="F471" s="247"/>
      <c r="G471" s="126"/>
      <c r="H471" s="468" t="str">
        <f>IF(LEFT(G471,2)="48","R",IF(D471="","N/A",VLOOKUP(D471,UCM!$A$2:$B$2000,2,FALSE)))</f>
        <v>N/A</v>
      </c>
      <c r="I471" s="491"/>
      <c r="J471" s="492"/>
      <c r="K471" s="493"/>
      <c r="L471" s="491"/>
      <c r="M471" s="492"/>
      <c r="N471" s="493"/>
    </row>
    <row r="472" spans="1:14" ht="23.1" customHeight="1" x14ac:dyDescent="0.2">
      <c r="A472" s="228">
        <v>459</v>
      </c>
      <c r="B472" s="488"/>
      <c r="C472" s="466"/>
      <c r="D472" s="489"/>
      <c r="E472" s="467" t="str">
        <f t="shared" si="7"/>
        <v/>
      </c>
      <c r="F472" s="247"/>
      <c r="G472" s="126"/>
      <c r="H472" s="468" t="str">
        <f>IF(LEFT(G472,2)="48","R",IF(D472="","N/A",VLOOKUP(D472,UCM!$A$2:$B$2000,2,FALSE)))</f>
        <v>N/A</v>
      </c>
      <c r="I472" s="491"/>
      <c r="J472" s="492"/>
      <c r="K472" s="493"/>
      <c r="L472" s="491"/>
      <c r="M472" s="492"/>
      <c r="N472" s="493"/>
    </row>
    <row r="473" spans="1:14" ht="23.1" customHeight="1" x14ac:dyDescent="0.2">
      <c r="A473" s="490">
        <v>460</v>
      </c>
      <c r="B473" s="488"/>
      <c r="C473" s="466"/>
      <c r="D473" s="489"/>
      <c r="E473" s="467" t="str">
        <f t="shared" si="7"/>
        <v/>
      </c>
      <c r="F473" s="247"/>
      <c r="G473" s="126"/>
      <c r="H473" s="468" t="str">
        <f>IF(LEFT(G473,2)="48","R",IF(D473="","N/A",VLOOKUP(D473,UCM!$A$2:$B$2000,2,FALSE)))</f>
        <v>N/A</v>
      </c>
      <c r="I473" s="491"/>
      <c r="J473" s="492"/>
      <c r="K473" s="493"/>
      <c r="L473" s="491"/>
      <c r="M473" s="492"/>
      <c r="N473" s="493"/>
    </row>
    <row r="474" spans="1:14" ht="23.1" customHeight="1" x14ac:dyDescent="0.2">
      <c r="A474" s="228">
        <v>461</v>
      </c>
      <c r="B474" s="488"/>
      <c r="C474" s="466"/>
      <c r="D474" s="489"/>
      <c r="E474" s="467" t="str">
        <f t="shared" si="7"/>
        <v/>
      </c>
      <c r="F474" s="247"/>
      <c r="G474" s="126"/>
      <c r="H474" s="468" t="str">
        <f>IF(LEFT(G474,2)="48","R",IF(D474="","N/A",VLOOKUP(D474,UCM!$A$2:$B$2000,2,FALSE)))</f>
        <v>N/A</v>
      </c>
      <c r="I474" s="491"/>
      <c r="J474" s="492"/>
      <c r="K474" s="493"/>
      <c r="L474" s="491"/>
      <c r="M474" s="492"/>
      <c r="N474" s="493"/>
    </row>
    <row r="475" spans="1:14" ht="23.1" customHeight="1" x14ac:dyDescent="0.2">
      <c r="A475" s="228">
        <v>462</v>
      </c>
      <c r="B475" s="488"/>
      <c r="C475" s="466"/>
      <c r="D475" s="489"/>
      <c r="E475" s="467" t="str">
        <f t="shared" si="7"/>
        <v/>
      </c>
      <c r="F475" s="247"/>
      <c r="G475" s="126"/>
      <c r="H475" s="468" t="str">
        <f>IF(LEFT(G475,2)="48","R",IF(D475="","N/A",VLOOKUP(D475,UCM!$A$2:$B$2000,2,FALSE)))</f>
        <v>N/A</v>
      </c>
      <c r="I475" s="491"/>
      <c r="J475" s="492"/>
      <c r="K475" s="493"/>
      <c r="L475" s="491"/>
      <c r="M475" s="492"/>
      <c r="N475" s="493"/>
    </row>
    <row r="476" spans="1:14" ht="23.1" customHeight="1" x14ac:dyDescent="0.2">
      <c r="A476" s="490">
        <v>463</v>
      </c>
      <c r="B476" s="488"/>
      <c r="C476" s="466"/>
      <c r="D476" s="489"/>
      <c r="E476" s="467" t="str">
        <f t="shared" si="7"/>
        <v/>
      </c>
      <c r="F476" s="247"/>
      <c r="G476" s="126"/>
      <c r="H476" s="468" t="str">
        <f>IF(LEFT(G476,2)="48","R",IF(D476="","N/A",VLOOKUP(D476,UCM!$A$2:$B$2000,2,FALSE)))</f>
        <v>N/A</v>
      </c>
      <c r="I476" s="491"/>
      <c r="J476" s="492"/>
      <c r="K476" s="493"/>
      <c r="L476" s="491"/>
      <c r="M476" s="492"/>
      <c r="N476" s="493"/>
    </row>
    <row r="477" spans="1:14" ht="23.1" customHeight="1" x14ac:dyDescent="0.2">
      <c r="A477" s="228">
        <v>464</v>
      </c>
      <c r="B477" s="488"/>
      <c r="C477" s="466"/>
      <c r="D477" s="489"/>
      <c r="E477" s="467" t="str">
        <f t="shared" si="7"/>
        <v/>
      </c>
      <c r="F477" s="247"/>
      <c r="G477" s="126"/>
      <c r="H477" s="468" t="str">
        <f>IF(LEFT(G477,2)="48","R",IF(D477="","N/A",VLOOKUP(D477,UCM!$A$2:$B$2000,2,FALSE)))</f>
        <v>N/A</v>
      </c>
      <c r="I477" s="491"/>
      <c r="J477" s="492"/>
      <c r="K477" s="493"/>
      <c r="L477" s="491"/>
      <c r="M477" s="492"/>
      <c r="N477" s="493"/>
    </row>
    <row r="478" spans="1:14" ht="23.1" customHeight="1" x14ac:dyDescent="0.2">
      <c r="A478" s="228">
        <v>465</v>
      </c>
      <c r="B478" s="488"/>
      <c r="C478" s="466"/>
      <c r="D478" s="489"/>
      <c r="E478" s="467" t="str">
        <f t="shared" si="7"/>
        <v/>
      </c>
      <c r="F478" s="247"/>
      <c r="G478" s="126"/>
      <c r="H478" s="468" t="str">
        <f>IF(LEFT(G478,2)="48","R",IF(D478="","N/A",VLOOKUP(D478,UCM!$A$2:$B$2000,2,FALSE)))</f>
        <v>N/A</v>
      </c>
      <c r="I478" s="491"/>
      <c r="J478" s="492"/>
      <c r="K478" s="493"/>
      <c r="L478" s="491"/>
      <c r="M478" s="492"/>
      <c r="N478" s="493"/>
    </row>
    <row r="479" spans="1:14" ht="23.1" customHeight="1" x14ac:dyDescent="0.2">
      <c r="A479" s="490">
        <v>466</v>
      </c>
      <c r="B479" s="488"/>
      <c r="C479" s="466"/>
      <c r="D479" s="489"/>
      <c r="E479" s="467" t="str">
        <f t="shared" si="7"/>
        <v/>
      </c>
      <c r="F479" s="247"/>
      <c r="G479" s="126"/>
      <c r="H479" s="468" t="str">
        <f>IF(LEFT(G479,2)="48","R",IF(D479="","N/A",VLOOKUP(D479,UCM!$A$2:$B$2000,2,FALSE)))</f>
        <v>N/A</v>
      </c>
      <c r="I479" s="491"/>
      <c r="J479" s="492"/>
      <c r="K479" s="493"/>
      <c r="L479" s="491"/>
      <c r="M479" s="492"/>
      <c r="N479" s="493"/>
    </row>
    <row r="480" spans="1:14" ht="23.1" customHeight="1" x14ac:dyDescent="0.2">
      <c r="A480" s="228">
        <v>467</v>
      </c>
      <c r="B480" s="488"/>
      <c r="C480" s="466"/>
      <c r="D480" s="489"/>
      <c r="E480" s="467" t="str">
        <f t="shared" si="7"/>
        <v/>
      </c>
      <c r="F480" s="247"/>
      <c r="G480" s="126"/>
      <c r="H480" s="468" t="str">
        <f>IF(LEFT(G480,2)="48","R",IF(D480="","N/A",VLOOKUP(D480,UCM!$A$2:$B$2000,2,FALSE)))</f>
        <v>N/A</v>
      </c>
      <c r="I480" s="491"/>
      <c r="J480" s="492"/>
      <c r="K480" s="493"/>
      <c r="L480" s="491"/>
      <c r="M480" s="492"/>
      <c r="N480" s="493"/>
    </row>
    <row r="481" spans="1:14" ht="23.1" customHeight="1" x14ac:dyDescent="0.2">
      <c r="A481" s="228">
        <v>468</v>
      </c>
      <c r="B481" s="488"/>
      <c r="C481" s="466"/>
      <c r="D481" s="489"/>
      <c r="E481" s="467" t="str">
        <f t="shared" si="7"/>
        <v/>
      </c>
      <c r="F481" s="247"/>
      <c r="G481" s="126"/>
      <c r="H481" s="468" t="str">
        <f>IF(LEFT(G481,2)="48","R",IF(D481="","N/A",VLOOKUP(D481,UCM!$A$2:$B$2000,2,FALSE)))</f>
        <v>N/A</v>
      </c>
      <c r="I481" s="491"/>
      <c r="J481" s="492"/>
      <c r="K481" s="493"/>
      <c r="L481" s="491"/>
      <c r="M481" s="492"/>
      <c r="N481" s="493"/>
    </row>
    <row r="482" spans="1:14" ht="23.1" customHeight="1" x14ac:dyDescent="0.2">
      <c r="A482" s="490">
        <v>469</v>
      </c>
      <c r="B482" s="488"/>
      <c r="C482" s="466"/>
      <c r="D482" s="489"/>
      <c r="E482" s="467" t="str">
        <f t="shared" si="7"/>
        <v/>
      </c>
      <c r="F482" s="247"/>
      <c r="G482" s="126"/>
      <c r="H482" s="468" t="str">
        <f>IF(LEFT(G482,2)="48","R",IF(D482="","N/A",VLOOKUP(D482,UCM!$A$2:$B$2000,2,FALSE)))</f>
        <v>N/A</v>
      </c>
      <c r="I482" s="491"/>
      <c r="J482" s="492"/>
      <c r="K482" s="493"/>
      <c r="L482" s="491"/>
      <c r="M482" s="492"/>
      <c r="N482" s="493"/>
    </row>
    <row r="483" spans="1:14" ht="23.1" customHeight="1" x14ac:dyDescent="0.2">
      <c r="A483" s="228">
        <v>470</v>
      </c>
      <c r="B483" s="488"/>
      <c r="C483" s="466"/>
      <c r="D483" s="489"/>
      <c r="E483" s="467" t="str">
        <f t="shared" si="7"/>
        <v/>
      </c>
      <c r="F483" s="247"/>
      <c r="G483" s="126"/>
      <c r="H483" s="468" t="str">
        <f>IF(LEFT(G483,2)="48","R",IF(D483="","N/A",VLOOKUP(D483,UCM!$A$2:$B$2000,2,FALSE)))</f>
        <v>N/A</v>
      </c>
      <c r="I483" s="491"/>
      <c r="J483" s="492"/>
      <c r="K483" s="493"/>
      <c r="L483" s="491"/>
      <c r="M483" s="492"/>
      <c r="N483" s="493"/>
    </row>
    <row r="484" spans="1:14" ht="23.1" customHeight="1" x14ac:dyDescent="0.2">
      <c r="A484" s="228">
        <v>471</v>
      </c>
      <c r="B484" s="488"/>
      <c r="C484" s="466"/>
      <c r="D484" s="489"/>
      <c r="E484" s="467" t="str">
        <f t="shared" si="7"/>
        <v/>
      </c>
      <c r="F484" s="247"/>
      <c r="G484" s="126"/>
      <c r="H484" s="468" t="str">
        <f>IF(LEFT(G484,2)="48","R",IF(D484="","N/A",VLOOKUP(D484,UCM!$A$2:$B$2000,2,FALSE)))</f>
        <v>N/A</v>
      </c>
      <c r="I484" s="491"/>
      <c r="J484" s="492"/>
      <c r="K484" s="493"/>
      <c r="L484" s="491"/>
      <c r="M484" s="492"/>
      <c r="N484" s="493"/>
    </row>
    <row r="485" spans="1:14" ht="23.1" customHeight="1" x14ac:dyDescent="0.2">
      <c r="A485" s="490">
        <v>472</v>
      </c>
      <c r="B485" s="488"/>
      <c r="C485" s="466"/>
      <c r="D485" s="489"/>
      <c r="E485" s="467" t="str">
        <f t="shared" si="7"/>
        <v/>
      </c>
      <c r="F485" s="247"/>
      <c r="G485" s="126"/>
      <c r="H485" s="468" t="str">
        <f>IF(LEFT(G485,2)="48","R",IF(D485="","N/A",VLOOKUP(D485,UCM!$A$2:$B$2000,2,FALSE)))</f>
        <v>N/A</v>
      </c>
      <c r="I485" s="491"/>
      <c r="J485" s="492"/>
      <c r="K485" s="493"/>
      <c r="L485" s="491"/>
      <c r="M485" s="492"/>
      <c r="N485" s="493"/>
    </row>
    <row r="486" spans="1:14" ht="23.1" customHeight="1" x14ac:dyDescent="0.2">
      <c r="A486" s="228">
        <v>473</v>
      </c>
      <c r="B486" s="488"/>
      <c r="C486" s="466"/>
      <c r="D486" s="489"/>
      <c r="E486" s="467" t="str">
        <f t="shared" si="7"/>
        <v/>
      </c>
      <c r="F486" s="247"/>
      <c r="G486" s="126"/>
      <c r="H486" s="468" t="str">
        <f>IF(LEFT(G486,2)="48","R",IF(D486="","N/A",VLOOKUP(D486,UCM!$A$2:$B$2000,2,FALSE)))</f>
        <v>N/A</v>
      </c>
      <c r="I486" s="491"/>
      <c r="J486" s="492"/>
      <c r="K486" s="493"/>
      <c r="L486" s="491"/>
      <c r="M486" s="492"/>
      <c r="N486" s="493"/>
    </row>
    <row r="487" spans="1:14" ht="23.1" customHeight="1" x14ac:dyDescent="0.2">
      <c r="A487" s="228">
        <v>474</v>
      </c>
      <c r="B487" s="488"/>
      <c r="C487" s="466"/>
      <c r="D487" s="489"/>
      <c r="E487" s="467" t="str">
        <f t="shared" si="7"/>
        <v/>
      </c>
      <c r="F487" s="247"/>
      <c r="G487" s="126"/>
      <c r="H487" s="468" t="str">
        <f>IF(LEFT(G487,2)="48","R",IF(D487="","N/A",VLOOKUP(D487,UCM!$A$2:$B$2000,2,FALSE)))</f>
        <v>N/A</v>
      </c>
      <c r="I487" s="491"/>
      <c r="J487" s="492"/>
      <c r="K487" s="493"/>
      <c r="L487" s="491"/>
      <c r="M487" s="492"/>
      <c r="N487" s="493"/>
    </row>
    <row r="488" spans="1:14" ht="23.1" customHeight="1" x14ac:dyDescent="0.2">
      <c r="A488" s="490">
        <v>475</v>
      </c>
      <c r="B488" s="488"/>
      <c r="C488" s="466"/>
      <c r="D488" s="489"/>
      <c r="E488" s="467" t="str">
        <f t="shared" si="7"/>
        <v/>
      </c>
      <c r="F488" s="247"/>
      <c r="G488" s="126"/>
      <c r="H488" s="468" t="str">
        <f>IF(LEFT(G488,2)="48","R",IF(D488="","N/A",VLOOKUP(D488,UCM!$A$2:$B$2000,2,FALSE)))</f>
        <v>N/A</v>
      </c>
      <c r="I488" s="491"/>
      <c r="J488" s="492"/>
      <c r="K488" s="493"/>
      <c r="L488" s="491"/>
      <c r="M488" s="492"/>
      <c r="N488" s="493"/>
    </row>
    <row r="489" spans="1:14" ht="23.1" customHeight="1" x14ac:dyDescent="0.2">
      <c r="A489" s="228">
        <v>476</v>
      </c>
      <c r="B489" s="488"/>
      <c r="C489" s="466"/>
      <c r="D489" s="489"/>
      <c r="E489" s="467" t="str">
        <f t="shared" si="7"/>
        <v/>
      </c>
      <c r="F489" s="247"/>
      <c r="G489" s="126"/>
      <c r="H489" s="468" t="str">
        <f>IF(LEFT(G489,2)="48","R",IF(D489="","N/A",VLOOKUP(D489,UCM!$A$2:$B$2000,2,FALSE)))</f>
        <v>N/A</v>
      </c>
      <c r="I489" s="491"/>
      <c r="J489" s="492"/>
      <c r="K489" s="493"/>
      <c r="L489" s="491"/>
      <c r="M489" s="492"/>
      <c r="N489" s="493"/>
    </row>
    <row r="490" spans="1:14" ht="23.1" customHeight="1" x14ac:dyDescent="0.2">
      <c r="A490" s="228">
        <v>477</v>
      </c>
      <c r="B490" s="488"/>
      <c r="C490" s="466"/>
      <c r="D490" s="489"/>
      <c r="E490" s="467" t="str">
        <f t="shared" si="7"/>
        <v/>
      </c>
      <c r="F490" s="247"/>
      <c r="G490" s="126"/>
      <c r="H490" s="468" t="str">
        <f>IF(LEFT(G490,2)="48","R",IF(D490="","N/A",VLOOKUP(D490,UCM!$A$2:$B$2000,2,FALSE)))</f>
        <v>N/A</v>
      </c>
      <c r="I490" s="491"/>
      <c r="J490" s="492"/>
      <c r="K490" s="493"/>
      <c r="L490" s="491"/>
      <c r="M490" s="492"/>
      <c r="N490" s="493"/>
    </row>
    <row r="491" spans="1:14" ht="23.1" customHeight="1" x14ac:dyDescent="0.2">
      <c r="A491" s="490">
        <v>478</v>
      </c>
      <c r="B491" s="488"/>
      <c r="C491" s="466"/>
      <c r="D491" s="489"/>
      <c r="E491" s="467" t="str">
        <f t="shared" si="7"/>
        <v/>
      </c>
      <c r="F491" s="247"/>
      <c r="G491" s="126"/>
      <c r="H491" s="468" t="str">
        <f>IF(LEFT(G491,2)="48","R",IF(D491="","N/A",VLOOKUP(D491,UCM!$A$2:$B$2000,2,FALSE)))</f>
        <v>N/A</v>
      </c>
      <c r="I491" s="491"/>
      <c r="J491" s="492"/>
      <c r="K491" s="493"/>
      <c r="L491" s="491"/>
      <c r="M491" s="492"/>
      <c r="N491" s="493"/>
    </row>
    <row r="492" spans="1:14" ht="23.1" customHeight="1" x14ac:dyDescent="0.2">
      <c r="A492" s="228">
        <v>479</v>
      </c>
      <c r="B492" s="488"/>
      <c r="C492" s="466"/>
      <c r="D492" s="489"/>
      <c r="E492" s="467" t="str">
        <f t="shared" si="7"/>
        <v/>
      </c>
      <c r="F492" s="247"/>
      <c r="G492" s="126"/>
      <c r="H492" s="468" t="str">
        <f>IF(LEFT(G492,2)="48","R",IF(D492="","N/A",VLOOKUP(D492,UCM!$A$2:$B$2000,2,FALSE)))</f>
        <v>N/A</v>
      </c>
      <c r="I492" s="491"/>
      <c r="J492" s="492"/>
      <c r="K492" s="493"/>
      <c r="L492" s="491"/>
      <c r="M492" s="492"/>
      <c r="N492" s="493"/>
    </row>
    <row r="493" spans="1:14" ht="23.1" customHeight="1" x14ac:dyDescent="0.2">
      <c r="A493" s="228">
        <v>480</v>
      </c>
      <c r="B493" s="488"/>
      <c r="C493" s="466"/>
      <c r="D493" s="489"/>
      <c r="E493" s="467" t="str">
        <f t="shared" si="7"/>
        <v/>
      </c>
      <c r="F493" s="247"/>
      <c r="G493" s="126"/>
      <c r="H493" s="468" t="str">
        <f>IF(LEFT(G493,2)="48","R",IF(D493="","N/A",VLOOKUP(D493,UCM!$A$2:$B$2000,2,FALSE)))</f>
        <v>N/A</v>
      </c>
      <c r="I493" s="491"/>
      <c r="J493" s="492"/>
      <c r="K493" s="493"/>
      <c r="L493" s="491"/>
      <c r="M493" s="492"/>
      <c r="N493" s="493"/>
    </row>
    <row r="494" spans="1:14" ht="23.1" customHeight="1" x14ac:dyDescent="0.2">
      <c r="A494" s="490">
        <v>481</v>
      </c>
      <c r="B494" s="488"/>
      <c r="C494" s="466"/>
      <c r="D494" s="489"/>
      <c r="E494" s="467" t="str">
        <f t="shared" si="7"/>
        <v/>
      </c>
      <c r="F494" s="247"/>
      <c r="G494" s="126"/>
      <c r="H494" s="468" t="str">
        <f>IF(LEFT(G494,2)="48","R",IF(D494="","N/A",VLOOKUP(D494,UCM!$A$2:$B$2000,2,FALSE)))</f>
        <v>N/A</v>
      </c>
      <c r="I494" s="491"/>
      <c r="J494" s="492"/>
      <c r="K494" s="493"/>
      <c r="L494" s="491"/>
      <c r="M494" s="492"/>
      <c r="N494" s="493"/>
    </row>
    <row r="495" spans="1:14" ht="23.1" customHeight="1" x14ac:dyDescent="0.2">
      <c r="A495" s="228">
        <v>482</v>
      </c>
      <c r="B495" s="488"/>
      <c r="C495" s="466"/>
      <c r="D495" s="489"/>
      <c r="E495" s="467" t="str">
        <f t="shared" si="7"/>
        <v/>
      </c>
      <c r="F495" s="247"/>
      <c r="G495" s="126"/>
      <c r="H495" s="468" t="str">
        <f>IF(LEFT(G495,2)="48","R",IF(D495="","N/A",VLOOKUP(D495,UCM!$A$2:$B$2000,2,FALSE)))</f>
        <v>N/A</v>
      </c>
      <c r="I495" s="491"/>
      <c r="J495" s="492"/>
      <c r="K495" s="493"/>
      <c r="L495" s="491"/>
      <c r="M495" s="492"/>
      <c r="N495" s="493"/>
    </row>
    <row r="496" spans="1:14" ht="23.1" customHeight="1" x14ac:dyDescent="0.2">
      <c r="A496" s="228">
        <v>483</v>
      </c>
      <c r="B496" s="488"/>
      <c r="C496" s="466"/>
      <c r="D496" s="489"/>
      <c r="E496" s="467" t="str">
        <f t="shared" si="7"/>
        <v/>
      </c>
      <c r="F496" s="247"/>
      <c r="G496" s="126"/>
      <c r="H496" s="468" t="str">
        <f>IF(LEFT(G496,2)="48","R",IF(D496="","N/A",VLOOKUP(D496,UCM!$A$2:$B$2000,2,FALSE)))</f>
        <v>N/A</v>
      </c>
      <c r="I496" s="491"/>
      <c r="J496" s="492"/>
      <c r="K496" s="493"/>
      <c r="L496" s="491"/>
      <c r="M496" s="492"/>
      <c r="N496" s="493"/>
    </row>
    <row r="497" spans="1:14" ht="23.1" customHeight="1" x14ac:dyDescent="0.2">
      <c r="A497" s="490">
        <v>484</v>
      </c>
      <c r="B497" s="488"/>
      <c r="C497" s="466"/>
      <c r="D497" s="489"/>
      <c r="E497" s="467" t="str">
        <f t="shared" si="7"/>
        <v/>
      </c>
      <c r="F497" s="247"/>
      <c r="G497" s="126"/>
      <c r="H497" s="468" t="str">
        <f>IF(LEFT(G497,2)="48","R",IF(D497="","N/A",VLOOKUP(D497,UCM!$A$2:$B$2000,2,FALSE)))</f>
        <v>N/A</v>
      </c>
      <c r="I497" s="491"/>
      <c r="J497" s="492"/>
      <c r="K497" s="493"/>
      <c r="L497" s="491"/>
      <c r="M497" s="492"/>
      <c r="N497" s="493"/>
    </row>
    <row r="498" spans="1:14" ht="23.1" customHeight="1" x14ac:dyDescent="0.2">
      <c r="A498" s="228">
        <v>485</v>
      </c>
      <c r="B498" s="488"/>
      <c r="C498" s="466"/>
      <c r="D498" s="489"/>
      <c r="E498" s="467" t="str">
        <f t="shared" si="7"/>
        <v/>
      </c>
      <c r="F498" s="247"/>
      <c r="G498" s="126"/>
      <c r="H498" s="468" t="str">
        <f>IF(LEFT(G498,2)="48","R",IF(D498="","N/A",VLOOKUP(D498,UCM!$A$2:$B$2000,2,FALSE)))</f>
        <v>N/A</v>
      </c>
      <c r="I498" s="491"/>
      <c r="J498" s="492"/>
      <c r="K498" s="493"/>
      <c r="L498" s="491"/>
      <c r="M498" s="492"/>
      <c r="N498" s="493"/>
    </row>
    <row r="499" spans="1:14" ht="23.1" customHeight="1" x14ac:dyDescent="0.2">
      <c r="A499" s="228">
        <v>486</v>
      </c>
      <c r="B499" s="488"/>
      <c r="C499" s="466"/>
      <c r="D499" s="489"/>
      <c r="E499" s="467" t="str">
        <f t="shared" si="7"/>
        <v/>
      </c>
      <c r="F499" s="247"/>
      <c r="G499" s="126"/>
      <c r="H499" s="468" t="str">
        <f>IF(LEFT(G499,2)="48","R",IF(D499="","N/A",VLOOKUP(D499,UCM!$A$2:$B$2000,2,FALSE)))</f>
        <v>N/A</v>
      </c>
      <c r="I499" s="491"/>
      <c r="J499" s="492"/>
      <c r="K499" s="493"/>
      <c r="L499" s="491"/>
      <c r="M499" s="492"/>
      <c r="N499" s="493"/>
    </row>
    <row r="500" spans="1:14" ht="23.1" customHeight="1" x14ac:dyDescent="0.2">
      <c r="A500" s="490">
        <v>487</v>
      </c>
      <c r="B500" s="488"/>
      <c r="C500" s="466"/>
      <c r="D500" s="489"/>
      <c r="E500" s="467" t="str">
        <f t="shared" si="7"/>
        <v/>
      </c>
      <c r="F500" s="247"/>
      <c r="G500" s="126"/>
      <c r="H500" s="468" t="str">
        <f>IF(LEFT(G500,2)="48","R",IF(D500="","N/A",VLOOKUP(D500,UCM!$A$2:$B$2000,2,FALSE)))</f>
        <v>N/A</v>
      </c>
      <c r="I500" s="491"/>
      <c r="J500" s="492"/>
      <c r="K500" s="493"/>
      <c r="L500" s="491"/>
      <c r="M500" s="492"/>
      <c r="N500" s="493"/>
    </row>
    <row r="501" spans="1:14" ht="23.1" customHeight="1" x14ac:dyDescent="0.2">
      <c r="A501" s="228">
        <v>488</v>
      </c>
      <c r="B501" s="488"/>
      <c r="C501" s="466"/>
      <c r="D501" s="489"/>
      <c r="E501" s="467" t="str">
        <f t="shared" si="7"/>
        <v/>
      </c>
      <c r="F501" s="247"/>
      <c r="G501" s="126"/>
      <c r="H501" s="468" t="str">
        <f>IF(LEFT(G501,2)="48","R",IF(D501="","N/A",VLOOKUP(D501,UCM!$A$2:$B$2000,2,FALSE)))</f>
        <v>N/A</v>
      </c>
      <c r="I501" s="491"/>
      <c r="J501" s="492"/>
      <c r="K501" s="493"/>
      <c r="L501" s="491"/>
      <c r="M501" s="492"/>
      <c r="N501" s="493"/>
    </row>
    <row r="502" spans="1:14" ht="23.1" customHeight="1" x14ac:dyDescent="0.2">
      <c r="A502" s="228">
        <v>489</v>
      </c>
      <c r="B502" s="488"/>
      <c r="C502" s="466"/>
      <c r="D502" s="489"/>
      <c r="E502" s="467" t="str">
        <f t="shared" si="7"/>
        <v/>
      </c>
      <c r="F502" s="247"/>
      <c r="G502" s="126"/>
      <c r="H502" s="468" t="str">
        <f>IF(LEFT(G502,2)="48","R",IF(D502="","N/A",VLOOKUP(D502,UCM!$A$2:$B$2000,2,FALSE)))</f>
        <v>N/A</v>
      </c>
      <c r="I502" s="491"/>
      <c r="J502" s="492"/>
      <c r="K502" s="493"/>
      <c r="L502" s="491"/>
      <c r="M502" s="492"/>
      <c r="N502" s="493"/>
    </row>
    <row r="503" spans="1:14" ht="23.1" customHeight="1" x14ac:dyDescent="0.2">
      <c r="A503" s="490">
        <v>490</v>
      </c>
      <c r="B503" s="488"/>
      <c r="C503" s="466"/>
      <c r="D503" s="489"/>
      <c r="E503" s="467" t="str">
        <f t="shared" si="7"/>
        <v/>
      </c>
      <c r="F503" s="247"/>
      <c r="G503" s="126"/>
      <c r="H503" s="468" t="str">
        <f>IF(LEFT(G503,2)="48","R",IF(D503="","N/A",VLOOKUP(D503,UCM!$A$2:$B$2000,2,FALSE)))</f>
        <v>N/A</v>
      </c>
      <c r="I503" s="491"/>
      <c r="J503" s="492"/>
      <c r="K503" s="493"/>
      <c r="L503" s="491"/>
      <c r="M503" s="492"/>
      <c r="N503" s="493"/>
    </row>
    <row r="504" spans="1:14" ht="23.1" customHeight="1" x14ac:dyDescent="0.2">
      <c r="A504" s="228">
        <v>491</v>
      </c>
      <c r="B504" s="488"/>
      <c r="C504" s="466"/>
      <c r="D504" s="489"/>
      <c r="E504" s="467" t="str">
        <f t="shared" si="7"/>
        <v/>
      </c>
      <c r="F504" s="247"/>
      <c r="G504" s="126"/>
      <c r="H504" s="468" t="str">
        <f>IF(LEFT(G504,2)="48","R",IF(D504="","N/A",VLOOKUP(D504,UCM!$A$2:$B$2000,2,FALSE)))</f>
        <v>N/A</v>
      </c>
      <c r="I504" s="491"/>
      <c r="J504" s="492"/>
      <c r="K504" s="493"/>
      <c r="L504" s="491"/>
      <c r="M504" s="492"/>
      <c r="N504" s="493"/>
    </row>
    <row r="505" spans="1:14" ht="23.1" customHeight="1" x14ac:dyDescent="0.2">
      <c r="A505" s="228">
        <v>492</v>
      </c>
      <c r="B505" s="488"/>
      <c r="C505" s="466"/>
      <c r="D505" s="489"/>
      <c r="E505" s="467" t="str">
        <f t="shared" si="7"/>
        <v/>
      </c>
      <c r="F505" s="247"/>
      <c r="G505" s="126"/>
      <c r="H505" s="468" t="str">
        <f>IF(LEFT(G505,2)="48","R",IF(D505="","N/A",VLOOKUP(D505,UCM!$A$2:$B$2000,2,FALSE)))</f>
        <v>N/A</v>
      </c>
      <c r="I505" s="491"/>
      <c r="J505" s="492"/>
      <c r="K505" s="493"/>
      <c r="L505" s="491"/>
      <c r="M505" s="492"/>
      <c r="N505" s="493"/>
    </row>
    <row r="506" spans="1:14" ht="23.1" customHeight="1" x14ac:dyDescent="0.2">
      <c r="A506" s="490">
        <v>493</v>
      </c>
      <c r="B506" s="488"/>
      <c r="C506" s="466"/>
      <c r="D506" s="489"/>
      <c r="E506" s="467" t="str">
        <f t="shared" si="7"/>
        <v/>
      </c>
      <c r="F506" s="247"/>
      <c r="G506" s="126"/>
      <c r="H506" s="468" t="str">
        <f>IF(LEFT(G506,2)="48","R",IF(D506="","N/A",VLOOKUP(D506,UCM!$A$2:$B$2000,2,FALSE)))</f>
        <v>N/A</v>
      </c>
      <c r="I506" s="491"/>
      <c r="J506" s="492"/>
      <c r="K506" s="493"/>
      <c r="L506" s="491"/>
      <c r="M506" s="492"/>
      <c r="N506" s="493"/>
    </row>
    <row r="507" spans="1:14" ht="23.1" customHeight="1" x14ac:dyDescent="0.2">
      <c r="A507" s="228">
        <v>494</v>
      </c>
      <c r="B507" s="488"/>
      <c r="C507" s="466"/>
      <c r="D507" s="489"/>
      <c r="E507" s="467" t="str">
        <f t="shared" si="7"/>
        <v/>
      </c>
      <c r="F507" s="247"/>
      <c r="G507" s="126"/>
      <c r="H507" s="468" t="str">
        <f>IF(LEFT(G507,2)="48","R",IF(D507="","N/A",VLOOKUP(D507,UCM!$A$2:$B$2000,2,FALSE)))</f>
        <v>N/A</v>
      </c>
      <c r="I507" s="491"/>
      <c r="J507" s="492"/>
      <c r="K507" s="493"/>
      <c r="L507" s="491"/>
      <c r="M507" s="492"/>
      <c r="N507" s="493"/>
    </row>
    <row r="508" spans="1:14" ht="23.1" customHeight="1" x14ac:dyDescent="0.2">
      <c r="A508" s="228">
        <v>495</v>
      </c>
      <c r="B508" s="488"/>
      <c r="C508" s="466"/>
      <c r="D508" s="489"/>
      <c r="E508" s="467" t="str">
        <f t="shared" si="7"/>
        <v/>
      </c>
      <c r="F508" s="247"/>
      <c r="G508" s="126"/>
      <c r="H508" s="468" t="str">
        <f>IF(LEFT(G508,2)="48","R",IF(D508="","N/A",VLOOKUP(D508,UCM!$A$2:$B$2000,2,FALSE)))</f>
        <v>N/A</v>
      </c>
      <c r="I508" s="491"/>
      <c r="J508" s="492"/>
      <c r="K508" s="493"/>
      <c r="L508" s="491"/>
      <c r="M508" s="492"/>
      <c r="N508" s="493"/>
    </row>
    <row r="509" spans="1:14" ht="23.1" customHeight="1" x14ac:dyDescent="0.2">
      <c r="A509" s="490">
        <v>496</v>
      </c>
      <c r="B509" s="488"/>
      <c r="C509" s="466"/>
      <c r="D509" s="489"/>
      <c r="E509" s="467" t="str">
        <f t="shared" si="7"/>
        <v/>
      </c>
      <c r="F509" s="247"/>
      <c r="G509" s="126"/>
      <c r="H509" s="468" t="str">
        <f>IF(LEFT(G509,2)="48","R",IF(D509="","N/A",VLOOKUP(D509,UCM!$A$2:$B$2000,2,FALSE)))</f>
        <v>N/A</v>
      </c>
      <c r="I509" s="491"/>
      <c r="J509" s="492"/>
      <c r="K509" s="493"/>
      <c r="L509" s="491"/>
      <c r="M509" s="492"/>
      <c r="N509" s="493"/>
    </row>
    <row r="510" spans="1:14" ht="23.1" customHeight="1" x14ac:dyDescent="0.2">
      <c r="A510" s="228">
        <v>497</v>
      </c>
      <c r="B510" s="488"/>
      <c r="C510" s="466"/>
      <c r="D510" s="489"/>
      <c r="E510" s="467" t="str">
        <f t="shared" ref="E510:E573" si="8">IF(B510="","",(CONCATENATE(TEXT(B510,"###0000_);[Red](#,##0)")," ", TEXT(C510,"###000_);[Red](#,##0)")," ", TEXT(D510,"###0000_);[Red](#,##0)"))))</f>
        <v/>
      </c>
      <c r="F510" s="247"/>
      <c r="G510" s="126"/>
      <c r="H510" s="468" t="str">
        <f>IF(LEFT(G510,2)="48","R",IF(D510="","N/A",VLOOKUP(D510,UCM!$A$2:$B$2000,2,FALSE)))</f>
        <v>N/A</v>
      </c>
      <c r="I510" s="491"/>
      <c r="J510" s="492"/>
      <c r="K510" s="493"/>
      <c r="L510" s="491"/>
      <c r="M510" s="492"/>
      <c r="N510" s="493"/>
    </row>
    <row r="511" spans="1:14" ht="23.1" customHeight="1" x14ac:dyDescent="0.2">
      <c r="A511" s="228">
        <v>498</v>
      </c>
      <c r="B511" s="488"/>
      <c r="C511" s="466"/>
      <c r="D511" s="489"/>
      <c r="E511" s="467" t="str">
        <f t="shared" si="8"/>
        <v/>
      </c>
      <c r="F511" s="247"/>
      <c r="G511" s="126"/>
      <c r="H511" s="468" t="str">
        <f>IF(LEFT(G511,2)="48","R",IF(D511="","N/A",VLOOKUP(D511,UCM!$A$2:$B$2000,2,FALSE)))</f>
        <v>N/A</v>
      </c>
      <c r="I511" s="491"/>
      <c r="J511" s="492"/>
      <c r="K511" s="493"/>
      <c r="L511" s="491"/>
      <c r="M511" s="492"/>
      <c r="N511" s="493"/>
    </row>
    <row r="512" spans="1:14" ht="23.1" customHeight="1" x14ac:dyDescent="0.2">
      <c r="A512" s="490">
        <v>499</v>
      </c>
      <c r="B512" s="488"/>
      <c r="C512" s="466"/>
      <c r="D512" s="489"/>
      <c r="E512" s="467" t="str">
        <f t="shared" si="8"/>
        <v/>
      </c>
      <c r="F512" s="247"/>
      <c r="G512" s="126"/>
      <c r="H512" s="468" t="str">
        <f>IF(LEFT(G512,2)="48","R",IF(D512="","N/A",VLOOKUP(D512,UCM!$A$2:$B$2000,2,FALSE)))</f>
        <v>N/A</v>
      </c>
      <c r="I512" s="491"/>
      <c r="J512" s="492"/>
      <c r="K512" s="493"/>
      <c r="L512" s="491"/>
      <c r="M512" s="492"/>
      <c r="N512" s="493"/>
    </row>
    <row r="513" spans="1:14" ht="23.1" customHeight="1" x14ac:dyDescent="0.2">
      <c r="A513" s="228">
        <v>500</v>
      </c>
      <c r="B513" s="488"/>
      <c r="C513" s="466"/>
      <c r="D513" s="489"/>
      <c r="E513" s="467" t="str">
        <f t="shared" si="8"/>
        <v/>
      </c>
      <c r="F513" s="247"/>
      <c r="G513" s="126"/>
      <c r="H513" s="468" t="str">
        <f>IF(LEFT(G513,2)="48","R",IF(D513="","N/A",VLOOKUP(D513,UCM!$A$2:$B$2000,2,FALSE)))</f>
        <v>N/A</v>
      </c>
      <c r="I513" s="491"/>
      <c r="J513" s="492"/>
      <c r="K513" s="493"/>
      <c r="L513" s="491"/>
      <c r="M513" s="492"/>
      <c r="N513" s="493"/>
    </row>
    <row r="514" spans="1:14" ht="23.1" customHeight="1" x14ac:dyDescent="0.2">
      <c r="A514" s="228">
        <v>501</v>
      </c>
      <c r="B514" s="488"/>
      <c r="C514" s="466"/>
      <c r="D514" s="489"/>
      <c r="E514" s="467" t="str">
        <f t="shared" si="8"/>
        <v/>
      </c>
      <c r="F514" s="247"/>
      <c r="G514" s="126"/>
      <c r="H514" s="468" t="str">
        <f>IF(LEFT(G514,2)="48","R",IF(D514="","N/A",VLOOKUP(D514,UCM!$A$2:$B$2000,2,FALSE)))</f>
        <v>N/A</v>
      </c>
      <c r="I514" s="491"/>
      <c r="J514" s="492"/>
      <c r="K514" s="493"/>
      <c r="L514" s="491"/>
      <c r="M514" s="492"/>
      <c r="N514" s="493"/>
    </row>
    <row r="515" spans="1:14" ht="23.1" customHeight="1" x14ac:dyDescent="0.2">
      <c r="A515" s="490">
        <v>502</v>
      </c>
      <c r="B515" s="488"/>
      <c r="C515" s="466"/>
      <c r="D515" s="489"/>
      <c r="E515" s="467" t="str">
        <f t="shared" si="8"/>
        <v/>
      </c>
      <c r="F515" s="247"/>
      <c r="G515" s="126"/>
      <c r="H515" s="468" t="str">
        <f>IF(LEFT(G515,2)="48","R",IF(D515="","N/A",VLOOKUP(D515,UCM!$A$2:$B$2000,2,FALSE)))</f>
        <v>N/A</v>
      </c>
      <c r="I515" s="491"/>
      <c r="J515" s="492"/>
      <c r="K515" s="493"/>
      <c r="L515" s="491"/>
      <c r="M515" s="492"/>
      <c r="N515" s="493"/>
    </row>
    <row r="516" spans="1:14" ht="23.1" customHeight="1" x14ac:dyDescent="0.2">
      <c r="A516" s="228">
        <v>503</v>
      </c>
      <c r="B516" s="488"/>
      <c r="C516" s="466"/>
      <c r="D516" s="489"/>
      <c r="E516" s="467" t="str">
        <f t="shared" si="8"/>
        <v/>
      </c>
      <c r="F516" s="247"/>
      <c r="G516" s="126"/>
      <c r="H516" s="468" t="str">
        <f>IF(LEFT(G516,2)="48","R",IF(D516="","N/A",VLOOKUP(D516,UCM!$A$2:$B$2000,2,FALSE)))</f>
        <v>N/A</v>
      </c>
      <c r="I516" s="491"/>
      <c r="J516" s="492"/>
      <c r="K516" s="493"/>
      <c r="L516" s="491"/>
      <c r="M516" s="492"/>
      <c r="N516" s="493"/>
    </row>
    <row r="517" spans="1:14" ht="23.1" customHeight="1" x14ac:dyDescent="0.2">
      <c r="A517" s="228">
        <v>504</v>
      </c>
      <c r="B517" s="488"/>
      <c r="C517" s="466"/>
      <c r="D517" s="489"/>
      <c r="E517" s="467" t="str">
        <f t="shared" si="8"/>
        <v/>
      </c>
      <c r="F517" s="247"/>
      <c r="G517" s="126"/>
      <c r="H517" s="468" t="str">
        <f>IF(LEFT(G517,2)="48","R",IF(D517="","N/A",VLOOKUP(D517,UCM!$A$2:$B$2000,2,FALSE)))</f>
        <v>N/A</v>
      </c>
      <c r="I517" s="491"/>
      <c r="J517" s="492"/>
      <c r="K517" s="493"/>
      <c r="L517" s="491"/>
      <c r="M517" s="492"/>
      <c r="N517" s="493"/>
    </row>
    <row r="518" spans="1:14" ht="23.1" customHeight="1" x14ac:dyDescent="0.2">
      <c r="A518" s="490">
        <v>505</v>
      </c>
      <c r="B518" s="488"/>
      <c r="C518" s="466"/>
      <c r="D518" s="489"/>
      <c r="E518" s="467" t="str">
        <f t="shared" si="8"/>
        <v/>
      </c>
      <c r="F518" s="247"/>
      <c r="G518" s="126"/>
      <c r="H518" s="468" t="str">
        <f>IF(LEFT(G518,2)="48","R",IF(D518="","N/A",VLOOKUP(D518,UCM!$A$2:$B$2000,2,FALSE)))</f>
        <v>N/A</v>
      </c>
      <c r="I518" s="491"/>
      <c r="J518" s="492"/>
      <c r="K518" s="493"/>
      <c r="L518" s="491"/>
      <c r="M518" s="492"/>
      <c r="N518" s="493"/>
    </row>
    <row r="519" spans="1:14" ht="23.1" customHeight="1" x14ac:dyDescent="0.2">
      <c r="A519" s="228">
        <v>506</v>
      </c>
      <c r="B519" s="488"/>
      <c r="C519" s="466"/>
      <c r="D519" s="489"/>
      <c r="E519" s="467" t="str">
        <f t="shared" si="8"/>
        <v/>
      </c>
      <c r="F519" s="247"/>
      <c r="G519" s="126"/>
      <c r="H519" s="468" t="str">
        <f>IF(LEFT(G519,2)="48","R",IF(D519="","N/A",VLOOKUP(D519,UCM!$A$2:$B$2000,2,FALSE)))</f>
        <v>N/A</v>
      </c>
      <c r="I519" s="491"/>
      <c r="J519" s="492"/>
      <c r="K519" s="493"/>
      <c r="L519" s="491"/>
      <c r="M519" s="492"/>
      <c r="N519" s="493"/>
    </row>
    <row r="520" spans="1:14" ht="23.1" customHeight="1" x14ac:dyDescent="0.2">
      <c r="A520" s="228">
        <v>507</v>
      </c>
      <c r="B520" s="488"/>
      <c r="C520" s="466"/>
      <c r="D520" s="489"/>
      <c r="E520" s="467" t="str">
        <f t="shared" si="8"/>
        <v/>
      </c>
      <c r="F520" s="247"/>
      <c r="G520" s="126"/>
      <c r="H520" s="468" t="str">
        <f>IF(LEFT(G520,2)="48","R",IF(D520="","N/A",VLOOKUP(D520,UCM!$A$2:$B$2000,2,FALSE)))</f>
        <v>N/A</v>
      </c>
      <c r="I520" s="491"/>
      <c r="J520" s="492"/>
      <c r="K520" s="493"/>
      <c r="L520" s="491"/>
      <c r="M520" s="492"/>
      <c r="N520" s="493"/>
    </row>
    <row r="521" spans="1:14" ht="23.1" customHeight="1" x14ac:dyDescent="0.2">
      <c r="A521" s="490">
        <v>508</v>
      </c>
      <c r="B521" s="488"/>
      <c r="C521" s="466"/>
      <c r="D521" s="489"/>
      <c r="E521" s="467" t="str">
        <f t="shared" si="8"/>
        <v/>
      </c>
      <c r="F521" s="247"/>
      <c r="G521" s="126"/>
      <c r="H521" s="468" t="str">
        <f>IF(LEFT(G521,2)="48","R",IF(D521="","N/A",VLOOKUP(D521,UCM!$A$2:$B$2000,2,FALSE)))</f>
        <v>N/A</v>
      </c>
      <c r="I521" s="491"/>
      <c r="J521" s="492"/>
      <c r="K521" s="493"/>
      <c r="L521" s="491"/>
      <c r="M521" s="492"/>
      <c r="N521" s="493"/>
    </row>
    <row r="522" spans="1:14" ht="23.1" customHeight="1" x14ac:dyDescent="0.2">
      <c r="A522" s="228">
        <v>509</v>
      </c>
      <c r="B522" s="488"/>
      <c r="C522" s="466"/>
      <c r="D522" s="489"/>
      <c r="E522" s="467" t="str">
        <f t="shared" si="8"/>
        <v/>
      </c>
      <c r="F522" s="247"/>
      <c r="G522" s="126"/>
      <c r="H522" s="468" t="str">
        <f>IF(LEFT(G522,2)="48","R",IF(D522="","N/A",VLOOKUP(D522,UCM!$A$2:$B$2000,2,FALSE)))</f>
        <v>N/A</v>
      </c>
      <c r="I522" s="491"/>
      <c r="J522" s="492"/>
      <c r="K522" s="493"/>
      <c r="L522" s="491"/>
      <c r="M522" s="492"/>
      <c r="N522" s="493"/>
    </row>
    <row r="523" spans="1:14" ht="23.1" customHeight="1" x14ac:dyDescent="0.2">
      <c r="A523" s="228">
        <v>510</v>
      </c>
      <c r="B523" s="488"/>
      <c r="C523" s="466"/>
      <c r="D523" s="489"/>
      <c r="E523" s="467" t="str">
        <f t="shared" si="8"/>
        <v/>
      </c>
      <c r="F523" s="247"/>
      <c r="G523" s="126"/>
      <c r="H523" s="468" t="str">
        <f>IF(LEFT(G523,2)="48","R",IF(D523="","N/A",VLOOKUP(D523,UCM!$A$2:$B$2000,2,FALSE)))</f>
        <v>N/A</v>
      </c>
      <c r="I523" s="491"/>
      <c r="J523" s="492"/>
      <c r="K523" s="493"/>
      <c r="L523" s="491"/>
      <c r="M523" s="492"/>
      <c r="N523" s="493"/>
    </row>
    <row r="524" spans="1:14" ht="23.1" customHeight="1" x14ac:dyDescent="0.2">
      <c r="A524" s="490">
        <v>511</v>
      </c>
      <c r="B524" s="488"/>
      <c r="C524" s="466"/>
      <c r="D524" s="489"/>
      <c r="E524" s="467" t="str">
        <f t="shared" si="8"/>
        <v/>
      </c>
      <c r="F524" s="247"/>
      <c r="G524" s="126"/>
      <c r="H524" s="468" t="str">
        <f>IF(LEFT(G524,2)="48","R",IF(D524="","N/A",VLOOKUP(D524,UCM!$A$2:$B$2000,2,FALSE)))</f>
        <v>N/A</v>
      </c>
      <c r="I524" s="491"/>
      <c r="J524" s="492"/>
      <c r="K524" s="493"/>
      <c r="L524" s="491"/>
      <c r="M524" s="492"/>
      <c r="N524" s="493"/>
    </row>
    <row r="525" spans="1:14" ht="23.1" customHeight="1" x14ac:dyDescent="0.2">
      <c r="A525" s="228">
        <v>512</v>
      </c>
      <c r="B525" s="488"/>
      <c r="C525" s="466"/>
      <c r="D525" s="489"/>
      <c r="E525" s="467" t="str">
        <f t="shared" si="8"/>
        <v/>
      </c>
      <c r="F525" s="247"/>
      <c r="G525" s="126"/>
      <c r="H525" s="468" t="str">
        <f>IF(LEFT(G525,2)="48","R",IF(D525="","N/A",VLOOKUP(D525,UCM!$A$2:$B$2000,2,FALSE)))</f>
        <v>N/A</v>
      </c>
      <c r="I525" s="491"/>
      <c r="J525" s="492"/>
      <c r="K525" s="493"/>
      <c r="L525" s="491"/>
      <c r="M525" s="492"/>
      <c r="N525" s="493"/>
    </row>
    <row r="526" spans="1:14" ht="23.1" customHeight="1" x14ac:dyDescent="0.2">
      <c r="A526" s="228">
        <v>513</v>
      </c>
      <c r="B526" s="488"/>
      <c r="C526" s="466"/>
      <c r="D526" s="489"/>
      <c r="E526" s="467" t="str">
        <f t="shared" si="8"/>
        <v/>
      </c>
      <c r="F526" s="247"/>
      <c r="G526" s="126"/>
      <c r="H526" s="468" t="str">
        <f>IF(LEFT(G526,2)="48","R",IF(D526="","N/A",VLOOKUP(D526,UCM!$A$2:$B$2000,2,FALSE)))</f>
        <v>N/A</v>
      </c>
      <c r="I526" s="491"/>
      <c r="J526" s="492"/>
      <c r="K526" s="493"/>
      <c r="L526" s="491"/>
      <c r="M526" s="492"/>
      <c r="N526" s="493"/>
    </row>
    <row r="527" spans="1:14" ht="23.1" customHeight="1" x14ac:dyDescent="0.2">
      <c r="A527" s="490">
        <v>514</v>
      </c>
      <c r="B527" s="488"/>
      <c r="C527" s="466"/>
      <c r="D527" s="489"/>
      <c r="E527" s="467" t="str">
        <f t="shared" si="8"/>
        <v/>
      </c>
      <c r="F527" s="247"/>
      <c r="G527" s="126"/>
      <c r="H527" s="468" t="str">
        <f>IF(LEFT(G527,2)="48","R",IF(D527="","N/A",VLOOKUP(D527,UCM!$A$2:$B$2000,2,FALSE)))</f>
        <v>N/A</v>
      </c>
      <c r="I527" s="491"/>
      <c r="J527" s="492"/>
      <c r="K527" s="493"/>
      <c r="L527" s="491"/>
      <c r="M527" s="492"/>
      <c r="N527" s="493"/>
    </row>
    <row r="528" spans="1:14" ht="23.1" customHeight="1" x14ac:dyDescent="0.2">
      <c r="A528" s="228">
        <v>515</v>
      </c>
      <c r="B528" s="488"/>
      <c r="C528" s="466"/>
      <c r="D528" s="489"/>
      <c r="E528" s="467" t="str">
        <f t="shared" si="8"/>
        <v/>
      </c>
      <c r="F528" s="247"/>
      <c r="G528" s="126"/>
      <c r="H528" s="468" t="str">
        <f>IF(LEFT(G528,2)="48","R",IF(D528="","N/A",VLOOKUP(D528,UCM!$A$2:$B$2000,2,FALSE)))</f>
        <v>N/A</v>
      </c>
      <c r="I528" s="491"/>
      <c r="J528" s="492"/>
      <c r="K528" s="493"/>
      <c r="L528" s="491"/>
      <c r="M528" s="492"/>
      <c r="N528" s="493"/>
    </row>
    <row r="529" spans="1:14" ht="23.1" customHeight="1" x14ac:dyDescent="0.2">
      <c r="A529" s="228">
        <v>516</v>
      </c>
      <c r="B529" s="488"/>
      <c r="C529" s="466"/>
      <c r="D529" s="489"/>
      <c r="E529" s="467" t="str">
        <f t="shared" si="8"/>
        <v/>
      </c>
      <c r="F529" s="247"/>
      <c r="G529" s="126"/>
      <c r="H529" s="468" t="str">
        <f>IF(LEFT(G529,2)="48","R",IF(D529="","N/A",VLOOKUP(D529,UCM!$A$2:$B$2000,2,FALSE)))</f>
        <v>N/A</v>
      </c>
      <c r="I529" s="491"/>
      <c r="J529" s="492"/>
      <c r="K529" s="493"/>
      <c r="L529" s="491"/>
      <c r="M529" s="492"/>
      <c r="N529" s="493"/>
    </row>
    <row r="530" spans="1:14" ht="23.1" customHeight="1" x14ac:dyDescent="0.2">
      <c r="A530" s="490">
        <v>517</v>
      </c>
      <c r="B530" s="488"/>
      <c r="C530" s="466"/>
      <c r="D530" s="489"/>
      <c r="E530" s="467" t="str">
        <f t="shared" si="8"/>
        <v/>
      </c>
      <c r="F530" s="247"/>
      <c r="G530" s="126"/>
      <c r="H530" s="468" t="str">
        <f>IF(LEFT(G530,2)="48","R",IF(D530="","N/A",VLOOKUP(D530,UCM!$A$2:$B$2000,2,FALSE)))</f>
        <v>N/A</v>
      </c>
      <c r="I530" s="491"/>
      <c r="J530" s="492"/>
      <c r="K530" s="493"/>
      <c r="L530" s="491"/>
      <c r="M530" s="492"/>
      <c r="N530" s="493"/>
    </row>
    <row r="531" spans="1:14" ht="23.1" customHeight="1" x14ac:dyDescent="0.2">
      <c r="A531" s="228">
        <v>518</v>
      </c>
      <c r="B531" s="488"/>
      <c r="C531" s="466"/>
      <c r="D531" s="489"/>
      <c r="E531" s="467" t="str">
        <f t="shared" si="8"/>
        <v/>
      </c>
      <c r="F531" s="247"/>
      <c r="G531" s="126"/>
      <c r="H531" s="468" t="str">
        <f>IF(LEFT(G531,2)="48","R",IF(D531="","N/A",VLOOKUP(D531,UCM!$A$2:$B$2000,2,FALSE)))</f>
        <v>N/A</v>
      </c>
      <c r="I531" s="491"/>
      <c r="J531" s="492"/>
      <c r="K531" s="493"/>
      <c r="L531" s="491"/>
      <c r="M531" s="492"/>
      <c r="N531" s="493"/>
    </row>
    <row r="532" spans="1:14" ht="23.1" customHeight="1" x14ac:dyDescent="0.2">
      <c r="A532" s="228">
        <v>519</v>
      </c>
      <c r="B532" s="488"/>
      <c r="C532" s="466"/>
      <c r="D532" s="489"/>
      <c r="E532" s="467" t="str">
        <f t="shared" si="8"/>
        <v/>
      </c>
      <c r="F532" s="247"/>
      <c r="G532" s="126"/>
      <c r="H532" s="468" t="str">
        <f>IF(LEFT(G532,2)="48","R",IF(D532="","N/A",VLOOKUP(D532,UCM!$A$2:$B$2000,2,FALSE)))</f>
        <v>N/A</v>
      </c>
      <c r="I532" s="491"/>
      <c r="J532" s="492"/>
      <c r="K532" s="493"/>
      <c r="L532" s="491"/>
      <c r="M532" s="492"/>
      <c r="N532" s="493"/>
    </row>
    <row r="533" spans="1:14" ht="23.1" customHeight="1" x14ac:dyDescent="0.2">
      <c r="A533" s="490">
        <v>520</v>
      </c>
      <c r="B533" s="488"/>
      <c r="C533" s="466"/>
      <c r="D533" s="489"/>
      <c r="E533" s="467" t="str">
        <f t="shared" si="8"/>
        <v/>
      </c>
      <c r="F533" s="247"/>
      <c r="G533" s="126"/>
      <c r="H533" s="468" t="str">
        <f>IF(LEFT(G533,2)="48","R",IF(D533="","N/A",VLOOKUP(D533,UCM!$A$2:$B$2000,2,FALSE)))</f>
        <v>N/A</v>
      </c>
      <c r="I533" s="491"/>
      <c r="J533" s="492"/>
      <c r="K533" s="493"/>
      <c r="L533" s="491"/>
      <c r="M533" s="492"/>
      <c r="N533" s="493"/>
    </row>
    <row r="534" spans="1:14" ht="23.1" customHeight="1" x14ac:dyDescent="0.2">
      <c r="A534" s="228">
        <v>521</v>
      </c>
      <c r="B534" s="488"/>
      <c r="C534" s="466"/>
      <c r="D534" s="489"/>
      <c r="E534" s="467" t="str">
        <f t="shared" si="8"/>
        <v/>
      </c>
      <c r="F534" s="247"/>
      <c r="G534" s="126"/>
      <c r="H534" s="468" t="str">
        <f>IF(LEFT(G534,2)="48","R",IF(D534="","N/A",VLOOKUP(D534,UCM!$A$2:$B$2000,2,FALSE)))</f>
        <v>N/A</v>
      </c>
      <c r="I534" s="491"/>
      <c r="J534" s="492"/>
      <c r="K534" s="493"/>
      <c r="L534" s="491"/>
      <c r="M534" s="492"/>
      <c r="N534" s="493"/>
    </row>
    <row r="535" spans="1:14" ht="23.1" customHeight="1" x14ac:dyDescent="0.2">
      <c r="A535" s="228">
        <v>522</v>
      </c>
      <c r="B535" s="488"/>
      <c r="C535" s="466"/>
      <c r="D535" s="489"/>
      <c r="E535" s="467" t="str">
        <f t="shared" si="8"/>
        <v/>
      </c>
      <c r="F535" s="247"/>
      <c r="G535" s="126"/>
      <c r="H535" s="468" t="str">
        <f>IF(LEFT(G535,2)="48","R",IF(D535="","N/A",VLOOKUP(D535,UCM!$A$2:$B$2000,2,FALSE)))</f>
        <v>N/A</v>
      </c>
      <c r="I535" s="491"/>
      <c r="J535" s="492"/>
      <c r="K535" s="493"/>
      <c r="L535" s="491"/>
      <c r="M535" s="492"/>
      <c r="N535" s="493"/>
    </row>
    <row r="536" spans="1:14" ht="23.1" customHeight="1" x14ac:dyDescent="0.2">
      <c r="A536" s="490">
        <v>523</v>
      </c>
      <c r="B536" s="488"/>
      <c r="C536" s="466"/>
      <c r="D536" s="489"/>
      <c r="E536" s="467" t="str">
        <f t="shared" si="8"/>
        <v/>
      </c>
      <c r="F536" s="247"/>
      <c r="G536" s="126"/>
      <c r="H536" s="468" t="str">
        <f>IF(LEFT(G536,2)="48","R",IF(D536="","N/A",VLOOKUP(D536,UCM!$A$2:$B$2000,2,FALSE)))</f>
        <v>N/A</v>
      </c>
      <c r="I536" s="491"/>
      <c r="J536" s="492"/>
      <c r="K536" s="493"/>
      <c r="L536" s="491"/>
      <c r="M536" s="492"/>
      <c r="N536" s="493"/>
    </row>
    <row r="537" spans="1:14" ht="23.1" customHeight="1" x14ac:dyDescent="0.2">
      <c r="A537" s="228">
        <v>524</v>
      </c>
      <c r="B537" s="488"/>
      <c r="C537" s="466"/>
      <c r="D537" s="489"/>
      <c r="E537" s="467" t="str">
        <f t="shared" si="8"/>
        <v/>
      </c>
      <c r="F537" s="247"/>
      <c r="G537" s="126"/>
      <c r="H537" s="468" t="str">
        <f>IF(LEFT(G537,2)="48","R",IF(D537="","N/A",VLOOKUP(D537,UCM!$A$2:$B$2000,2,FALSE)))</f>
        <v>N/A</v>
      </c>
      <c r="I537" s="491"/>
      <c r="J537" s="492"/>
      <c r="K537" s="493"/>
      <c r="L537" s="491"/>
      <c r="M537" s="492"/>
      <c r="N537" s="493"/>
    </row>
    <row r="538" spans="1:14" ht="23.1" customHeight="1" x14ac:dyDescent="0.2">
      <c r="A538" s="228">
        <v>525</v>
      </c>
      <c r="B538" s="488"/>
      <c r="C538" s="466"/>
      <c r="D538" s="489"/>
      <c r="E538" s="467" t="str">
        <f t="shared" si="8"/>
        <v/>
      </c>
      <c r="F538" s="247"/>
      <c r="G538" s="126"/>
      <c r="H538" s="468" t="str">
        <f>IF(LEFT(G538,2)="48","R",IF(D538="","N/A",VLOOKUP(D538,UCM!$A$2:$B$2000,2,FALSE)))</f>
        <v>N/A</v>
      </c>
      <c r="I538" s="491"/>
      <c r="J538" s="492"/>
      <c r="K538" s="493"/>
      <c r="L538" s="491"/>
      <c r="M538" s="492"/>
      <c r="N538" s="493"/>
    </row>
    <row r="539" spans="1:14" ht="23.1" customHeight="1" x14ac:dyDescent="0.2">
      <c r="A539" s="490">
        <v>526</v>
      </c>
      <c r="B539" s="488"/>
      <c r="C539" s="466"/>
      <c r="D539" s="489"/>
      <c r="E539" s="467" t="str">
        <f t="shared" si="8"/>
        <v/>
      </c>
      <c r="F539" s="247"/>
      <c r="G539" s="126"/>
      <c r="H539" s="468" t="str">
        <f>IF(LEFT(G539,2)="48","R",IF(D539="","N/A",VLOOKUP(D539,UCM!$A$2:$B$2000,2,FALSE)))</f>
        <v>N/A</v>
      </c>
      <c r="I539" s="491"/>
      <c r="J539" s="492"/>
      <c r="K539" s="493"/>
      <c r="L539" s="491"/>
      <c r="M539" s="492"/>
      <c r="N539" s="493"/>
    </row>
    <row r="540" spans="1:14" ht="23.1" customHeight="1" x14ac:dyDescent="0.2">
      <c r="A540" s="228">
        <v>527</v>
      </c>
      <c r="B540" s="488"/>
      <c r="C540" s="466"/>
      <c r="D540" s="489"/>
      <c r="E540" s="467" t="str">
        <f t="shared" si="8"/>
        <v/>
      </c>
      <c r="F540" s="247"/>
      <c r="G540" s="126"/>
      <c r="H540" s="468" t="str">
        <f>IF(LEFT(G540,2)="48","R",IF(D540="","N/A",VLOOKUP(D540,UCM!$A$2:$B$2000,2,FALSE)))</f>
        <v>N/A</v>
      </c>
      <c r="I540" s="491"/>
      <c r="J540" s="492"/>
      <c r="K540" s="493"/>
      <c r="L540" s="491"/>
      <c r="M540" s="492"/>
      <c r="N540" s="493"/>
    </row>
    <row r="541" spans="1:14" ht="23.1" customHeight="1" x14ac:dyDescent="0.2">
      <c r="A541" s="228">
        <v>528</v>
      </c>
      <c r="B541" s="488"/>
      <c r="C541" s="466"/>
      <c r="D541" s="489"/>
      <c r="E541" s="467" t="str">
        <f t="shared" si="8"/>
        <v/>
      </c>
      <c r="F541" s="247"/>
      <c r="G541" s="126"/>
      <c r="H541" s="468" t="str">
        <f>IF(LEFT(G541,2)="48","R",IF(D541="","N/A",VLOOKUP(D541,UCM!$A$2:$B$2000,2,FALSE)))</f>
        <v>N/A</v>
      </c>
      <c r="I541" s="491"/>
      <c r="J541" s="492"/>
      <c r="K541" s="493"/>
      <c r="L541" s="491"/>
      <c r="M541" s="492"/>
      <c r="N541" s="493"/>
    </row>
    <row r="542" spans="1:14" ht="23.1" customHeight="1" x14ac:dyDescent="0.2">
      <c r="A542" s="490">
        <v>529</v>
      </c>
      <c r="B542" s="488"/>
      <c r="C542" s="466"/>
      <c r="D542" s="489"/>
      <c r="E542" s="467" t="str">
        <f t="shared" si="8"/>
        <v/>
      </c>
      <c r="F542" s="247"/>
      <c r="G542" s="126"/>
      <c r="H542" s="468" t="str">
        <f>IF(LEFT(G542,2)="48","R",IF(D542="","N/A",VLOOKUP(D542,UCM!$A$2:$B$2000,2,FALSE)))</f>
        <v>N/A</v>
      </c>
      <c r="I542" s="491"/>
      <c r="J542" s="492"/>
      <c r="K542" s="493"/>
      <c r="L542" s="491"/>
      <c r="M542" s="492"/>
      <c r="N542" s="493"/>
    </row>
    <row r="543" spans="1:14" ht="23.1" customHeight="1" x14ac:dyDescent="0.2">
      <c r="A543" s="228">
        <v>530</v>
      </c>
      <c r="B543" s="488"/>
      <c r="C543" s="466"/>
      <c r="D543" s="489"/>
      <c r="E543" s="467" t="str">
        <f t="shared" si="8"/>
        <v/>
      </c>
      <c r="F543" s="247"/>
      <c r="G543" s="126"/>
      <c r="H543" s="468" t="str">
        <f>IF(LEFT(G543,2)="48","R",IF(D543="","N/A",VLOOKUP(D543,UCM!$A$2:$B$2000,2,FALSE)))</f>
        <v>N/A</v>
      </c>
      <c r="I543" s="491"/>
      <c r="J543" s="492"/>
      <c r="K543" s="493"/>
      <c r="L543" s="491"/>
      <c r="M543" s="492"/>
      <c r="N543" s="493"/>
    </row>
    <row r="544" spans="1:14" ht="23.1" customHeight="1" x14ac:dyDescent="0.2">
      <c r="A544" s="228">
        <v>531</v>
      </c>
      <c r="B544" s="488"/>
      <c r="C544" s="466"/>
      <c r="D544" s="489"/>
      <c r="E544" s="467" t="str">
        <f t="shared" si="8"/>
        <v/>
      </c>
      <c r="F544" s="247"/>
      <c r="G544" s="126"/>
      <c r="H544" s="468" t="str">
        <f>IF(LEFT(G544,2)="48","R",IF(D544="","N/A",VLOOKUP(D544,UCM!$A$2:$B$2000,2,FALSE)))</f>
        <v>N/A</v>
      </c>
      <c r="I544" s="491"/>
      <c r="J544" s="492"/>
      <c r="K544" s="493"/>
      <c r="L544" s="491"/>
      <c r="M544" s="492"/>
      <c r="N544" s="493"/>
    </row>
    <row r="545" spans="1:14" ht="23.1" customHeight="1" x14ac:dyDescent="0.2">
      <c r="A545" s="490">
        <v>532</v>
      </c>
      <c r="B545" s="488"/>
      <c r="C545" s="466"/>
      <c r="D545" s="489"/>
      <c r="E545" s="467" t="str">
        <f t="shared" si="8"/>
        <v/>
      </c>
      <c r="F545" s="247"/>
      <c r="G545" s="126"/>
      <c r="H545" s="468" t="str">
        <f>IF(LEFT(G545,2)="48","R",IF(D545="","N/A",VLOOKUP(D545,UCM!$A$2:$B$2000,2,FALSE)))</f>
        <v>N/A</v>
      </c>
      <c r="I545" s="491"/>
      <c r="J545" s="492"/>
      <c r="K545" s="493"/>
      <c r="L545" s="491"/>
      <c r="M545" s="492"/>
      <c r="N545" s="493"/>
    </row>
    <row r="546" spans="1:14" ht="23.1" customHeight="1" x14ac:dyDescent="0.2">
      <c r="A546" s="228">
        <v>533</v>
      </c>
      <c r="B546" s="488"/>
      <c r="C546" s="466"/>
      <c r="D546" s="489"/>
      <c r="E546" s="467" t="str">
        <f t="shared" si="8"/>
        <v/>
      </c>
      <c r="F546" s="247"/>
      <c r="G546" s="126"/>
      <c r="H546" s="468" t="str">
        <f>IF(LEFT(G546,2)="48","R",IF(D546="","N/A",VLOOKUP(D546,UCM!$A$2:$B$2000,2,FALSE)))</f>
        <v>N/A</v>
      </c>
      <c r="I546" s="491"/>
      <c r="J546" s="492"/>
      <c r="K546" s="493"/>
      <c r="L546" s="491"/>
      <c r="M546" s="492"/>
      <c r="N546" s="493"/>
    </row>
    <row r="547" spans="1:14" ht="23.1" customHeight="1" x14ac:dyDescent="0.2">
      <c r="A547" s="228">
        <v>534</v>
      </c>
      <c r="B547" s="488"/>
      <c r="C547" s="466"/>
      <c r="D547" s="489"/>
      <c r="E547" s="467" t="str">
        <f t="shared" si="8"/>
        <v/>
      </c>
      <c r="F547" s="247"/>
      <c r="G547" s="126"/>
      <c r="H547" s="468" t="str">
        <f>IF(LEFT(G547,2)="48","R",IF(D547="","N/A",VLOOKUP(D547,UCM!$A$2:$B$2000,2,FALSE)))</f>
        <v>N/A</v>
      </c>
      <c r="I547" s="491"/>
      <c r="J547" s="492"/>
      <c r="K547" s="493"/>
      <c r="L547" s="491"/>
      <c r="M547" s="492"/>
      <c r="N547" s="493"/>
    </row>
    <row r="548" spans="1:14" ht="23.1" customHeight="1" x14ac:dyDescent="0.2">
      <c r="A548" s="490">
        <v>535</v>
      </c>
      <c r="B548" s="488"/>
      <c r="C548" s="466"/>
      <c r="D548" s="489"/>
      <c r="E548" s="467" t="str">
        <f t="shared" si="8"/>
        <v/>
      </c>
      <c r="F548" s="247"/>
      <c r="G548" s="126"/>
      <c r="H548" s="468" t="str">
        <f>IF(LEFT(G548,2)="48","R",IF(D548="","N/A",VLOOKUP(D548,UCM!$A$2:$B$2000,2,FALSE)))</f>
        <v>N/A</v>
      </c>
      <c r="I548" s="491"/>
      <c r="J548" s="492"/>
      <c r="K548" s="493"/>
      <c r="L548" s="491"/>
      <c r="M548" s="492"/>
      <c r="N548" s="493"/>
    </row>
    <row r="549" spans="1:14" ht="23.1" customHeight="1" x14ac:dyDescent="0.2">
      <c r="A549" s="228">
        <v>536</v>
      </c>
      <c r="B549" s="488"/>
      <c r="C549" s="466"/>
      <c r="D549" s="489"/>
      <c r="E549" s="467" t="str">
        <f t="shared" si="8"/>
        <v/>
      </c>
      <c r="F549" s="247"/>
      <c r="G549" s="126"/>
      <c r="H549" s="468" t="str">
        <f>IF(LEFT(G549,2)="48","R",IF(D549="","N/A",VLOOKUP(D549,UCM!$A$2:$B$2000,2,FALSE)))</f>
        <v>N/A</v>
      </c>
      <c r="I549" s="491"/>
      <c r="J549" s="492"/>
      <c r="K549" s="493"/>
      <c r="L549" s="491"/>
      <c r="M549" s="492"/>
      <c r="N549" s="493"/>
    </row>
    <row r="550" spans="1:14" ht="23.1" customHeight="1" x14ac:dyDescent="0.2">
      <c r="A550" s="228">
        <v>537</v>
      </c>
      <c r="B550" s="488"/>
      <c r="C550" s="466"/>
      <c r="D550" s="489"/>
      <c r="E550" s="467" t="str">
        <f t="shared" si="8"/>
        <v/>
      </c>
      <c r="F550" s="247"/>
      <c r="G550" s="126"/>
      <c r="H550" s="468" t="str">
        <f>IF(LEFT(G550,2)="48","R",IF(D550="","N/A",VLOOKUP(D550,UCM!$A$2:$B$2000,2,FALSE)))</f>
        <v>N/A</v>
      </c>
      <c r="I550" s="491"/>
      <c r="J550" s="492"/>
      <c r="K550" s="493"/>
      <c r="L550" s="491"/>
      <c r="M550" s="492"/>
      <c r="N550" s="493"/>
    </row>
    <row r="551" spans="1:14" ht="23.1" customHeight="1" x14ac:dyDescent="0.2">
      <c r="A551" s="490">
        <v>538</v>
      </c>
      <c r="B551" s="488"/>
      <c r="C551" s="466"/>
      <c r="D551" s="489"/>
      <c r="E551" s="467" t="str">
        <f t="shared" si="8"/>
        <v/>
      </c>
      <c r="F551" s="247"/>
      <c r="G551" s="126"/>
      <c r="H551" s="468" t="str">
        <f>IF(LEFT(G551,2)="48","R",IF(D551="","N/A",VLOOKUP(D551,UCM!$A$2:$B$2000,2,FALSE)))</f>
        <v>N/A</v>
      </c>
      <c r="I551" s="491"/>
      <c r="J551" s="492"/>
      <c r="K551" s="493"/>
      <c r="L551" s="491"/>
      <c r="M551" s="492"/>
      <c r="N551" s="493"/>
    </row>
    <row r="552" spans="1:14" ht="23.1" customHeight="1" x14ac:dyDescent="0.2">
      <c r="A552" s="228">
        <v>539</v>
      </c>
      <c r="B552" s="488"/>
      <c r="C552" s="466"/>
      <c r="D552" s="489"/>
      <c r="E552" s="467" t="str">
        <f t="shared" si="8"/>
        <v/>
      </c>
      <c r="F552" s="247"/>
      <c r="G552" s="126"/>
      <c r="H552" s="468" t="str">
        <f>IF(LEFT(G552,2)="48","R",IF(D552="","N/A",VLOOKUP(D552,UCM!$A$2:$B$2000,2,FALSE)))</f>
        <v>N/A</v>
      </c>
      <c r="I552" s="491"/>
      <c r="J552" s="492"/>
      <c r="K552" s="493"/>
      <c r="L552" s="491"/>
      <c r="M552" s="492"/>
      <c r="N552" s="493"/>
    </row>
    <row r="553" spans="1:14" ht="23.1" customHeight="1" x14ac:dyDescent="0.2">
      <c r="A553" s="228">
        <v>540</v>
      </c>
      <c r="B553" s="488"/>
      <c r="C553" s="466"/>
      <c r="D553" s="489"/>
      <c r="E553" s="467" t="str">
        <f t="shared" si="8"/>
        <v/>
      </c>
      <c r="F553" s="247"/>
      <c r="G553" s="126"/>
      <c r="H553" s="468" t="str">
        <f>IF(LEFT(G553,2)="48","R",IF(D553="","N/A",VLOOKUP(D553,UCM!$A$2:$B$2000,2,FALSE)))</f>
        <v>N/A</v>
      </c>
      <c r="I553" s="491"/>
      <c r="J553" s="492"/>
      <c r="K553" s="493"/>
      <c r="L553" s="491"/>
      <c r="M553" s="492"/>
      <c r="N553" s="493"/>
    </row>
    <row r="554" spans="1:14" ht="23.1" customHeight="1" x14ac:dyDescent="0.2">
      <c r="A554" s="490">
        <v>541</v>
      </c>
      <c r="B554" s="488"/>
      <c r="C554" s="466"/>
      <c r="D554" s="489"/>
      <c r="E554" s="467" t="str">
        <f t="shared" si="8"/>
        <v/>
      </c>
      <c r="F554" s="247"/>
      <c r="G554" s="126"/>
      <c r="H554" s="468" t="str">
        <f>IF(LEFT(G554,2)="48","R",IF(D554="","N/A",VLOOKUP(D554,UCM!$A$2:$B$2000,2,FALSE)))</f>
        <v>N/A</v>
      </c>
      <c r="I554" s="491"/>
      <c r="J554" s="492"/>
      <c r="K554" s="493"/>
      <c r="L554" s="491"/>
      <c r="M554" s="492"/>
      <c r="N554" s="493"/>
    </row>
    <row r="555" spans="1:14" ht="23.1" customHeight="1" x14ac:dyDescent="0.2">
      <c r="A555" s="228">
        <v>542</v>
      </c>
      <c r="B555" s="488"/>
      <c r="C555" s="466"/>
      <c r="D555" s="489"/>
      <c r="E555" s="467" t="str">
        <f t="shared" si="8"/>
        <v/>
      </c>
      <c r="F555" s="247"/>
      <c r="G555" s="126"/>
      <c r="H555" s="468" t="str">
        <f>IF(LEFT(G555,2)="48","R",IF(D555="","N/A",VLOOKUP(D555,UCM!$A$2:$B$2000,2,FALSE)))</f>
        <v>N/A</v>
      </c>
      <c r="I555" s="491"/>
      <c r="J555" s="492"/>
      <c r="K555" s="493"/>
      <c r="L555" s="491"/>
      <c r="M555" s="492"/>
      <c r="N555" s="493"/>
    </row>
    <row r="556" spans="1:14" ht="23.1" customHeight="1" x14ac:dyDescent="0.2">
      <c r="A556" s="228">
        <v>543</v>
      </c>
      <c r="B556" s="488"/>
      <c r="C556" s="466"/>
      <c r="D556" s="489"/>
      <c r="E556" s="467" t="str">
        <f t="shared" si="8"/>
        <v/>
      </c>
      <c r="F556" s="247"/>
      <c r="G556" s="126"/>
      <c r="H556" s="468" t="str">
        <f>IF(LEFT(G556,2)="48","R",IF(D556="","N/A",VLOOKUP(D556,UCM!$A$2:$B$2000,2,FALSE)))</f>
        <v>N/A</v>
      </c>
      <c r="I556" s="491"/>
      <c r="J556" s="492"/>
      <c r="K556" s="493"/>
      <c r="L556" s="491"/>
      <c r="M556" s="492"/>
      <c r="N556" s="493"/>
    </row>
    <row r="557" spans="1:14" ht="23.1" customHeight="1" x14ac:dyDescent="0.2">
      <c r="A557" s="490">
        <v>544</v>
      </c>
      <c r="B557" s="488"/>
      <c r="C557" s="466"/>
      <c r="D557" s="489"/>
      <c r="E557" s="467" t="str">
        <f t="shared" si="8"/>
        <v/>
      </c>
      <c r="F557" s="247"/>
      <c r="G557" s="126"/>
      <c r="H557" s="468" t="str">
        <f>IF(LEFT(G557,2)="48","R",IF(D557="","N/A",VLOOKUP(D557,UCM!$A$2:$B$2000,2,FALSE)))</f>
        <v>N/A</v>
      </c>
      <c r="I557" s="491"/>
      <c r="J557" s="492"/>
      <c r="K557" s="493"/>
      <c r="L557" s="491"/>
      <c r="M557" s="492"/>
      <c r="N557" s="493"/>
    </row>
    <row r="558" spans="1:14" ht="23.1" customHeight="1" x14ac:dyDescent="0.2">
      <c r="A558" s="228">
        <v>545</v>
      </c>
      <c r="B558" s="488"/>
      <c r="C558" s="466"/>
      <c r="D558" s="489"/>
      <c r="E558" s="467" t="str">
        <f t="shared" si="8"/>
        <v/>
      </c>
      <c r="F558" s="247"/>
      <c r="G558" s="126"/>
      <c r="H558" s="468" t="str">
        <f>IF(LEFT(G558,2)="48","R",IF(D558="","N/A",VLOOKUP(D558,UCM!$A$2:$B$2000,2,FALSE)))</f>
        <v>N/A</v>
      </c>
      <c r="I558" s="491"/>
      <c r="J558" s="492"/>
      <c r="K558" s="493"/>
      <c r="L558" s="491"/>
      <c r="M558" s="492"/>
      <c r="N558" s="493"/>
    </row>
    <row r="559" spans="1:14" ht="23.1" customHeight="1" x14ac:dyDescent="0.2">
      <c r="A559" s="228">
        <v>546</v>
      </c>
      <c r="B559" s="488"/>
      <c r="C559" s="466"/>
      <c r="D559" s="489"/>
      <c r="E559" s="467" t="str">
        <f t="shared" si="8"/>
        <v/>
      </c>
      <c r="F559" s="247"/>
      <c r="G559" s="126"/>
      <c r="H559" s="468" t="str">
        <f>IF(LEFT(G559,2)="48","R",IF(D559="","N/A",VLOOKUP(D559,UCM!$A$2:$B$2000,2,FALSE)))</f>
        <v>N/A</v>
      </c>
      <c r="I559" s="491"/>
      <c r="J559" s="492"/>
      <c r="K559" s="493"/>
      <c r="L559" s="491"/>
      <c r="M559" s="492"/>
      <c r="N559" s="493"/>
    </row>
    <row r="560" spans="1:14" ht="23.1" customHeight="1" x14ac:dyDescent="0.2">
      <c r="A560" s="490">
        <v>547</v>
      </c>
      <c r="B560" s="488"/>
      <c r="C560" s="466"/>
      <c r="D560" s="489"/>
      <c r="E560" s="467" t="str">
        <f t="shared" si="8"/>
        <v/>
      </c>
      <c r="F560" s="247"/>
      <c r="G560" s="126"/>
      <c r="H560" s="468" t="str">
        <f>IF(LEFT(G560,2)="48","R",IF(D560="","N/A",VLOOKUP(D560,UCM!$A$2:$B$2000,2,FALSE)))</f>
        <v>N/A</v>
      </c>
      <c r="I560" s="491"/>
      <c r="J560" s="492"/>
      <c r="K560" s="493"/>
      <c r="L560" s="491"/>
      <c r="M560" s="492"/>
      <c r="N560" s="493"/>
    </row>
    <row r="561" spans="1:14" ht="23.1" customHeight="1" x14ac:dyDescent="0.2">
      <c r="A561" s="228">
        <v>548</v>
      </c>
      <c r="B561" s="488"/>
      <c r="C561" s="466"/>
      <c r="D561" s="489"/>
      <c r="E561" s="467" t="str">
        <f t="shared" si="8"/>
        <v/>
      </c>
      <c r="F561" s="247"/>
      <c r="G561" s="126"/>
      <c r="H561" s="468" t="str">
        <f>IF(LEFT(G561,2)="48","R",IF(D561="","N/A",VLOOKUP(D561,UCM!$A$2:$B$2000,2,FALSE)))</f>
        <v>N/A</v>
      </c>
      <c r="I561" s="491"/>
      <c r="J561" s="492"/>
      <c r="K561" s="493"/>
      <c r="L561" s="491"/>
      <c r="M561" s="492"/>
      <c r="N561" s="493"/>
    </row>
    <row r="562" spans="1:14" ht="23.1" customHeight="1" x14ac:dyDescent="0.2">
      <c r="A562" s="228">
        <v>549</v>
      </c>
      <c r="B562" s="488"/>
      <c r="C562" s="466"/>
      <c r="D562" s="489"/>
      <c r="E562" s="467" t="str">
        <f t="shared" si="8"/>
        <v/>
      </c>
      <c r="F562" s="247"/>
      <c r="G562" s="126"/>
      <c r="H562" s="468" t="str">
        <f>IF(LEFT(G562,2)="48","R",IF(D562="","N/A",VLOOKUP(D562,UCM!$A$2:$B$2000,2,FALSE)))</f>
        <v>N/A</v>
      </c>
      <c r="I562" s="491"/>
      <c r="J562" s="492"/>
      <c r="K562" s="493"/>
      <c r="L562" s="491"/>
      <c r="M562" s="492"/>
      <c r="N562" s="493"/>
    </row>
    <row r="563" spans="1:14" ht="23.1" customHeight="1" x14ac:dyDescent="0.2">
      <c r="A563" s="490">
        <v>550</v>
      </c>
      <c r="B563" s="488"/>
      <c r="C563" s="466"/>
      <c r="D563" s="489"/>
      <c r="E563" s="467" t="str">
        <f t="shared" si="8"/>
        <v/>
      </c>
      <c r="F563" s="247"/>
      <c r="G563" s="126"/>
      <c r="H563" s="468" t="str">
        <f>IF(LEFT(G563,2)="48","R",IF(D563="","N/A",VLOOKUP(D563,UCM!$A$2:$B$2000,2,FALSE)))</f>
        <v>N/A</v>
      </c>
      <c r="I563" s="491"/>
      <c r="J563" s="492"/>
      <c r="K563" s="493"/>
      <c r="L563" s="491"/>
      <c r="M563" s="492"/>
      <c r="N563" s="493"/>
    </row>
    <row r="564" spans="1:14" ht="23.1" customHeight="1" x14ac:dyDescent="0.2">
      <c r="A564" s="228">
        <v>551</v>
      </c>
      <c r="B564" s="488"/>
      <c r="C564" s="466"/>
      <c r="D564" s="489"/>
      <c r="E564" s="467" t="str">
        <f t="shared" si="8"/>
        <v/>
      </c>
      <c r="F564" s="247"/>
      <c r="G564" s="126"/>
      <c r="H564" s="468" t="str">
        <f>IF(LEFT(G564,2)="48","R",IF(D564="","N/A",VLOOKUP(D564,UCM!$A$2:$B$2000,2,FALSE)))</f>
        <v>N/A</v>
      </c>
      <c r="I564" s="491"/>
      <c r="J564" s="492"/>
      <c r="K564" s="493"/>
      <c r="L564" s="491"/>
      <c r="M564" s="492"/>
      <c r="N564" s="493"/>
    </row>
    <row r="565" spans="1:14" ht="23.1" customHeight="1" x14ac:dyDescent="0.2">
      <c r="A565" s="228">
        <v>552</v>
      </c>
      <c r="B565" s="488"/>
      <c r="C565" s="466"/>
      <c r="D565" s="489"/>
      <c r="E565" s="467" t="str">
        <f t="shared" si="8"/>
        <v/>
      </c>
      <c r="F565" s="247"/>
      <c r="G565" s="126"/>
      <c r="H565" s="468" t="str">
        <f>IF(LEFT(G565,2)="48","R",IF(D565="","N/A",VLOOKUP(D565,UCM!$A$2:$B$2000,2,FALSE)))</f>
        <v>N/A</v>
      </c>
      <c r="I565" s="491"/>
      <c r="J565" s="492"/>
      <c r="K565" s="493"/>
      <c r="L565" s="491"/>
      <c r="M565" s="492"/>
      <c r="N565" s="493"/>
    </row>
    <row r="566" spans="1:14" ht="23.1" customHeight="1" x14ac:dyDescent="0.2">
      <c r="A566" s="490">
        <v>553</v>
      </c>
      <c r="B566" s="488"/>
      <c r="C566" s="466"/>
      <c r="D566" s="489"/>
      <c r="E566" s="467" t="str">
        <f t="shared" si="8"/>
        <v/>
      </c>
      <c r="F566" s="247"/>
      <c r="G566" s="126"/>
      <c r="H566" s="468" t="str">
        <f>IF(LEFT(G566,2)="48","R",IF(D566="","N/A",VLOOKUP(D566,UCM!$A$2:$B$2000,2,FALSE)))</f>
        <v>N/A</v>
      </c>
      <c r="I566" s="491"/>
      <c r="J566" s="492"/>
      <c r="K566" s="493"/>
      <c r="L566" s="491"/>
      <c r="M566" s="492"/>
      <c r="N566" s="493"/>
    </row>
    <row r="567" spans="1:14" ht="23.1" customHeight="1" x14ac:dyDescent="0.2">
      <c r="A567" s="228">
        <v>554</v>
      </c>
      <c r="B567" s="488"/>
      <c r="C567" s="466"/>
      <c r="D567" s="489"/>
      <c r="E567" s="467" t="str">
        <f t="shared" si="8"/>
        <v/>
      </c>
      <c r="F567" s="247"/>
      <c r="G567" s="126"/>
      <c r="H567" s="468" t="str">
        <f>IF(LEFT(G567,2)="48","R",IF(D567="","N/A",VLOOKUP(D567,UCM!$A$2:$B$2000,2,FALSE)))</f>
        <v>N/A</v>
      </c>
      <c r="I567" s="491"/>
      <c r="J567" s="492"/>
      <c r="K567" s="493"/>
      <c r="L567" s="491"/>
      <c r="M567" s="492"/>
      <c r="N567" s="493"/>
    </row>
    <row r="568" spans="1:14" ht="23.1" customHeight="1" x14ac:dyDescent="0.2">
      <c r="A568" s="228">
        <v>555</v>
      </c>
      <c r="B568" s="488"/>
      <c r="C568" s="466"/>
      <c r="D568" s="489"/>
      <c r="E568" s="467" t="str">
        <f t="shared" si="8"/>
        <v/>
      </c>
      <c r="F568" s="247"/>
      <c r="G568" s="126"/>
      <c r="H568" s="468" t="str">
        <f>IF(LEFT(G568,2)="48","R",IF(D568="","N/A",VLOOKUP(D568,UCM!$A$2:$B$2000,2,FALSE)))</f>
        <v>N/A</v>
      </c>
      <c r="I568" s="491"/>
      <c r="J568" s="492"/>
      <c r="K568" s="493"/>
      <c r="L568" s="491"/>
      <c r="M568" s="492"/>
      <c r="N568" s="493"/>
    </row>
    <row r="569" spans="1:14" ht="23.1" customHeight="1" x14ac:dyDescent="0.2">
      <c r="A569" s="490">
        <v>556</v>
      </c>
      <c r="B569" s="488"/>
      <c r="C569" s="466"/>
      <c r="D569" s="489"/>
      <c r="E569" s="467" t="str">
        <f t="shared" si="8"/>
        <v/>
      </c>
      <c r="F569" s="247"/>
      <c r="G569" s="126"/>
      <c r="H569" s="468" t="str">
        <f>IF(LEFT(G569,2)="48","R",IF(D569="","N/A",VLOOKUP(D569,UCM!$A$2:$B$2000,2,FALSE)))</f>
        <v>N/A</v>
      </c>
      <c r="I569" s="491"/>
      <c r="J569" s="492"/>
      <c r="K569" s="493"/>
      <c r="L569" s="491"/>
      <c r="M569" s="492"/>
      <c r="N569" s="493"/>
    </row>
    <row r="570" spans="1:14" ht="23.1" customHeight="1" x14ac:dyDescent="0.2">
      <c r="A570" s="228">
        <v>557</v>
      </c>
      <c r="B570" s="488"/>
      <c r="C570" s="466"/>
      <c r="D570" s="489"/>
      <c r="E570" s="467" t="str">
        <f t="shared" si="8"/>
        <v/>
      </c>
      <c r="F570" s="247"/>
      <c r="G570" s="126"/>
      <c r="H570" s="468" t="str">
        <f>IF(LEFT(G570,2)="48","R",IF(D570="","N/A",VLOOKUP(D570,UCM!$A$2:$B$2000,2,FALSE)))</f>
        <v>N/A</v>
      </c>
      <c r="I570" s="491"/>
      <c r="J570" s="492"/>
      <c r="K570" s="493"/>
      <c r="L570" s="491"/>
      <c r="M570" s="492"/>
      <c r="N570" s="493"/>
    </row>
    <row r="571" spans="1:14" ht="23.1" customHeight="1" x14ac:dyDescent="0.2">
      <c r="A571" s="228">
        <v>558</v>
      </c>
      <c r="B571" s="488"/>
      <c r="C571" s="466"/>
      <c r="D571" s="489"/>
      <c r="E571" s="467" t="str">
        <f t="shared" si="8"/>
        <v/>
      </c>
      <c r="F571" s="247"/>
      <c r="G571" s="126"/>
      <c r="H571" s="468" t="str">
        <f>IF(LEFT(G571,2)="48","R",IF(D571="","N/A",VLOOKUP(D571,UCM!$A$2:$B$2000,2,FALSE)))</f>
        <v>N/A</v>
      </c>
      <c r="I571" s="491"/>
      <c r="J571" s="492"/>
      <c r="K571" s="493"/>
      <c r="L571" s="491"/>
      <c r="M571" s="492"/>
      <c r="N571" s="493"/>
    </row>
    <row r="572" spans="1:14" ht="23.1" customHeight="1" x14ac:dyDescent="0.2">
      <c r="A572" s="490">
        <v>559</v>
      </c>
      <c r="B572" s="488"/>
      <c r="C572" s="466"/>
      <c r="D572" s="489"/>
      <c r="E572" s="467" t="str">
        <f t="shared" si="8"/>
        <v/>
      </c>
      <c r="F572" s="247"/>
      <c r="G572" s="126"/>
      <c r="H572" s="468" t="str">
        <f>IF(LEFT(G572,2)="48","R",IF(D572="","N/A",VLOOKUP(D572,UCM!$A$2:$B$2000,2,FALSE)))</f>
        <v>N/A</v>
      </c>
      <c r="I572" s="491"/>
      <c r="J572" s="492"/>
      <c r="K572" s="493"/>
      <c r="L572" s="491"/>
      <c r="M572" s="492"/>
      <c r="N572" s="493"/>
    </row>
    <row r="573" spans="1:14" ht="23.1" customHeight="1" x14ac:dyDescent="0.2">
      <c r="A573" s="228">
        <v>560</v>
      </c>
      <c r="B573" s="488"/>
      <c r="C573" s="466"/>
      <c r="D573" s="489"/>
      <c r="E573" s="467" t="str">
        <f t="shared" si="8"/>
        <v/>
      </c>
      <c r="F573" s="247"/>
      <c r="G573" s="126"/>
      <c r="H573" s="468" t="str">
        <f>IF(LEFT(G573,2)="48","R",IF(D573="","N/A",VLOOKUP(D573,UCM!$A$2:$B$2000,2,FALSE)))</f>
        <v>N/A</v>
      </c>
      <c r="I573" s="491"/>
      <c r="J573" s="492"/>
      <c r="K573" s="493"/>
      <c r="L573" s="491"/>
      <c r="M573" s="492"/>
      <c r="N573" s="493"/>
    </row>
    <row r="574" spans="1:14" ht="23.1" customHeight="1" x14ac:dyDescent="0.2">
      <c r="A574" s="228">
        <v>561</v>
      </c>
      <c r="B574" s="488"/>
      <c r="C574" s="466"/>
      <c r="D574" s="489"/>
      <c r="E574" s="467" t="str">
        <f t="shared" ref="E574:E637" si="9">IF(B574="","",(CONCATENATE(TEXT(B574,"###0000_);[Red](#,##0)")," ", TEXT(C574,"###000_);[Red](#,##0)")," ", TEXT(D574,"###0000_);[Red](#,##0)"))))</f>
        <v/>
      </c>
      <c r="F574" s="247"/>
      <c r="G574" s="126"/>
      <c r="H574" s="468" t="str">
        <f>IF(LEFT(G574,2)="48","R",IF(D574="","N/A",VLOOKUP(D574,UCM!$A$2:$B$2000,2,FALSE)))</f>
        <v>N/A</v>
      </c>
      <c r="I574" s="491"/>
      <c r="J574" s="492"/>
      <c r="K574" s="493"/>
      <c r="L574" s="491"/>
      <c r="M574" s="492"/>
      <c r="N574" s="493"/>
    </row>
    <row r="575" spans="1:14" ht="23.1" customHeight="1" x14ac:dyDescent="0.2">
      <c r="A575" s="490">
        <v>562</v>
      </c>
      <c r="B575" s="488"/>
      <c r="C575" s="466"/>
      <c r="D575" s="489"/>
      <c r="E575" s="467" t="str">
        <f t="shared" si="9"/>
        <v/>
      </c>
      <c r="F575" s="247"/>
      <c r="G575" s="126"/>
      <c r="H575" s="468" t="str">
        <f>IF(LEFT(G575,2)="48","R",IF(D575="","N/A",VLOOKUP(D575,UCM!$A$2:$B$2000,2,FALSE)))</f>
        <v>N/A</v>
      </c>
      <c r="I575" s="491"/>
      <c r="J575" s="492"/>
      <c r="K575" s="493"/>
      <c r="L575" s="491"/>
      <c r="M575" s="492"/>
      <c r="N575" s="493"/>
    </row>
    <row r="576" spans="1:14" ht="23.1" customHeight="1" x14ac:dyDescent="0.2">
      <c r="A576" s="228">
        <v>563</v>
      </c>
      <c r="B576" s="488"/>
      <c r="C576" s="466"/>
      <c r="D576" s="489"/>
      <c r="E576" s="467" t="str">
        <f t="shared" si="9"/>
        <v/>
      </c>
      <c r="F576" s="247"/>
      <c r="G576" s="126"/>
      <c r="H576" s="468" t="str">
        <f>IF(LEFT(G576,2)="48","R",IF(D576="","N/A",VLOOKUP(D576,UCM!$A$2:$B$2000,2,FALSE)))</f>
        <v>N/A</v>
      </c>
      <c r="I576" s="491"/>
      <c r="J576" s="492"/>
      <c r="K576" s="493"/>
      <c r="L576" s="491"/>
      <c r="M576" s="492"/>
      <c r="N576" s="493"/>
    </row>
    <row r="577" spans="1:14" ht="23.1" customHeight="1" x14ac:dyDescent="0.2">
      <c r="A577" s="228">
        <v>564</v>
      </c>
      <c r="B577" s="488"/>
      <c r="C577" s="466"/>
      <c r="D577" s="489"/>
      <c r="E577" s="467" t="str">
        <f t="shared" si="9"/>
        <v/>
      </c>
      <c r="F577" s="247"/>
      <c r="G577" s="126"/>
      <c r="H577" s="468" t="str">
        <f>IF(LEFT(G577,2)="48","R",IF(D577="","N/A",VLOOKUP(D577,UCM!$A$2:$B$2000,2,FALSE)))</f>
        <v>N/A</v>
      </c>
      <c r="I577" s="491"/>
      <c r="J577" s="492"/>
      <c r="K577" s="493"/>
      <c r="L577" s="491"/>
      <c r="M577" s="492"/>
      <c r="N577" s="493"/>
    </row>
    <row r="578" spans="1:14" ht="23.1" customHeight="1" x14ac:dyDescent="0.2">
      <c r="A578" s="490">
        <v>565</v>
      </c>
      <c r="B578" s="488"/>
      <c r="C578" s="466"/>
      <c r="D578" s="489"/>
      <c r="E578" s="467" t="str">
        <f t="shared" si="9"/>
        <v/>
      </c>
      <c r="F578" s="247"/>
      <c r="G578" s="126"/>
      <c r="H578" s="468" t="str">
        <f>IF(LEFT(G578,2)="48","R",IF(D578="","N/A",VLOOKUP(D578,UCM!$A$2:$B$2000,2,FALSE)))</f>
        <v>N/A</v>
      </c>
      <c r="I578" s="491"/>
      <c r="J578" s="492"/>
      <c r="K578" s="493"/>
      <c r="L578" s="491"/>
      <c r="M578" s="492"/>
      <c r="N578" s="493"/>
    </row>
    <row r="579" spans="1:14" ht="23.1" customHeight="1" x14ac:dyDescent="0.2">
      <c r="A579" s="228">
        <v>566</v>
      </c>
      <c r="B579" s="488"/>
      <c r="C579" s="466"/>
      <c r="D579" s="489"/>
      <c r="E579" s="467" t="str">
        <f t="shared" si="9"/>
        <v/>
      </c>
      <c r="F579" s="247"/>
      <c r="G579" s="126"/>
      <c r="H579" s="468" t="str">
        <f>IF(LEFT(G579,2)="48","R",IF(D579="","N/A",VLOOKUP(D579,UCM!$A$2:$B$2000,2,FALSE)))</f>
        <v>N/A</v>
      </c>
      <c r="I579" s="491"/>
      <c r="J579" s="492"/>
      <c r="K579" s="493"/>
      <c r="L579" s="491"/>
      <c r="M579" s="492"/>
      <c r="N579" s="493"/>
    </row>
    <row r="580" spans="1:14" ht="23.1" customHeight="1" x14ac:dyDescent="0.2">
      <c r="A580" s="228">
        <v>567</v>
      </c>
      <c r="B580" s="488"/>
      <c r="C580" s="466"/>
      <c r="D580" s="489"/>
      <c r="E580" s="467" t="str">
        <f t="shared" si="9"/>
        <v/>
      </c>
      <c r="F580" s="247"/>
      <c r="G580" s="126"/>
      <c r="H580" s="468" t="str">
        <f>IF(LEFT(G580,2)="48","R",IF(D580="","N/A",VLOOKUP(D580,UCM!$A$2:$B$2000,2,FALSE)))</f>
        <v>N/A</v>
      </c>
      <c r="I580" s="491"/>
      <c r="J580" s="492"/>
      <c r="K580" s="493"/>
      <c r="L580" s="491"/>
      <c r="M580" s="492"/>
      <c r="N580" s="493"/>
    </row>
    <row r="581" spans="1:14" ht="23.1" customHeight="1" x14ac:dyDescent="0.2">
      <c r="A581" s="490">
        <v>568</v>
      </c>
      <c r="B581" s="488"/>
      <c r="C581" s="466"/>
      <c r="D581" s="489"/>
      <c r="E581" s="467" t="str">
        <f t="shared" si="9"/>
        <v/>
      </c>
      <c r="F581" s="247"/>
      <c r="G581" s="126"/>
      <c r="H581" s="468" t="str">
        <f>IF(LEFT(G581,2)="48","R",IF(D581="","N/A",VLOOKUP(D581,UCM!$A$2:$B$2000,2,FALSE)))</f>
        <v>N/A</v>
      </c>
      <c r="I581" s="491"/>
      <c r="J581" s="492"/>
      <c r="K581" s="493"/>
      <c r="L581" s="491"/>
      <c r="M581" s="492"/>
      <c r="N581" s="493"/>
    </row>
    <row r="582" spans="1:14" ht="23.1" customHeight="1" x14ac:dyDescent="0.2">
      <c r="A582" s="228">
        <v>569</v>
      </c>
      <c r="B582" s="488"/>
      <c r="C582" s="466"/>
      <c r="D582" s="489"/>
      <c r="E582" s="467" t="str">
        <f t="shared" si="9"/>
        <v/>
      </c>
      <c r="F582" s="247"/>
      <c r="G582" s="126"/>
      <c r="H582" s="468" t="str">
        <f>IF(LEFT(G582,2)="48","R",IF(D582="","N/A",VLOOKUP(D582,UCM!$A$2:$B$2000,2,FALSE)))</f>
        <v>N/A</v>
      </c>
      <c r="I582" s="491"/>
      <c r="J582" s="492"/>
      <c r="K582" s="493"/>
      <c r="L582" s="491"/>
      <c r="M582" s="492"/>
      <c r="N582" s="493"/>
    </row>
    <row r="583" spans="1:14" ht="23.1" customHeight="1" x14ac:dyDescent="0.2">
      <c r="A583" s="228">
        <v>570</v>
      </c>
      <c r="B583" s="488"/>
      <c r="C583" s="466"/>
      <c r="D583" s="489"/>
      <c r="E583" s="467" t="str">
        <f t="shared" si="9"/>
        <v/>
      </c>
      <c r="F583" s="247"/>
      <c r="G583" s="126"/>
      <c r="H583" s="468" t="str">
        <f>IF(LEFT(G583,2)="48","R",IF(D583="","N/A",VLOOKUP(D583,UCM!$A$2:$B$2000,2,FALSE)))</f>
        <v>N/A</v>
      </c>
      <c r="I583" s="491"/>
      <c r="J583" s="492"/>
      <c r="K583" s="493"/>
      <c r="L583" s="491"/>
      <c r="M583" s="492"/>
      <c r="N583" s="493"/>
    </row>
    <row r="584" spans="1:14" ht="23.1" customHeight="1" x14ac:dyDescent="0.2">
      <c r="A584" s="490">
        <v>571</v>
      </c>
      <c r="B584" s="488"/>
      <c r="C584" s="466"/>
      <c r="D584" s="489"/>
      <c r="E584" s="467" t="str">
        <f t="shared" si="9"/>
        <v/>
      </c>
      <c r="F584" s="247"/>
      <c r="G584" s="126"/>
      <c r="H584" s="468" t="str">
        <f>IF(LEFT(G584,2)="48","R",IF(D584="","N/A",VLOOKUP(D584,UCM!$A$2:$B$2000,2,FALSE)))</f>
        <v>N/A</v>
      </c>
      <c r="I584" s="491"/>
      <c r="J584" s="492"/>
      <c r="K584" s="493"/>
      <c r="L584" s="491"/>
      <c r="M584" s="492"/>
      <c r="N584" s="493"/>
    </row>
    <row r="585" spans="1:14" ht="23.1" customHeight="1" x14ac:dyDescent="0.2">
      <c r="A585" s="228">
        <v>572</v>
      </c>
      <c r="B585" s="488"/>
      <c r="C585" s="466"/>
      <c r="D585" s="489"/>
      <c r="E585" s="467" t="str">
        <f t="shared" si="9"/>
        <v/>
      </c>
      <c r="F585" s="247"/>
      <c r="G585" s="126"/>
      <c r="H585" s="468" t="str">
        <f>IF(LEFT(G585,2)="48","R",IF(D585="","N/A",VLOOKUP(D585,UCM!$A$2:$B$2000,2,FALSE)))</f>
        <v>N/A</v>
      </c>
      <c r="I585" s="491"/>
      <c r="J585" s="492"/>
      <c r="K585" s="493"/>
      <c r="L585" s="491"/>
      <c r="M585" s="492"/>
      <c r="N585" s="493"/>
    </row>
    <row r="586" spans="1:14" ht="23.1" customHeight="1" x14ac:dyDescent="0.2">
      <c r="A586" s="228">
        <v>573</v>
      </c>
      <c r="B586" s="488"/>
      <c r="C586" s="466"/>
      <c r="D586" s="489"/>
      <c r="E586" s="467" t="str">
        <f t="shared" si="9"/>
        <v/>
      </c>
      <c r="F586" s="247"/>
      <c r="G586" s="126"/>
      <c r="H586" s="468" t="str">
        <f>IF(LEFT(G586,2)="48","R",IF(D586="","N/A",VLOOKUP(D586,UCM!$A$2:$B$2000,2,FALSE)))</f>
        <v>N/A</v>
      </c>
      <c r="I586" s="491"/>
      <c r="J586" s="492"/>
      <c r="K586" s="493"/>
      <c r="L586" s="491"/>
      <c r="M586" s="492"/>
      <c r="N586" s="493"/>
    </row>
    <row r="587" spans="1:14" ht="23.1" customHeight="1" x14ac:dyDescent="0.2">
      <c r="A587" s="490">
        <v>574</v>
      </c>
      <c r="B587" s="488"/>
      <c r="C587" s="466"/>
      <c r="D587" s="489"/>
      <c r="E587" s="467" t="str">
        <f t="shared" si="9"/>
        <v/>
      </c>
      <c r="F587" s="247"/>
      <c r="G587" s="126"/>
      <c r="H587" s="468" t="str">
        <f>IF(LEFT(G587,2)="48","R",IF(D587="","N/A",VLOOKUP(D587,UCM!$A$2:$B$2000,2,FALSE)))</f>
        <v>N/A</v>
      </c>
      <c r="I587" s="491"/>
      <c r="J587" s="492"/>
      <c r="K587" s="493"/>
      <c r="L587" s="491"/>
      <c r="M587" s="492"/>
      <c r="N587" s="493"/>
    </row>
    <row r="588" spans="1:14" ht="23.1" customHeight="1" x14ac:dyDescent="0.2">
      <c r="A588" s="228">
        <v>575</v>
      </c>
      <c r="B588" s="488"/>
      <c r="C588" s="466"/>
      <c r="D588" s="489"/>
      <c r="E588" s="467" t="str">
        <f t="shared" si="9"/>
        <v/>
      </c>
      <c r="F588" s="247"/>
      <c r="G588" s="126"/>
      <c r="H588" s="468" t="str">
        <f>IF(LEFT(G588,2)="48","R",IF(D588="","N/A",VLOOKUP(D588,UCM!$A$2:$B$2000,2,FALSE)))</f>
        <v>N/A</v>
      </c>
      <c r="I588" s="491"/>
      <c r="J588" s="492"/>
      <c r="K588" s="493"/>
      <c r="L588" s="491"/>
      <c r="M588" s="492"/>
      <c r="N588" s="493"/>
    </row>
    <row r="589" spans="1:14" ht="23.1" customHeight="1" x14ac:dyDescent="0.2">
      <c r="A589" s="228">
        <v>576</v>
      </c>
      <c r="B589" s="488"/>
      <c r="C589" s="466"/>
      <c r="D589" s="489"/>
      <c r="E589" s="467" t="str">
        <f t="shared" si="9"/>
        <v/>
      </c>
      <c r="F589" s="247"/>
      <c r="G589" s="126"/>
      <c r="H589" s="468" t="str">
        <f>IF(LEFT(G589,2)="48","R",IF(D589="","N/A",VLOOKUP(D589,UCM!$A$2:$B$2000,2,FALSE)))</f>
        <v>N/A</v>
      </c>
      <c r="I589" s="491"/>
      <c r="J589" s="492"/>
      <c r="K589" s="493"/>
      <c r="L589" s="491"/>
      <c r="M589" s="492"/>
      <c r="N589" s="493"/>
    </row>
    <row r="590" spans="1:14" ht="23.1" customHeight="1" x14ac:dyDescent="0.2">
      <c r="A590" s="490">
        <v>577</v>
      </c>
      <c r="B590" s="488"/>
      <c r="C590" s="466"/>
      <c r="D590" s="489"/>
      <c r="E590" s="467" t="str">
        <f t="shared" si="9"/>
        <v/>
      </c>
      <c r="F590" s="247"/>
      <c r="G590" s="126"/>
      <c r="H590" s="468" t="str">
        <f>IF(LEFT(G590,2)="48","R",IF(D590="","N/A",VLOOKUP(D590,UCM!$A$2:$B$2000,2,FALSE)))</f>
        <v>N/A</v>
      </c>
      <c r="I590" s="491"/>
      <c r="J590" s="492"/>
      <c r="K590" s="493"/>
      <c r="L590" s="491"/>
      <c r="M590" s="492"/>
      <c r="N590" s="493"/>
    </row>
    <row r="591" spans="1:14" ht="23.1" customHeight="1" x14ac:dyDescent="0.2">
      <c r="A591" s="228">
        <v>578</v>
      </c>
      <c r="B591" s="488"/>
      <c r="C591" s="466"/>
      <c r="D591" s="489"/>
      <c r="E591" s="467" t="str">
        <f t="shared" si="9"/>
        <v/>
      </c>
      <c r="F591" s="247"/>
      <c r="G591" s="126"/>
      <c r="H591" s="468" t="str">
        <f>IF(LEFT(G591,2)="48","R",IF(D591="","N/A",VLOOKUP(D591,UCM!$A$2:$B$2000,2,FALSE)))</f>
        <v>N/A</v>
      </c>
      <c r="I591" s="491"/>
      <c r="J591" s="492"/>
      <c r="K591" s="493"/>
      <c r="L591" s="491"/>
      <c r="M591" s="492"/>
      <c r="N591" s="493"/>
    </row>
    <row r="592" spans="1:14" ht="23.1" customHeight="1" x14ac:dyDescent="0.2">
      <c r="A592" s="228">
        <v>579</v>
      </c>
      <c r="B592" s="488"/>
      <c r="C592" s="466"/>
      <c r="D592" s="489"/>
      <c r="E592" s="467" t="str">
        <f t="shared" si="9"/>
        <v/>
      </c>
      <c r="F592" s="247"/>
      <c r="G592" s="126"/>
      <c r="H592" s="468" t="str">
        <f>IF(LEFT(G592,2)="48","R",IF(D592="","N/A",VLOOKUP(D592,UCM!$A$2:$B$2000,2,FALSE)))</f>
        <v>N/A</v>
      </c>
      <c r="I592" s="491"/>
      <c r="J592" s="492"/>
      <c r="K592" s="493"/>
      <c r="L592" s="491"/>
      <c r="M592" s="492"/>
      <c r="N592" s="493"/>
    </row>
    <row r="593" spans="1:14" ht="23.1" customHeight="1" x14ac:dyDescent="0.2">
      <c r="A593" s="490">
        <v>580</v>
      </c>
      <c r="B593" s="488"/>
      <c r="C593" s="466"/>
      <c r="D593" s="489"/>
      <c r="E593" s="467" t="str">
        <f t="shared" si="9"/>
        <v/>
      </c>
      <c r="F593" s="247"/>
      <c r="G593" s="126"/>
      <c r="H593" s="468" t="str">
        <f>IF(LEFT(G593,2)="48","R",IF(D593="","N/A",VLOOKUP(D593,UCM!$A$2:$B$2000,2,FALSE)))</f>
        <v>N/A</v>
      </c>
      <c r="I593" s="491"/>
      <c r="J593" s="492"/>
      <c r="K593" s="493"/>
      <c r="L593" s="491"/>
      <c r="M593" s="492"/>
      <c r="N593" s="493"/>
    </row>
    <row r="594" spans="1:14" ht="23.1" customHeight="1" x14ac:dyDescent="0.2">
      <c r="A594" s="228">
        <v>581</v>
      </c>
      <c r="B594" s="488"/>
      <c r="C594" s="466"/>
      <c r="D594" s="489"/>
      <c r="E594" s="467" t="str">
        <f t="shared" si="9"/>
        <v/>
      </c>
      <c r="F594" s="247"/>
      <c r="G594" s="126"/>
      <c r="H594" s="468" t="str">
        <f>IF(LEFT(G594,2)="48","R",IF(D594="","N/A",VLOOKUP(D594,UCM!$A$2:$B$2000,2,FALSE)))</f>
        <v>N/A</v>
      </c>
      <c r="I594" s="491"/>
      <c r="J594" s="492"/>
      <c r="K594" s="493"/>
      <c r="L594" s="491"/>
      <c r="M594" s="492"/>
      <c r="N594" s="493"/>
    </row>
    <row r="595" spans="1:14" ht="23.1" customHeight="1" x14ac:dyDescent="0.2">
      <c r="A595" s="228">
        <v>582</v>
      </c>
      <c r="B595" s="488"/>
      <c r="C595" s="466"/>
      <c r="D595" s="489"/>
      <c r="E595" s="467" t="str">
        <f t="shared" si="9"/>
        <v/>
      </c>
      <c r="F595" s="247"/>
      <c r="G595" s="126"/>
      <c r="H595" s="468" t="str">
        <f>IF(LEFT(G595,2)="48","R",IF(D595="","N/A",VLOOKUP(D595,UCM!$A$2:$B$2000,2,FALSE)))</f>
        <v>N/A</v>
      </c>
      <c r="I595" s="491"/>
      <c r="J595" s="492"/>
      <c r="K595" s="493"/>
      <c r="L595" s="491"/>
      <c r="M595" s="492"/>
      <c r="N595" s="493"/>
    </row>
    <row r="596" spans="1:14" ht="23.1" customHeight="1" x14ac:dyDescent="0.2">
      <c r="A596" s="490">
        <v>583</v>
      </c>
      <c r="B596" s="488"/>
      <c r="C596" s="466"/>
      <c r="D596" s="489"/>
      <c r="E596" s="467" t="str">
        <f t="shared" si="9"/>
        <v/>
      </c>
      <c r="F596" s="247"/>
      <c r="G596" s="126"/>
      <c r="H596" s="468" t="str">
        <f>IF(LEFT(G596,2)="48","R",IF(D596="","N/A",VLOOKUP(D596,UCM!$A$2:$B$2000,2,FALSE)))</f>
        <v>N/A</v>
      </c>
      <c r="I596" s="491"/>
      <c r="J596" s="492"/>
      <c r="K596" s="493"/>
      <c r="L596" s="491"/>
      <c r="M596" s="492"/>
      <c r="N596" s="493"/>
    </row>
    <row r="597" spans="1:14" ht="23.1" customHeight="1" x14ac:dyDescent="0.2">
      <c r="A597" s="228">
        <v>584</v>
      </c>
      <c r="B597" s="488"/>
      <c r="C597" s="466"/>
      <c r="D597" s="489"/>
      <c r="E597" s="467" t="str">
        <f t="shared" si="9"/>
        <v/>
      </c>
      <c r="F597" s="247"/>
      <c r="G597" s="126"/>
      <c r="H597" s="468" t="str">
        <f>IF(LEFT(G597,2)="48","R",IF(D597="","N/A",VLOOKUP(D597,UCM!$A$2:$B$2000,2,FALSE)))</f>
        <v>N/A</v>
      </c>
      <c r="I597" s="491"/>
      <c r="J597" s="492"/>
      <c r="K597" s="493"/>
      <c r="L597" s="491"/>
      <c r="M597" s="492"/>
      <c r="N597" s="493"/>
    </row>
    <row r="598" spans="1:14" ht="23.1" customHeight="1" x14ac:dyDescent="0.2">
      <c r="A598" s="228">
        <v>585</v>
      </c>
      <c r="B598" s="488"/>
      <c r="C598" s="466"/>
      <c r="D598" s="489"/>
      <c r="E598" s="467" t="str">
        <f t="shared" si="9"/>
        <v/>
      </c>
      <c r="F598" s="247"/>
      <c r="G598" s="126"/>
      <c r="H598" s="468" t="str">
        <f>IF(LEFT(G598,2)="48","R",IF(D598="","N/A",VLOOKUP(D598,UCM!$A$2:$B$2000,2,FALSE)))</f>
        <v>N/A</v>
      </c>
      <c r="I598" s="491"/>
      <c r="J598" s="492"/>
      <c r="K598" s="493"/>
      <c r="L598" s="491"/>
      <c r="M598" s="492"/>
      <c r="N598" s="493"/>
    </row>
    <row r="599" spans="1:14" ht="23.1" customHeight="1" x14ac:dyDescent="0.2">
      <c r="A599" s="490">
        <v>586</v>
      </c>
      <c r="B599" s="488"/>
      <c r="C599" s="466"/>
      <c r="D599" s="489"/>
      <c r="E599" s="467" t="str">
        <f t="shared" si="9"/>
        <v/>
      </c>
      <c r="F599" s="247"/>
      <c r="G599" s="126"/>
      <c r="H599" s="468" t="str">
        <f>IF(LEFT(G599,2)="48","R",IF(D599="","N/A",VLOOKUP(D599,UCM!$A$2:$B$2000,2,FALSE)))</f>
        <v>N/A</v>
      </c>
      <c r="I599" s="491"/>
      <c r="J599" s="492"/>
      <c r="K599" s="493"/>
      <c r="L599" s="491"/>
      <c r="M599" s="492"/>
      <c r="N599" s="493"/>
    </row>
    <row r="600" spans="1:14" ht="23.1" customHeight="1" x14ac:dyDescent="0.2">
      <c r="A600" s="228">
        <v>587</v>
      </c>
      <c r="B600" s="488"/>
      <c r="C600" s="466"/>
      <c r="D600" s="489"/>
      <c r="E600" s="467" t="str">
        <f t="shared" si="9"/>
        <v/>
      </c>
      <c r="F600" s="247"/>
      <c r="G600" s="126"/>
      <c r="H600" s="468" t="str">
        <f>IF(LEFT(G600,2)="48","R",IF(D600="","N/A",VLOOKUP(D600,UCM!$A$2:$B$2000,2,FALSE)))</f>
        <v>N/A</v>
      </c>
      <c r="I600" s="491"/>
      <c r="J600" s="492"/>
      <c r="K600" s="493"/>
      <c r="L600" s="491"/>
      <c r="M600" s="492"/>
      <c r="N600" s="493"/>
    </row>
    <row r="601" spans="1:14" ht="23.1" customHeight="1" x14ac:dyDescent="0.2">
      <c r="A601" s="228">
        <v>588</v>
      </c>
      <c r="B601" s="488"/>
      <c r="C601" s="466"/>
      <c r="D601" s="489"/>
      <c r="E601" s="467" t="str">
        <f t="shared" si="9"/>
        <v/>
      </c>
      <c r="F601" s="247"/>
      <c r="G601" s="126"/>
      <c r="H601" s="468" t="str">
        <f>IF(LEFT(G601,2)="48","R",IF(D601="","N/A",VLOOKUP(D601,UCM!$A$2:$B$2000,2,FALSE)))</f>
        <v>N/A</v>
      </c>
      <c r="I601" s="491"/>
      <c r="J601" s="492"/>
      <c r="K601" s="493"/>
      <c r="L601" s="491"/>
      <c r="M601" s="492"/>
      <c r="N601" s="493"/>
    </row>
    <row r="602" spans="1:14" ht="23.1" customHeight="1" x14ac:dyDescent="0.2">
      <c r="A602" s="490">
        <v>589</v>
      </c>
      <c r="B602" s="488"/>
      <c r="C602" s="466"/>
      <c r="D602" s="489"/>
      <c r="E602" s="467" t="str">
        <f t="shared" si="9"/>
        <v/>
      </c>
      <c r="F602" s="247"/>
      <c r="G602" s="126"/>
      <c r="H602" s="468" t="str">
        <f>IF(LEFT(G602,2)="48","R",IF(D602="","N/A",VLOOKUP(D602,UCM!$A$2:$B$2000,2,FALSE)))</f>
        <v>N/A</v>
      </c>
      <c r="I602" s="491"/>
      <c r="J602" s="492"/>
      <c r="K602" s="493"/>
      <c r="L602" s="491"/>
      <c r="M602" s="492"/>
      <c r="N602" s="493"/>
    </row>
    <row r="603" spans="1:14" ht="23.1" customHeight="1" x14ac:dyDescent="0.2">
      <c r="A603" s="228">
        <v>590</v>
      </c>
      <c r="B603" s="488"/>
      <c r="C603" s="466"/>
      <c r="D603" s="489"/>
      <c r="E603" s="467" t="str">
        <f t="shared" si="9"/>
        <v/>
      </c>
      <c r="F603" s="247"/>
      <c r="G603" s="126"/>
      <c r="H603" s="468" t="str">
        <f>IF(LEFT(G603,2)="48","R",IF(D603="","N/A",VLOOKUP(D603,UCM!$A$2:$B$2000,2,FALSE)))</f>
        <v>N/A</v>
      </c>
      <c r="I603" s="491"/>
      <c r="J603" s="492"/>
      <c r="K603" s="493"/>
      <c r="L603" s="491"/>
      <c r="M603" s="492"/>
      <c r="N603" s="493"/>
    </row>
    <row r="604" spans="1:14" ht="23.1" customHeight="1" x14ac:dyDescent="0.2">
      <c r="A604" s="228">
        <v>591</v>
      </c>
      <c r="B604" s="488"/>
      <c r="C604" s="466"/>
      <c r="D604" s="489"/>
      <c r="E604" s="467" t="str">
        <f t="shared" si="9"/>
        <v/>
      </c>
      <c r="F604" s="247"/>
      <c r="G604" s="126"/>
      <c r="H604" s="468" t="str">
        <f>IF(LEFT(G604,2)="48","R",IF(D604="","N/A",VLOOKUP(D604,UCM!$A$2:$B$2000,2,FALSE)))</f>
        <v>N/A</v>
      </c>
      <c r="I604" s="491"/>
      <c r="J604" s="492"/>
      <c r="K604" s="493"/>
      <c r="L604" s="491"/>
      <c r="M604" s="492"/>
      <c r="N604" s="493"/>
    </row>
    <row r="605" spans="1:14" ht="23.1" customHeight="1" x14ac:dyDescent="0.2">
      <c r="A605" s="490">
        <v>592</v>
      </c>
      <c r="B605" s="488"/>
      <c r="C605" s="466"/>
      <c r="D605" s="489"/>
      <c r="E605" s="467" t="str">
        <f t="shared" si="9"/>
        <v/>
      </c>
      <c r="F605" s="247"/>
      <c r="G605" s="126"/>
      <c r="H605" s="468" t="str">
        <f>IF(LEFT(G605,2)="48","R",IF(D605="","N/A",VLOOKUP(D605,UCM!$A$2:$B$2000,2,FALSE)))</f>
        <v>N/A</v>
      </c>
      <c r="I605" s="491"/>
      <c r="J605" s="492"/>
      <c r="K605" s="493"/>
      <c r="L605" s="491"/>
      <c r="M605" s="492"/>
      <c r="N605" s="493"/>
    </row>
    <row r="606" spans="1:14" ht="23.1" customHeight="1" x14ac:dyDescent="0.2">
      <c r="A606" s="228">
        <v>593</v>
      </c>
      <c r="B606" s="488"/>
      <c r="C606" s="466"/>
      <c r="D606" s="489"/>
      <c r="E606" s="467" t="str">
        <f t="shared" si="9"/>
        <v/>
      </c>
      <c r="F606" s="247"/>
      <c r="G606" s="126"/>
      <c r="H606" s="468" t="str">
        <f>IF(LEFT(G606,2)="48","R",IF(D606="","N/A",VLOOKUP(D606,UCM!$A$2:$B$2000,2,FALSE)))</f>
        <v>N/A</v>
      </c>
      <c r="I606" s="491"/>
      <c r="J606" s="492"/>
      <c r="K606" s="493"/>
      <c r="L606" s="491"/>
      <c r="M606" s="492"/>
      <c r="N606" s="493"/>
    </row>
    <row r="607" spans="1:14" ht="23.1" customHeight="1" x14ac:dyDescent="0.2">
      <c r="A607" s="228">
        <v>594</v>
      </c>
      <c r="B607" s="488"/>
      <c r="C607" s="466"/>
      <c r="D607" s="489"/>
      <c r="E607" s="467" t="str">
        <f t="shared" si="9"/>
        <v/>
      </c>
      <c r="F607" s="247"/>
      <c r="G607" s="126"/>
      <c r="H607" s="468" t="str">
        <f>IF(LEFT(G607,2)="48","R",IF(D607="","N/A",VLOOKUP(D607,UCM!$A$2:$B$2000,2,FALSE)))</f>
        <v>N/A</v>
      </c>
      <c r="I607" s="491"/>
      <c r="J607" s="492"/>
      <c r="K607" s="493"/>
      <c r="L607" s="491"/>
      <c r="M607" s="492"/>
      <c r="N607" s="493"/>
    </row>
    <row r="608" spans="1:14" ht="23.1" customHeight="1" x14ac:dyDescent="0.2">
      <c r="A608" s="490">
        <v>595</v>
      </c>
      <c r="B608" s="488"/>
      <c r="C608" s="466"/>
      <c r="D608" s="489"/>
      <c r="E608" s="467" t="str">
        <f t="shared" si="9"/>
        <v/>
      </c>
      <c r="F608" s="247"/>
      <c r="G608" s="126"/>
      <c r="H608" s="468" t="str">
        <f>IF(LEFT(G608,2)="48","R",IF(D608="","N/A",VLOOKUP(D608,UCM!$A$2:$B$2000,2,FALSE)))</f>
        <v>N/A</v>
      </c>
      <c r="I608" s="491"/>
      <c r="J608" s="492"/>
      <c r="K608" s="493"/>
      <c r="L608" s="491"/>
      <c r="M608" s="492"/>
      <c r="N608" s="493"/>
    </row>
    <row r="609" spans="1:14" ht="23.1" customHeight="1" x14ac:dyDescent="0.2">
      <c r="A609" s="228">
        <v>596</v>
      </c>
      <c r="B609" s="488"/>
      <c r="C609" s="466"/>
      <c r="D609" s="489"/>
      <c r="E609" s="467" t="str">
        <f t="shared" si="9"/>
        <v/>
      </c>
      <c r="F609" s="247"/>
      <c r="G609" s="126"/>
      <c r="H609" s="468" t="str">
        <f>IF(LEFT(G609,2)="48","R",IF(D609="","N/A",VLOOKUP(D609,UCM!$A$2:$B$2000,2,FALSE)))</f>
        <v>N/A</v>
      </c>
      <c r="I609" s="491"/>
      <c r="J609" s="492"/>
      <c r="K609" s="493"/>
      <c r="L609" s="491"/>
      <c r="M609" s="492"/>
      <c r="N609" s="493"/>
    </row>
    <row r="610" spans="1:14" ht="23.1" customHeight="1" x14ac:dyDescent="0.2">
      <c r="A610" s="228">
        <v>597</v>
      </c>
      <c r="B610" s="488"/>
      <c r="C610" s="466"/>
      <c r="D610" s="489"/>
      <c r="E610" s="467" t="str">
        <f t="shared" si="9"/>
        <v/>
      </c>
      <c r="F610" s="247"/>
      <c r="G610" s="126"/>
      <c r="H610" s="468" t="str">
        <f>IF(LEFT(G610,2)="48","R",IF(D610="","N/A",VLOOKUP(D610,UCM!$A$2:$B$2000,2,FALSE)))</f>
        <v>N/A</v>
      </c>
      <c r="I610" s="491"/>
      <c r="J610" s="492"/>
      <c r="K610" s="493"/>
      <c r="L610" s="491"/>
      <c r="M610" s="492"/>
      <c r="N610" s="493"/>
    </row>
    <row r="611" spans="1:14" ht="23.1" customHeight="1" x14ac:dyDescent="0.2">
      <c r="A611" s="490">
        <v>598</v>
      </c>
      <c r="B611" s="488"/>
      <c r="C611" s="466"/>
      <c r="D611" s="489"/>
      <c r="E611" s="467" t="str">
        <f t="shared" si="9"/>
        <v/>
      </c>
      <c r="F611" s="247"/>
      <c r="G611" s="126"/>
      <c r="H611" s="468" t="str">
        <f>IF(LEFT(G611,2)="48","R",IF(D611="","N/A",VLOOKUP(D611,UCM!$A$2:$B$2000,2,FALSE)))</f>
        <v>N/A</v>
      </c>
      <c r="I611" s="491"/>
      <c r="J611" s="492"/>
      <c r="K611" s="493"/>
      <c r="L611" s="491"/>
      <c r="M611" s="492"/>
      <c r="N611" s="493"/>
    </row>
    <row r="612" spans="1:14" ht="23.1" customHeight="1" x14ac:dyDescent="0.2">
      <c r="A612" s="228">
        <v>599</v>
      </c>
      <c r="B612" s="488"/>
      <c r="C612" s="466"/>
      <c r="D612" s="489"/>
      <c r="E612" s="467" t="str">
        <f t="shared" si="9"/>
        <v/>
      </c>
      <c r="F612" s="247"/>
      <c r="G612" s="126"/>
      <c r="H612" s="468" t="str">
        <f>IF(LEFT(G612,2)="48","R",IF(D612="","N/A",VLOOKUP(D612,UCM!$A$2:$B$2000,2,FALSE)))</f>
        <v>N/A</v>
      </c>
      <c r="I612" s="491"/>
      <c r="J612" s="492"/>
      <c r="K612" s="493"/>
      <c r="L612" s="491"/>
      <c r="M612" s="492"/>
      <c r="N612" s="493"/>
    </row>
    <row r="613" spans="1:14" ht="23.1" customHeight="1" x14ac:dyDescent="0.2">
      <c r="A613" s="228">
        <v>600</v>
      </c>
      <c r="B613" s="488"/>
      <c r="C613" s="466"/>
      <c r="D613" s="489"/>
      <c r="E613" s="467" t="str">
        <f t="shared" si="9"/>
        <v/>
      </c>
      <c r="F613" s="247"/>
      <c r="G613" s="126"/>
      <c r="H613" s="468" t="str">
        <f>IF(LEFT(G613,2)="48","R",IF(D613="","N/A",VLOOKUP(D613,UCM!$A$2:$B$2000,2,FALSE)))</f>
        <v>N/A</v>
      </c>
      <c r="I613" s="491"/>
      <c r="J613" s="492"/>
      <c r="K613" s="493"/>
      <c r="L613" s="491"/>
      <c r="M613" s="492"/>
      <c r="N613" s="493"/>
    </row>
    <row r="614" spans="1:14" ht="23.1" customHeight="1" x14ac:dyDescent="0.2">
      <c r="A614" s="490">
        <v>601</v>
      </c>
      <c r="B614" s="488"/>
      <c r="C614" s="466"/>
      <c r="D614" s="489"/>
      <c r="E614" s="467" t="str">
        <f t="shared" si="9"/>
        <v/>
      </c>
      <c r="F614" s="247"/>
      <c r="G614" s="126"/>
      <c r="H614" s="468" t="str">
        <f>IF(LEFT(G614,2)="48","R",IF(D614="","N/A",VLOOKUP(D614,UCM!$A$2:$B$2000,2,FALSE)))</f>
        <v>N/A</v>
      </c>
      <c r="I614" s="491"/>
      <c r="J614" s="492"/>
      <c r="K614" s="493"/>
      <c r="L614" s="491"/>
      <c r="M614" s="492"/>
      <c r="N614" s="493"/>
    </row>
    <row r="615" spans="1:14" ht="23.1" customHeight="1" x14ac:dyDescent="0.2">
      <c r="A615" s="228">
        <v>602</v>
      </c>
      <c r="B615" s="488"/>
      <c r="C615" s="466"/>
      <c r="D615" s="489"/>
      <c r="E615" s="467" t="str">
        <f t="shared" si="9"/>
        <v/>
      </c>
      <c r="F615" s="247"/>
      <c r="G615" s="126"/>
      <c r="H615" s="468" t="str">
        <f>IF(LEFT(G615,2)="48","R",IF(D615="","N/A",VLOOKUP(D615,UCM!$A$2:$B$2000,2,FALSE)))</f>
        <v>N/A</v>
      </c>
      <c r="I615" s="491"/>
      <c r="J615" s="492"/>
      <c r="K615" s="493"/>
      <c r="L615" s="491"/>
      <c r="M615" s="492"/>
      <c r="N615" s="493"/>
    </row>
    <row r="616" spans="1:14" ht="23.1" customHeight="1" x14ac:dyDescent="0.2">
      <c r="A616" s="228">
        <v>603</v>
      </c>
      <c r="B616" s="488"/>
      <c r="C616" s="466"/>
      <c r="D616" s="489"/>
      <c r="E616" s="467" t="str">
        <f t="shared" si="9"/>
        <v/>
      </c>
      <c r="F616" s="247"/>
      <c r="G616" s="126"/>
      <c r="H616" s="468" t="str">
        <f>IF(LEFT(G616,2)="48","R",IF(D616="","N/A",VLOOKUP(D616,UCM!$A$2:$B$2000,2,FALSE)))</f>
        <v>N/A</v>
      </c>
      <c r="I616" s="491"/>
      <c r="J616" s="492"/>
      <c r="K616" s="493"/>
      <c r="L616" s="491"/>
      <c r="M616" s="492"/>
      <c r="N616" s="493"/>
    </row>
    <row r="617" spans="1:14" ht="23.1" customHeight="1" x14ac:dyDescent="0.2">
      <c r="A617" s="490">
        <v>604</v>
      </c>
      <c r="B617" s="488"/>
      <c r="C617" s="466"/>
      <c r="D617" s="489"/>
      <c r="E617" s="467" t="str">
        <f t="shared" si="9"/>
        <v/>
      </c>
      <c r="F617" s="247"/>
      <c r="G617" s="126"/>
      <c r="H617" s="468" t="str">
        <f>IF(LEFT(G617,2)="48","R",IF(D617="","N/A",VLOOKUP(D617,UCM!$A$2:$B$2000,2,FALSE)))</f>
        <v>N/A</v>
      </c>
      <c r="I617" s="491"/>
      <c r="J617" s="492"/>
      <c r="K617" s="493"/>
      <c r="L617" s="491"/>
      <c r="M617" s="492"/>
      <c r="N617" s="493"/>
    </row>
    <row r="618" spans="1:14" ht="23.1" customHeight="1" x14ac:dyDescent="0.2">
      <c r="A618" s="228">
        <v>605</v>
      </c>
      <c r="B618" s="488"/>
      <c r="C618" s="466"/>
      <c r="D618" s="489"/>
      <c r="E618" s="467" t="str">
        <f t="shared" si="9"/>
        <v/>
      </c>
      <c r="F618" s="247"/>
      <c r="G618" s="126"/>
      <c r="H618" s="468" t="str">
        <f>IF(LEFT(G618,2)="48","R",IF(D618="","N/A",VLOOKUP(D618,UCM!$A$2:$B$2000,2,FALSE)))</f>
        <v>N/A</v>
      </c>
      <c r="I618" s="491"/>
      <c r="J618" s="492"/>
      <c r="K618" s="493"/>
      <c r="L618" s="491"/>
      <c r="M618" s="492"/>
      <c r="N618" s="493"/>
    </row>
    <row r="619" spans="1:14" ht="23.1" customHeight="1" x14ac:dyDescent="0.2">
      <c r="A619" s="228">
        <v>606</v>
      </c>
      <c r="B619" s="488"/>
      <c r="C619" s="466"/>
      <c r="D619" s="489"/>
      <c r="E619" s="467" t="str">
        <f t="shared" si="9"/>
        <v/>
      </c>
      <c r="F619" s="247"/>
      <c r="G619" s="126"/>
      <c r="H619" s="468" t="str">
        <f>IF(LEFT(G619,2)="48","R",IF(D619="","N/A",VLOOKUP(D619,UCM!$A$2:$B$2000,2,FALSE)))</f>
        <v>N/A</v>
      </c>
      <c r="I619" s="491"/>
      <c r="J619" s="492"/>
      <c r="K619" s="493"/>
      <c r="L619" s="491"/>
      <c r="M619" s="492"/>
      <c r="N619" s="493"/>
    </row>
    <row r="620" spans="1:14" ht="23.1" customHeight="1" x14ac:dyDescent="0.2">
      <c r="A620" s="490">
        <v>607</v>
      </c>
      <c r="B620" s="488"/>
      <c r="C620" s="466"/>
      <c r="D620" s="489"/>
      <c r="E620" s="467" t="str">
        <f t="shared" si="9"/>
        <v/>
      </c>
      <c r="F620" s="247"/>
      <c r="G620" s="126"/>
      <c r="H620" s="468" t="str">
        <f>IF(LEFT(G620,2)="48","R",IF(D620="","N/A",VLOOKUP(D620,UCM!$A$2:$B$2000,2,FALSE)))</f>
        <v>N/A</v>
      </c>
      <c r="I620" s="491"/>
      <c r="J620" s="492"/>
      <c r="K620" s="493"/>
      <c r="L620" s="491"/>
      <c r="M620" s="492"/>
      <c r="N620" s="493"/>
    </row>
    <row r="621" spans="1:14" ht="23.1" customHeight="1" x14ac:dyDescent="0.2">
      <c r="A621" s="228">
        <v>608</v>
      </c>
      <c r="B621" s="488"/>
      <c r="C621" s="466"/>
      <c r="D621" s="489"/>
      <c r="E621" s="467" t="str">
        <f t="shared" si="9"/>
        <v/>
      </c>
      <c r="F621" s="247"/>
      <c r="G621" s="126"/>
      <c r="H621" s="468" t="str">
        <f>IF(LEFT(G621,2)="48","R",IF(D621="","N/A",VLOOKUP(D621,UCM!$A$2:$B$2000,2,FALSE)))</f>
        <v>N/A</v>
      </c>
      <c r="I621" s="491"/>
      <c r="J621" s="492"/>
      <c r="K621" s="493"/>
      <c r="L621" s="491"/>
      <c r="M621" s="492"/>
      <c r="N621" s="493"/>
    </row>
    <row r="622" spans="1:14" ht="23.1" customHeight="1" x14ac:dyDescent="0.2">
      <c r="A622" s="228">
        <v>609</v>
      </c>
      <c r="B622" s="488"/>
      <c r="C622" s="466"/>
      <c r="D622" s="489"/>
      <c r="E622" s="467" t="str">
        <f t="shared" si="9"/>
        <v/>
      </c>
      <c r="F622" s="247"/>
      <c r="G622" s="126"/>
      <c r="H622" s="468" t="str">
        <f>IF(LEFT(G622,2)="48","R",IF(D622="","N/A",VLOOKUP(D622,UCM!$A$2:$B$2000,2,FALSE)))</f>
        <v>N/A</v>
      </c>
      <c r="I622" s="491"/>
      <c r="J622" s="492"/>
      <c r="K622" s="493"/>
      <c r="L622" s="491"/>
      <c r="M622" s="492"/>
      <c r="N622" s="493"/>
    </row>
    <row r="623" spans="1:14" ht="23.1" customHeight="1" x14ac:dyDescent="0.2">
      <c r="A623" s="490">
        <v>610</v>
      </c>
      <c r="B623" s="488"/>
      <c r="C623" s="466"/>
      <c r="D623" s="489"/>
      <c r="E623" s="467" t="str">
        <f t="shared" si="9"/>
        <v/>
      </c>
      <c r="F623" s="247"/>
      <c r="G623" s="126"/>
      <c r="H623" s="468" t="str">
        <f>IF(LEFT(G623,2)="48","R",IF(D623="","N/A",VLOOKUP(D623,UCM!$A$2:$B$2000,2,FALSE)))</f>
        <v>N/A</v>
      </c>
      <c r="I623" s="491"/>
      <c r="J623" s="492"/>
      <c r="K623" s="493"/>
      <c r="L623" s="491"/>
      <c r="M623" s="492"/>
      <c r="N623" s="493"/>
    </row>
    <row r="624" spans="1:14" ht="23.1" customHeight="1" x14ac:dyDescent="0.2">
      <c r="A624" s="228">
        <v>611</v>
      </c>
      <c r="B624" s="488"/>
      <c r="C624" s="466"/>
      <c r="D624" s="489"/>
      <c r="E624" s="467" t="str">
        <f t="shared" si="9"/>
        <v/>
      </c>
      <c r="F624" s="247"/>
      <c r="G624" s="126"/>
      <c r="H624" s="468" t="str">
        <f>IF(LEFT(G624,2)="48","R",IF(D624="","N/A",VLOOKUP(D624,UCM!$A$2:$B$2000,2,FALSE)))</f>
        <v>N/A</v>
      </c>
      <c r="I624" s="491"/>
      <c r="J624" s="492"/>
      <c r="K624" s="493"/>
      <c r="L624" s="491"/>
      <c r="M624" s="492"/>
      <c r="N624" s="493"/>
    </row>
    <row r="625" spans="1:14" ht="23.1" customHeight="1" x14ac:dyDescent="0.2">
      <c r="A625" s="228">
        <v>612</v>
      </c>
      <c r="B625" s="488"/>
      <c r="C625" s="466"/>
      <c r="D625" s="489"/>
      <c r="E625" s="467" t="str">
        <f t="shared" si="9"/>
        <v/>
      </c>
      <c r="F625" s="247"/>
      <c r="G625" s="126"/>
      <c r="H625" s="468" t="str">
        <f>IF(LEFT(G625,2)="48","R",IF(D625="","N/A",VLOOKUP(D625,UCM!$A$2:$B$2000,2,FALSE)))</f>
        <v>N/A</v>
      </c>
      <c r="I625" s="491"/>
      <c r="J625" s="492"/>
      <c r="K625" s="493"/>
      <c r="L625" s="491"/>
      <c r="M625" s="492"/>
      <c r="N625" s="493"/>
    </row>
    <row r="626" spans="1:14" ht="23.1" customHeight="1" x14ac:dyDescent="0.2">
      <c r="A626" s="490">
        <v>613</v>
      </c>
      <c r="B626" s="488"/>
      <c r="C626" s="466"/>
      <c r="D626" s="489"/>
      <c r="E626" s="467" t="str">
        <f t="shared" si="9"/>
        <v/>
      </c>
      <c r="F626" s="247"/>
      <c r="G626" s="126"/>
      <c r="H626" s="468" t="str">
        <f>IF(LEFT(G626,2)="48","R",IF(D626="","N/A",VLOOKUP(D626,UCM!$A$2:$B$2000,2,FALSE)))</f>
        <v>N/A</v>
      </c>
      <c r="I626" s="491"/>
      <c r="J626" s="492"/>
      <c r="K626" s="493"/>
      <c r="L626" s="491"/>
      <c r="M626" s="492"/>
      <c r="N626" s="493"/>
    </row>
    <row r="627" spans="1:14" ht="23.1" customHeight="1" x14ac:dyDescent="0.2">
      <c r="A627" s="228">
        <v>614</v>
      </c>
      <c r="B627" s="488"/>
      <c r="C627" s="466"/>
      <c r="D627" s="489"/>
      <c r="E627" s="467" t="str">
        <f t="shared" si="9"/>
        <v/>
      </c>
      <c r="F627" s="247"/>
      <c r="G627" s="126"/>
      <c r="H627" s="468" t="str">
        <f>IF(LEFT(G627,2)="48","R",IF(D627="","N/A",VLOOKUP(D627,UCM!$A$2:$B$2000,2,FALSE)))</f>
        <v>N/A</v>
      </c>
      <c r="I627" s="491"/>
      <c r="J627" s="492"/>
      <c r="K627" s="493"/>
      <c r="L627" s="491"/>
      <c r="M627" s="492"/>
      <c r="N627" s="493"/>
    </row>
    <row r="628" spans="1:14" ht="23.1" customHeight="1" x14ac:dyDescent="0.2">
      <c r="A628" s="228">
        <v>615</v>
      </c>
      <c r="B628" s="488"/>
      <c r="C628" s="466"/>
      <c r="D628" s="489"/>
      <c r="E628" s="467" t="str">
        <f t="shared" si="9"/>
        <v/>
      </c>
      <c r="F628" s="247"/>
      <c r="G628" s="126"/>
      <c r="H628" s="468" t="str">
        <f>IF(LEFT(G628,2)="48","R",IF(D628="","N/A",VLOOKUP(D628,UCM!$A$2:$B$2000,2,FALSE)))</f>
        <v>N/A</v>
      </c>
      <c r="I628" s="491"/>
      <c r="J628" s="492"/>
      <c r="K628" s="493"/>
      <c r="L628" s="491"/>
      <c r="M628" s="492"/>
      <c r="N628" s="493"/>
    </row>
    <row r="629" spans="1:14" ht="23.1" customHeight="1" x14ac:dyDescent="0.2">
      <c r="A629" s="490">
        <v>616</v>
      </c>
      <c r="B629" s="488"/>
      <c r="C629" s="466"/>
      <c r="D629" s="489"/>
      <c r="E629" s="467" t="str">
        <f t="shared" si="9"/>
        <v/>
      </c>
      <c r="F629" s="247"/>
      <c r="G629" s="126"/>
      <c r="H629" s="468" t="str">
        <f>IF(LEFT(G629,2)="48","R",IF(D629="","N/A",VLOOKUP(D629,UCM!$A$2:$B$2000,2,FALSE)))</f>
        <v>N/A</v>
      </c>
      <c r="I629" s="491"/>
      <c r="J629" s="492"/>
      <c r="K629" s="493"/>
      <c r="L629" s="491"/>
      <c r="M629" s="492"/>
      <c r="N629" s="493"/>
    </row>
    <row r="630" spans="1:14" ht="23.1" customHeight="1" x14ac:dyDescent="0.2">
      <c r="A630" s="228">
        <v>617</v>
      </c>
      <c r="B630" s="488"/>
      <c r="C630" s="466"/>
      <c r="D630" s="489"/>
      <c r="E630" s="467" t="str">
        <f t="shared" si="9"/>
        <v/>
      </c>
      <c r="F630" s="247"/>
      <c r="G630" s="126"/>
      <c r="H630" s="468" t="str">
        <f>IF(LEFT(G630,2)="48","R",IF(D630="","N/A",VLOOKUP(D630,UCM!$A$2:$B$2000,2,FALSE)))</f>
        <v>N/A</v>
      </c>
      <c r="I630" s="491"/>
      <c r="J630" s="492"/>
      <c r="K630" s="493"/>
      <c r="L630" s="491"/>
      <c r="M630" s="492"/>
      <c r="N630" s="493"/>
    </row>
    <row r="631" spans="1:14" ht="23.1" customHeight="1" x14ac:dyDescent="0.2">
      <c r="A631" s="228">
        <v>618</v>
      </c>
      <c r="B631" s="488"/>
      <c r="C631" s="466"/>
      <c r="D631" s="489"/>
      <c r="E631" s="467" t="str">
        <f t="shared" si="9"/>
        <v/>
      </c>
      <c r="F631" s="247"/>
      <c r="G631" s="126"/>
      <c r="H631" s="468" t="str">
        <f>IF(LEFT(G631,2)="48","R",IF(D631="","N/A",VLOOKUP(D631,UCM!$A$2:$B$2000,2,FALSE)))</f>
        <v>N/A</v>
      </c>
      <c r="I631" s="491"/>
      <c r="J631" s="492"/>
      <c r="K631" s="493"/>
      <c r="L631" s="491"/>
      <c r="M631" s="492"/>
      <c r="N631" s="493"/>
    </row>
    <row r="632" spans="1:14" ht="23.1" customHeight="1" x14ac:dyDescent="0.2">
      <c r="A632" s="490">
        <v>619</v>
      </c>
      <c r="B632" s="488"/>
      <c r="C632" s="466"/>
      <c r="D632" s="489"/>
      <c r="E632" s="467" t="str">
        <f t="shared" si="9"/>
        <v/>
      </c>
      <c r="F632" s="247"/>
      <c r="G632" s="126"/>
      <c r="H632" s="468" t="str">
        <f>IF(LEFT(G632,2)="48","R",IF(D632="","N/A",VLOOKUP(D632,UCM!$A$2:$B$2000,2,FALSE)))</f>
        <v>N/A</v>
      </c>
      <c r="I632" s="491"/>
      <c r="J632" s="492"/>
      <c r="K632" s="493"/>
      <c r="L632" s="491"/>
      <c r="M632" s="492"/>
      <c r="N632" s="493"/>
    </row>
    <row r="633" spans="1:14" ht="23.1" customHeight="1" x14ac:dyDescent="0.2">
      <c r="A633" s="228">
        <v>620</v>
      </c>
      <c r="B633" s="488"/>
      <c r="C633" s="466"/>
      <c r="D633" s="489"/>
      <c r="E633" s="467" t="str">
        <f t="shared" si="9"/>
        <v/>
      </c>
      <c r="F633" s="247"/>
      <c r="G633" s="126"/>
      <c r="H633" s="468" t="str">
        <f>IF(LEFT(G633,2)="48","R",IF(D633="","N/A",VLOOKUP(D633,UCM!$A$2:$B$2000,2,FALSE)))</f>
        <v>N/A</v>
      </c>
      <c r="I633" s="491"/>
      <c r="J633" s="492"/>
      <c r="K633" s="493"/>
      <c r="L633" s="491"/>
      <c r="M633" s="492"/>
      <c r="N633" s="493"/>
    </row>
    <row r="634" spans="1:14" ht="23.1" customHeight="1" x14ac:dyDescent="0.2">
      <c r="A634" s="228">
        <v>621</v>
      </c>
      <c r="B634" s="488"/>
      <c r="C634" s="466"/>
      <c r="D634" s="489"/>
      <c r="E634" s="467" t="str">
        <f t="shared" si="9"/>
        <v/>
      </c>
      <c r="F634" s="247"/>
      <c r="G634" s="126"/>
      <c r="H634" s="468" t="str">
        <f>IF(LEFT(G634,2)="48","R",IF(D634="","N/A",VLOOKUP(D634,UCM!$A$2:$B$2000,2,FALSE)))</f>
        <v>N/A</v>
      </c>
      <c r="I634" s="491"/>
      <c r="J634" s="492"/>
      <c r="K634" s="493"/>
      <c r="L634" s="491"/>
      <c r="M634" s="492"/>
      <c r="N634" s="493"/>
    </row>
    <row r="635" spans="1:14" ht="23.1" customHeight="1" x14ac:dyDescent="0.2">
      <c r="A635" s="490">
        <v>622</v>
      </c>
      <c r="B635" s="488"/>
      <c r="C635" s="466"/>
      <c r="D635" s="489"/>
      <c r="E635" s="467" t="str">
        <f t="shared" si="9"/>
        <v/>
      </c>
      <c r="F635" s="247"/>
      <c r="G635" s="126"/>
      <c r="H635" s="468" t="str">
        <f>IF(LEFT(G635,2)="48","R",IF(D635="","N/A",VLOOKUP(D635,UCM!$A$2:$B$2000,2,FALSE)))</f>
        <v>N/A</v>
      </c>
      <c r="I635" s="491"/>
      <c r="J635" s="492"/>
      <c r="K635" s="493"/>
      <c r="L635" s="491"/>
      <c r="M635" s="492"/>
      <c r="N635" s="493"/>
    </row>
    <row r="636" spans="1:14" ht="23.1" customHeight="1" x14ac:dyDescent="0.2">
      <c r="A636" s="228">
        <v>623</v>
      </c>
      <c r="B636" s="488"/>
      <c r="C636" s="466"/>
      <c r="D636" s="489"/>
      <c r="E636" s="467" t="str">
        <f t="shared" si="9"/>
        <v/>
      </c>
      <c r="F636" s="247"/>
      <c r="G636" s="126"/>
      <c r="H636" s="468" t="str">
        <f>IF(LEFT(G636,2)="48","R",IF(D636="","N/A",VLOOKUP(D636,UCM!$A$2:$B$2000,2,FALSE)))</f>
        <v>N/A</v>
      </c>
      <c r="I636" s="491"/>
      <c r="J636" s="492"/>
      <c r="K636" s="493"/>
      <c r="L636" s="491"/>
      <c r="M636" s="492"/>
      <c r="N636" s="493"/>
    </row>
    <row r="637" spans="1:14" ht="23.1" customHeight="1" x14ac:dyDescent="0.2">
      <c r="A637" s="228">
        <v>624</v>
      </c>
      <c r="B637" s="488"/>
      <c r="C637" s="466"/>
      <c r="D637" s="489"/>
      <c r="E637" s="467" t="str">
        <f t="shared" si="9"/>
        <v/>
      </c>
      <c r="F637" s="247"/>
      <c r="G637" s="126"/>
      <c r="H637" s="468" t="str">
        <f>IF(LEFT(G637,2)="48","R",IF(D637="","N/A",VLOOKUP(D637,UCM!$A$2:$B$2000,2,FALSE)))</f>
        <v>N/A</v>
      </c>
      <c r="I637" s="491"/>
      <c r="J637" s="492"/>
      <c r="K637" s="493"/>
      <c r="L637" s="491"/>
      <c r="M637" s="492"/>
      <c r="N637" s="493"/>
    </row>
    <row r="638" spans="1:14" ht="23.1" customHeight="1" x14ac:dyDescent="0.2">
      <c r="A638" s="490">
        <v>625</v>
      </c>
      <c r="B638" s="488"/>
      <c r="C638" s="466"/>
      <c r="D638" s="489"/>
      <c r="E638" s="467" t="str">
        <f t="shared" ref="E638:E701" si="10">IF(B638="","",(CONCATENATE(TEXT(B638,"###0000_);[Red](#,##0)")," ", TEXT(C638,"###000_);[Red](#,##0)")," ", TEXT(D638,"###0000_);[Red](#,##0)"))))</f>
        <v/>
      </c>
      <c r="F638" s="247"/>
      <c r="G638" s="126"/>
      <c r="H638" s="468" t="str">
        <f>IF(LEFT(G638,2)="48","R",IF(D638="","N/A",VLOOKUP(D638,UCM!$A$2:$B$2000,2,FALSE)))</f>
        <v>N/A</v>
      </c>
      <c r="I638" s="491"/>
      <c r="J638" s="492"/>
      <c r="K638" s="493"/>
      <c r="L638" s="491"/>
      <c r="M638" s="492"/>
      <c r="N638" s="493"/>
    </row>
    <row r="639" spans="1:14" ht="23.1" customHeight="1" x14ac:dyDescent="0.2">
      <c r="A639" s="228">
        <v>626</v>
      </c>
      <c r="B639" s="488"/>
      <c r="C639" s="466"/>
      <c r="D639" s="489"/>
      <c r="E639" s="467" t="str">
        <f t="shared" si="10"/>
        <v/>
      </c>
      <c r="F639" s="247"/>
      <c r="G639" s="126"/>
      <c r="H639" s="468" t="str">
        <f>IF(LEFT(G639,2)="48","R",IF(D639="","N/A",VLOOKUP(D639,UCM!$A$2:$B$2000,2,FALSE)))</f>
        <v>N/A</v>
      </c>
      <c r="I639" s="491"/>
      <c r="J639" s="492"/>
      <c r="K639" s="493"/>
      <c r="L639" s="491"/>
      <c r="M639" s="492"/>
      <c r="N639" s="493"/>
    </row>
    <row r="640" spans="1:14" ht="23.1" customHeight="1" x14ac:dyDescent="0.2">
      <c r="A640" s="228">
        <v>627</v>
      </c>
      <c r="B640" s="488"/>
      <c r="C640" s="466"/>
      <c r="D640" s="489"/>
      <c r="E640" s="467" t="str">
        <f t="shared" si="10"/>
        <v/>
      </c>
      <c r="F640" s="247"/>
      <c r="G640" s="126"/>
      <c r="H640" s="468" t="str">
        <f>IF(LEFT(G640,2)="48","R",IF(D640="","N/A",VLOOKUP(D640,UCM!$A$2:$B$2000,2,FALSE)))</f>
        <v>N/A</v>
      </c>
      <c r="I640" s="491"/>
      <c r="J640" s="492"/>
      <c r="K640" s="493"/>
      <c r="L640" s="491"/>
      <c r="M640" s="492"/>
      <c r="N640" s="493"/>
    </row>
    <row r="641" spans="1:14" ht="23.1" customHeight="1" x14ac:dyDescent="0.2">
      <c r="A641" s="490">
        <v>628</v>
      </c>
      <c r="B641" s="488"/>
      <c r="C641" s="466"/>
      <c r="D641" s="489"/>
      <c r="E641" s="467" t="str">
        <f t="shared" si="10"/>
        <v/>
      </c>
      <c r="F641" s="247"/>
      <c r="G641" s="126"/>
      <c r="H641" s="468" t="str">
        <f>IF(LEFT(G641,2)="48","R",IF(D641="","N/A",VLOOKUP(D641,UCM!$A$2:$B$2000,2,FALSE)))</f>
        <v>N/A</v>
      </c>
      <c r="I641" s="491"/>
      <c r="J641" s="492"/>
      <c r="K641" s="493"/>
      <c r="L641" s="491"/>
      <c r="M641" s="492"/>
      <c r="N641" s="493"/>
    </row>
    <row r="642" spans="1:14" ht="23.1" customHeight="1" x14ac:dyDescent="0.2">
      <c r="A642" s="228">
        <v>629</v>
      </c>
      <c r="B642" s="488"/>
      <c r="C642" s="466"/>
      <c r="D642" s="489"/>
      <c r="E642" s="467" t="str">
        <f t="shared" si="10"/>
        <v/>
      </c>
      <c r="F642" s="247"/>
      <c r="G642" s="126"/>
      <c r="H642" s="468" t="str">
        <f>IF(LEFT(G642,2)="48","R",IF(D642="","N/A",VLOOKUP(D642,UCM!$A$2:$B$2000,2,FALSE)))</f>
        <v>N/A</v>
      </c>
      <c r="I642" s="491"/>
      <c r="J642" s="492"/>
      <c r="K642" s="493"/>
      <c r="L642" s="491"/>
      <c r="M642" s="492"/>
      <c r="N642" s="493"/>
    </row>
    <row r="643" spans="1:14" ht="23.1" customHeight="1" x14ac:dyDescent="0.2">
      <c r="A643" s="228">
        <v>630</v>
      </c>
      <c r="B643" s="488"/>
      <c r="C643" s="466"/>
      <c r="D643" s="489"/>
      <c r="E643" s="467" t="str">
        <f t="shared" si="10"/>
        <v/>
      </c>
      <c r="F643" s="247"/>
      <c r="G643" s="126"/>
      <c r="H643" s="468" t="str">
        <f>IF(LEFT(G643,2)="48","R",IF(D643="","N/A",VLOOKUP(D643,UCM!$A$2:$B$2000,2,FALSE)))</f>
        <v>N/A</v>
      </c>
      <c r="I643" s="491"/>
      <c r="J643" s="492"/>
      <c r="K643" s="493"/>
      <c r="L643" s="491"/>
      <c r="M643" s="492"/>
      <c r="N643" s="493"/>
    </row>
    <row r="644" spans="1:14" ht="23.1" customHeight="1" x14ac:dyDescent="0.2">
      <c r="A644" s="490">
        <v>631</v>
      </c>
      <c r="B644" s="488"/>
      <c r="C644" s="466"/>
      <c r="D644" s="489"/>
      <c r="E644" s="467" t="str">
        <f t="shared" si="10"/>
        <v/>
      </c>
      <c r="F644" s="247"/>
      <c r="G644" s="126"/>
      <c r="H644" s="468" t="str">
        <f>IF(LEFT(G644,2)="48","R",IF(D644="","N/A",VLOOKUP(D644,UCM!$A$2:$B$2000,2,FALSE)))</f>
        <v>N/A</v>
      </c>
      <c r="I644" s="491"/>
      <c r="J644" s="492"/>
      <c r="K644" s="493"/>
      <c r="L644" s="491"/>
      <c r="M644" s="492"/>
      <c r="N644" s="493"/>
    </row>
    <row r="645" spans="1:14" ht="23.1" customHeight="1" x14ac:dyDescent="0.2">
      <c r="A645" s="228">
        <v>632</v>
      </c>
      <c r="B645" s="488"/>
      <c r="C645" s="466"/>
      <c r="D645" s="489"/>
      <c r="E645" s="467" t="str">
        <f t="shared" si="10"/>
        <v/>
      </c>
      <c r="F645" s="247"/>
      <c r="G645" s="126"/>
      <c r="H645" s="468" t="str">
        <f>IF(LEFT(G645,2)="48","R",IF(D645="","N/A",VLOOKUP(D645,UCM!$A$2:$B$2000,2,FALSE)))</f>
        <v>N/A</v>
      </c>
      <c r="I645" s="491"/>
      <c r="J645" s="492"/>
      <c r="K645" s="493"/>
      <c r="L645" s="491"/>
      <c r="M645" s="492"/>
      <c r="N645" s="493"/>
    </row>
    <row r="646" spans="1:14" ht="23.1" customHeight="1" x14ac:dyDescent="0.2">
      <c r="A646" s="228">
        <v>633</v>
      </c>
      <c r="B646" s="488"/>
      <c r="C646" s="466"/>
      <c r="D646" s="489"/>
      <c r="E646" s="467" t="str">
        <f t="shared" si="10"/>
        <v/>
      </c>
      <c r="F646" s="247"/>
      <c r="G646" s="126"/>
      <c r="H646" s="468" t="str">
        <f>IF(LEFT(G646,2)="48","R",IF(D646="","N/A",VLOOKUP(D646,UCM!$A$2:$B$2000,2,FALSE)))</f>
        <v>N/A</v>
      </c>
      <c r="I646" s="491"/>
      <c r="J646" s="492"/>
      <c r="K646" s="493"/>
      <c r="L646" s="491"/>
      <c r="M646" s="492"/>
      <c r="N646" s="493"/>
    </row>
    <row r="647" spans="1:14" ht="23.1" customHeight="1" x14ac:dyDescent="0.2">
      <c r="A647" s="490">
        <v>634</v>
      </c>
      <c r="B647" s="488"/>
      <c r="C647" s="466"/>
      <c r="D647" s="489"/>
      <c r="E647" s="467" t="str">
        <f t="shared" si="10"/>
        <v/>
      </c>
      <c r="F647" s="247"/>
      <c r="G647" s="126"/>
      <c r="H647" s="468" t="str">
        <f>IF(LEFT(G647,2)="48","R",IF(D647="","N/A",VLOOKUP(D647,UCM!$A$2:$B$2000,2,FALSE)))</f>
        <v>N/A</v>
      </c>
      <c r="I647" s="491"/>
      <c r="J647" s="492"/>
      <c r="K647" s="493"/>
      <c r="L647" s="491"/>
      <c r="M647" s="492"/>
      <c r="N647" s="493"/>
    </row>
    <row r="648" spans="1:14" ht="23.1" customHeight="1" x14ac:dyDescent="0.2">
      <c r="A648" s="228">
        <v>635</v>
      </c>
      <c r="B648" s="488"/>
      <c r="C648" s="466"/>
      <c r="D648" s="489"/>
      <c r="E648" s="467" t="str">
        <f t="shared" si="10"/>
        <v/>
      </c>
      <c r="F648" s="247"/>
      <c r="G648" s="126"/>
      <c r="H648" s="468" t="str">
        <f>IF(LEFT(G648,2)="48","R",IF(D648="","N/A",VLOOKUP(D648,UCM!$A$2:$B$2000,2,FALSE)))</f>
        <v>N/A</v>
      </c>
      <c r="I648" s="491"/>
      <c r="J648" s="492"/>
      <c r="K648" s="493"/>
      <c r="L648" s="491"/>
      <c r="M648" s="492"/>
      <c r="N648" s="493"/>
    </row>
    <row r="649" spans="1:14" ht="23.1" customHeight="1" x14ac:dyDescent="0.2">
      <c r="A649" s="228">
        <v>636</v>
      </c>
      <c r="B649" s="488"/>
      <c r="C649" s="466"/>
      <c r="D649" s="489"/>
      <c r="E649" s="467" t="str">
        <f t="shared" si="10"/>
        <v/>
      </c>
      <c r="F649" s="247"/>
      <c r="G649" s="126"/>
      <c r="H649" s="468" t="str">
        <f>IF(LEFT(G649,2)="48","R",IF(D649="","N/A",VLOOKUP(D649,UCM!$A$2:$B$2000,2,FALSE)))</f>
        <v>N/A</v>
      </c>
      <c r="I649" s="491"/>
      <c r="J649" s="492"/>
      <c r="K649" s="493"/>
      <c r="L649" s="491"/>
      <c r="M649" s="492"/>
      <c r="N649" s="493"/>
    </row>
    <row r="650" spans="1:14" ht="23.1" customHeight="1" x14ac:dyDescent="0.2">
      <c r="A650" s="490">
        <v>637</v>
      </c>
      <c r="B650" s="488"/>
      <c r="C650" s="466"/>
      <c r="D650" s="489"/>
      <c r="E650" s="467" t="str">
        <f t="shared" si="10"/>
        <v/>
      </c>
      <c r="F650" s="247"/>
      <c r="G650" s="126"/>
      <c r="H650" s="468" t="str">
        <f>IF(LEFT(G650,2)="48","R",IF(D650="","N/A",VLOOKUP(D650,UCM!$A$2:$B$2000,2,FALSE)))</f>
        <v>N/A</v>
      </c>
      <c r="I650" s="491"/>
      <c r="J650" s="492"/>
      <c r="K650" s="493"/>
      <c r="L650" s="491"/>
      <c r="M650" s="492"/>
      <c r="N650" s="493"/>
    </row>
    <row r="651" spans="1:14" ht="23.1" customHeight="1" x14ac:dyDescent="0.2">
      <c r="A651" s="228">
        <v>638</v>
      </c>
      <c r="B651" s="488"/>
      <c r="C651" s="466"/>
      <c r="D651" s="489"/>
      <c r="E651" s="467" t="str">
        <f t="shared" si="10"/>
        <v/>
      </c>
      <c r="F651" s="247"/>
      <c r="G651" s="126"/>
      <c r="H651" s="468" t="str">
        <f>IF(LEFT(G651,2)="48","R",IF(D651="","N/A",VLOOKUP(D651,UCM!$A$2:$B$2000,2,FALSE)))</f>
        <v>N/A</v>
      </c>
      <c r="I651" s="491"/>
      <c r="J651" s="492"/>
      <c r="K651" s="493"/>
      <c r="L651" s="491"/>
      <c r="M651" s="492"/>
      <c r="N651" s="493"/>
    </row>
    <row r="652" spans="1:14" ht="23.1" customHeight="1" x14ac:dyDescent="0.2">
      <c r="A652" s="228">
        <v>639</v>
      </c>
      <c r="B652" s="488"/>
      <c r="C652" s="466"/>
      <c r="D652" s="489"/>
      <c r="E652" s="467" t="str">
        <f t="shared" si="10"/>
        <v/>
      </c>
      <c r="F652" s="247"/>
      <c r="G652" s="126"/>
      <c r="H652" s="468" t="str">
        <f>IF(LEFT(G652,2)="48","R",IF(D652="","N/A",VLOOKUP(D652,UCM!$A$2:$B$2000,2,FALSE)))</f>
        <v>N/A</v>
      </c>
      <c r="I652" s="491"/>
      <c r="J652" s="492"/>
      <c r="K652" s="493"/>
      <c r="L652" s="491"/>
      <c r="M652" s="492"/>
      <c r="N652" s="493"/>
    </row>
    <row r="653" spans="1:14" ht="23.1" customHeight="1" x14ac:dyDescent="0.2">
      <c r="A653" s="490">
        <v>640</v>
      </c>
      <c r="B653" s="488"/>
      <c r="C653" s="466"/>
      <c r="D653" s="489"/>
      <c r="E653" s="467" t="str">
        <f t="shared" si="10"/>
        <v/>
      </c>
      <c r="F653" s="247"/>
      <c r="G653" s="126"/>
      <c r="H653" s="468" t="str">
        <f>IF(LEFT(G653,2)="48","R",IF(D653="","N/A",VLOOKUP(D653,UCM!$A$2:$B$2000,2,FALSE)))</f>
        <v>N/A</v>
      </c>
      <c r="I653" s="491"/>
      <c r="J653" s="492"/>
      <c r="K653" s="493"/>
      <c r="L653" s="491"/>
      <c r="M653" s="492"/>
      <c r="N653" s="493"/>
    </row>
    <row r="654" spans="1:14" ht="23.1" customHeight="1" x14ac:dyDescent="0.2">
      <c r="A654" s="228">
        <v>641</v>
      </c>
      <c r="B654" s="488"/>
      <c r="C654" s="466"/>
      <c r="D654" s="489"/>
      <c r="E654" s="467" t="str">
        <f t="shared" si="10"/>
        <v/>
      </c>
      <c r="F654" s="247"/>
      <c r="G654" s="126"/>
      <c r="H654" s="468" t="str">
        <f>IF(LEFT(G654,2)="48","R",IF(D654="","N/A",VLOOKUP(D654,UCM!$A$2:$B$2000,2,FALSE)))</f>
        <v>N/A</v>
      </c>
      <c r="I654" s="491"/>
      <c r="J654" s="492"/>
      <c r="K654" s="493"/>
      <c r="L654" s="491"/>
      <c r="M654" s="492"/>
      <c r="N654" s="493"/>
    </row>
    <row r="655" spans="1:14" ht="23.1" customHeight="1" x14ac:dyDescent="0.2">
      <c r="A655" s="228">
        <v>642</v>
      </c>
      <c r="B655" s="488"/>
      <c r="C655" s="466"/>
      <c r="D655" s="489"/>
      <c r="E655" s="467" t="str">
        <f t="shared" si="10"/>
        <v/>
      </c>
      <c r="F655" s="247"/>
      <c r="G655" s="126"/>
      <c r="H655" s="468" t="str">
        <f>IF(LEFT(G655,2)="48","R",IF(D655="","N/A",VLOOKUP(D655,UCM!$A$2:$B$2000,2,FALSE)))</f>
        <v>N/A</v>
      </c>
      <c r="I655" s="491"/>
      <c r="J655" s="492"/>
      <c r="K655" s="493"/>
      <c r="L655" s="491"/>
      <c r="M655" s="492"/>
      <c r="N655" s="493"/>
    </row>
    <row r="656" spans="1:14" ht="23.1" customHeight="1" x14ac:dyDescent="0.2">
      <c r="A656" s="490">
        <v>643</v>
      </c>
      <c r="B656" s="488"/>
      <c r="C656" s="466"/>
      <c r="D656" s="489"/>
      <c r="E656" s="467" t="str">
        <f t="shared" si="10"/>
        <v/>
      </c>
      <c r="F656" s="247"/>
      <c r="G656" s="126"/>
      <c r="H656" s="468" t="str">
        <f>IF(LEFT(G656,2)="48","R",IF(D656="","N/A",VLOOKUP(D656,UCM!$A$2:$B$2000,2,FALSE)))</f>
        <v>N/A</v>
      </c>
      <c r="I656" s="491"/>
      <c r="J656" s="492"/>
      <c r="K656" s="493"/>
      <c r="L656" s="491"/>
      <c r="M656" s="492"/>
      <c r="N656" s="493"/>
    </row>
    <row r="657" spans="1:14" ht="23.1" customHeight="1" x14ac:dyDescent="0.2">
      <c r="A657" s="228">
        <v>644</v>
      </c>
      <c r="B657" s="488"/>
      <c r="C657" s="466"/>
      <c r="D657" s="489"/>
      <c r="E657" s="467" t="str">
        <f t="shared" si="10"/>
        <v/>
      </c>
      <c r="F657" s="247"/>
      <c r="G657" s="126"/>
      <c r="H657" s="468" t="str">
        <f>IF(LEFT(G657,2)="48","R",IF(D657="","N/A",VLOOKUP(D657,UCM!$A$2:$B$2000,2,FALSE)))</f>
        <v>N/A</v>
      </c>
      <c r="I657" s="491"/>
      <c r="J657" s="492"/>
      <c r="K657" s="493"/>
      <c r="L657" s="491"/>
      <c r="M657" s="492"/>
      <c r="N657" s="493"/>
    </row>
    <row r="658" spans="1:14" ht="23.1" customHeight="1" x14ac:dyDescent="0.2">
      <c r="A658" s="228">
        <v>645</v>
      </c>
      <c r="B658" s="488"/>
      <c r="C658" s="466"/>
      <c r="D658" s="489"/>
      <c r="E658" s="467" t="str">
        <f t="shared" si="10"/>
        <v/>
      </c>
      <c r="F658" s="247"/>
      <c r="G658" s="126"/>
      <c r="H658" s="468" t="str">
        <f>IF(LEFT(G658,2)="48","R",IF(D658="","N/A",VLOOKUP(D658,UCM!$A$2:$B$2000,2,FALSE)))</f>
        <v>N/A</v>
      </c>
      <c r="I658" s="491"/>
      <c r="J658" s="492"/>
      <c r="K658" s="493"/>
      <c r="L658" s="491"/>
      <c r="M658" s="492"/>
      <c r="N658" s="493"/>
    </row>
    <row r="659" spans="1:14" ht="23.1" customHeight="1" x14ac:dyDescent="0.2">
      <c r="A659" s="490">
        <v>646</v>
      </c>
      <c r="B659" s="488"/>
      <c r="C659" s="466"/>
      <c r="D659" s="489"/>
      <c r="E659" s="467" t="str">
        <f t="shared" si="10"/>
        <v/>
      </c>
      <c r="F659" s="247"/>
      <c r="G659" s="126"/>
      <c r="H659" s="468" t="str">
        <f>IF(LEFT(G659,2)="48","R",IF(D659="","N/A",VLOOKUP(D659,UCM!$A$2:$B$2000,2,FALSE)))</f>
        <v>N/A</v>
      </c>
      <c r="I659" s="491"/>
      <c r="J659" s="492"/>
      <c r="K659" s="493"/>
      <c r="L659" s="491"/>
      <c r="M659" s="492"/>
      <c r="N659" s="493"/>
    </row>
    <row r="660" spans="1:14" ht="23.1" customHeight="1" x14ac:dyDescent="0.2">
      <c r="A660" s="228">
        <v>647</v>
      </c>
      <c r="B660" s="488"/>
      <c r="C660" s="466"/>
      <c r="D660" s="489"/>
      <c r="E660" s="467" t="str">
        <f t="shared" si="10"/>
        <v/>
      </c>
      <c r="F660" s="247"/>
      <c r="G660" s="126"/>
      <c r="H660" s="468" t="str">
        <f>IF(LEFT(G660,2)="48","R",IF(D660="","N/A",VLOOKUP(D660,UCM!$A$2:$B$2000,2,FALSE)))</f>
        <v>N/A</v>
      </c>
      <c r="I660" s="491"/>
      <c r="J660" s="492"/>
      <c r="K660" s="493"/>
      <c r="L660" s="491"/>
      <c r="M660" s="492"/>
      <c r="N660" s="493"/>
    </row>
    <row r="661" spans="1:14" ht="23.1" customHeight="1" x14ac:dyDescent="0.2">
      <c r="A661" s="228">
        <v>648</v>
      </c>
      <c r="B661" s="488"/>
      <c r="C661" s="466"/>
      <c r="D661" s="489"/>
      <c r="E661" s="467" t="str">
        <f t="shared" si="10"/>
        <v/>
      </c>
      <c r="F661" s="247"/>
      <c r="G661" s="126"/>
      <c r="H661" s="468" t="str">
        <f>IF(LEFT(G661,2)="48","R",IF(D661="","N/A",VLOOKUP(D661,UCM!$A$2:$B$2000,2,FALSE)))</f>
        <v>N/A</v>
      </c>
      <c r="I661" s="491"/>
      <c r="J661" s="492"/>
      <c r="K661" s="493"/>
      <c r="L661" s="491"/>
      <c r="M661" s="492"/>
      <c r="N661" s="493"/>
    </row>
    <row r="662" spans="1:14" ht="23.1" customHeight="1" x14ac:dyDescent="0.2">
      <c r="A662" s="490">
        <v>649</v>
      </c>
      <c r="B662" s="488"/>
      <c r="C662" s="466"/>
      <c r="D662" s="489"/>
      <c r="E662" s="467" t="str">
        <f t="shared" si="10"/>
        <v/>
      </c>
      <c r="F662" s="247"/>
      <c r="G662" s="126"/>
      <c r="H662" s="468" t="str">
        <f>IF(LEFT(G662,2)="48","R",IF(D662="","N/A",VLOOKUP(D662,UCM!$A$2:$B$2000,2,FALSE)))</f>
        <v>N/A</v>
      </c>
      <c r="I662" s="491"/>
      <c r="J662" s="492"/>
      <c r="K662" s="493"/>
      <c r="L662" s="491"/>
      <c r="M662" s="492"/>
      <c r="N662" s="493"/>
    </row>
    <row r="663" spans="1:14" ht="23.1" customHeight="1" x14ac:dyDescent="0.2">
      <c r="A663" s="228">
        <v>650</v>
      </c>
      <c r="B663" s="488"/>
      <c r="C663" s="466"/>
      <c r="D663" s="489"/>
      <c r="E663" s="467" t="str">
        <f t="shared" si="10"/>
        <v/>
      </c>
      <c r="F663" s="247"/>
      <c r="G663" s="126"/>
      <c r="H663" s="468" t="str">
        <f>IF(LEFT(G663,2)="48","R",IF(D663="","N/A",VLOOKUP(D663,UCM!$A$2:$B$2000,2,FALSE)))</f>
        <v>N/A</v>
      </c>
      <c r="I663" s="491"/>
      <c r="J663" s="492"/>
      <c r="K663" s="493"/>
      <c r="L663" s="491"/>
      <c r="M663" s="492"/>
      <c r="N663" s="493"/>
    </row>
    <row r="664" spans="1:14" ht="23.1" customHeight="1" x14ac:dyDescent="0.2">
      <c r="A664" s="228">
        <v>651</v>
      </c>
      <c r="B664" s="488"/>
      <c r="C664" s="466"/>
      <c r="D664" s="489"/>
      <c r="E664" s="467" t="str">
        <f t="shared" si="10"/>
        <v/>
      </c>
      <c r="F664" s="247"/>
      <c r="G664" s="126"/>
      <c r="H664" s="468" t="str">
        <f>IF(LEFT(G664,2)="48","R",IF(D664="","N/A",VLOOKUP(D664,UCM!$A$2:$B$2000,2,FALSE)))</f>
        <v>N/A</v>
      </c>
      <c r="I664" s="491"/>
      <c r="J664" s="492"/>
      <c r="K664" s="493"/>
      <c r="L664" s="491"/>
      <c r="M664" s="492"/>
      <c r="N664" s="493"/>
    </row>
    <row r="665" spans="1:14" ht="23.1" customHeight="1" x14ac:dyDescent="0.2">
      <c r="A665" s="490">
        <v>652</v>
      </c>
      <c r="B665" s="488"/>
      <c r="C665" s="466"/>
      <c r="D665" s="489"/>
      <c r="E665" s="467" t="str">
        <f t="shared" si="10"/>
        <v/>
      </c>
      <c r="F665" s="247"/>
      <c r="G665" s="126"/>
      <c r="H665" s="468" t="str">
        <f>IF(LEFT(G665,2)="48","R",IF(D665="","N/A",VLOOKUP(D665,UCM!$A$2:$B$2000,2,FALSE)))</f>
        <v>N/A</v>
      </c>
      <c r="I665" s="491"/>
      <c r="J665" s="492"/>
      <c r="K665" s="493"/>
      <c r="L665" s="491"/>
      <c r="M665" s="492"/>
      <c r="N665" s="493"/>
    </row>
    <row r="666" spans="1:14" ht="23.1" customHeight="1" x14ac:dyDescent="0.2">
      <c r="A666" s="228">
        <v>653</v>
      </c>
      <c r="B666" s="488"/>
      <c r="C666" s="466"/>
      <c r="D666" s="489"/>
      <c r="E666" s="467" t="str">
        <f t="shared" si="10"/>
        <v/>
      </c>
      <c r="F666" s="247"/>
      <c r="G666" s="126"/>
      <c r="H666" s="468" t="str">
        <f>IF(LEFT(G666,2)="48","R",IF(D666="","N/A",VLOOKUP(D666,UCM!$A$2:$B$2000,2,FALSE)))</f>
        <v>N/A</v>
      </c>
      <c r="I666" s="491"/>
      <c r="J666" s="492"/>
      <c r="K666" s="493"/>
      <c r="L666" s="491"/>
      <c r="M666" s="492"/>
      <c r="N666" s="493"/>
    </row>
    <row r="667" spans="1:14" ht="23.1" customHeight="1" x14ac:dyDescent="0.2">
      <c r="A667" s="228">
        <v>654</v>
      </c>
      <c r="B667" s="488"/>
      <c r="C667" s="466"/>
      <c r="D667" s="489"/>
      <c r="E667" s="467" t="str">
        <f t="shared" si="10"/>
        <v/>
      </c>
      <c r="F667" s="247"/>
      <c r="G667" s="126"/>
      <c r="H667" s="468" t="str">
        <f>IF(LEFT(G667,2)="48","R",IF(D667="","N/A",VLOOKUP(D667,UCM!$A$2:$B$2000,2,FALSE)))</f>
        <v>N/A</v>
      </c>
      <c r="I667" s="491"/>
      <c r="J667" s="492"/>
      <c r="K667" s="493"/>
      <c r="L667" s="491"/>
      <c r="M667" s="492"/>
      <c r="N667" s="493"/>
    </row>
    <row r="668" spans="1:14" ht="23.1" customHeight="1" x14ac:dyDescent="0.2">
      <c r="A668" s="490">
        <v>655</v>
      </c>
      <c r="B668" s="488"/>
      <c r="C668" s="466"/>
      <c r="D668" s="489"/>
      <c r="E668" s="467" t="str">
        <f t="shared" si="10"/>
        <v/>
      </c>
      <c r="F668" s="247"/>
      <c r="G668" s="126"/>
      <c r="H668" s="468" t="str">
        <f>IF(LEFT(G668,2)="48","R",IF(D668="","N/A",VLOOKUP(D668,UCM!$A$2:$B$2000,2,FALSE)))</f>
        <v>N/A</v>
      </c>
      <c r="I668" s="491"/>
      <c r="J668" s="492"/>
      <c r="K668" s="493"/>
      <c r="L668" s="491"/>
      <c r="M668" s="492"/>
      <c r="N668" s="493"/>
    </row>
    <row r="669" spans="1:14" ht="23.1" customHeight="1" x14ac:dyDescent="0.2">
      <c r="A669" s="228">
        <v>656</v>
      </c>
      <c r="B669" s="488"/>
      <c r="C669" s="466"/>
      <c r="D669" s="489"/>
      <c r="E669" s="467" t="str">
        <f t="shared" si="10"/>
        <v/>
      </c>
      <c r="F669" s="247"/>
      <c r="G669" s="126"/>
      <c r="H669" s="468" t="str">
        <f>IF(LEFT(G669,2)="48","R",IF(D669="","N/A",VLOOKUP(D669,UCM!$A$2:$B$2000,2,FALSE)))</f>
        <v>N/A</v>
      </c>
      <c r="I669" s="491"/>
      <c r="J669" s="492"/>
      <c r="K669" s="493"/>
      <c r="L669" s="491"/>
      <c r="M669" s="492"/>
      <c r="N669" s="493"/>
    </row>
    <row r="670" spans="1:14" ht="23.1" customHeight="1" x14ac:dyDescent="0.2">
      <c r="A670" s="228">
        <v>657</v>
      </c>
      <c r="B670" s="488"/>
      <c r="C670" s="466"/>
      <c r="D670" s="489"/>
      <c r="E670" s="467" t="str">
        <f t="shared" si="10"/>
        <v/>
      </c>
      <c r="F670" s="247"/>
      <c r="G670" s="126"/>
      <c r="H670" s="468" t="str">
        <f>IF(LEFT(G670,2)="48","R",IF(D670="","N/A",VLOOKUP(D670,UCM!$A$2:$B$2000,2,FALSE)))</f>
        <v>N/A</v>
      </c>
      <c r="I670" s="491"/>
      <c r="J670" s="492"/>
      <c r="K670" s="493"/>
      <c r="L670" s="491"/>
      <c r="M670" s="492"/>
      <c r="N670" s="493"/>
    </row>
    <row r="671" spans="1:14" ht="23.1" customHeight="1" x14ac:dyDescent="0.2">
      <c r="A671" s="490">
        <v>658</v>
      </c>
      <c r="B671" s="488"/>
      <c r="C671" s="466"/>
      <c r="D671" s="489"/>
      <c r="E671" s="467" t="str">
        <f t="shared" si="10"/>
        <v/>
      </c>
      <c r="F671" s="247"/>
      <c r="G671" s="126"/>
      <c r="H671" s="468" t="str">
        <f>IF(LEFT(G671,2)="48","R",IF(D671="","N/A",VLOOKUP(D671,UCM!$A$2:$B$2000,2,FALSE)))</f>
        <v>N/A</v>
      </c>
      <c r="I671" s="491"/>
      <c r="J671" s="492"/>
      <c r="K671" s="493"/>
      <c r="L671" s="491"/>
      <c r="M671" s="492"/>
      <c r="N671" s="493"/>
    </row>
    <row r="672" spans="1:14" ht="23.1" customHeight="1" x14ac:dyDescent="0.2">
      <c r="A672" s="228">
        <v>659</v>
      </c>
      <c r="B672" s="488"/>
      <c r="C672" s="466"/>
      <c r="D672" s="489"/>
      <c r="E672" s="467" t="str">
        <f t="shared" si="10"/>
        <v/>
      </c>
      <c r="F672" s="247"/>
      <c r="G672" s="126"/>
      <c r="H672" s="468" t="str">
        <f>IF(LEFT(G672,2)="48","R",IF(D672="","N/A",VLOOKUP(D672,UCM!$A$2:$B$2000,2,FALSE)))</f>
        <v>N/A</v>
      </c>
      <c r="I672" s="491"/>
      <c r="J672" s="492"/>
      <c r="K672" s="493"/>
      <c r="L672" s="491"/>
      <c r="M672" s="492"/>
      <c r="N672" s="493"/>
    </row>
    <row r="673" spans="1:14" ht="23.1" customHeight="1" x14ac:dyDescent="0.2">
      <c r="A673" s="228">
        <v>660</v>
      </c>
      <c r="B673" s="488"/>
      <c r="C673" s="466"/>
      <c r="D673" s="489"/>
      <c r="E673" s="467" t="str">
        <f t="shared" si="10"/>
        <v/>
      </c>
      <c r="F673" s="247"/>
      <c r="G673" s="126"/>
      <c r="H673" s="468" t="str">
        <f>IF(LEFT(G673,2)="48","R",IF(D673="","N/A",VLOOKUP(D673,UCM!$A$2:$B$2000,2,FALSE)))</f>
        <v>N/A</v>
      </c>
      <c r="I673" s="491"/>
      <c r="J673" s="492"/>
      <c r="K673" s="493"/>
      <c r="L673" s="491"/>
      <c r="M673" s="492"/>
      <c r="N673" s="493"/>
    </row>
    <row r="674" spans="1:14" ht="23.1" customHeight="1" x14ac:dyDescent="0.2">
      <c r="A674" s="490">
        <v>661</v>
      </c>
      <c r="B674" s="488"/>
      <c r="C674" s="466"/>
      <c r="D674" s="489"/>
      <c r="E674" s="467" t="str">
        <f t="shared" si="10"/>
        <v/>
      </c>
      <c r="F674" s="247"/>
      <c r="G674" s="126"/>
      <c r="H674" s="468" t="str">
        <f>IF(LEFT(G674,2)="48","R",IF(D674="","N/A",VLOOKUP(D674,UCM!$A$2:$B$2000,2,FALSE)))</f>
        <v>N/A</v>
      </c>
      <c r="I674" s="491"/>
      <c r="J674" s="492"/>
      <c r="K674" s="493"/>
      <c r="L674" s="491"/>
      <c r="M674" s="492"/>
      <c r="N674" s="493"/>
    </row>
    <row r="675" spans="1:14" ht="23.1" customHeight="1" x14ac:dyDescent="0.2">
      <c r="A675" s="228">
        <v>662</v>
      </c>
      <c r="B675" s="488"/>
      <c r="C675" s="466"/>
      <c r="D675" s="489"/>
      <c r="E675" s="467" t="str">
        <f t="shared" si="10"/>
        <v/>
      </c>
      <c r="F675" s="247"/>
      <c r="G675" s="126"/>
      <c r="H675" s="468" t="str">
        <f>IF(LEFT(G675,2)="48","R",IF(D675="","N/A",VLOOKUP(D675,UCM!$A$2:$B$2000,2,FALSE)))</f>
        <v>N/A</v>
      </c>
      <c r="I675" s="491"/>
      <c r="J675" s="492"/>
      <c r="K675" s="493"/>
      <c r="L675" s="491"/>
      <c r="M675" s="492"/>
      <c r="N675" s="493"/>
    </row>
    <row r="676" spans="1:14" ht="23.1" customHeight="1" x14ac:dyDescent="0.2">
      <c r="A676" s="228">
        <v>663</v>
      </c>
      <c r="B676" s="488"/>
      <c r="C676" s="466"/>
      <c r="D676" s="489"/>
      <c r="E676" s="467" t="str">
        <f t="shared" si="10"/>
        <v/>
      </c>
      <c r="F676" s="247"/>
      <c r="G676" s="126"/>
      <c r="H676" s="468" t="str">
        <f>IF(LEFT(G676,2)="48","R",IF(D676="","N/A",VLOOKUP(D676,UCM!$A$2:$B$2000,2,FALSE)))</f>
        <v>N/A</v>
      </c>
      <c r="I676" s="491"/>
      <c r="J676" s="492"/>
      <c r="K676" s="493"/>
      <c r="L676" s="491"/>
      <c r="M676" s="492"/>
      <c r="N676" s="493"/>
    </row>
    <row r="677" spans="1:14" ht="23.1" customHeight="1" x14ac:dyDescent="0.2">
      <c r="A677" s="490">
        <v>664</v>
      </c>
      <c r="B677" s="488"/>
      <c r="C677" s="466"/>
      <c r="D677" s="489"/>
      <c r="E677" s="467" t="str">
        <f t="shared" si="10"/>
        <v/>
      </c>
      <c r="F677" s="247"/>
      <c r="G677" s="126"/>
      <c r="H677" s="468" t="str">
        <f>IF(LEFT(G677,2)="48","R",IF(D677="","N/A",VLOOKUP(D677,UCM!$A$2:$B$2000,2,FALSE)))</f>
        <v>N/A</v>
      </c>
      <c r="I677" s="491"/>
      <c r="J677" s="492"/>
      <c r="K677" s="493"/>
      <c r="L677" s="491"/>
      <c r="M677" s="492"/>
      <c r="N677" s="493"/>
    </row>
    <row r="678" spans="1:14" ht="23.1" customHeight="1" x14ac:dyDescent="0.2">
      <c r="A678" s="228">
        <v>665</v>
      </c>
      <c r="B678" s="488"/>
      <c r="C678" s="466"/>
      <c r="D678" s="489"/>
      <c r="E678" s="467" t="str">
        <f t="shared" si="10"/>
        <v/>
      </c>
      <c r="F678" s="247"/>
      <c r="G678" s="126"/>
      <c r="H678" s="468" t="str">
        <f>IF(LEFT(G678,2)="48","R",IF(D678="","N/A",VLOOKUP(D678,UCM!$A$2:$B$2000,2,FALSE)))</f>
        <v>N/A</v>
      </c>
      <c r="I678" s="491"/>
      <c r="J678" s="492"/>
      <c r="K678" s="493"/>
      <c r="L678" s="491"/>
      <c r="M678" s="492"/>
      <c r="N678" s="493"/>
    </row>
    <row r="679" spans="1:14" ht="23.1" customHeight="1" x14ac:dyDescent="0.2">
      <c r="A679" s="228">
        <v>666</v>
      </c>
      <c r="B679" s="488"/>
      <c r="C679" s="466"/>
      <c r="D679" s="489"/>
      <c r="E679" s="467" t="str">
        <f t="shared" si="10"/>
        <v/>
      </c>
      <c r="F679" s="247"/>
      <c r="G679" s="126"/>
      <c r="H679" s="468" t="str">
        <f>IF(LEFT(G679,2)="48","R",IF(D679="","N/A",VLOOKUP(D679,UCM!$A$2:$B$2000,2,FALSE)))</f>
        <v>N/A</v>
      </c>
      <c r="I679" s="491"/>
      <c r="J679" s="492"/>
      <c r="K679" s="493"/>
      <c r="L679" s="491"/>
      <c r="M679" s="492"/>
      <c r="N679" s="493"/>
    </row>
    <row r="680" spans="1:14" ht="23.1" customHeight="1" x14ac:dyDescent="0.2">
      <c r="A680" s="490">
        <v>667</v>
      </c>
      <c r="B680" s="488"/>
      <c r="C680" s="466"/>
      <c r="D680" s="489"/>
      <c r="E680" s="467" t="str">
        <f t="shared" si="10"/>
        <v/>
      </c>
      <c r="F680" s="247"/>
      <c r="G680" s="126"/>
      <c r="H680" s="468" t="str">
        <f>IF(LEFT(G680,2)="48","R",IF(D680="","N/A",VLOOKUP(D680,UCM!$A$2:$B$2000,2,FALSE)))</f>
        <v>N/A</v>
      </c>
      <c r="I680" s="491"/>
      <c r="J680" s="492"/>
      <c r="K680" s="493"/>
      <c r="L680" s="491"/>
      <c r="M680" s="492"/>
      <c r="N680" s="493"/>
    </row>
    <row r="681" spans="1:14" ht="23.1" customHeight="1" x14ac:dyDescent="0.2">
      <c r="A681" s="228">
        <v>668</v>
      </c>
      <c r="B681" s="488"/>
      <c r="C681" s="466"/>
      <c r="D681" s="489"/>
      <c r="E681" s="467" t="str">
        <f t="shared" si="10"/>
        <v/>
      </c>
      <c r="F681" s="247"/>
      <c r="G681" s="126"/>
      <c r="H681" s="468" t="str">
        <f>IF(LEFT(G681,2)="48","R",IF(D681="","N/A",VLOOKUP(D681,UCM!$A$2:$B$2000,2,FALSE)))</f>
        <v>N/A</v>
      </c>
      <c r="I681" s="491"/>
      <c r="J681" s="492"/>
      <c r="K681" s="493"/>
      <c r="L681" s="491"/>
      <c r="M681" s="492"/>
      <c r="N681" s="493"/>
    </row>
    <row r="682" spans="1:14" ht="23.1" customHeight="1" x14ac:dyDescent="0.2">
      <c r="A682" s="228">
        <v>669</v>
      </c>
      <c r="B682" s="488"/>
      <c r="C682" s="466"/>
      <c r="D682" s="489"/>
      <c r="E682" s="467" t="str">
        <f t="shared" si="10"/>
        <v/>
      </c>
      <c r="F682" s="247"/>
      <c r="G682" s="126"/>
      <c r="H682" s="468" t="str">
        <f>IF(LEFT(G682,2)="48","R",IF(D682="","N/A",VLOOKUP(D682,UCM!$A$2:$B$2000,2,FALSE)))</f>
        <v>N/A</v>
      </c>
      <c r="I682" s="491"/>
      <c r="J682" s="492"/>
      <c r="K682" s="493"/>
      <c r="L682" s="491"/>
      <c r="M682" s="492"/>
      <c r="N682" s="493"/>
    </row>
    <row r="683" spans="1:14" ht="23.1" customHeight="1" x14ac:dyDescent="0.2">
      <c r="A683" s="490">
        <v>670</v>
      </c>
      <c r="B683" s="488"/>
      <c r="C683" s="466"/>
      <c r="D683" s="489"/>
      <c r="E683" s="467" t="str">
        <f t="shared" si="10"/>
        <v/>
      </c>
      <c r="F683" s="247"/>
      <c r="G683" s="126"/>
      <c r="H683" s="468" t="str">
        <f>IF(LEFT(G683,2)="48","R",IF(D683="","N/A",VLOOKUP(D683,UCM!$A$2:$B$2000,2,FALSE)))</f>
        <v>N/A</v>
      </c>
      <c r="I683" s="491"/>
      <c r="J683" s="492"/>
      <c r="K683" s="493"/>
      <c r="L683" s="491"/>
      <c r="M683" s="492"/>
      <c r="N683" s="493"/>
    </row>
    <row r="684" spans="1:14" ht="23.1" customHeight="1" x14ac:dyDescent="0.2">
      <c r="A684" s="228">
        <v>671</v>
      </c>
      <c r="B684" s="488"/>
      <c r="C684" s="466"/>
      <c r="D684" s="489"/>
      <c r="E684" s="467" t="str">
        <f t="shared" si="10"/>
        <v/>
      </c>
      <c r="F684" s="247"/>
      <c r="G684" s="126"/>
      <c r="H684" s="468" t="str">
        <f>IF(LEFT(G684,2)="48","R",IF(D684="","N/A",VLOOKUP(D684,UCM!$A$2:$B$2000,2,FALSE)))</f>
        <v>N/A</v>
      </c>
      <c r="I684" s="491"/>
      <c r="J684" s="492"/>
      <c r="K684" s="493"/>
      <c r="L684" s="491"/>
      <c r="M684" s="492"/>
      <c r="N684" s="493"/>
    </row>
    <row r="685" spans="1:14" ht="23.1" customHeight="1" x14ac:dyDescent="0.2">
      <c r="A685" s="228">
        <v>672</v>
      </c>
      <c r="B685" s="488"/>
      <c r="C685" s="466"/>
      <c r="D685" s="489"/>
      <c r="E685" s="467" t="str">
        <f t="shared" si="10"/>
        <v/>
      </c>
      <c r="F685" s="247"/>
      <c r="G685" s="126"/>
      <c r="H685" s="468" t="str">
        <f>IF(LEFT(G685,2)="48","R",IF(D685="","N/A",VLOOKUP(D685,UCM!$A$2:$B$2000,2,FALSE)))</f>
        <v>N/A</v>
      </c>
      <c r="I685" s="491"/>
      <c r="J685" s="492"/>
      <c r="K685" s="493"/>
      <c r="L685" s="491"/>
      <c r="M685" s="492"/>
      <c r="N685" s="493"/>
    </row>
    <row r="686" spans="1:14" ht="23.1" customHeight="1" x14ac:dyDescent="0.2">
      <c r="A686" s="490">
        <v>673</v>
      </c>
      <c r="B686" s="488"/>
      <c r="C686" s="466"/>
      <c r="D686" s="489"/>
      <c r="E686" s="467" t="str">
        <f t="shared" si="10"/>
        <v/>
      </c>
      <c r="F686" s="247"/>
      <c r="G686" s="126"/>
      <c r="H686" s="468" t="str">
        <f>IF(LEFT(G686,2)="48","R",IF(D686="","N/A",VLOOKUP(D686,UCM!$A$2:$B$2000,2,FALSE)))</f>
        <v>N/A</v>
      </c>
      <c r="I686" s="491"/>
      <c r="J686" s="492"/>
      <c r="K686" s="493"/>
      <c r="L686" s="491"/>
      <c r="M686" s="492"/>
      <c r="N686" s="493"/>
    </row>
    <row r="687" spans="1:14" ht="23.1" customHeight="1" x14ac:dyDescent="0.2">
      <c r="A687" s="228">
        <v>674</v>
      </c>
      <c r="B687" s="488"/>
      <c r="C687" s="466"/>
      <c r="D687" s="489"/>
      <c r="E687" s="467" t="str">
        <f t="shared" si="10"/>
        <v/>
      </c>
      <c r="F687" s="247"/>
      <c r="G687" s="126"/>
      <c r="H687" s="468" t="str">
        <f>IF(LEFT(G687,2)="48","R",IF(D687="","N/A",VLOOKUP(D687,UCM!$A$2:$B$2000,2,FALSE)))</f>
        <v>N/A</v>
      </c>
      <c r="I687" s="491"/>
      <c r="J687" s="492"/>
      <c r="K687" s="493"/>
      <c r="L687" s="491"/>
      <c r="M687" s="492"/>
      <c r="N687" s="493"/>
    </row>
    <row r="688" spans="1:14" ht="23.1" customHeight="1" x14ac:dyDescent="0.2">
      <c r="A688" s="228">
        <v>675</v>
      </c>
      <c r="B688" s="488"/>
      <c r="C688" s="466"/>
      <c r="D688" s="489"/>
      <c r="E688" s="467" t="str">
        <f t="shared" si="10"/>
        <v/>
      </c>
      <c r="F688" s="247"/>
      <c r="G688" s="126"/>
      <c r="H688" s="468" t="str">
        <f>IF(LEFT(G688,2)="48","R",IF(D688="","N/A",VLOOKUP(D688,UCM!$A$2:$B$2000,2,FALSE)))</f>
        <v>N/A</v>
      </c>
      <c r="I688" s="491"/>
      <c r="J688" s="492"/>
      <c r="K688" s="493"/>
      <c r="L688" s="491"/>
      <c r="M688" s="492"/>
      <c r="N688" s="493"/>
    </row>
    <row r="689" spans="1:14" ht="23.1" customHeight="1" x14ac:dyDescent="0.2">
      <c r="A689" s="490">
        <v>676</v>
      </c>
      <c r="B689" s="488"/>
      <c r="C689" s="466"/>
      <c r="D689" s="489"/>
      <c r="E689" s="467" t="str">
        <f t="shared" si="10"/>
        <v/>
      </c>
      <c r="F689" s="247"/>
      <c r="G689" s="126"/>
      <c r="H689" s="468" t="str">
        <f>IF(LEFT(G689,2)="48","R",IF(D689="","N/A",VLOOKUP(D689,UCM!$A$2:$B$2000,2,FALSE)))</f>
        <v>N/A</v>
      </c>
      <c r="I689" s="491"/>
      <c r="J689" s="492"/>
      <c r="K689" s="493"/>
      <c r="L689" s="491"/>
      <c r="M689" s="492"/>
      <c r="N689" s="493"/>
    </row>
    <row r="690" spans="1:14" ht="23.1" customHeight="1" x14ac:dyDescent="0.2">
      <c r="A690" s="228">
        <v>677</v>
      </c>
      <c r="B690" s="488"/>
      <c r="C690" s="466"/>
      <c r="D690" s="489"/>
      <c r="E690" s="467" t="str">
        <f t="shared" si="10"/>
        <v/>
      </c>
      <c r="F690" s="247"/>
      <c r="G690" s="126"/>
      <c r="H690" s="468" t="str">
        <f>IF(LEFT(G690,2)="48","R",IF(D690="","N/A",VLOOKUP(D690,UCM!$A$2:$B$2000,2,FALSE)))</f>
        <v>N/A</v>
      </c>
      <c r="I690" s="491"/>
      <c r="J690" s="492"/>
      <c r="K690" s="493"/>
      <c r="L690" s="491"/>
      <c r="M690" s="492"/>
      <c r="N690" s="493"/>
    </row>
    <row r="691" spans="1:14" ht="23.1" customHeight="1" x14ac:dyDescent="0.2">
      <c r="A691" s="228">
        <v>678</v>
      </c>
      <c r="B691" s="488"/>
      <c r="C691" s="466"/>
      <c r="D691" s="489"/>
      <c r="E691" s="467" t="str">
        <f t="shared" si="10"/>
        <v/>
      </c>
      <c r="F691" s="247"/>
      <c r="G691" s="126"/>
      <c r="H691" s="468" t="str">
        <f>IF(LEFT(G691,2)="48","R",IF(D691="","N/A",VLOOKUP(D691,UCM!$A$2:$B$2000,2,FALSE)))</f>
        <v>N/A</v>
      </c>
      <c r="I691" s="491"/>
      <c r="J691" s="492"/>
      <c r="K691" s="493"/>
      <c r="L691" s="491"/>
      <c r="M691" s="492"/>
      <c r="N691" s="493"/>
    </row>
    <row r="692" spans="1:14" ht="23.1" customHeight="1" x14ac:dyDescent="0.2">
      <c r="A692" s="490">
        <v>679</v>
      </c>
      <c r="B692" s="488"/>
      <c r="C692" s="466"/>
      <c r="D692" s="489"/>
      <c r="E692" s="467" t="str">
        <f t="shared" si="10"/>
        <v/>
      </c>
      <c r="F692" s="247"/>
      <c r="G692" s="126"/>
      <c r="H692" s="468" t="str">
        <f>IF(LEFT(G692,2)="48","R",IF(D692="","N/A",VLOOKUP(D692,UCM!$A$2:$B$2000,2,FALSE)))</f>
        <v>N/A</v>
      </c>
      <c r="I692" s="491"/>
      <c r="J692" s="492"/>
      <c r="K692" s="493"/>
      <c r="L692" s="491"/>
      <c r="M692" s="492"/>
      <c r="N692" s="493"/>
    </row>
    <row r="693" spans="1:14" ht="23.1" customHeight="1" x14ac:dyDescent="0.2">
      <c r="A693" s="228">
        <v>680</v>
      </c>
      <c r="B693" s="488"/>
      <c r="C693" s="466"/>
      <c r="D693" s="489"/>
      <c r="E693" s="467" t="str">
        <f t="shared" si="10"/>
        <v/>
      </c>
      <c r="F693" s="247"/>
      <c r="G693" s="126"/>
      <c r="H693" s="468" t="str">
        <f>IF(LEFT(G693,2)="48","R",IF(D693="","N/A",VLOOKUP(D693,UCM!$A$2:$B$2000,2,FALSE)))</f>
        <v>N/A</v>
      </c>
      <c r="I693" s="491"/>
      <c r="J693" s="492"/>
      <c r="K693" s="493"/>
      <c r="L693" s="491"/>
      <c r="M693" s="492"/>
      <c r="N693" s="493"/>
    </row>
    <row r="694" spans="1:14" ht="23.1" customHeight="1" x14ac:dyDescent="0.2">
      <c r="A694" s="228">
        <v>681</v>
      </c>
      <c r="B694" s="488"/>
      <c r="C694" s="466"/>
      <c r="D694" s="489"/>
      <c r="E694" s="467" t="str">
        <f t="shared" si="10"/>
        <v/>
      </c>
      <c r="F694" s="247"/>
      <c r="G694" s="126"/>
      <c r="H694" s="468" t="str">
        <f>IF(LEFT(G694,2)="48","R",IF(D694="","N/A",VLOOKUP(D694,UCM!$A$2:$B$2000,2,FALSE)))</f>
        <v>N/A</v>
      </c>
      <c r="I694" s="491"/>
      <c r="J694" s="492"/>
      <c r="K694" s="493"/>
      <c r="L694" s="491"/>
      <c r="M694" s="492"/>
      <c r="N694" s="493"/>
    </row>
    <row r="695" spans="1:14" ht="23.1" customHeight="1" x14ac:dyDescent="0.2">
      <c r="A695" s="490">
        <v>682</v>
      </c>
      <c r="B695" s="488"/>
      <c r="C695" s="466"/>
      <c r="D695" s="489"/>
      <c r="E695" s="467" t="str">
        <f t="shared" si="10"/>
        <v/>
      </c>
      <c r="F695" s="247"/>
      <c r="G695" s="126"/>
      <c r="H695" s="468" t="str">
        <f>IF(LEFT(G695,2)="48","R",IF(D695="","N/A",VLOOKUP(D695,UCM!$A$2:$B$2000,2,FALSE)))</f>
        <v>N/A</v>
      </c>
      <c r="I695" s="491"/>
      <c r="J695" s="492"/>
      <c r="K695" s="493"/>
      <c r="L695" s="491"/>
      <c r="M695" s="492"/>
      <c r="N695" s="493"/>
    </row>
    <row r="696" spans="1:14" ht="23.1" customHeight="1" x14ac:dyDescent="0.2">
      <c r="A696" s="228">
        <v>683</v>
      </c>
      <c r="B696" s="488"/>
      <c r="C696" s="466"/>
      <c r="D696" s="489"/>
      <c r="E696" s="467" t="str">
        <f t="shared" si="10"/>
        <v/>
      </c>
      <c r="F696" s="247"/>
      <c r="G696" s="126"/>
      <c r="H696" s="468" t="str">
        <f>IF(LEFT(G696,2)="48","R",IF(D696="","N/A",VLOOKUP(D696,UCM!$A$2:$B$2000,2,FALSE)))</f>
        <v>N/A</v>
      </c>
      <c r="I696" s="491"/>
      <c r="J696" s="492"/>
      <c r="K696" s="493"/>
      <c r="L696" s="491"/>
      <c r="M696" s="492"/>
      <c r="N696" s="493"/>
    </row>
    <row r="697" spans="1:14" ht="23.1" customHeight="1" x14ac:dyDescent="0.2">
      <c r="A697" s="228">
        <v>684</v>
      </c>
      <c r="B697" s="488"/>
      <c r="C697" s="466"/>
      <c r="D697" s="489"/>
      <c r="E697" s="467" t="str">
        <f t="shared" si="10"/>
        <v/>
      </c>
      <c r="F697" s="247"/>
      <c r="G697" s="126"/>
      <c r="H697" s="468" t="str">
        <f>IF(LEFT(G697,2)="48","R",IF(D697="","N/A",VLOOKUP(D697,UCM!$A$2:$B$2000,2,FALSE)))</f>
        <v>N/A</v>
      </c>
      <c r="I697" s="491"/>
      <c r="J697" s="492"/>
      <c r="K697" s="493"/>
      <c r="L697" s="491"/>
      <c r="M697" s="492"/>
      <c r="N697" s="493"/>
    </row>
    <row r="698" spans="1:14" ht="23.1" customHeight="1" x14ac:dyDescent="0.2">
      <c r="A698" s="490">
        <v>685</v>
      </c>
      <c r="B698" s="488"/>
      <c r="C698" s="466"/>
      <c r="D698" s="489"/>
      <c r="E698" s="467" t="str">
        <f t="shared" si="10"/>
        <v/>
      </c>
      <c r="F698" s="247"/>
      <c r="G698" s="126"/>
      <c r="H698" s="468" t="str">
        <f>IF(LEFT(G698,2)="48","R",IF(D698="","N/A",VLOOKUP(D698,UCM!$A$2:$B$2000,2,FALSE)))</f>
        <v>N/A</v>
      </c>
      <c r="I698" s="491"/>
      <c r="J698" s="492"/>
      <c r="K698" s="493"/>
      <c r="L698" s="491"/>
      <c r="M698" s="492"/>
      <c r="N698" s="493"/>
    </row>
    <row r="699" spans="1:14" ht="23.1" customHeight="1" x14ac:dyDescent="0.2">
      <c r="A699" s="228">
        <v>686</v>
      </c>
      <c r="B699" s="488"/>
      <c r="C699" s="466"/>
      <c r="D699" s="489"/>
      <c r="E699" s="467" t="str">
        <f t="shared" si="10"/>
        <v/>
      </c>
      <c r="F699" s="247"/>
      <c r="G699" s="126"/>
      <c r="H699" s="468" t="str">
        <f>IF(LEFT(G699,2)="48","R",IF(D699="","N/A",VLOOKUP(D699,UCM!$A$2:$B$2000,2,FALSE)))</f>
        <v>N/A</v>
      </c>
      <c r="I699" s="491"/>
      <c r="J699" s="492"/>
      <c r="K699" s="493"/>
      <c r="L699" s="491"/>
      <c r="M699" s="492"/>
      <c r="N699" s="493"/>
    </row>
    <row r="700" spans="1:14" ht="23.1" customHeight="1" x14ac:dyDescent="0.2">
      <c r="A700" s="228">
        <v>687</v>
      </c>
      <c r="B700" s="488"/>
      <c r="C700" s="466"/>
      <c r="D700" s="489"/>
      <c r="E700" s="467" t="str">
        <f t="shared" si="10"/>
        <v/>
      </c>
      <c r="F700" s="247"/>
      <c r="G700" s="126"/>
      <c r="H700" s="468" t="str">
        <f>IF(LEFT(G700,2)="48","R",IF(D700="","N/A",VLOOKUP(D700,UCM!$A$2:$B$2000,2,FALSE)))</f>
        <v>N/A</v>
      </c>
      <c r="I700" s="491"/>
      <c r="J700" s="492"/>
      <c r="K700" s="493"/>
      <c r="L700" s="491"/>
      <c r="M700" s="492"/>
      <c r="N700" s="493"/>
    </row>
    <row r="701" spans="1:14" ht="23.1" customHeight="1" x14ac:dyDescent="0.2">
      <c r="A701" s="490">
        <v>688</v>
      </c>
      <c r="B701" s="488"/>
      <c r="C701" s="466"/>
      <c r="D701" s="489"/>
      <c r="E701" s="467" t="str">
        <f t="shared" si="10"/>
        <v/>
      </c>
      <c r="F701" s="247"/>
      <c r="G701" s="126"/>
      <c r="H701" s="468" t="str">
        <f>IF(LEFT(G701,2)="48","R",IF(D701="","N/A",VLOOKUP(D701,UCM!$A$2:$B$2000,2,FALSE)))</f>
        <v>N/A</v>
      </c>
      <c r="I701" s="491"/>
      <c r="J701" s="492"/>
      <c r="K701" s="493"/>
      <c r="L701" s="491"/>
      <c r="M701" s="492"/>
      <c r="N701" s="493"/>
    </row>
    <row r="702" spans="1:14" ht="23.1" customHeight="1" x14ac:dyDescent="0.2">
      <c r="A702" s="228">
        <v>689</v>
      </c>
      <c r="B702" s="488"/>
      <c r="C702" s="466"/>
      <c r="D702" s="489"/>
      <c r="E702" s="467" t="str">
        <f t="shared" ref="E702:E765" si="11">IF(B702="","",(CONCATENATE(TEXT(B702,"###0000_);[Red](#,##0)")," ", TEXT(C702,"###000_);[Red](#,##0)")," ", TEXT(D702,"###0000_);[Red](#,##0)"))))</f>
        <v/>
      </c>
      <c r="F702" s="247"/>
      <c r="G702" s="126"/>
      <c r="H702" s="468" t="str">
        <f>IF(LEFT(G702,2)="48","R",IF(D702="","N/A",VLOOKUP(D702,UCM!$A$2:$B$2000,2,FALSE)))</f>
        <v>N/A</v>
      </c>
      <c r="I702" s="491"/>
      <c r="J702" s="492"/>
      <c r="K702" s="493"/>
      <c r="L702" s="491"/>
      <c r="M702" s="492"/>
      <c r="N702" s="493"/>
    </row>
    <row r="703" spans="1:14" ht="23.1" customHeight="1" x14ac:dyDescent="0.2">
      <c r="A703" s="228">
        <v>690</v>
      </c>
      <c r="B703" s="488"/>
      <c r="C703" s="466"/>
      <c r="D703" s="489"/>
      <c r="E703" s="467" t="str">
        <f t="shared" si="11"/>
        <v/>
      </c>
      <c r="F703" s="247"/>
      <c r="G703" s="126"/>
      <c r="H703" s="468" t="str">
        <f>IF(LEFT(G703,2)="48","R",IF(D703="","N/A",VLOOKUP(D703,UCM!$A$2:$B$2000,2,FALSE)))</f>
        <v>N/A</v>
      </c>
      <c r="I703" s="491"/>
      <c r="J703" s="492"/>
      <c r="K703" s="493"/>
      <c r="L703" s="491"/>
      <c r="M703" s="492"/>
      <c r="N703" s="493"/>
    </row>
    <row r="704" spans="1:14" ht="23.1" customHeight="1" x14ac:dyDescent="0.2">
      <c r="A704" s="490">
        <v>691</v>
      </c>
      <c r="B704" s="488"/>
      <c r="C704" s="466"/>
      <c r="D704" s="489"/>
      <c r="E704" s="467" t="str">
        <f t="shared" si="11"/>
        <v/>
      </c>
      <c r="F704" s="247"/>
      <c r="G704" s="126"/>
      <c r="H704" s="468" t="str">
        <f>IF(LEFT(G704,2)="48","R",IF(D704="","N/A",VLOOKUP(D704,UCM!$A$2:$B$2000,2,FALSE)))</f>
        <v>N/A</v>
      </c>
      <c r="I704" s="491"/>
      <c r="J704" s="492"/>
      <c r="K704" s="493"/>
      <c r="L704" s="491"/>
      <c r="M704" s="492"/>
      <c r="N704" s="493"/>
    </row>
    <row r="705" spans="1:14" ht="23.1" customHeight="1" x14ac:dyDescent="0.2">
      <c r="A705" s="228">
        <v>692</v>
      </c>
      <c r="B705" s="488"/>
      <c r="C705" s="466"/>
      <c r="D705" s="489"/>
      <c r="E705" s="467" t="str">
        <f t="shared" si="11"/>
        <v/>
      </c>
      <c r="F705" s="247"/>
      <c r="G705" s="126"/>
      <c r="H705" s="468" t="str">
        <f>IF(LEFT(G705,2)="48","R",IF(D705="","N/A",VLOOKUP(D705,UCM!$A$2:$B$2000,2,FALSE)))</f>
        <v>N/A</v>
      </c>
      <c r="I705" s="491"/>
      <c r="J705" s="492"/>
      <c r="K705" s="493"/>
      <c r="L705" s="491"/>
      <c r="M705" s="492"/>
      <c r="N705" s="493"/>
    </row>
    <row r="706" spans="1:14" ht="23.1" customHeight="1" x14ac:dyDescent="0.2">
      <c r="A706" s="228">
        <v>693</v>
      </c>
      <c r="B706" s="488"/>
      <c r="C706" s="466"/>
      <c r="D706" s="489"/>
      <c r="E706" s="467" t="str">
        <f t="shared" si="11"/>
        <v/>
      </c>
      <c r="F706" s="247"/>
      <c r="G706" s="126"/>
      <c r="H706" s="468" t="str">
        <f>IF(LEFT(G706,2)="48","R",IF(D706="","N/A",VLOOKUP(D706,UCM!$A$2:$B$2000,2,FALSE)))</f>
        <v>N/A</v>
      </c>
      <c r="I706" s="491"/>
      <c r="J706" s="492"/>
      <c r="K706" s="493"/>
      <c r="L706" s="491"/>
      <c r="M706" s="492"/>
      <c r="N706" s="493"/>
    </row>
    <row r="707" spans="1:14" ht="23.1" customHeight="1" x14ac:dyDescent="0.2">
      <c r="A707" s="490">
        <v>694</v>
      </c>
      <c r="B707" s="488"/>
      <c r="C707" s="466"/>
      <c r="D707" s="489"/>
      <c r="E707" s="467" t="str">
        <f t="shared" si="11"/>
        <v/>
      </c>
      <c r="F707" s="247"/>
      <c r="G707" s="126"/>
      <c r="H707" s="468" t="str">
        <f>IF(LEFT(G707,2)="48","R",IF(D707="","N/A",VLOOKUP(D707,UCM!$A$2:$B$2000,2,FALSE)))</f>
        <v>N/A</v>
      </c>
      <c r="I707" s="491"/>
      <c r="J707" s="492"/>
      <c r="K707" s="493"/>
      <c r="L707" s="491"/>
      <c r="M707" s="492"/>
      <c r="N707" s="493"/>
    </row>
    <row r="708" spans="1:14" ht="23.1" customHeight="1" x14ac:dyDescent="0.2">
      <c r="A708" s="228">
        <v>695</v>
      </c>
      <c r="B708" s="488"/>
      <c r="C708" s="466"/>
      <c r="D708" s="489"/>
      <c r="E708" s="467" t="str">
        <f t="shared" si="11"/>
        <v/>
      </c>
      <c r="F708" s="247"/>
      <c r="G708" s="126"/>
      <c r="H708" s="468" t="str">
        <f>IF(LEFT(G708,2)="48","R",IF(D708="","N/A",VLOOKUP(D708,UCM!$A$2:$B$2000,2,FALSE)))</f>
        <v>N/A</v>
      </c>
      <c r="I708" s="491"/>
      <c r="J708" s="492"/>
      <c r="K708" s="493"/>
      <c r="L708" s="491"/>
      <c r="M708" s="492"/>
      <c r="N708" s="493"/>
    </row>
    <row r="709" spans="1:14" ht="23.1" customHeight="1" x14ac:dyDescent="0.2">
      <c r="A709" s="228">
        <v>696</v>
      </c>
      <c r="B709" s="488"/>
      <c r="C709" s="466"/>
      <c r="D709" s="489"/>
      <c r="E709" s="467" t="str">
        <f t="shared" si="11"/>
        <v/>
      </c>
      <c r="F709" s="247"/>
      <c r="G709" s="126"/>
      <c r="H709" s="468" t="str">
        <f>IF(LEFT(G709,2)="48","R",IF(D709="","N/A",VLOOKUP(D709,UCM!$A$2:$B$2000,2,FALSE)))</f>
        <v>N/A</v>
      </c>
      <c r="I709" s="491"/>
      <c r="J709" s="492"/>
      <c r="K709" s="493"/>
      <c r="L709" s="491"/>
      <c r="M709" s="492"/>
      <c r="N709" s="493"/>
    </row>
    <row r="710" spans="1:14" ht="23.1" customHeight="1" x14ac:dyDescent="0.2">
      <c r="A710" s="490">
        <v>697</v>
      </c>
      <c r="B710" s="488"/>
      <c r="C710" s="466"/>
      <c r="D710" s="489"/>
      <c r="E710" s="467" t="str">
        <f t="shared" si="11"/>
        <v/>
      </c>
      <c r="F710" s="247"/>
      <c r="G710" s="126"/>
      <c r="H710" s="468" t="str">
        <f>IF(LEFT(G710,2)="48","R",IF(D710="","N/A",VLOOKUP(D710,UCM!$A$2:$B$2000,2,FALSE)))</f>
        <v>N/A</v>
      </c>
      <c r="I710" s="491"/>
      <c r="J710" s="492"/>
      <c r="K710" s="493"/>
      <c r="L710" s="491"/>
      <c r="M710" s="492"/>
      <c r="N710" s="493"/>
    </row>
    <row r="711" spans="1:14" ht="23.1" customHeight="1" x14ac:dyDescent="0.2">
      <c r="A711" s="228">
        <v>698</v>
      </c>
      <c r="B711" s="488"/>
      <c r="C711" s="466"/>
      <c r="D711" s="489"/>
      <c r="E711" s="467" t="str">
        <f t="shared" si="11"/>
        <v/>
      </c>
      <c r="F711" s="247"/>
      <c r="G711" s="126"/>
      <c r="H711" s="468" t="str">
        <f>IF(LEFT(G711,2)="48","R",IF(D711="","N/A",VLOOKUP(D711,UCM!$A$2:$B$2000,2,FALSE)))</f>
        <v>N/A</v>
      </c>
      <c r="I711" s="491"/>
      <c r="J711" s="492"/>
      <c r="K711" s="493"/>
      <c r="L711" s="491"/>
      <c r="M711" s="492"/>
      <c r="N711" s="493"/>
    </row>
    <row r="712" spans="1:14" ht="23.1" customHeight="1" x14ac:dyDescent="0.2">
      <c r="A712" s="228">
        <v>699</v>
      </c>
      <c r="B712" s="488"/>
      <c r="C712" s="466"/>
      <c r="D712" s="489"/>
      <c r="E712" s="467" t="str">
        <f t="shared" si="11"/>
        <v/>
      </c>
      <c r="F712" s="247"/>
      <c r="G712" s="126"/>
      <c r="H712" s="468" t="str">
        <f>IF(LEFT(G712,2)="48","R",IF(D712="","N/A",VLOOKUP(D712,UCM!$A$2:$B$2000,2,FALSE)))</f>
        <v>N/A</v>
      </c>
      <c r="I712" s="491"/>
      <c r="J712" s="492"/>
      <c r="K712" s="493"/>
      <c r="L712" s="491"/>
      <c r="M712" s="492"/>
      <c r="N712" s="493"/>
    </row>
    <row r="713" spans="1:14" ht="23.1" customHeight="1" x14ac:dyDescent="0.2">
      <c r="A713" s="490">
        <v>700</v>
      </c>
      <c r="B713" s="488"/>
      <c r="C713" s="466"/>
      <c r="D713" s="489"/>
      <c r="E713" s="467" t="str">
        <f t="shared" si="11"/>
        <v/>
      </c>
      <c r="F713" s="247"/>
      <c r="G713" s="126"/>
      <c r="H713" s="468" t="str">
        <f>IF(LEFT(G713,2)="48","R",IF(D713="","N/A",VLOOKUP(D713,UCM!$A$2:$B$2000,2,FALSE)))</f>
        <v>N/A</v>
      </c>
      <c r="I713" s="491"/>
      <c r="J713" s="492"/>
      <c r="K713" s="493"/>
      <c r="L713" s="491"/>
      <c r="M713" s="492"/>
      <c r="N713" s="493"/>
    </row>
    <row r="714" spans="1:14" ht="23.1" customHeight="1" x14ac:dyDescent="0.2">
      <c r="A714" s="228">
        <v>701</v>
      </c>
      <c r="B714" s="488"/>
      <c r="C714" s="466"/>
      <c r="D714" s="489"/>
      <c r="E714" s="467" t="str">
        <f t="shared" si="11"/>
        <v/>
      </c>
      <c r="F714" s="247"/>
      <c r="G714" s="126"/>
      <c r="H714" s="468" t="str">
        <f>IF(LEFT(G714,2)="48","R",IF(D714="","N/A",VLOOKUP(D714,UCM!$A$2:$B$2000,2,FALSE)))</f>
        <v>N/A</v>
      </c>
      <c r="I714" s="491"/>
      <c r="J714" s="492"/>
      <c r="K714" s="493"/>
      <c r="L714" s="491"/>
      <c r="M714" s="492"/>
      <c r="N714" s="493"/>
    </row>
    <row r="715" spans="1:14" ht="23.1" customHeight="1" x14ac:dyDescent="0.2">
      <c r="A715" s="228">
        <v>702</v>
      </c>
      <c r="B715" s="488"/>
      <c r="C715" s="466"/>
      <c r="D715" s="489"/>
      <c r="E715" s="467" t="str">
        <f t="shared" si="11"/>
        <v/>
      </c>
      <c r="F715" s="247"/>
      <c r="G715" s="126"/>
      <c r="H715" s="468" t="str">
        <f>IF(LEFT(G715,2)="48","R",IF(D715="","N/A",VLOOKUP(D715,UCM!$A$2:$B$2000,2,FALSE)))</f>
        <v>N/A</v>
      </c>
      <c r="I715" s="491"/>
      <c r="J715" s="492"/>
      <c r="K715" s="493"/>
      <c r="L715" s="491"/>
      <c r="M715" s="492"/>
      <c r="N715" s="493"/>
    </row>
    <row r="716" spans="1:14" ht="23.1" customHeight="1" x14ac:dyDescent="0.2">
      <c r="A716" s="490">
        <v>703</v>
      </c>
      <c r="B716" s="488"/>
      <c r="C716" s="466"/>
      <c r="D716" s="489"/>
      <c r="E716" s="467" t="str">
        <f t="shared" si="11"/>
        <v/>
      </c>
      <c r="F716" s="247"/>
      <c r="G716" s="126"/>
      <c r="H716" s="468" t="str">
        <f>IF(LEFT(G716,2)="48","R",IF(D716="","N/A",VLOOKUP(D716,UCM!$A$2:$B$2000,2,FALSE)))</f>
        <v>N/A</v>
      </c>
      <c r="I716" s="491"/>
      <c r="J716" s="492"/>
      <c r="K716" s="493"/>
      <c r="L716" s="491"/>
      <c r="M716" s="492"/>
      <c r="N716" s="493"/>
    </row>
    <row r="717" spans="1:14" ht="23.1" customHeight="1" x14ac:dyDescent="0.2">
      <c r="A717" s="228">
        <v>704</v>
      </c>
      <c r="B717" s="488"/>
      <c r="C717" s="466"/>
      <c r="D717" s="489"/>
      <c r="E717" s="467" t="str">
        <f t="shared" si="11"/>
        <v/>
      </c>
      <c r="F717" s="247"/>
      <c r="G717" s="126"/>
      <c r="H717" s="468" t="str">
        <f>IF(LEFT(G717,2)="48","R",IF(D717="","N/A",VLOOKUP(D717,UCM!$A$2:$B$2000,2,FALSE)))</f>
        <v>N/A</v>
      </c>
      <c r="I717" s="491"/>
      <c r="J717" s="492"/>
      <c r="K717" s="493"/>
      <c r="L717" s="491"/>
      <c r="M717" s="492"/>
      <c r="N717" s="493"/>
    </row>
    <row r="718" spans="1:14" ht="23.1" customHeight="1" x14ac:dyDescent="0.2">
      <c r="A718" s="228">
        <v>705</v>
      </c>
      <c r="B718" s="488"/>
      <c r="C718" s="466"/>
      <c r="D718" s="489"/>
      <c r="E718" s="467" t="str">
        <f t="shared" si="11"/>
        <v/>
      </c>
      <c r="F718" s="247"/>
      <c r="G718" s="126"/>
      <c r="H718" s="468" t="str">
        <f>IF(LEFT(G718,2)="48","R",IF(D718="","N/A",VLOOKUP(D718,UCM!$A$2:$B$2000,2,FALSE)))</f>
        <v>N/A</v>
      </c>
      <c r="I718" s="491"/>
      <c r="J718" s="492"/>
      <c r="K718" s="493"/>
      <c r="L718" s="491"/>
      <c r="M718" s="492"/>
      <c r="N718" s="493"/>
    </row>
    <row r="719" spans="1:14" ht="23.1" customHeight="1" x14ac:dyDescent="0.2">
      <c r="A719" s="490">
        <v>706</v>
      </c>
      <c r="B719" s="488"/>
      <c r="C719" s="466"/>
      <c r="D719" s="489"/>
      <c r="E719" s="467" t="str">
        <f t="shared" si="11"/>
        <v/>
      </c>
      <c r="F719" s="247"/>
      <c r="G719" s="126"/>
      <c r="H719" s="468" t="str">
        <f>IF(LEFT(G719,2)="48","R",IF(D719="","N/A",VLOOKUP(D719,UCM!$A$2:$B$2000,2,FALSE)))</f>
        <v>N/A</v>
      </c>
      <c r="I719" s="491"/>
      <c r="J719" s="492"/>
      <c r="K719" s="493"/>
      <c r="L719" s="491"/>
      <c r="M719" s="492"/>
      <c r="N719" s="493"/>
    </row>
    <row r="720" spans="1:14" ht="23.1" customHeight="1" x14ac:dyDescent="0.2">
      <c r="A720" s="228">
        <v>707</v>
      </c>
      <c r="B720" s="488"/>
      <c r="C720" s="466"/>
      <c r="D720" s="489"/>
      <c r="E720" s="467" t="str">
        <f t="shared" si="11"/>
        <v/>
      </c>
      <c r="F720" s="247"/>
      <c r="G720" s="126"/>
      <c r="H720" s="468" t="str">
        <f>IF(LEFT(G720,2)="48","R",IF(D720="","N/A",VLOOKUP(D720,UCM!$A$2:$B$2000,2,FALSE)))</f>
        <v>N/A</v>
      </c>
      <c r="I720" s="491"/>
      <c r="J720" s="492"/>
      <c r="K720" s="493"/>
      <c r="L720" s="491"/>
      <c r="M720" s="492"/>
      <c r="N720" s="493"/>
    </row>
    <row r="721" spans="1:14" ht="23.1" customHeight="1" x14ac:dyDescent="0.2">
      <c r="A721" s="228">
        <v>708</v>
      </c>
      <c r="B721" s="488"/>
      <c r="C721" s="466"/>
      <c r="D721" s="489"/>
      <c r="E721" s="467" t="str">
        <f t="shared" si="11"/>
        <v/>
      </c>
      <c r="F721" s="247"/>
      <c r="G721" s="126"/>
      <c r="H721" s="468" t="str">
        <f>IF(LEFT(G721,2)="48","R",IF(D721="","N/A",VLOOKUP(D721,UCM!$A$2:$B$2000,2,FALSE)))</f>
        <v>N/A</v>
      </c>
      <c r="I721" s="491"/>
      <c r="J721" s="492"/>
      <c r="K721" s="493"/>
      <c r="L721" s="491"/>
      <c r="M721" s="492"/>
      <c r="N721" s="493"/>
    </row>
    <row r="722" spans="1:14" ht="23.1" customHeight="1" x14ac:dyDescent="0.2">
      <c r="A722" s="490">
        <v>709</v>
      </c>
      <c r="B722" s="488"/>
      <c r="C722" s="466"/>
      <c r="D722" s="489"/>
      <c r="E722" s="467" t="str">
        <f t="shared" si="11"/>
        <v/>
      </c>
      <c r="F722" s="247"/>
      <c r="G722" s="126"/>
      <c r="H722" s="468" t="str">
        <f>IF(LEFT(G722,2)="48","R",IF(D722="","N/A",VLOOKUP(D722,UCM!$A$2:$B$2000,2,FALSE)))</f>
        <v>N/A</v>
      </c>
      <c r="I722" s="491"/>
      <c r="J722" s="492"/>
      <c r="K722" s="493"/>
      <c r="L722" s="491"/>
      <c r="M722" s="492"/>
      <c r="N722" s="493"/>
    </row>
    <row r="723" spans="1:14" ht="23.1" customHeight="1" x14ac:dyDescent="0.2">
      <c r="A723" s="228">
        <v>710</v>
      </c>
      <c r="B723" s="488"/>
      <c r="C723" s="466"/>
      <c r="D723" s="489"/>
      <c r="E723" s="467" t="str">
        <f t="shared" si="11"/>
        <v/>
      </c>
      <c r="F723" s="247"/>
      <c r="G723" s="126"/>
      <c r="H723" s="468" t="str">
        <f>IF(LEFT(G723,2)="48","R",IF(D723="","N/A",VLOOKUP(D723,UCM!$A$2:$B$2000,2,FALSE)))</f>
        <v>N/A</v>
      </c>
      <c r="I723" s="491"/>
      <c r="J723" s="492"/>
      <c r="K723" s="493"/>
      <c r="L723" s="491"/>
      <c r="M723" s="492"/>
      <c r="N723" s="493"/>
    </row>
    <row r="724" spans="1:14" ht="23.1" customHeight="1" x14ac:dyDescent="0.2">
      <c r="A724" s="228">
        <v>711</v>
      </c>
      <c r="B724" s="488"/>
      <c r="C724" s="466"/>
      <c r="D724" s="489"/>
      <c r="E724" s="467" t="str">
        <f t="shared" si="11"/>
        <v/>
      </c>
      <c r="F724" s="247"/>
      <c r="G724" s="126"/>
      <c r="H724" s="468" t="str">
        <f>IF(LEFT(G724,2)="48","R",IF(D724="","N/A",VLOOKUP(D724,UCM!$A$2:$B$2000,2,FALSE)))</f>
        <v>N/A</v>
      </c>
      <c r="I724" s="491"/>
      <c r="J724" s="492"/>
      <c r="K724" s="493"/>
      <c r="L724" s="491"/>
      <c r="M724" s="492"/>
      <c r="N724" s="493"/>
    </row>
    <row r="725" spans="1:14" ht="23.1" customHeight="1" x14ac:dyDescent="0.2">
      <c r="A725" s="490">
        <v>712</v>
      </c>
      <c r="B725" s="488"/>
      <c r="C725" s="466"/>
      <c r="D725" s="489"/>
      <c r="E725" s="467" t="str">
        <f t="shared" si="11"/>
        <v/>
      </c>
      <c r="F725" s="247"/>
      <c r="G725" s="126"/>
      <c r="H725" s="468" t="str">
        <f>IF(LEFT(G725,2)="48","R",IF(D725="","N/A",VLOOKUP(D725,UCM!$A$2:$B$2000,2,FALSE)))</f>
        <v>N/A</v>
      </c>
      <c r="I725" s="491"/>
      <c r="J725" s="492"/>
      <c r="K725" s="493"/>
      <c r="L725" s="491"/>
      <c r="M725" s="492"/>
      <c r="N725" s="493"/>
    </row>
    <row r="726" spans="1:14" ht="23.1" customHeight="1" x14ac:dyDescent="0.2">
      <c r="A726" s="228">
        <v>713</v>
      </c>
      <c r="B726" s="488"/>
      <c r="C726" s="466"/>
      <c r="D726" s="489"/>
      <c r="E726" s="467" t="str">
        <f t="shared" si="11"/>
        <v/>
      </c>
      <c r="F726" s="247"/>
      <c r="G726" s="126"/>
      <c r="H726" s="468" t="str">
        <f>IF(LEFT(G726,2)="48","R",IF(D726="","N/A",VLOOKUP(D726,UCM!$A$2:$B$2000,2,FALSE)))</f>
        <v>N/A</v>
      </c>
      <c r="I726" s="491"/>
      <c r="J726" s="492"/>
      <c r="K726" s="493"/>
      <c r="L726" s="491"/>
      <c r="M726" s="492"/>
      <c r="N726" s="493"/>
    </row>
    <row r="727" spans="1:14" ht="23.1" customHeight="1" x14ac:dyDescent="0.2">
      <c r="A727" s="228">
        <v>714</v>
      </c>
      <c r="B727" s="488"/>
      <c r="C727" s="466"/>
      <c r="D727" s="489"/>
      <c r="E727" s="467" t="str">
        <f t="shared" si="11"/>
        <v/>
      </c>
      <c r="F727" s="247"/>
      <c r="G727" s="126"/>
      <c r="H727" s="468" t="str">
        <f>IF(LEFT(G727,2)="48","R",IF(D727="","N/A",VLOOKUP(D727,UCM!$A$2:$B$2000,2,FALSE)))</f>
        <v>N/A</v>
      </c>
      <c r="I727" s="491"/>
      <c r="J727" s="492"/>
      <c r="K727" s="493"/>
      <c r="L727" s="491"/>
      <c r="M727" s="492"/>
      <c r="N727" s="493"/>
    </row>
    <row r="728" spans="1:14" ht="23.1" customHeight="1" x14ac:dyDescent="0.2">
      <c r="A728" s="490">
        <v>715</v>
      </c>
      <c r="B728" s="488"/>
      <c r="C728" s="466"/>
      <c r="D728" s="489"/>
      <c r="E728" s="467" t="str">
        <f t="shared" si="11"/>
        <v/>
      </c>
      <c r="F728" s="247"/>
      <c r="G728" s="126"/>
      <c r="H728" s="468" t="str">
        <f>IF(LEFT(G728,2)="48","R",IF(D728="","N/A",VLOOKUP(D728,UCM!$A$2:$B$2000,2,FALSE)))</f>
        <v>N/A</v>
      </c>
      <c r="I728" s="491"/>
      <c r="J728" s="492"/>
      <c r="K728" s="493"/>
      <c r="L728" s="491"/>
      <c r="M728" s="492"/>
      <c r="N728" s="493"/>
    </row>
    <row r="729" spans="1:14" ht="23.1" customHeight="1" x14ac:dyDescent="0.2">
      <c r="A729" s="228">
        <v>716</v>
      </c>
      <c r="B729" s="488"/>
      <c r="C729" s="466"/>
      <c r="D729" s="489"/>
      <c r="E729" s="467" t="str">
        <f t="shared" si="11"/>
        <v/>
      </c>
      <c r="F729" s="247"/>
      <c r="G729" s="126"/>
      <c r="H729" s="468" t="str">
        <f>IF(LEFT(G729,2)="48","R",IF(D729="","N/A",VLOOKUP(D729,UCM!$A$2:$B$2000,2,FALSE)))</f>
        <v>N/A</v>
      </c>
      <c r="I729" s="491"/>
      <c r="J729" s="492"/>
      <c r="K729" s="493"/>
      <c r="L729" s="491"/>
      <c r="M729" s="492"/>
      <c r="N729" s="493"/>
    </row>
    <row r="730" spans="1:14" ht="23.1" customHeight="1" x14ac:dyDescent="0.2">
      <c r="A730" s="228">
        <v>717</v>
      </c>
      <c r="B730" s="488"/>
      <c r="C730" s="466"/>
      <c r="D730" s="489"/>
      <c r="E730" s="467" t="str">
        <f t="shared" si="11"/>
        <v/>
      </c>
      <c r="F730" s="247"/>
      <c r="G730" s="126"/>
      <c r="H730" s="468" t="str">
        <f>IF(LEFT(G730,2)="48","R",IF(D730="","N/A",VLOOKUP(D730,UCM!$A$2:$B$2000,2,FALSE)))</f>
        <v>N/A</v>
      </c>
      <c r="I730" s="491"/>
      <c r="J730" s="492"/>
      <c r="K730" s="493"/>
      <c r="L730" s="491"/>
      <c r="M730" s="492"/>
      <c r="N730" s="493"/>
    </row>
    <row r="731" spans="1:14" ht="23.1" customHeight="1" x14ac:dyDescent="0.2">
      <c r="A731" s="490">
        <v>718</v>
      </c>
      <c r="B731" s="488"/>
      <c r="C731" s="466"/>
      <c r="D731" s="489"/>
      <c r="E731" s="467" t="str">
        <f t="shared" si="11"/>
        <v/>
      </c>
      <c r="F731" s="247"/>
      <c r="G731" s="126"/>
      <c r="H731" s="468" t="str">
        <f>IF(LEFT(G731,2)="48","R",IF(D731="","N/A",VLOOKUP(D731,UCM!$A$2:$B$2000,2,FALSE)))</f>
        <v>N/A</v>
      </c>
      <c r="I731" s="491"/>
      <c r="J731" s="492"/>
      <c r="K731" s="493"/>
      <c r="L731" s="491"/>
      <c r="M731" s="492"/>
      <c r="N731" s="493"/>
    </row>
    <row r="732" spans="1:14" ht="23.1" customHeight="1" x14ac:dyDescent="0.2">
      <c r="A732" s="228">
        <v>719</v>
      </c>
      <c r="B732" s="488"/>
      <c r="C732" s="466"/>
      <c r="D732" s="489"/>
      <c r="E732" s="467" t="str">
        <f t="shared" si="11"/>
        <v/>
      </c>
      <c r="F732" s="247"/>
      <c r="G732" s="126"/>
      <c r="H732" s="468" t="str">
        <f>IF(LEFT(G732,2)="48","R",IF(D732="","N/A",VLOOKUP(D732,UCM!$A$2:$B$2000,2,FALSE)))</f>
        <v>N/A</v>
      </c>
      <c r="I732" s="491"/>
      <c r="J732" s="492"/>
      <c r="K732" s="493"/>
      <c r="L732" s="491"/>
      <c r="M732" s="492"/>
      <c r="N732" s="493"/>
    </row>
    <row r="733" spans="1:14" ht="23.1" customHeight="1" x14ac:dyDescent="0.2">
      <c r="A733" s="228">
        <v>720</v>
      </c>
      <c r="B733" s="488"/>
      <c r="C733" s="466"/>
      <c r="D733" s="489"/>
      <c r="E733" s="467" t="str">
        <f t="shared" si="11"/>
        <v/>
      </c>
      <c r="F733" s="247"/>
      <c r="G733" s="126"/>
      <c r="H733" s="468" t="str">
        <f>IF(LEFT(G733,2)="48","R",IF(D733="","N/A",VLOOKUP(D733,UCM!$A$2:$B$2000,2,FALSE)))</f>
        <v>N/A</v>
      </c>
      <c r="I733" s="491"/>
      <c r="J733" s="492"/>
      <c r="K733" s="493"/>
      <c r="L733" s="491"/>
      <c r="M733" s="492"/>
      <c r="N733" s="493"/>
    </row>
    <row r="734" spans="1:14" ht="23.1" customHeight="1" x14ac:dyDescent="0.2">
      <c r="A734" s="490">
        <v>721</v>
      </c>
      <c r="B734" s="488"/>
      <c r="C734" s="466"/>
      <c r="D734" s="489"/>
      <c r="E734" s="467" t="str">
        <f t="shared" si="11"/>
        <v/>
      </c>
      <c r="F734" s="247"/>
      <c r="G734" s="126"/>
      <c r="H734" s="468" t="str">
        <f>IF(LEFT(G734,2)="48","R",IF(D734="","N/A",VLOOKUP(D734,UCM!$A$2:$B$2000,2,FALSE)))</f>
        <v>N/A</v>
      </c>
      <c r="I734" s="491"/>
      <c r="J734" s="492"/>
      <c r="K734" s="493"/>
      <c r="L734" s="491"/>
      <c r="M734" s="492"/>
      <c r="N734" s="493"/>
    </row>
    <row r="735" spans="1:14" ht="23.1" customHeight="1" x14ac:dyDescent="0.2">
      <c r="A735" s="228">
        <v>722</v>
      </c>
      <c r="B735" s="488"/>
      <c r="C735" s="466"/>
      <c r="D735" s="489"/>
      <c r="E735" s="467" t="str">
        <f t="shared" si="11"/>
        <v/>
      </c>
      <c r="F735" s="247"/>
      <c r="G735" s="126"/>
      <c r="H735" s="468" t="str">
        <f>IF(LEFT(G735,2)="48","R",IF(D735="","N/A",VLOOKUP(D735,UCM!$A$2:$B$2000,2,FALSE)))</f>
        <v>N/A</v>
      </c>
      <c r="I735" s="491"/>
      <c r="J735" s="492"/>
      <c r="K735" s="493"/>
      <c r="L735" s="491"/>
      <c r="M735" s="492"/>
      <c r="N735" s="493"/>
    </row>
    <row r="736" spans="1:14" ht="23.1" customHeight="1" x14ac:dyDescent="0.2">
      <c r="A736" s="228">
        <v>723</v>
      </c>
      <c r="B736" s="488"/>
      <c r="C736" s="466"/>
      <c r="D736" s="489"/>
      <c r="E736" s="467" t="str">
        <f t="shared" si="11"/>
        <v/>
      </c>
      <c r="F736" s="247"/>
      <c r="G736" s="126"/>
      <c r="H736" s="468" t="str">
        <f>IF(LEFT(G736,2)="48","R",IF(D736="","N/A",VLOOKUP(D736,UCM!$A$2:$B$2000,2,FALSE)))</f>
        <v>N/A</v>
      </c>
      <c r="I736" s="491"/>
      <c r="J736" s="492"/>
      <c r="K736" s="493"/>
      <c r="L736" s="491"/>
      <c r="M736" s="492"/>
      <c r="N736" s="493"/>
    </row>
    <row r="737" spans="1:14" ht="23.1" customHeight="1" x14ac:dyDescent="0.2">
      <c r="A737" s="490">
        <v>724</v>
      </c>
      <c r="B737" s="488"/>
      <c r="C737" s="466"/>
      <c r="D737" s="489"/>
      <c r="E737" s="467" t="str">
        <f t="shared" si="11"/>
        <v/>
      </c>
      <c r="F737" s="247"/>
      <c r="G737" s="126"/>
      <c r="H737" s="468" t="str">
        <f>IF(LEFT(G737,2)="48","R",IF(D737="","N/A",VLOOKUP(D737,UCM!$A$2:$B$2000,2,FALSE)))</f>
        <v>N/A</v>
      </c>
      <c r="I737" s="491"/>
      <c r="J737" s="492"/>
      <c r="K737" s="493"/>
      <c r="L737" s="491"/>
      <c r="M737" s="492"/>
      <c r="N737" s="493"/>
    </row>
    <row r="738" spans="1:14" ht="23.1" customHeight="1" x14ac:dyDescent="0.2">
      <c r="A738" s="228">
        <v>725</v>
      </c>
      <c r="B738" s="488"/>
      <c r="C738" s="466"/>
      <c r="D738" s="489"/>
      <c r="E738" s="467" t="str">
        <f t="shared" si="11"/>
        <v/>
      </c>
      <c r="F738" s="247"/>
      <c r="G738" s="126"/>
      <c r="H738" s="468" t="str">
        <f>IF(LEFT(G738,2)="48","R",IF(D738="","N/A",VLOOKUP(D738,UCM!$A$2:$B$2000,2,FALSE)))</f>
        <v>N/A</v>
      </c>
      <c r="I738" s="491"/>
      <c r="J738" s="492"/>
      <c r="K738" s="493"/>
      <c r="L738" s="491"/>
      <c r="M738" s="492"/>
      <c r="N738" s="493"/>
    </row>
    <row r="739" spans="1:14" ht="23.1" customHeight="1" x14ac:dyDescent="0.2">
      <c r="A739" s="228">
        <v>726</v>
      </c>
      <c r="B739" s="488"/>
      <c r="C739" s="466"/>
      <c r="D739" s="489"/>
      <c r="E739" s="467" t="str">
        <f t="shared" si="11"/>
        <v/>
      </c>
      <c r="F739" s="247"/>
      <c r="G739" s="126"/>
      <c r="H739" s="468" t="str">
        <f>IF(LEFT(G739,2)="48","R",IF(D739="","N/A",VLOOKUP(D739,UCM!$A$2:$B$2000,2,FALSE)))</f>
        <v>N/A</v>
      </c>
      <c r="I739" s="491"/>
      <c r="J739" s="492"/>
      <c r="K739" s="493"/>
      <c r="L739" s="491"/>
      <c r="M739" s="492"/>
      <c r="N739" s="493"/>
    </row>
    <row r="740" spans="1:14" ht="23.1" customHeight="1" x14ac:dyDescent="0.2">
      <c r="A740" s="490">
        <v>727</v>
      </c>
      <c r="B740" s="488"/>
      <c r="C740" s="466"/>
      <c r="D740" s="489"/>
      <c r="E740" s="467" t="str">
        <f t="shared" si="11"/>
        <v/>
      </c>
      <c r="F740" s="247"/>
      <c r="G740" s="126"/>
      <c r="H740" s="468" t="str">
        <f>IF(LEFT(G740,2)="48","R",IF(D740="","N/A",VLOOKUP(D740,UCM!$A$2:$B$2000,2,FALSE)))</f>
        <v>N/A</v>
      </c>
      <c r="I740" s="491"/>
      <c r="J740" s="492"/>
      <c r="K740" s="493"/>
      <c r="L740" s="491"/>
      <c r="M740" s="492"/>
      <c r="N740" s="493"/>
    </row>
    <row r="741" spans="1:14" ht="23.1" customHeight="1" x14ac:dyDescent="0.2">
      <c r="A741" s="228">
        <v>728</v>
      </c>
      <c r="B741" s="488"/>
      <c r="C741" s="466"/>
      <c r="D741" s="489"/>
      <c r="E741" s="467" t="str">
        <f t="shared" si="11"/>
        <v/>
      </c>
      <c r="F741" s="247"/>
      <c r="G741" s="126"/>
      <c r="H741" s="468" t="str">
        <f>IF(LEFT(G741,2)="48","R",IF(D741="","N/A",VLOOKUP(D741,UCM!$A$2:$B$2000,2,FALSE)))</f>
        <v>N/A</v>
      </c>
      <c r="I741" s="491"/>
      <c r="J741" s="492"/>
      <c r="K741" s="493"/>
      <c r="L741" s="491"/>
      <c r="M741" s="492"/>
      <c r="N741" s="493"/>
    </row>
    <row r="742" spans="1:14" ht="23.1" customHeight="1" x14ac:dyDescent="0.2">
      <c r="A742" s="228">
        <v>729</v>
      </c>
      <c r="B742" s="488"/>
      <c r="C742" s="466"/>
      <c r="D742" s="489"/>
      <c r="E742" s="467" t="str">
        <f t="shared" si="11"/>
        <v/>
      </c>
      <c r="F742" s="247"/>
      <c r="G742" s="126"/>
      <c r="H742" s="468" t="str">
        <f>IF(LEFT(G742,2)="48","R",IF(D742="","N/A",VLOOKUP(D742,UCM!$A$2:$B$2000,2,FALSE)))</f>
        <v>N/A</v>
      </c>
      <c r="I742" s="491"/>
      <c r="J742" s="492"/>
      <c r="K742" s="493"/>
      <c r="L742" s="491"/>
      <c r="M742" s="492"/>
      <c r="N742" s="493"/>
    </row>
    <row r="743" spans="1:14" ht="23.1" customHeight="1" x14ac:dyDescent="0.2">
      <c r="A743" s="490">
        <v>730</v>
      </c>
      <c r="B743" s="488"/>
      <c r="C743" s="466"/>
      <c r="D743" s="489"/>
      <c r="E743" s="467" t="str">
        <f t="shared" si="11"/>
        <v/>
      </c>
      <c r="F743" s="247"/>
      <c r="G743" s="126"/>
      <c r="H743" s="468" t="str">
        <f>IF(LEFT(G743,2)="48","R",IF(D743="","N/A",VLOOKUP(D743,UCM!$A$2:$B$2000,2,FALSE)))</f>
        <v>N/A</v>
      </c>
      <c r="I743" s="491"/>
      <c r="J743" s="492"/>
      <c r="K743" s="493"/>
      <c r="L743" s="491"/>
      <c r="M743" s="492"/>
      <c r="N743" s="493"/>
    </row>
    <row r="744" spans="1:14" ht="23.1" customHeight="1" x14ac:dyDescent="0.2">
      <c r="A744" s="228">
        <v>731</v>
      </c>
      <c r="B744" s="488"/>
      <c r="C744" s="466"/>
      <c r="D744" s="489"/>
      <c r="E744" s="467" t="str">
        <f t="shared" si="11"/>
        <v/>
      </c>
      <c r="F744" s="247"/>
      <c r="G744" s="126"/>
      <c r="H744" s="468" t="str">
        <f>IF(LEFT(G744,2)="48","R",IF(D744="","N/A",VLOOKUP(D744,UCM!$A$2:$B$2000,2,FALSE)))</f>
        <v>N/A</v>
      </c>
      <c r="I744" s="491"/>
      <c r="J744" s="492"/>
      <c r="K744" s="493"/>
      <c r="L744" s="491"/>
      <c r="M744" s="492"/>
      <c r="N744" s="493"/>
    </row>
    <row r="745" spans="1:14" ht="23.1" customHeight="1" x14ac:dyDescent="0.2">
      <c r="A745" s="228">
        <v>732</v>
      </c>
      <c r="B745" s="488"/>
      <c r="C745" s="466"/>
      <c r="D745" s="489"/>
      <c r="E745" s="467" t="str">
        <f t="shared" si="11"/>
        <v/>
      </c>
      <c r="F745" s="247"/>
      <c r="G745" s="126"/>
      <c r="H745" s="468" t="str">
        <f>IF(LEFT(G745,2)="48","R",IF(D745="","N/A",VLOOKUP(D745,UCM!$A$2:$B$2000,2,FALSE)))</f>
        <v>N/A</v>
      </c>
      <c r="I745" s="491"/>
      <c r="J745" s="492"/>
      <c r="K745" s="493"/>
      <c r="L745" s="491"/>
      <c r="M745" s="492"/>
      <c r="N745" s="493"/>
    </row>
    <row r="746" spans="1:14" ht="23.1" customHeight="1" x14ac:dyDescent="0.2">
      <c r="A746" s="490">
        <v>733</v>
      </c>
      <c r="B746" s="488"/>
      <c r="C746" s="466"/>
      <c r="D746" s="489"/>
      <c r="E746" s="467" t="str">
        <f t="shared" si="11"/>
        <v/>
      </c>
      <c r="F746" s="247"/>
      <c r="G746" s="126"/>
      <c r="H746" s="468" t="str">
        <f>IF(LEFT(G746,2)="48","R",IF(D746="","N/A",VLOOKUP(D746,UCM!$A$2:$B$2000,2,FALSE)))</f>
        <v>N/A</v>
      </c>
      <c r="I746" s="491"/>
      <c r="J746" s="492"/>
      <c r="K746" s="493"/>
      <c r="L746" s="491"/>
      <c r="M746" s="492"/>
      <c r="N746" s="493"/>
    </row>
    <row r="747" spans="1:14" ht="23.1" customHeight="1" x14ac:dyDescent="0.2">
      <c r="A747" s="228">
        <v>734</v>
      </c>
      <c r="B747" s="488"/>
      <c r="C747" s="466"/>
      <c r="D747" s="489"/>
      <c r="E747" s="467" t="str">
        <f t="shared" si="11"/>
        <v/>
      </c>
      <c r="F747" s="247"/>
      <c r="G747" s="126"/>
      <c r="H747" s="468" t="str">
        <f>IF(LEFT(G747,2)="48","R",IF(D747="","N/A",VLOOKUP(D747,UCM!$A$2:$B$2000,2,FALSE)))</f>
        <v>N/A</v>
      </c>
      <c r="I747" s="491"/>
      <c r="J747" s="492"/>
      <c r="K747" s="493"/>
      <c r="L747" s="491"/>
      <c r="M747" s="492"/>
      <c r="N747" s="493"/>
    </row>
    <row r="748" spans="1:14" ht="23.1" customHeight="1" x14ac:dyDescent="0.2">
      <c r="A748" s="228">
        <v>735</v>
      </c>
      <c r="B748" s="488"/>
      <c r="C748" s="466"/>
      <c r="D748" s="489"/>
      <c r="E748" s="467" t="str">
        <f t="shared" si="11"/>
        <v/>
      </c>
      <c r="F748" s="247"/>
      <c r="G748" s="126"/>
      <c r="H748" s="468" t="str">
        <f>IF(LEFT(G748,2)="48","R",IF(D748="","N/A",VLOOKUP(D748,UCM!$A$2:$B$2000,2,FALSE)))</f>
        <v>N/A</v>
      </c>
      <c r="I748" s="491"/>
      <c r="J748" s="492"/>
      <c r="K748" s="493"/>
      <c r="L748" s="491"/>
      <c r="M748" s="492"/>
      <c r="N748" s="493"/>
    </row>
    <row r="749" spans="1:14" ht="23.1" customHeight="1" x14ac:dyDescent="0.2">
      <c r="A749" s="490">
        <v>736</v>
      </c>
      <c r="B749" s="488"/>
      <c r="C749" s="466"/>
      <c r="D749" s="489"/>
      <c r="E749" s="467" t="str">
        <f t="shared" si="11"/>
        <v/>
      </c>
      <c r="F749" s="247"/>
      <c r="G749" s="126"/>
      <c r="H749" s="468" t="str">
        <f>IF(LEFT(G749,2)="48","R",IF(D749="","N/A",VLOOKUP(D749,UCM!$A$2:$B$2000,2,FALSE)))</f>
        <v>N/A</v>
      </c>
      <c r="I749" s="491"/>
      <c r="J749" s="492"/>
      <c r="K749" s="493"/>
      <c r="L749" s="491"/>
      <c r="M749" s="492"/>
      <c r="N749" s="493"/>
    </row>
    <row r="750" spans="1:14" ht="23.1" customHeight="1" x14ac:dyDescent="0.2">
      <c r="A750" s="228">
        <v>737</v>
      </c>
      <c r="B750" s="488"/>
      <c r="C750" s="466"/>
      <c r="D750" s="489"/>
      <c r="E750" s="467" t="str">
        <f t="shared" si="11"/>
        <v/>
      </c>
      <c r="F750" s="247"/>
      <c r="G750" s="126"/>
      <c r="H750" s="468" t="str">
        <f>IF(LEFT(G750,2)="48","R",IF(D750="","N/A",VLOOKUP(D750,UCM!$A$2:$B$2000,2,FALSE)))</f>
        <v>N/A</v>
      </c>
      <c r="I750" s="491"/>
      <c r="J750" s="492"/>
      <c r="K750" s="493"/>
      <c r="L750" s="491"/>
      <c r="M750" s="492"/>
      <c r="N750" s="493"/>
    </row>
    <row r="751" spans="1:14" ht="23.1" customHeight="1" x14ac:dyDescent="0.2">
      <c r="A751" s="228">
        <v>738</v>
      </c>
      <c r="B751" s="488"/>
      <c r="C751" s="466"/>
      <c r="D751" s="489"/>
      <c r="E751" s="467" t="str">
        <f t="shared" si="11"/>
        <v/>
      </c>
      <c r="F751" s="247"/>
      <c r="G751" s="126"/>
      <c r="H751" s="468" t="str">
        <f>IF(LEFT(G751,2)="48","R",IF(D751="","N/A",VLOOKUP(D751,UCM!$A$2:$B$2000,2,FALSE)))</f>
        <v>N/A</v>
      </c>
      <c r="I751" s="491"/>
      <c r="J751" s="492"/>
      <c r="K751" s="493"/>
      <c r="L751" s="491"/>
      <c r="M751" s="492"/>
      <c r="N751" s="493"/>
    </row>
    <row r="752" spans="1:14" ht="23.1" customHeight="1" x14ac:dyDescent="0.2">
      <c r="A752" s="490">
        <v>739</v>
      </c>
      <c r="B752" s="488"/>
      <c r="C752" s="466"/>
      <c r="D752" s="489"/>
      <c r="E752" s="467" t="str">
        <f t="shared" si="11"/>
        <v/>
      </c>
      <c r="F752" s="247"/>
      <c r="G752" s="126"/>
      <c r="H752" s="468" t="str">
        <f>IF(LEFT(G752,2)="48","R",IF(D752="","N/A",VLOOKUP(D752,UCM!$A$2:$B$2000,2,FALSE)))</f>
        <v>N/A</v>
      </c>
      <c r="I752" s="491"/>
      <c r="J752" s="492"/>
      <c r="K752" s="493"/>
      <c r="L752" s="491"/>
      <c r="M752" s="492"/>
      <c r="N752" s="493"/>
    </row>
    <row r="753" spans="1:14" ht="23.1" customHeight="1" x14ac:dyDescent="0.2">
      <c r="A753" s="228">
        <v>740</v>
      </c>
      <c r="B753" s="488"/>
      <c r="C753" s="466"/>
      <c r="D753" s="489"/>
      <c r="E753" s="467" t="str">
        <f t="shared" si="11"/>
        <v/>
      </c>
      <c r="F753" s="247"/>
      <c r="G753" s="126"/>
      <c r="H753" s="468" t="str">
        <f>IF(LEFT(G753,2)="48","R",IF(D753="","N/A",VLOOKUP(D753,UCM!$A$2:$B$2000,2,FALSE)))</f>
        <v>N/A</v>
      </c>
      <c r="I753" s="491"/>
      <c r="J753" s="492"/>
      <c r="K753" s="493"/>
      <c r="L753" s="491"/>
      <c r="M753" s="492"/>
      <c r="N753" s="493"/>
    </row>
    <row r="754" spans="1:14" ht="23.1" customHeight="1" x14ac:dyDescent="0.2">
      <c r="A754" s="228">
        <v>741</v>
      </c>
      <c r="B754" s="488"/>
      <c r="C754" s="466"/>
      <c r="D754" s="489"/>
      <c r="E754" s="467" t="str">
        <f t="shared" si="11"/>
        <v/>
      </c>
      <c r="F754" s="247"/>
      <c r="G754" s="126"/>
      <c r="H754" s="468" t="str">
        <f>IF(LEFT(G754,2)="48","R",IF(D754="","N/A",VLOOKUP(D754,UCM!$A$2:$B$2000,2,FALSE)))</f>
        <v>N/A</v>
      </c>
      <c r="I754" s="491"/>
      <c r="J754" s="492"/>
      <c r="K754" s="493"/>
      <c r="L754" s="491"/>
      <c r="M754" s="492"/>
      <c r="N754" s="493"/>
    </row>
    <row r="755" spans="1:14" ht="23.1" customHeight="1" x14ac:dyDescent="0.2">
      <c r="A755" s="490">
        <v>742</v>
      </c>
      <c r="B755" s="488"/>
      <c r="C755" s="466"/>
      <c r="D755" s="489"/>
      <c r="E755" s="467" t="str">
        <f t="shared" si="11"/>
        <v/>
      </c>
      <c r="F755" s="247"/>
      <c r="G755" s="126"/>
      <c r="H755" s="468" t="str">
        <f>IF(LEFT(G755,2)="48","R",IF(D755="","N/A",VLOOKUP(D755,UCM!$A$2:$B$2000,2,FALSE)))</f>
        <v>N/A</v>
      </c>
      <c r="I755" s="491"/>
      <c r="J755" s="492"/>
      <c r="K755" s="493"/>
      <c r="L755" s="491"/>
      <c r="M755" s="492"/>
      <c r="N755" s="493"/>
    </row>
    <row r="756" spans="1:14" ht="23.1" customHeight="1" x14ac:dyDescent="0.2">
      <c r="A756" s="228">
        <v>743</v>
      </c>
      <c r="B756" s="488"/>
      <c r="C756" s="466"/>
      <c r="D756" s="489"/>
      <c r="E756" s="467" t="str">
        <f t="shared" si="11"/>
        <v/>
      </c>
      <c r="F756" s="247"/>
      <c r="G756" s="126"/>
      <c r="H756" s="468" t="str">
        <f>IF(LEFT(G756,2)="48","R",IF(D756="","N/A",VLOOKUP(D756,UCM!$A$2:$B$2000,2,FALSE)))</f>
        <v>N/A</v>
      </c>
      <c r="I756" s="491"/>
      <c r="J756" s="492"/>
      <c r="K756" s="493"/>
      <c r="L756" s="491"/>
      <c r="M756" s="492"/>
      <c r="N756" s="493"/>
    </row>
    <row r="757" spans="1:14" ht="23.1" customHeight="1" x14ac:dyDescent="0.2">
      <c r="A757" s="228">
        <v>744</v>
      </c>
      <c r="B757" s="488"/>
      <c r="C757" s="466"/>
      <c r="D757" s="489"/>
      <c r="E757" s="467" t="str">
        <f t="shared" si="11"/>
        <v/>
      </c>
      <c r="F757" s="247"/>
      <c r="G757" s="126"/>
      <c r="H757" s="468" t="str">
        <f>IF(LEFT(G757,2)="48","R",IF(D757="","N/A",VLOOKUP(D757,UCM!$A$2:$B$2000,2,FALSE)))</f>
        <v>N/A</v>
      </c>
      <c r="I757" s="491"/>
      <c r="J757" s="492"/>
      <c r="K757" s="493"/>
      <c r="L757" s="491"/>
      <c r="M757" s="492"/>
      <c r="N757" s="493"/>
    </row>
    <row r="758" spans="1:14" ht="23.1" customHeight="1" x14ac:dyDescent="0.2">
      <c r="A758" s="490">
        <v>745</v>
      </c>
      <c r="B758" s="488"/>
      <c r="C758" s="466"/>
      <c r="D758" s="489"/>
      <c r="E758" s="467" t="str">
        <f t="shared" si="11"/>
        <v/>
      </c>
      <c r="F758" s="247"/>
      <c r="G758" s="126"/>
      <c r="H758" s="468" t="str">
        <f>IF(LEFT(G758,2)="48","R",IF(D758="","N/A",VLOOKUP(D758,UCM!$A$2:$B$2000,2,FALSE)))</f>
        <v>N/A</v>
      </c>
      <c r="I758" s="491"/>
      <c r="J758" s="492"/>
      <c r="K758" s="493"/>
      <c r="L758" s="491"/>
      <c r="M758" s="492"/>
      <c r="N758" s="493"/>
    </row>
    <row r="759" spans="1:14" ht="23.1" customHeight="1" x14ac:dyDescent="0.2">
      <c r="A759" s="228">
        <v>746</v>
      </c>
      <c r="B759" s="488"/>
      <c r="C759" s="466"/>
      <c r="D759" s="489"/>
      <c r="E759" s="467" t="str">
        <f t="shared" si="11"/>
        <v/>
      </c>
      <c r="F759" s="247"/>
      <c r="G759" s="126"/>
      <c r="H759" s="468" t="str">
        <f>IF(LEFT(G759,2)="48","R",IF(D759="","N/A",VLOOKUP(D759,UCM!$A$2:$B$2000,2,FALSE)))</f>
        <v>N/A</v>
      </c>
      <c r="I759" s="491"/>
      <c r="J759" s="492"/>
      <c r="K759" s="493"/>
      <c r="L759" s="491"/>
      <c r="M759" s="492"/>
      <c r="N759" s="493"/>
    </row>
    <row r="760" spans="1:14" ht="23.1" customHeight="1" x14ac:dyDescent="0.2">
      <c r="A760" s="228">
        <v>747</v>
      </c>
      <c r="B760" s="488"/>
      <c r="C760" s="466"/>
      <c r="D760" s="489"/>
      <c r="E760" s="467" t="str">
        <f t="shared" si="11"/>
        <v/>
      </c>
      <c r="F760" s="247"/>
      <c r="G760" s="126"/>
      <c r="H760" s="468" t="str">
        <f>IF(LEFT(G760,2)="48","R",IF(D760="","N/A",VLOOKUP(D760,UCM!$A$2:$B$2000,2,FALSE)))</f>
        <v>N/A</v>
      </c>
      <c r="I760" s="491"/>
      <c r="J760" s="492"/>
      <c r="K760" s="493"/>
      <c r="L760" s="491"/>
      <c r="M760" s="492"/>
      <c r="N760" s="493"/>
    </row>
    <row r="761" spans="1:14" ht="23.1" customHeight="1" x14ac:dyDescent="0.2">
      <c r="A761" s="490">
        <v>748</v>
      </c>
      <c r="B761" s="488"/>
      <c r="C761" s="466"/>
      <c r="D761" s="489"/>
      <c r="E761" s="467" t="str">
        <f t="shared" si="11"/>
        <v/>
      </c>
      <c r="F761" s="247"/>
      <c r="G761" s="126"/>
      <c r="H761" s="468" t="str">
        <f>IF(LEFT(G761,2)="48","R",IF(D761="","N/A",VLOOKUP(D761,UCM!$A$2:$B$2000,2,FALSE)))</f>
        <v>N/A</v>
      </c>
      <c r="I761" s="491"/>
      <c r="J761" s="492"/>
      <c r="K761" s="493"/>
      <c r="L761" s="491"/>
      <c r="M761" s="492"/>
      <c r="N761" s="493"/>
    </row>
    <row r="762" spans="1:14" ht="23.1" customHeight="1" x14ac:dyDescent="0.2">
      <c r="A762" s="228">
        <v>749</v>
      </c>
      <c r="B762" s="488"/>
      <c r="C762" s="466"/>
      <c r="D762" s="489"/>
      <c r="E762" s="467" t="str">
        <f t="shared" si="11"/>
        <v/>
      </c>
      <c r="F762" s="247"/>
      <c r="G762" s="126"/>
      <c r="H762" s="468" t="str">
        <f>IF(LEFT(G762,2)="48","R",IF(D762="","N/A",VLOOKUP(D762,UCM!$A$2:$B$2000,2,FALSE)))</f>
        <v>N/A</v>
      </c>
      <c r="I762" s="491"/>
      <c r="J762" s="492"/>
      <c r="K762" s="493"/>
      <c r="L762" s="491"/>
      <c r="M762" s="492"/>
      <c r="N762" s="493"/>
    </row>
    <row r="763" spans="1:14" ht="23.1" customHeight="1" x14ac:dyDescent="0.2">
      <c r="A763" s="228">
        <v>750</v>
      </c>
      <c r="B763" s="488"/>
      <c r="C763" s="466"/>
      <c r="D763" s="489"/>
      <c r="E763" s="467" t="str">
        <f t="shared" si="11"/>
        <v/>
      </c>
      <c r="F763" s="247"/>
      <c r="G763" s="126"/>
      <c r="H763" s="468" t="str">
        <f>IF(LEFT(G763,2)="48","R",IF(D763="","N/A",VLOOKUP(D763,UCM!$A$2:$B$2000,2,FALSE)))</f>
        <v>N/A</v>
      </c>
      <c r="I763" s="491"/>
      <c r="J763" s="492"/>
      <c r="K763" s="493"/>
      <c r="L763" s="491"/>
      <c r="M763" s="492"/>
      <c r="N763" s="493"/>
    </row>
    <row r="764" spans="1:14" ht="23.1" customHeight="1" x14ac:dyDescent="0.2">
      <c r="A764" s="490">
        <v>751</v>
      </c>
      <c r="B764" s="488"/>
      <c r="C764" s="466"/>
      <c r="D764" s="489"/>
      <c r="E764" s="467" t="str">
        <f t="shared" si="11"/>
        <v/>
      </c>
      <c r="F764" s="247"/>
      <c r="G764" s="126"/>
      <c r="H764" s="468" t="str">
        <f>IF(LEFT(G764,2)="48","R",IF(D764="","N/A",VLOOKUP(D764,UCM!$A$2:$B$2000,2,FALSE)))</f>
        <v>N/A</v>
      </c>
      <c r="I764" s="491"/>
      <c r="J764" s="492"/>
      <c r="K764" s="493"/>
      <c r="L764" s="491"/>
      <c r="M764" s="492"/>
      <c r="N764" s="493"/>
    </row>
    <row r="765" spans="1:14" ht="23.1" customHeight="1" x14ac:dyDescent="0.2">
      <c r="A765" s="228">
        <v>752</v>
      </c>
      <c r="B765" s="488"/>
      <c r="C765" s="466"/>
      <c r="D765" s="489"/>
      <c r="E765" s="467" t="str">
        <f t="shared" si="11"/>
        <v/>
      </c>
      <c r="F765" s="247"/>
      <c r="G765" s="126"/>
      <c r="H765" s="468" t="str">
        <f>IF(LEFT(G765,2)="48","R",IF(D765="","N/A",VLOOKUP(D765,UCM!$A$2:$B$2000,2,FALSE)))</f>
        <v>N/A</v>
      </c>
      <c r="I765" s="491"/>
      <c r="J765" s="492"/>
      <c r="K765" s="493"/>
      <c r="L765" s="491"/>
      <c r="M765" s="492"/>
      <c r="N765" s="493"/>
    </row>
    <row r="766" spans="1:14" ht="23.1" customHeight="1" x14ac:dyDescent="0.2">
      <c r="A766" s="228">
        <v>753</v>
      </c>
      <c r="B766" s="488"/>
      <c r="C766" s="466"/>
      <c r="D766" s="489"/>
      <c r="E766" s="467" t="str">
        <f t="shared" ref="E766:E829" si="12">IF(B766="","",(CONCATENATE(TEXT(B766,"###0000_);[Red](#,##0)")," ", TEXT(C766,"###000_);[Red](#,##0)")," ", TEXT(D766,"###0000_);[Red](#,##0)"))))</f>
        <v/>
      </c>
      <c r="F766" s="247"/>
      <c r="G766" s="126"/>
      <c r="H766" s="468" t="str">
        <f>IF(LEFT(G766,2)="48","R",IF(D766="","N/A",VLOOKUP(D766,UCM!$A$2:$B$2000,2,FALSE)))</f>
        <v>N/A</v>
      </c>
      <c r="I766" s="491"/>
      <c r="J766" s="492"/>
      <c r="K766" s="493"/>
      <c r="L766" s="491"/>
      <c r="M766" s="492"/>
      <c r="N766" s="493"/>
    </row>
    <row r="767" spans="1:14" ht="23.1" customHeight="1" x14ac:dyDescent="0.2">
      <c r="A767" s="490">
        <v>754</v>
      </c>
      <c r="B767" s="488"/>
      <c r="C767" s="466"/>
      <c r="D767" s="489"/>
      <c r="E767" s="467" t="str">
        <f t="shared" si="12"/>
        <v/>
      </c>
      <c r="F767" s="247"/>
      <c r="G767" s="126"/>
      <c r="H767" s="468" t="str">
        <f>IF(LEFT(G767,2)="48","R",IF(D767="","N/A",VLOOKUP(D767,UCM!$A$2:$B$2000,2,FALSE)))</f>
        <v>N/A</v>
      </c>
      <c r="I767" s="491"/>
      <c r="J767" s="492"/>
      <c r="K767" s="493"/>
      <c r="L767" s="491"/>
      <c r="M767" s="492"/>
      <c r="N767" s="493"/>
    </row>
    <row r="768" spans="1:14" ht="23.1" customHeight="1" x14ac:dyDescent="0.2">
      <c r="A768" s="228">
        <v>755</v>
      </c>
      <c r="B768" s="488"/>
      <c r="C768" s="466"/>
      <c r="D768" s="489"/>
      <c r="E768" s="467" t="str">
        <f t="shared" si="12"/>
        <v/>
      </c>
      <c r="F768" s="247"/>
      <c r="G768" s="126"/>
      <c r="H768" s="468" t="str">
        <f>IF(LEFT(G768,2)="48","R",IF(D768="","N/A",VLOOKUP(D768,UCM!$A$2:$B$2000,2,FALSE)))</f>
        <v>N/A</v>
      </c>
      <c r="I768" s="491"/>
      <c r="J768" s="492"/>
      <c r="K768" s="493"/>
      <c r="L768" s="491"/>
      <c r="M768" s="492"/>
      <c r="N768" s="493"/>
    </row>
    <row r="769" spans="1:14" ht="23.1" customHeight="1" x14ac:dyDescent="0.2">
      <c r="A769" s="228">
        <v>756</v>
      </c>
      <c r="B769" s="488"/>
      <c r="C769" s="466"/>
      <c r="D769" s="489"/>
      <c r="E769" s="467" t="str">
        <f t="shared" si="12"/>
        <v/>
      </c>
      <c r="F769" s="247"/>
      <c r="G769" s="126"/>
      <c r="H769" s="468" t="str">
        <f>IF(LEFT(G769,2)="48","R",IF(D769="","N/A",VLOOKUP(D769,UCM!$A$2:$B$2000,2,FALSE)))</f>
        <v>N/A</v>
      </c>
      <c r="I769" s="491"/>
      <c r="J769" s="492"/>
      <c r="K769" s="493"/>
      <c r="L769" s="491"/>
      <c r="M769" s="492"/>
      <c r="N769" s="493"/>
    </row>
    <row r="770" spans="1:14" ht="23.1" customHeight="1" x14ac:dyDescent="0.2">
      <c r="A770" s="490">
        <v>757</v>
      </c>
      <c r="B770" s="488"/>
      <c r="C770" s="466"/>
      <c r="D770" s="489"/>
      <c r="E770" s="467" t="str">
        <f t="shared" si="12"/>
        <v/>
      </c>
      <c r="F770" s="247"/>
      <c r="G770" s="126"/>
      <c r="H770" s="468" t="str">
        <f>IF(LEFT(G770,2)="48","R",IF(D770="","N/A",VLOOKUP(D770,UCM!$A$2:$B$2000,2,FALSE)))</f>
        <v>N/A</v>
      </c>
      <c r="I770" s="491"/>
      <c r="J770" s="492"/>
      <c r="K770" s="493"/>
      <c r="L770" s="491"/>
      <c r="M770" s="492"/>
      <c r="N770" s="493"/>
    </row>
    <row r="771" spans="1:14" ht="23.1" customHeight="1" x14ac:dyDescent="0.2">
      <c r="A771" s="228">
        <v>758</v>
      </c>
      <c r="B771" s="488"/>
      <c r="C771" s="466"/>
      <c r="D771" s="489"/>
      <c r="E771" s="467" t="str">
        <f t="shared" si="12"/>
        <v/>
      </c>
      <c r="F771" s="247"/>
      <c r="G771" s="126"/>
      <c r="H771" s="468" t="str">
        <f>IF(LEFT(G771,2)="48","R",IF(D771="","N/A",VLOOKUP(D771,UCM!$A$2:$B$2000,2,FALSE)))</f>
        <v>N/A</v>
      </c>
      <c r="I771" s="491"/>
      <c r="J771" s="492"/>
      <c r="K771" s="493"/>
      <c r="L771" s="491"/>
      <c r="M771" s="492"/>
      <c r="N771" s="493"/>
    </row>
    <row r="772" spans="1:14" ht="23.1" customHeight="1" x14ac:dyDescent="0.2">
      <c r="A772" s="228">
        <v>759</v>
      </c>
      <c r="B772" s="488"/>
      <c r="C772" s="466"/>
      <c r="D772" s="489"/>
      <c r="E772" s="467" t="str">
        <f t="shared" si="12"/>
        <v/>
      </c>
      <c r="F772" s="247"/>
      <c r="G772" s="126"/>
      <c r="H772" s="468" t="str">
        <f>IF(LEFT(G772,2)="48","R",IF(D772="","N/A",VLOOKUP(D772,UCM!$A$2:$B$2000,2,FALSE)))</f>
        <v>N/A</v>
      </c>
      <c r="I772" s="491"/>
      <c r="J772" s="492"/>
      <c r="K772" s="493"/>
      <c r="L772" s="491"/>
      <c r="M772" s="492"/>
      <c r="N772" s="493"/>
    </row>
    <row r="773" spans="1:14" ht="23.1" customHeight="1" x14ac:dyDescent="0.2">
      <c r="A773" s="490">
        <v>760</v>
      </c>
      <c r="B773" s="488"/>
      <c r="C773" s="466"/>
      <c r="D773" s="489"/>
      <c r="E773" s="467" t="str">
        <f t="shared" si="12"/>
        <v/>
      </c>
      <c r="F773" s="247"/>
      <c r="G773" s="126"/>
      <c r="H773" s="468" t="str">
        <f>IF(LEFT(G773,2)="48","R",IF(D773="","N/A",VLOOKUP(D773,UCM!$A$2:$B$2000,2,FALSE)))</f>
        <v>N/A</v>
      </c>
      <c r="I773" s="491"/>
      <c r="J773" s="492"/>
      <c r="K773" s="493"/>
      <c r="L773" s="491"/>
      <c r="M773" s="492"/>
      <c r="N773" s="493"/>
    </row>
    <row r="774" spans="1:14" ht="23.1" customHeight="1" x14ac:dyDescent="0.2">
      <c r="A774" s="228">
        <v>761</v>
      </c>
      <c r="B774" s="488"/>
      <c r="C774" s="466"/>
      <c r="D774" s="489"/>
      <c r="E774" s="467" t="str">
        <f t="shared" si="12"/>
        <v/>
      </c>
      <c r="F774" s="247"/>
      <c r="G774" s="126"/>
      <c r="H774" s="468" t="str">
        <f>IF(LEFT(G774,2)="48","R",IF(D774="","N/A",VLOOKUP(D774,UCM!$A$2:$B$2000,2,FALSE)))</f>
        <v>N/A</v>
      </c>
      <c r="I774" s="491"/>
      <c r="J774" s="492"/>
      <c r="K774" s="493"/>
      <c r="L774" s="491"/>
      <c r="M774" s="492"/>
      <c r="N774" s="493"/>
    </row>
    <row r="775" spans="1:14" ht="23.1" customHeight="1" x14ac:dyDescent="0.2">
      <c r="A775" s="228">
        <v>762</v>
      </c>
      <c r="B775" s="488"/>
      <c r="C775" s="466"/>
      <c r="D775" s="489"/>
      <c r="E775" s="467" t="str">
        <f t="shared" si="12"/>
        <v/>
      </c>
      <c r="F775" s="247"/>
      <c r="G775" s="126"/>
      <c r="H775" s="468" t="str">
        <f>IF(LEFT(G775,2)="48","R",IF(D775="","N/A",VLOOKUP(D775,UCM!$A$2:$B$2000,2,FALSE)))</f>
        <v>N/A</v>
      </c>
      <c r="I775" s="491"/>
      <c r="J775" s="492"/>
      <c r="K775" s="493"/>
      <c r="L775" s="491"/>
      <c r="M775" s="492"/>
      <c r="N775" s="493"/>
    </row>
    <row r="776" spans="1:14" ht="23.1" customHeight="1" x14ac:dyDescent="0.2">
      <c r="A776" s="490">
        <v>763</v>
      </c>
      <c r="B776" s="488"/>
      <c r="C776" s="466"/>
      <c r="D776" s="489"/>
      <c r="E776" s="467" t="str">
        <f t="shared" si="12"/>
        <v/>
      </c>
      <c r="F776" s="247"/>
      <c r="G776" s="126"/>
      <c r="H776" s="468" t="str">
        <f>IF(LEFT(G776,2)="48","R",IF(D776="","N/A",VLOOKUP(D776,UCM!$A$2:$B$2000,2,FALSE)))</f>
        <v>N/A</v>
      </c>
      <c r="I776" s="491"/>
      <c r="J776" s="492"/>
      <c r="K776" s="493"/>
      <c r="L776" s="491"/>
      <c r="M776" s="492"/>
      <c r="N776" s="493"/>
    </row>
    <row r="777" spans="1:14" ht="23.1" customHeight="1" x14ac:dyDescent="0.2">
      <c r="A777" s="228">
        <v>764</v>
      </c>
      <c r="B777" s="488"/>
      <c r="C777" s="466"/>
      <c r="D777" s="489"/>
      <c r="E777" s="467" t="str">
        <f t="shared" si="12"/>
        <v/>
      </c>
      <c r="F777" s="247"/>
      <c r="G777" s="126"/>
      <c r="H777" s="468" t="str">
        <f>IF(LEFT(G777,2)="48","R",IF(D777="","N/A",VLOOKUP(D777,UCM!$A$2:$B$2000,2,FALSE)))</f>
        <v>N/A</v>
      </c>
      <c r="I777" s="491"/>
      <c r="J777" s="492"/>
      <c r="K777" s="493"/>
      <c r="L777" s="491"/>
      <c r="M777" s="492"/>
      <c r="N777" s="493"/>
    </row>
    <row r="778" spans="1:14" ht="23.1" customHeight="1" x14ac:dyDescent="0.2">
      <c r="A778" s="228">
        <v>765</v>
      </c>
      <c r="B778" s="488"/>
      <c r="C778" s="466"/>
      <c r="D778" s="489"/>
      <c r="E778" s="467" t="str">
        <f t="shared" si="12"/>
        <v/>
      </c>
      <c r="F778" s="247"/>
      <c r="G778" s="126"/>
      <c r="H778" s="468" t="str">
        <f>IF(LEFT(G778,2)="48","R",IF(D778="","N/A",VLOOKUP(D778,UCM!$A$2:$B$2000,2,FALSE)))</f>
        <v>N/A</v>
      </c>
      <c r="I778" s="491"/>
      <c r="J778" s="492"/>
      <c r="K778" s="493"/>
      <c r="L778" s="491"/>
      <c r="M778" s="492"/>
      <c r="N778" s="493"/>
    </row>
    <row r="779" spans="1:14" ht="23.1" customHeight="1" x14ac:dyDescent="0.2">
      <c r="A779" s="490">
        <v>766</v>
      </c>
      <c r="B779" s="488"/>
      <c r="C779" s="466"/>
      <c r="D779" s="489"/>
      <c r="E779" s="467" t="str">
        <f t="shared" si="12"/>
        <v/>
      </c>
      <c r="F779" s="247"/>
      <c r="G779" s="126"/>
      <c r="H779" s="468" t="str">
        <f>IF(LEFT(G779,2)="48","R",IF(D779="","N/A",VLOOKUP(D779,UCM!$A$2:$B$2000,2,FALSE)))</f>
        <v>N/A</v>
      </c>
      <c r="I779" s="491"/>
      <c r="J779" s="492"/>
      <c r="K779" s="493"/>
      <c r="L779" s="491"/>
      <c r="M779" s="492"/>
      <c r="N779" s="493"/>
    </row>
    <row r="780" spans="1:14" ht="23.1" customHeight="1" x14ac:dyDescent="0.2">
      <c r="A780" s="228">
        <v>767</v>
      </c>
      <c r="B780" s="488"/>
      <c r="C780" s="466"/>
      <c r="D780" s="489"/>
      <c r="E780" s="467" t="str">
        <f t="shared" si="12"/>
        <v/>
      </c>
      <c r="F780" s="247"/>
      <c r="G780" s="126"/>
      <c r="H780" s="468" t="str">
        <f>IF(LEFT(G780,2)="48","R",IF(D780="","N/A",VLOOKUP(D780,UCM!$A$2:$B$2000,2,FALSE)))</f>
        <v>N/A</v>
      </c>
      <c r="I780" s="491"/>
      <c r="J780" s="492"/>
      <c r="K780" s="493"/>
      <c r="L780" s="491"/>
      <c r="M780" s="492"/>
      <c r="N780" s="493"/>
    </row>
    <row r="781" spans="1:14" ht="23.1" customHeight="1" x14ac:dyDescent="0.2">
      <c r="A781" s="228">
        <v>768</v>
      </c>
      <c r="B781" s="488"/>
      <c r="C781" s="466"/>
      <c r="D781" s="489"/>
      <c r="E781" s="467" t="str">
        <f t="shared" si="12"/>
        <v/>
      </c>
      <c r="F781" s="247"/>
      <c r="G781" s="126"/>
      <c r="H781" s="468" t="str">
        <f>IF(LEFT(G781,2)="48","R",IF(D781="","N/A",VLOOKUP(D781,UCM!$A$2:$B$2000,2,FALSE)))</f>
        <v>N/A</v>
      </c>
      <c r="I781" s="491"/>
      <c r="J781" s="492"/>
      <c r="K781" s="493"/>
      <c r="L781" s="491"/>
      <c r="M781" s="492"/>
      <c r="N781" s="493"/>
    </row>
    <row r="782" spans="1:14" ht="23.1" customHeight="1" x14ac:dyDescent="0.2">
      <c r="A782" s="490">
        <v>769</v>
      </c>
      <c r="B782" s="488"/>
      <c r="C782" s="466"/>
      <c r="D782" s="489"/>
      <c r="E782" s="467" t="str">
        <f t="shared" si="12"/>
        <v/>
      </c>
      <c r="F782" s="247"/>
      <c r="G782" s="126"/>
      <c r="H782" s="468" t="str">
        <f>IF(LEFT(G782,2)="48","R",IF(D782="","N/A",VLOOKUP(D782,UCM!$A$2:$B$2000,2,FALSE)))</f>
        <v>N/A</v>
      </c>
      <c r="I782" s="491"/>
      <c r="J782" s="492"/>
      <c r="K782" s="493"/>
      <c r="L782" s="491"/>
      <c r="M782" s="492"/>
      <c r="N782" s="493"/>
    </row>
    <row r="783" spans="1:14" ht="23.1" customHeight="1" x14ac:dyDescent="0.2">
      <c r="A783" s="228">
        <v>770</v>
      </c>
      <c r="B783" s="488"/>
      <c r="C783" s="466"/>
      <c r="D783" s="489"/>
      <c r="E783" s="467" t="str">
        <f t="shared" si="12"/>
        <v/>
      </c>
      <c r="F783" s="247"/>
      <c r="G783" s="126"/>
      <c r="H783" s="468" t="str">
        <f>IF(LEFT(G783,2)="48","R",IF(D783="","N/A",VLOOKUP(D783,UCM!$A$2:$B$2000,2,FALSE)))</f>
        <v>N/A</v>
      </c>
      <c r="I783" s="491"/>
      <c r="J783" s="492"/>
      <c r="K783" s="493"/>
      <c r="L783" s="491"/>
      <c r="M783" s="492"/>
      <c r="N783" s="493"/>
    </row>
    <row r="784" spans="1:14" ht="23.1" customHeight="1" x14ac:dyDescent="0.2">
      <c r="A784" s="228">
        <v>771</v>
      </c>
      <c r="B784" s="488"/>
      <c r="C784" s="466"/>
      <c r="D784" s="489"/>
      <c r="E784" s="467" t="str">
        <f t="shared" si="12"/>
        <v/>
      </c>
      <c r="F784" s="247"/>
      <c r="G784" s="126"/>
      <c r="H784" s="468" t="str">
        <f>IF(LEFT(G784,2)="48","R",IF(D784="","N/A",VLOOKUP(D784,UCM!$A$2:$B$2000,2,FALSE)))</f>
        <v>N/A</v>
      </c>
      <c r="I784" s="491"/>
      <c r="J784" s="492"/>
      <c r="K784" s="493"/>
      <c r="L784" s="491"/>
      <c r="M784" s="492"/>
      <c r="N784" s="493"/>
    </row>
    <row r="785" spans="1:14" ht="23.1" customHeight="1" x14ac:dyDescent="0.2">
      <c r="A785" s="490">
        <v>772</v>
      </c>
      <c r="B785" s="488"/>
      <c r="C785" s="466"/>
      <c r="D785" s="489"/>
      <c r="E785" s="467" t="str">
        <f t="shared" si="12"/>
        <v/>
      </c>
      <c r="F785" s="247"/>
      <c r="G785" s="126"/>
      <c r="H785" s="468" t="str">
        <f>IF(LEFT(G785,2)="48","R",IF(D785="","N/A",VLOOKUP(D785,UCM!$A$2:$B$2000,2,FALSE)))</f>
        <v>N/A</v>
      </c>
      <c r="I785" s="491"/>
      <c r="J785" s="492"/>
      <c r="K785" s="493"/>
      <c r="L785" s="491"/>
      <c r="M785" s="492"/>
      <c r="N785" s="493"/>
    </row>
    <row r="786" spans="1:14" ht="23.1" customHeight="1" x14ac:dyDescent="0.2">
      <c r="A786" s="228">
        <v>773</v>
      </c>
      <c r="B786" s="488"/>
      <c r="C786" s="466"/>
      <c r="D786" s="489"/>
      <c r="E786" s="467" t="str">
        <f t="shared" si="12"/>
        <v/>
      </c>
      <c r="F786" s="247"/>
      <c r="G786" s="126"/>
      <c r="H786" s="468" t="str">
        <f>IF(LEFT(G786,2)="48","R",IF(D786="","N/A",VLOOKUP(D786,UCM!$A$2:$B$2000,2,FALSE)))</f>
        <v>N/A</v>
      </c>
      <c r="I786" s="491"/>
      <c r="J786" s="492"/>
      <c r="K786" s="493"/>
      <c r="L786" s="491"/>
      <c r="M786" s="492"/>
      <c r="N786" s="493"/>
    </row>
    <row r="787" spans="1:14" ht="23.1" customHeight="1" x14ac:dyDescent="0.2">
      <c r="A787" s="228">
        <v>774</v>
      </c>
      <c r="B787" s="488"/>
      <c r="C787" s="466"/>
      <c r="D787" s="489"/>
      <c r="E787" s="467" t="str">
        <f t="shared" si="12"/>
        <v/>
      </c>
      <c r="F787" s="247"/>
      <c r="G787" s="126"/>
      <c r="H787" s="468" t="str">
        <f>IF(LEFT(G787,2)="48","R",IF(D787="","N/A",VLOOKUP(D787,UCM!$A$2:$B$2000,2,FALSE)))</f>
        <v>N/A</v>
      </c>
      <c r="I787" s="491"/>
      <c r="J787" s="492"/>
      <c r="K787" s="493"/>
      <c r="L787" s="491"/>
      <c r="M787" s="492"/>
      <c r="N787" s="493"/>
    </row>
    <row r="788" spans="1:14" ht="23.1" customHeight="1" x14ac:dyDescent="0.2">
      <c r="A788" s="490">
        <v>775</v>
      </c>
      <c r="B788" s="488"/>
      <c r="C788" s="466"/>
      <c r="D788" s="489"/>
      <c r="E788" s="467" t="str">
        <f t="shared" si="12"/>
        <v/>
      </c>
      <c r="F788" s="247"/>
      <c r="G788" s="126"/>
      <c r="H788" s="468" t="str">
        <f>IF(LEFT(G788,2)="48","R",IF(D788="","N/A",VLOOKUP(D788,UCM!$A$2:$B$2000,2,FALSE)))</f>
        <v>N/A</v>
      </c>
      <c r="I788" s="491"/>
      <c r="J788" s="492"/>
      <c r="K788" s="493"/>
      <c r="L788" s="491"/>
      <c r="M788" s="492"/>
      <c r="N788" s="493"/>
    </row>
    <row r="789" spans="1:14" ht="23.1" customHeight="1" x14ac:dyDescent="0.2">
      <c r="A789" s="228">
        <v>776</v>
      </c>
      <c r="B789" s="488"/>
      <c r="C789" s="466"/>
      <c r="D789" s="489"/>
      <c r="E789" s="467" t="str">
        <f t="shared" si="12"/>
        <v/>
      </c>
      <c r="F789" s="247"/>
      <c r="G789" s="126"/>
      <c r="H789" s="468" t="str">
        <f>IF(LEFT(G789,2)="48","R",IF(D789="","N/A",VLOOKUP(D789,UCM!$A$2:$B$2000,2,FALSE)))</f>
        <v>N/A</v>
      </c>
      <c r="I789" s="491"/>
      <c r="J789" s="492"/>
      <c r="K789" s="493"/>
      <c r="L789" s="491"/>
      <c r="M789" s="492"/>
      <c r="N789" s="493"/>
    </row>
    <row r="790" spans="1:14" ht="23.1" customHeight="1" x14ac:dyDescent="0.2">
      <c r="A790" s="228">
        <v>777</v>
      </c>
      <c r="B790" s="488"/>
      <c r="C790" s="466"/>
      <c r="D790" s="489"/>
      <c r="E790" s="467" t="str">
        <f t="shared" si="12"/>
        <v/>
      </c>
      <c r="F790" s="247"/>
      <c r="G790" s="126"/>
      <c r="H790" s="468" t="str">
        <f>IF(LEFT(G790,2)="48","R",IF(D790="","N/A",VLOOKUP(D790,UCM!$A$2:$B$2000,2,FALSE)))</f>
        <v>N/A</v>
      </c>
      <c r="I790" s="491"/>
      <c r="J790" s="492"/>
      <c r="K790" s="493"/>
      <c r="L790" s="491"/>
      <c r="M790" s="492"/>
      <c r="N790" s="493"/>
    </row>
    <row r="791" spans="1:14" ht="23.1" customHeight="1" x14ac:dyDescent="0.2">
      <c r="A791" s="490">
        <v>778</v>
      </c>
      <c r="B791" s="488"/>
      <c r="C791" s="466"/>
      <c r="D791" s="489"/>
      <c r="E791" s="467" t="str">
        <f t="shared" si="12"/>
        <v/>
      </c>
      <c r="F791" s="247"/>
      <c r="G791" s="126"/>
      <c r="H791" s="468" t="str">
        <f>IF(LEFT(G791,2)="48","R",IF(D791="","N/A",VLOOKUP(D791,UCM!$A$2:$B$2000,2,FALSE)))</f>
        <v>N/A</v>
      </c>
      <c r="I791" s="491"/>
      <c r="J791" s="492"/>
      <c r="K791" s="493"/>
      <c r="L791" s="491"/>
      <c r="M791" s="492"/>
      <c r="N791" s="493"/>
    </row>
    <row r="792" spans="1:14" ht="23.1" customHeight="1" x14ac:dyDescent="0.2">
      <c r="A792" s="228">
        <v>779</v>
      </c>
      <c r="B792" s="488"/>
      <c r="C792" s="466"/>
      <c r="D792" s="489"/>
      <c r="E792" s="467" t="str">
        <f t="shared" si="12"/>
        <v/>
      </c>
      <c r="F792" s="247"/>
      <c r="G792" s="126"/>
      <c r="H792" s="468" t="str">
        <f>IF(LEFT(G792,2)="48","R",IF(D792="","N/A",VLOOKUP(D792,UCM!$A$2:$B$2000,2,FALSE)))</f>
        <v>N/A</v>
      </c>
      <c r="I792" s="491"/>
      <c r="J792" s="492"/>
      <c r="K792" s="493"/>
      <c r="L792" s="491"/>
      <c r="M792" s="492"/>
      <c r="N792" s="493"/>
    </row>
    <row r="793" spans="1:14" ht="23.1" customHeight="1" x14ac:dyDescent="0.2">
      <c r="A793" s="228">
        <v>780</v>
      </c>
      <c r="B793" s="488"/>
      <c r="C793" s="466"/>
      <c r="D793" s="489"/>
      <c r="E793" s="467" t="str">
        <f t="shared" si="12"/>
        <v/>
      </c>
      <c r="F793" s="247"/>
      <c r="G793" s="126"/>
      <c r="H793" s="468" t="str">
        <f>IF(LEFT(G793,2)="48","R",IF(D793="","N/A",VLOOKUP(D793,UCM!$A$2:$B$2000,2,FALSE)))</f>
        <v>N/A</v>
      </c>
      <c r="I793" s="491"/>
      <c r="J793" s="492"/>
      <c r="K793" s="493"/>
      <c r="L793" s="491"/>
      <c r="M793" s="492"/>
      <c r="N793" s="493"/>
    </row>
    <row r="794" spans="1:14" ht="23.1" customHeight="1" x14ac:dyDescent="0.2">
      <c r="A794" s="490">
        <v>781</v>
      </c>
      <c r="B794" s="488"/>
      <c r="C794" s="466"/>
      <c r="D794" s="489"/>
      <c r="E794" s="467" t="str">
        <f t="shared" si="12"/>
        <v/>
      </c>
      <c r="F794" s="247"/>
      <c r="G794" s="126"/>
      <c r="H794" s="468" t="str">
        <f>IF(LEFT(G794,2)="48","R",IF(D794="","N/A",VLOOKUP(D794,UCM!$A$2:$B$2000,2,FALSE)))</f>
        <v>N/A</v>
      </c>
      <c r="I794" s="491"/>
      <c r="J794" s="492"/>
      <c r="K794" s="493"/>
      <c r="L794" s="491"/>
      <c r="M794" s="492"/>
      <c r="N794" s="493"/>
    </row>
    <row r="795" spans="1:14" ht="23.1" customHeight="1" x14ac:dyDescent="0.2">
      <c r="A795" s="228">
        <v>782</v>
      </c>
      <c r="B795" s="488"/>
      <c r="C795" s="466"/>
      <c r="D795" s="489"/>
      <c r="E795" s="467" t="str">
        <f t="shared" si="12"/>
        <v/>
      </c>
      <c r="F795" s="247"/>
      <c r="G795" s="126"/>
      <c r="H795" s="468" t="str">
        <f>IF(LEFT(G795,2)="48","R",IF(D795="","N/A",VLOOKUP(D795,UCM!$A$2:$B$2000,2,FALSE)))</f>
        <v>N/A</v>
      </c>
      <c r="I795" s="491"/>
      <c r="J795" s="492"/>
      <c r="K795" s="493"/>
      <c r="L795" s="491"/>
      <c r="M795" s="492"/>
      <c r="N795" s="493"/>
    </row>
    <row r="796" spans="1:14" ht="23.1" customHeight="1" x14ac:dyDescent="0.2">
      <c r="A796" s="228">
        <v>783</v>
      </c>
      <c r="B796" s="488"/>
      <c r="C796" s="466"/>
      <c r="D796" s="489"/>
      <c r="E796" s="467" t="str">
        <f t="shared" si="12"/>
        <v/>
      </c>
      <c r="F796" s="247"/>
      <c r="G796" s="126"/>
      <c r="H796" s="468" t="str">
        <f>IF(LEFT(G796,2)="48","R",IF(D796="","N/A",VLOOKUP(D796,UCM!$A$2:$B$2000,2,FALSE)))</f>
        <v>N/A</v>
      </c>
      <c r="I796" s="491"/>
      <c r="J796" s="492"/>
      <c r="K796" s="493"/>
      <c r="L796" s="491"/>
      <c r="M796" s="492"/>
      <c r="N796" s="493"/>
    </row>
    <row r="797" spans="1:14" ht="23.1" customHeight="1" x14ac:dyDescent="0.2">
      <c r="A797" s="490">
        <v>784</v>
      </c>
      <c r="B797" s="488"/>
      <c r="C797" s="466"/>
      <c r="D797" s="489"/>
      <c r="E797" s="467" t="str">
        <f t="shared" si="12"/>
        <v/>
      </c>
      <c r="F797" s="247"/>
      <c r="G797" s="126"/>
      <c r="H797" s="468" t="str">
        <f>IF(LEFT(G797,2)="48","R",IF(D797="","N/A",VLOOKUP(D797,UCM!$A$2:$B$2000,2,FALSE)))</f>
        <v>N/A</v>
      </c>
      <c r="I797" s="491"/>
      <c r="J797" s="492"/>
      <c r="K797" s="493"/>
      <c r="L797" s="491"/>
      <c r="M797" s="492"/>
      <c r="N797" s="493"/>
    </row>
    <row r="798" spans="1:14" ht="23.1" customHeight="1" x14ac:dyDescent="0.2">
      <c r="A798" s="228">
        <v>785</v>
      </c>
      <c r="B798" s="488"/>
      <c r="C798" s="466"/>
      <c r="D798" s="489"/>
      <c r="E798" s="467" t="str">
        <f t="shared" si="12"/>
        <v/>
      </c>
      <c r="F798" s="247"/>
      <c r="G798" s="126"/>
      <c r="H798" s="468" t="str">
        <f>IF(LEFT(G798,2)="48","R",IF(D798="","N/A",VLOOKUP(D798,UCM!$A$2:$B$2000,2,FALSE)))</f>
        <v>N/A</v>
      </c>
      <c r="I798" s="491"/>
      <c r="J798" s="492"/>
      <c r="K798" s="493"/>
      <c r="L798" s="491"/>
      <c r="M798" s="492"/>
      <c r="N798" s="493"/>
    </row>
    <row r="799" spans="1:14" ht="23.1" customHeight="1" x14ac:dyDescent="0.2">
      <c r="A799" s="228">
        <v>786</v>
      </c>
      <c r="B799" s="488"/>
      <c r="C799" s="466"/>
      <c r="D799" s="489"/>
      <c r="E799" s="467" t="str">
        <f t="shared" si="12"/>
        <v/>
      </c>
      <c r="F799" s="247"/>
      <c r="G799" s="126"/>
      <c r="H799" s="468" t="str">
        <f>IF(LEFT(G799,2)="48","R",IF(D799="","N/A",VLOOKUP(D799,UCM!$A$2:$B$2000,2,FALSE)))</f>
        <v>N/A</v>
      </c>
      <c r="I799" s="491"/>
      <c r="J799" s="492"/>
      <c r="K799" s="493"/>
      <c r="L799" s="491"/>
      <c r="M799" s="492"/>
      <c r="N799" s="493"/>
    </row>
    <row r="800" spans="1:14" ht="23.1" customHeight="1" x14ac:dyDescent="0.2">
      <c r="A800" s="490">
        <v>787</v>
      </c>
      <c r="B800" s="488"/>
      <c r="C800" s="466"/>
      <c r="D800" s="489"/>
      <c r="E800" s="467" t="str">
        <f t="shared" si="12"/>
        <v/>
      </c>
      <c r="F800" s="247"/>
      <c r="G800" s="126"/>
      <c r="H800" s="468" t="str">
        <f>IF(LEFT(G800,2)="48","R",IF(D800="","N/A",VLOOKUP(D800,UCM!$A$2:$B$2000,2,FALSE)))</f>
        <v>N/A</v>
      </c>
      <c r="I800" s="491"/>
      <c r="J800" s="492"/>
      <c r="K800" s="493"/>
      <c r="L800" s="491"/>
      <c r="M800" s="492"/>
      <c r="N800" s="493"/>
    </row>
    <row r="801" spans="1:14" ht="23.1" customHeight="1" x14ac:dyDescent="0.2">
      <c r="A801" s="228">
        <v>788</v>
      </c>
      <c r="B801" s="488"/>
      <c r="C801" s="466"/>
      <c r="D801" s="489"/>
      <c r="E801" s="467" t="str">
        <f t="shared" si="12"/>
        <v/>
      </c>
      <c r="F801" s="247"/>
      <c r="G801" s="126"/>
      <c r="H801" s="468" t="str">
        <f>IF(LEFT(G801,2)="48","R",IF(D801="","N/A",VLOOKUP(D801,UCM!$A$2:$B$2000,2,FALSE)))</f>
        <v>N/A</v>
      </c>
      <c r="I801" s="491"/>
      <c r="J801" s="492"/>
      <c r="K801" s="493"/>
      <c r="L801" s="491"/>
      <c r="M801" s="492"/>
      <c r="N801" s="493"/>
    </row>
    <row r="802" spans="1:14" ht="23.1" customHeight="1" x14ac:dyDescent="0.2">
      <c r="A802" s="228">
        <v>789</v>
      </c>
      <c r="B802" s="488"/>
      <c r="C802" s="466"/>
      <c r="D802" s="489"/>
      <c r="E802" s="467" t="str">
        <f t="shared" si="12"/>
        <v/>
      </c>
      <c r="F802" s="247"/>
      <c r="G802" s="126"/>
      <c r="H802" s="468" t="str">
        <f>IF(LEFT(G802,2)="48","R",IF(D802="","N/A",VLOOKUP(D802,UCM!$A$2:$B$2000,2,FALSE)))</f>
        <v>N/A</v>
      </c>
      <c r="I802" s="491"/>
      <c r="J802" s="492"/>
      <c r="K802" s="493"/>
      <c r="L802" s="491"/>
      <c r="M802" s="492"/>
      <c r="N802" s="493"/>
    </row>
    <row r="803" spans="1:14" ht="23.1" customHeight="1" x14ac:dyDescent="0.2">
      <c r="A803" s="490">
        <v>790</v>
      </c>
      <c r="B803" s="488"/>
      <c r="C803" s="466"/>
      <c r="D803" s="489"/>
      <c r="E803" s="467" t="str">
        <f t="shared" si="12"/>
        <v/>
      </c>
      <c r="F803" s="247"/>
      <c r="G803" s="126"/>
      <c r="H803" s="468" t="str">
        <f>IF(LEFT(G803,2)="48","R",IF(D803="","N/A",VLOOKUP(D803,UCM!$A$2:$B$2000,2,FALSE)))</f>
        <v>N/A</v>
      </c>
      <c r="I803" s="491"/>
      <c r="J803" s="492"/>
      <c r="K803" s="493"/>
      <c r="L803" s="491"/>
      <c r="M803" s="492"/>
      <c r="N803" s="493"/>
    </row>
    <row r="804" spans="1:14" ht="23.1" customHeight="1" x14ac:dyDescent="0.2">
      <c r="A804" s="228">
        <v>791</v>
      </c>
      <c r="B804" s="488"/>
      <c r="C804" s="466"/>
      <c r="D804" s="489"/>
      <c r="E804" s="467" t="str">
        <f t="shared" si="12"/>
        <v/>
      </c>
      <c r="F804" s="247"/>
      <c r="G804" s="126"/>
      <c r="H804" s="468" t="str">
        <f>IF(LEFT(G804,2)="48","R",IF(D804="","N/A",VLOOKUP(D804,UCM!$A$2:$B$2000,2,FALSE)))</f>
        <v>N/A</v>
      </c>
      <c r="I804" s="491"/>
      <c r="J804" s="492"/>
      <c r="K804" s="493"/>
      <c r="L804" s="491"/>
      <c r="M804" s="492"/>
      <c r="N804" s="493"/>
    </row>
    <row r="805" spans="1:14" ht="23.1" customHeight="1" x14ac:dyDescent="0.2">
      <c r="A805" s="228">
        <v>792</v>
      </c>
      <c r="B805" s="488"/>
      <c r="C805" s="466"/>
      <c r="D805" s="489"/>
      <c r="E805" s="467" t="str">
        <f t="shared" si="12"/>
        <v/>
      </c>
      <c r="F805" s="247"/>
      <c r="G805" s="126"/>
      <c r="H805" s="468" t="str">
        <f>IF(LEFT(G805,2)="48","R",IF(D805="","N/A",VLOOKUP(D805,UCM!$A$2:$B$2000,2,FALSE)))</f>
        <v>N/A</v>
      </c>
      <c r="I805" s="491"/>
      <c r="J805" s="492"/>
      <c r="K805" s="493"/>
      <c r="L805" s="491"/>
      <c r="M805" s="492"/>
      <c r="N805" s="493"/>
    </row>
    <row r="806" spans="1:14" ht="23.1" customHeight="1" x14ac:dyDescent="0.2">
      <c r="A806" s="490">
        <v>793</v>
      </c>
      <c r="B806" s="488"/>
      <c r="C806" s="466"/>
      <c r="D806" s="489"/>
      <c r="E806" s="467" t="str">
        <f t="shared" si="12"/>
        <v/>
      </c>
      <c r="F806" s="247"/>
      <c r="G806" s="126"/>
      <c r="H806" s="468" t="str">
        <f>IF(LEFT(G806,2)="48","R",IF(D806="","N/A",VLOOKUP(D806,UCM!$A$2:$B$2000,2,FALSE)))</f>
        <v>N/A</v>
      </c>
      <c r="I806" s="491"/>
      <c r="J806" s="492"/>
      <c r="K806" s="493"/>
      <c r="L806" s="491"/>
      <c r="M806" s="492"/>
      <c r="N806" s="493"/>
    </row>
    <row r="807" spans="1:14" ht="23.1" customHeight="1" x14ac:dyDescent="0.2">
      <c r="A807" s="228">
        <v>794</v>
      </c>
      <c r="B807" s="488"/>
      <c r="C807" s="466"/>
      <c r="D807" s="489"/>
      <c r="E807" s="467" t="str">
        <f t="shared" si="12"/>
        <v/>
      </c>
      <c r="F807" s="247"/>
      <c r="G807" s="126"/>
      <c r="H807" s="468" t="str">
        <f>IF(LEFT(G807,2)="48","R",IF(D807="","N/A",VLOOKUP(D807,UCM!$A$2:$B$2000,2,FALSE)))</f>
        <v>N/A</v>
      </c>
      <c r="I807" s="491"/>
      <c r="J807" s="492"/>
      <c r="K807" s="493"/>
      <c r="L807" s="491"/>
      <c r="M807" s="492"/>
      <c r="N807" s="493"/>
    </row>
    <row r="808" spans="1:14" ht="23.1" customHeight="1" x14ac:dyDescent="0.2">
      <c r="A808" s="228">
        <v>795</v>
      </c>
      <c r="B808" s="488"/>
      <c r="C808" s="466"/>
      <c r="D808" s="489"/>
      <c r="E808" s="467" t="str">
        <f t="shared" si="12"/>
        <v/>
      </c>
      <c r="F808" s="247"/>
      <c r="G808" s="126"/>
      <c r="H808" s="468" t="str">
        <f>IF(LEFT(G808,2)="48","R",IF(D808="","N/A",VLOOKUP(D808,UCM!$A$2:$B$2000,2,FALSE)))</f>
        <v>N/A</v>
      </c>
      <c r="I808" s="491"/>
      <c r="J808" s="492"/>
      <c r="K808" s="493"/>
      <c r="L808" s="491"/>
      <c r="M808" s="492"/>
      <c r="N808" s="493"/>
    </row>
    <row r="809" spans="1:14" ht="23.1" customHeight="1" x14ac:dyDescent="0.2">
      <c r="A809" s="490">
        <v>796</v>
      </c>
      <c r="B809" s="488"/>
      <c r="C809" s="466"/>
      <c r="D809" s="489"/>
      <c r="E809" s="467" t="str">
        <f t="shared" si="12"/>
        <v/>
      </c>
      <c r="F809" s="247"/>
      <c r="G809" s="126"/>
      <c r="H809" s="468" t="str">
        <f>IF(LEFT(G809,2)="48","R",IF(D809="","N/A",VLOOKUP(D809,UCM!$A$2:$B$2000,2,FALSE)))</f>
        <v>N/A</v>
      </c>
      <c r="I809" s="491"/>
      <c r="J809" s="492"/>
      <c r="K809" s="493"/>
      <c r="L809" s="491"/>
      <c r="M809" s="492"/>
      <c r="N809" s="493"/>
    </row>
    <row r="810" spans="1:14" ht="23.1" customHeight="1" x14ac:dyDescent="0.2">
      <c r="A810" s="228">
        <v>797</v>
      </c>
      <c r="B810" s="488"/>
      <c r="C810" s="466"/>
      <c r="D810" s="489"/>
      <c r="E810" s="467" t="str">
        <f t="shared" si="12"/>
        <v/>
      </c>
      <c r="F810" s="247"/>
      <c r="G810" s="126"/>
      <c r="H810" s="468" t="str">
        <f>IF(LEFT(G810,2)="48","R",IF(D810="","N/A",VLOOKUP(D810,UCM!$A$2:$B$2000,2,FALSE)))</f>
        <v>N/A</v>
      </c>
      <c r="I810" s="491"/>
      <c r="J810" s="492"/>
      <c r="K810" s="493"/>
      <c r="L810" s="491"/>
      <c r="M810" s="492"/>
      <c r="N810" s="493"/>
    </row>
    <row r="811" spans="1:14" ht="23.1" customHeight="1" x14ac:dyDescent="0.2">
      <c r="A811" s="228">
        <v>798</v>
      </c>
      <c r="B811" s="488"/>
      <c r="C811" s="466"/>
      <c r="D811" s="489"/>
      <c r="E811" s="467" t="str">
        <f t="shared" si="12"/>
        <v/>
      </c>
      <c r="F811" s="247"/>
      <c r="G811" s="126"/>
      <c r="H811" s="468" t="str">
        <f>IF(LEFT(G811,2)="48","R",IF(D811="","N/A",VLOOKUP(D811,UCM!$A$2:$B$2000,2,FALSE)))</f>
        <v>N/A</v>
      </c>
      <c r="I811" s="491"/>
      <c r="J811" s="492"/>
      <c r="K811" s="493"/>
      <c r="L811" s="491"/>
      <c r="M811" s="492"/>
      <c r="N811" s="493"/>
    </row>
    <row r="812" spans="1:14" ht="23.1" customHeight="1" x14ac:dyDescent="0.2">
      <c r="A812" s="490">
        <v>799</v>
      </c>
      <c r="B812" s="488"/>
      <c r="C812" s="466"/>
      <c r="D812" s="489"/>
      <c r="E812" s="467" t="str">
        <f t="shared" si="12"/>
        <v/>
      </c>
      <c r="F812" s="247"/>
      <c r="G812" s="126"/>
      <c r="H812" s="468" t="str">
        <f>IF(LEFT(G812,2)="48","R",IF(D812="","N/A",VLOOKUP(D812,UCM!$A$2:$B$2000,2,FALSE)))</f>
        <v>N/A</v>
      </c>
      <c r="I812" s="491"/>
      <c r="J812" s="492"/>
      <c r="K812" s="493"/>
      <c r="L812" s="491"/>
      <c r="M812" s="492"/>
      <c r="N812" s="493"/>
    </row>
    <row r="813" spans="1:14" ht="23.1" customHeight="1" x14ac:dyDescent="0.2">
      <c r="A813" s="228">
        <v>800</v>
      </c>
      <c r="B813" s="488"/>
      <c r="C813" s="466"/>
      <c r="D813" s="489"/>
      <c r="E813" s="467" t="str">
        <f t="shared" si="12"/>
        <v/>
      </c>
      <c r="F813" s="247"/>
      <c r="G813" s="126"/>
      <c r="H813" s="468" t="str">
        <f>IF(LEFT(G813,2)="48","R",IF(D813="","N/A",VLOOKUP(D813,UCM!$A$2:$B$2000,2,FALSE)))</f>
        <v>N/A</v>
      </c>
      <c r="I813" s="491"/>
      <c r="J813" s="492"/>
      <c r="K813" s="493"/>
      <c r="L813" s="491"/>
      <c r="M813" s="492"/>
      <c r="N813" s="493"/>
    </row>
    <row r="814" spans="1:14" ht="23.1" customHeight="1" x14ac:dyDescent="0.2">
      <c r="A814" s="228">
        <v>801</v>
      </c>
      <c r="B814" s="488"/>
      <c r="C814" s="466"/>
      <c r="D814" s="489"/>
      <c r="E814" s="467" t="str">
        <f t="shared" si="12"/>
        <v/>
      </c>
      <c r="F814" s="247"/>
      <c r="G814" s="126"/>
      <c r="H814" s="468" t="str">
        <f>IF(LEFT(G814,2)="48","R",IF(D814="","N/A",VLOOKUP(D814,UCM!$A$2:$B$2000,2,FALSE)))</f>
        <v>N/A</v>
      </c>
      <c r="I814" s="491"/>
      <c r="J814" s="492"/>
      <c r="K814" s="493"/>
      <c r="L814" s="491"/>
      <c r="M814" s="492"/>
      <c r="N814" s="493"/>
    </row>
    <row r="815" spans="1:14" ht="23.1" customHeight="1" x14ac:dyDescent="0.2">
      <c r="A815" s="490">
        <v>802</v>
      </c>
      <c r="B815" s="488"/>
      <c r="C815" s="466"/>
      <c r="D815" s="489"/>
      <c r="E815" s="467" t="str">
        <f t="shared" si="12"/>
        <v/>
      </c>
      <c r="F815" s="247"/>
      <c r="G815" s="126"/>
      <c r="H815" s="468" t="str">
        <f>IF(LEFT(G815,2)="48","R",IF(D815="","N/A",VLOOKUP(D815,UCM!$A$2:$B$2000,2,FALSE)))</f>
        <v>N/A</v>
      </c>
      <c r="I815" s="491"/>
      <c r="J815" s="492"/>
      <c r="K815" s="493"/>
      <c r="L815" s="491"/>
      <c r="M815" s="492"/>
      <c r="N815" s="493"/>
    </row>
    <row r="816" spans="1:14" ht="23.1" customHeight="1" x14ac:dyDescent="0.2">
      <c r="A816" s="228">
        <v>803</v>
      </c>
      <c r="B816" s="488"/>
      <c r="C816" s="466"/>
      <c r="D816" s="489"/>
      <c r="E816" s="467" t="str">
        <f t="shared" si="12"/>
        <v/>
      </c>
      <c r="F816" s="247"/>
      <c r="G816" s="126"/>
      <c r="H816" s="468" t="str">
        <f>IF(LEFT(G816,2)="48","R",IF(D816="","N/A",VLOOKUP(D816,UCM!$A$2:$B$2000,2,FALSE)))</f>
        <v>N/A</v>
      </c>
      <c r="I816" s="491"/>
      <c r="J816" s="492"/>
      <c r="K816" s="493"/>
      <c r="L816" s="491"/>
      <c r="M816" s="492"/>
      <c r="N816" s="493"/>
    </row>
    <row r="817" spans="1:14" ht="23.1" customHeight="1" x14ac:dyDescent="0.2">
      <c r="A817" s="228">
        <v>804</v>
      </c>
      <c r="B817" s="488"/>
      <c r="C817" s="466"/>
      <c r="D817" s="489"/>
      <c r="E817" s="467" t="str">
        <f t="shared" si="12"/>
        <v/>
      </c>
      <c r="F817" s="247"/>
      <c r="G817" s="126"/>
      <c r="H817" s="468" t="str">
        <f>IF(LEFT(G817,2)="48","R",IF(D817="","N/A",VLOOKUP(D817,UCM!$A$2:$B$2000,2,FALSE)))</f>
        <v>N/A</v>
      </c>
      <c r="I817" s="491"/>
      <c r="J817" s="492"/>
      <c r="K817" s="493"/>
      <c r="L817" s="491"/>
      <c r="M817" s="492"/>
      <c r="N817" s="493"/>
    </row>
    <row r="818" spans="1:14" ht="23.1" customHeight="1" x14ac:dyDescent="0.2">
      <c r="A818" s="490">
        <v>805</v>
      </c>
      <c r="B818" s="488"/>
      <c r="C818" s="466"/>
      <c r="D818" s="489"/>
      <c r="E818" s="467" t="str">
        <f t="shared" si="12"/>
        <v/>
      </c>
      <c r="F818" s="247"/>
      <c r="G818" s="126"/>
      <c r="H818" s="468" t="str">
        <f>IF(LEFT(G818,2)="48","R",IF(D818="","N/A",VLOOKUP(D818,UCM!$A$2:$B$2000,2,FALSE)))</f>
        <v>N/A</v>
      </c>
      <c r="I818" s="491"/>
      <c r="J818" s="492"/>
      <c r="K818" s="493"/>
      <c r="L818" s="491"/>
      <c r="M818" s="492"/>
      <c r="N818" s="493"/>
    </row>
    <row r="819" spans="1:14" ht="23.1" customHeight="1" x14ac:dyDescent="0.2">
      <c r="A819" s="228">
        <v>806</v>
      </c>
      <c r="B819" s="488"/>
      <c r="C819" s="466"/>
      <c r="D819" s="489"/>
      <c r="E819" s="467" t="str">
        <f t="shared" si="12"/>
        <v/>
      </c>
      <c r="F819" s="247"/>
      <c r="G819" s="126"/>
      <c r="H819" s="468" t="str">
        <f>IF(LEFT(G819,2)="48","R",IF(D819="","N/A",VLOOKUP(D819,UCM!$A$2:$B$2000,2,FALSE)))</f>
        <v>N/A</v>
      </c>
      <c r="I819" s="491"/>
      <c r="J819" s="492"/>
      <c r="K819" s="493"/>
      <c r="L819" s="491"/>
      <c r="M819" s="492"/>
      <c r="N819" s="493"/>
    </row>
    <row r="820" spans="1:14" ht="23.1" customHeight="1" x14ac:dyDescent="0.2">
      <c r="A820" s="228">
        <v>807</v>
      </c>
      <c r="B820" s="488"/>
      <c r="C820" s="466"/>
      <c r="D820" s="489"/>
      <c r="E820" s="467" t="str">
        <f t="shared" si="12"/>
        <v/>
      </c>
      <c r="F820" s="247"/>
      <c r="G820" s="126"/>
      <c r="H820" s="468" t="str">
        <f>IF(LEFT(G820,2)="48","R",IF(D820="","N/A",VLOOKUP(D820,UCM!$A$2:$B$2000,2,FALSE)))</f>
        <v>N/A</v>
      </c>
      <c r="I820" s="491"/>
      <c r="J820" s="492"/>
      <c r="K820" s="493"/>
      <c r="L820" s="491"/>
      <c r="M820" s="492"/>
      <c r="N820" s="493"/>
    </row>
    <row r="821" spans="1:14" ht="23.1" customHeight="1" x14ac:dyDescent="0.2">
      <c r="A821" s="490">
        <v>808</v>
      </c>
      <c r="B821" s="488"/>
      <c r="C821" s="466"/>
      <c r="D821" s="489"/>
      <c r="E821" s="467" t="str">
        <f t="shared" si="12"/>
        <v/>
      </c>
      <c r="F821" s="247"/>
      <c r="G821" s="126"/>
      <c r="H821" s="468" t="str">
        <f>IF(LEFT(G821,2)="48","R",IF(D821="","N/A",VLOOKUP(D821,UCM!$A$2:$B$2000,2,FALSE)))</f>
        <v>N/A</v>
      </c>
      <c r="I821" s="491"/>
      <c r="J821" s="492"/>
      <c r="K821" s="493"/>
      <c r="L821" s="491"/>
      <c r="M821" s="492"/>
      <c r="N821" s="493"/>
    </row>
    <row r="822" spans="1:14" ht="23.1" customHeight="1" x14ac:dyDescent="0.2">
      <c r="A822" s="228">
        <v>809</v>
      </c>
      <c r="B822" s="488"/>
      <c r="C822" s="466"/>
      <c r="D822" s="489"/>
      <c r="E822" s="467" t="str">
        <f t="shared" si="12"/>
        <v/>
      </c>
      <c r="F822" s="247"/>
      <c r="G822" s="126"/>
      <c r="H822" s="468" t="str">
        <f>IF(LEFT(G822,2)="48","R",IF(D822="","N/A",VLOOKUP(D822,UCM!$A$2:$B$2000,2,FALSE)))</f>
        <v>N/A</v>
      </c>
      <c r="I822" s="491"/>
      <c r="J822" s="492"/>
      <c r="K822" s="493"/>
      <c r="L822" s="491"/>
      <c r="M822" s="492"/>
      <c r="N822" s="493"/>
    </row>
    <row r="823" spans="1:14" ht="23.1" customHeight="1" x14ac:dyDescent="0.2">
      <c r="A823" s="228">
        <v>810</v>
      </c>
      <c r="B823" s="488"/>
      <c r="C823" s="466"/>
      <c r="D823" s="489"/>
      <c r="E823" s="467" t="str">
        <f t="shared" si="12"/>
        <v/>
      </c>
      <c r="F823" s="247"/>
      <c r="G823" s="126"/>
      <c r="H823" s="468" t="str">
        <f>IF(LEFT(G823,2)="48","R",IF(D823="","N/A",VLOOKUP(D823,UCM!$A$2:$B$2000,2,FALSE)))</f>
        <v>N/A</v>
      </c>
      <c r="I823" s="491"/>
      <c r="J823" s="492"/>
      <c r="K823" s="493"/>
      <c r="L823" s="491"/>
      <c r="M823" s="492"/>
      <c r="N823" s="493"/>
    </row>
    <row r="824" spans="1:14" ht="23.1" customHeight="1" x14ac:dyDescent="0.2">
      <c r="A824" s="490">
        <v>811</v>
      </c>
      <c r="B824" s="488"/>
      <c r="C824" s="466"/>
      <c r="D824" s="489"/>
      <c r="E824" s="467" t="str">
        <f t="shared" si="12"/>
        <v/>
      </c>
      <c r="F824" s="247"/>
      <c r="G824" s="126"/>
      <c r="H824" s="468" t="str">
        <f>IF(LEFT(G824,2)="48","R",IF(D824="","N/A",VLOOKUP(D824,UCM!$A$2:$B$2000,2,FALSE)))</f>
        <v>N/A</v>
      </c>
      <c r="I824" s="491"/>
      <c r="J824" s="492"/>
      <c r="K824" s="493"/>
      <c r="L824" s="491"/>
      <c r="M824" s="492"/>
      <c r="N824" s="493"/>
    </row>
    <row r="825" spans="1:14" ht="23.1" customHeight="1" x14ac:dyDescent="0.2">
      <c r="A825" s="228">
        <v>812</v>
      </c>
      <c r="B825" s="488"/>
      <c r="C825" s="466"/>
      <c r="D825" s="489"/>
      <c r="E825" s="467" t="str">
        <f t="shared" si="12"/>
        <v/>
      </c>
      <c r="F825" s="247"/>
      <c r="G825" s="126"/>
      <c r="H825" s="468" t="str">
        <f>IF(LEFT(G825,2)="48","R",IF(D825="","N/A",VLOOKUP(D825,UCM!$A$2:$B$2000,2,FALSE)))</f>
        <v>N/A</v>
      </c>
      <c r="I825" s="491"/>
      <c r="J825" s="492"/>
      <c r="K825" s="493"/>
      <c r="L825" s="491"/>
      <c r="M825" s="492"/>
      <c r="N825" s="493"/>
    </row>
    <row r="826" spans="1:14" ht="23.1" customHeight="1" x14ac:dyDescent="0.2">
      <c r="A826" s="228">
        <v>813</v>
      </c>
      <c r="B826" s="488"/>
      <c r="C826" s="466"/>
      <c r="D826" s="489"/>
      <c r="E826" s="467" t="str">
        <f t="shared" si="12"/>
        <v/>
      </c>
      <c r="F826" s="247"/>
      <c r="G826" s="126"/>
      <c r="H826" s="468" t="str">
        <f>IF(LEFT(G826,2)="48","R",IF(D826="","N/A",VLOOKUP(D826,UCM!$A$2:$B$2000,2,FALSE)))</f>
        <v>N/A</v>
      </c>
      <c r="I826" s="491"/>
      <c r="J826" s="492"/>
      <c r="K826" s="493"/>
      <c r="L826" s="491"/>
      <c r="M826" s="492"/>
      <c r="N826" s="493"/>
    </row>
    <row r="827" spans="1:14" ht="23.1" customHeight="1" x14ac:dyDescent="0.2">
      <c r="A827" s="490">
        <v>814</v>
      </c>
      <c r="B827" s="488"/>
      <c r="C827" s="466"/>
      <c r="D827" s="489"/>
      <c r="E827" s="467" t="str">
        <f t="shared" si="12"/>
        <v/>
      </c>
      <c r="F827" s="247"/>
      <c r="G827" s="126"/>
      <c r="H827" s="468" t="str">
        <f>IF(LEFT(G827,2)="48","R",IF(D827="","N/A",VLOOKUP(D827,UCM!$A$2:$B$2000,2,FALSE)))</f>
        <v>N/A</v>
      </c>
      <c r="I827" s="491"/>
      <c r="J827" s="492"/>
      <c r="K827" s="493"/>
      <c r="L827" s="491"/>
      <c r="M827" s="492"/>
      <c r="N827" s="493"/>
    </row>
    <row r="828" spans="1:14" ht="23.1" customHeight="1" x14ac:dyDescent="0.2">
      <c r="A828" s="228">
        <v>815</v>
      </c>
      <c r="B828" s="488"/>
      <c r="C828" s="466"/>
      <c r="D828" s="489"/>
      <c r="E828" s="467" t="str">
        <f t="shared" si="12"/>
        <v/>
      </c>
      <c r="F828" s="247"/>
      <c r="G828" s="126"/>
      <c r="H828" s="468" t="str">
        <f>IF(LEFT(G828,2)="48","R",IF(D828="","N/A",VLOOKUP(D828,UCM!$A$2:$B$2000,2,FALSE)))</f>
        <v>N/A</v>
      </c>
      <c r="I828" s="491"/>
      <c r="J828" s="492"/>
      <c r="K828" s="493"/>
      <c r="L828" s="491"/>
      <c r="M828" s="492"/>
      <c r="N828" s="493"/>
    </row>
    <row r="829" spans="1:14" ht="23.1" customHeight="1" x14ac:dyDescent="0.2">
      <c r="A829" s="228">
        <v>816</v>
      </c>
      <c r="B829" s="488"/>
      <c r="C829" s="466"/>
      <c r="D829" s="489"/>
      <c r="E829" s="467" t="str">
        <f t="shared" si="12"/>
        <v/>
      </c>
      <c r="F829" s="247"/>
      <c r="G829" s="126"/>
      <c r="H829" s="468" t="str">
        <f>IF(LEFT(G829,2)="48","R",IF(D829="","N/A",VLOOKUP(D829,UCM!$A$2:$B$2000,2,FALSE)))</f>
        <v>N/A</v>
      </c>
      <c r="I829" s="491"/>
      <c r="J829" s="492"/>
      <c r="K829" s="493"/>
      <c r="L829" s="491"/>
      <c r="M829" s="492"/>
      <c r="N829" s="493"/>
    </row>
    <row r="830" spans="1:14" ht="23.1" customHeight="1" x14ac:dyDescent="0.2">
      <c r="A830" s="490">
        <v>817</v>
      </c>
      <c r="B830" s="488"/>
      <c r="C830" s="466"/>
      <c r="D830" s="489"/>
      <c r="E830" s="467" t="str">
        <f t="shared" ref="E830:E893" si="13">IF(B830="","",(CONCATENATE(TEXT(B830,"###0000_);[Red](#,##0)")," ", TEXT(C830,"###000_);[Red](#,##0)")," ", TEXT(D830,"###0000_);[Red](#,##0)"))))</f>
        <v/>
      </c>
      <c r="F830" s="247"/>
      <c r="G830" s="126"/>
      <c r="H830" s="468" t="str">
        <f>IF(LEFT(G830,2)="48","R",IF(D830="","N/A",VLOOKUP(D830,UCM!$A$2:$B$2000,2,FALSE)))</f>
        <v>N/A</v>
      </c>
      <c r="I830" s="491"/>
      <c r="J830" s="492"/>
      <c r="K830" s="493"/>
      <c r="L830" s="491"/>
      <c r="M830" s="492"/>
      <c r="N830" s="493"/>
    </row>
    <row r="831" spans="1:14" ht="23.1" customHeight="1" x14ac:dyDescent="0.2">
      <c r="A831" s="228">
        <v>818</v>
      </c>
      <c r="B831" s="488"/>
      <c r="C831" s="466"/>
      <c r="D831" s="489"/>
      <c r="E831" s="467" t="str">
        <f t="shared" si="13"/>
        <v/>
      </c>
      <c r="F831" s="247"/>
      <c r="G831" s="126"/>
      <c r="H831" s="468" t="str">
        <f>IF(LEFT(G831,2)="48","R",IF(D831="","N/A",VLOOKUP(D831,UCM!$A$2:$B$2000,2,FALSE)))</f>
        <v>N/A</v>
      </c>
      <c r="I831" s="491"/>
      <c r="J831" s="492"/>
      <c r="K831" s="493"/>
      <c r="L831" s="491"/>
      <c r="M831" s="492"/>
      <c r="N831" s="493"/>
    </row>
    <row r="832" spans="1:14" ht="23.1" customHeight="1" x14ac:dyDescent="0.2">
      <c r="A832" s="228">
        <v>819</v>
      </c>
      <c r="B832" s="488"/>
      <c r="C832" s="466"/>
      <c r="D832" s="489"/>
      <c r="E832" s="467" t="str">
        <f t="shared" si="13"/>
        <v/>
      </c>
      <c r="F832" s="247"/>
      <c r="G832" s="126"/>
      <c r="H832" s="468" t="str">
        <f>IF(LEFT(G832,2)="48","R",IF(D832="","N/A",VLOOKUP(D832,UCM!$A$2:$B$2000,2,FALSE)))</f>
        <v>N/A</v>
      </c>
      <c r="I832" s="491"/>
      <c r="J832" s="492"/>
      <c r="K832" s="493"/>
      <c r="L832" s="491"/>
      <c r="M832" s="492"/>
      <c r="N832" s="493"/>
    </row>
    <row r="833" spans="1:14" ht="23.1" customHeight="1" x14ac:dyDescent="0.2">
      <c r="A833" s="490">
        <v>820</v>
      </c>
      <c r="B833" s="488"/>
      <c r="C833" s="466"/>
      <c r="D833" s="489"/>
      <c r="E833" s="467" t="str">
        <f t="shared" si="13"/>
        <v/>
      </c>
      <c r="F833" s="247"/>
      <c r="G833" s="126"/>
      <c r="H833" s="468" t="str">
        <f>IF(LEFT(G833,2)="48","R",IF(D833="","N/A",VLOOKUP(D833,UCM!$A$2:$B$2000,2,FALSE)))</f>
        <v>N/A</v>
      </c>
      <c r="I833" s="491"/>
      <c r="J833" s="492"/>
      <c r="K833" s="493"/>
      <c r="L833" s="491"/>
      <c r="M833" s="492"/>
      <c r="N833" s="493"/>
    </row>
    <row r="834" spans="1:14" ht="23.1" customHeight="1" x14ac:dyDescent="0.2">
      <c r="A834" s="228">
        <v>821</v>
      </c>
      <c r="B834" s="488"/>
      <c r="C834" s="466"/>
      <c r="D834" s="489"/>
      <c r="E834" s="467" t="str">
        <f t="shared" si="13"/>
        <v/>
      </c>
      <c r="F834" s="247"/>
      <c r="G834" s="126"/>
      <c r="H834" s="468" t="str">
        <f>IF(LEFT(G834,2)="48","R",IF(D834="","N/A",VLOOKUP(D834,UCM!$A$2:$B$2000,2,FALSE)))</f>
        <v>N/A</v>
      </c>
      <c r="I834" s="491"/>
      <c r="J834" s="492"/>
      <c r="K834" s="493"/>
      <c r="L834" s="491"/>
      <c r="M834" s="492"/>
      <c r="N834" s="493"/>
    </row>
    <row r="835" spans="1:14" ht="23.1" customHeight="1" x14ac:dyDescent="0.2">
      <c r="A835" s="228">
        <v>822</v>
      </c>
      <c r="B835" s="488"/>
      <c r="C835" s="466"/>
      <c r="D835" s="489"/>
      <c r="E835" s="467" t="str">
        <f t="shared" si="13"/>
        <v/>
      </c>
      <c r="F835" s="247"/>
      <c r="G835" s="126"/>
      <c r="H835" s="468" t="str">
        <f>IF(LEFT(G835,2)="48","R",IF(D835="","N/A",VLOOKUP(D835,UCM!$A$2:$B$2000,2,FALSE)))</f>
        <v>N/A</v>
      </c>
      <c r="I835" s="491"/>
      <c r="J835" s="492"/>
      <c r="K835" s="493"/>
      <c r="L835" s="491"/>
      <c r="M835" s="492"/>
      <c r="N835" s="493"/>
    </row>
    <row r="836" spans="1:14" ht="23.1" customHeight="1" x14ac:dyDescent="0.2">
      <c r="A836" s="490">
        <v>823</v>
      </c>
      <c r="B836" s="488"/>
      <c r="C836" s="466"/>
      <c r="D836" s="489"/>
      <c r="E836" s="467" t="str">
        <f t="shared" si="13"/>
        <v/>
      </c>
      <c r="F836" s="247"/>
      <c r="G836" s="126"/>
      <c r="H836" s="468" t="str">
        <f>IF(LEFT(G836,2)="48","R",IF(D836="","N/A",VLOOKUP(D836,UCM!$A$2:$B$2000,2,FALSE)))</f>
        <v>N/A</v>
      </c>
      <c r="I836" s="491"/>
      <c r="J836" s="492"/>
      <c r="K836" s="493"/>
      <c r="L836" s="491"/>
      <c r="M836" s="492"/>
      <c r="N836" s="493"/>
    </row>
    <row r="837" spans="1:14" ht="23.1" customHeight="1" x14ac:dyDescent="0.2">
      <c r="A837" s="228">
        <v>824</v>
      </c>
      <c r="B837" s="488"/>
      <c r="C837" s="466"/>
      <c r="D837" s="489"/>
      <c r="E837" s="467" t="str">
        <f t="shared" si="13"/>
        <v/>
      </c>
      <c r="F837" s="247"/>
      <c r="G837" s="126"/>
      <c r="H837" s="468" t="str">
        <f>IF(LEFT(G837,2)="48","R",IF(D837="","N/A",VLOOKUP(D837,UCM!$A$2:$B$2000,2,FALSE)))</f>
        <v>N/A</v>
      </c>
      <c r="I837" s="491"/>
      <c r="J837" s="492"/>
      <c r="K837" s="493"/>
      <c r="L837" s="491"/>
      <c r="M837" s="492"/>
      <c r="N837" s="493"/>
    </row>
    <row r="838" spans="1:14" ht="23.1" customHeight="1" x14ac:dyDescent="0.2">
      <c r="A838" s="228">
        <v>825</v>
      </c>
      <c r="B838" s="488"/>
      <c r="C838" s="466"/>
      <c r="D838" s="489"/>
      <c r="E838" s="467" t="str">
        <f t="shared" si="13"/>
        <v/>
      </c>
      <c r="F838" s="247"/>
      <c r="G838" s="126"/>
      <c r="H838" s="468" t="str">
        <f>IF(LEFT(G838,2)="48","R",IF(D838="","N/A",VLOOKUP(D838,UCM!$A$2:$B$2000,2,FALSE)))</f>
        <v>N/A</v>
      </c>
      <c r="I838" s="491"/>
      <c r="J838" s="492"/>
      <c r="K838" s="493"/>
      <c r="L838" s="491"/>
      <c r="M838" s="492"/>
      <c r="N838" s="493"/>
    </row>
    <row r="839" spans="1:14" ht="23.1" customHeight="1" x14ac:dyDescent="0.2">
      <c r="A839" s="490">
        <v>826</v>
      </c>
      <c r="B839" s="488"/>
      <c r="C839" s="466"/>
      <c r="D839" s="489"/>
      <c r="E839" s="467" t="str">
        <f t="shared" si="13"/>
        <v/>
      </c>
      <c r="F839" s="247"/>
      <c r="G839" s="126"/>
      <c r="H839" s="468" t="str">
        <f>IF(LEFT(G839,2)="48","R",IF(D839="","N/A",VLOOKUP(D839,UCM!$A$2:$B$2000,2,FALSE)))</f>
        <v>N/A</v>
      </c>
      <c r="I839" s="491"/>
      <c r="J839" s="492"/>
      <c r="K839" s="493"/>
      <c r="L839" s="491"/>
      <c r="M839" s="492"/>
      <c r="N839" s="493"/>
    </row>
    <row r="840" spans="1:14" ht="23.1" customHeight="1" x14ac:dyDescent="0.2">
      <c r="A840" s="228">
        <v>827</v>
      </c>
      <c r="B840" s="488"/>
      <c r="C840" s="466"/>
      <c r="D840" s="489"/>
      <c r="E840" s="467" t="str">
        <f t="shared" si="13"/>
        <v/>
      </c>
      <c r="F840" s="247"/>
      <c r="G840" s="126"/>
      <c r="H840" s="468" t="str">
        <f>IF(LEFT(G840,2)="48","R",IF(D840="","N/A",VLOOKUP(D840,UCM!$A$2:$B$2000,2,FALSE)))</f>
        <v>N/A</v>
      </c>
      <c r="I840" s="491"/>
      <c r="J840" s="492"/>
      <c r="K840" s="493"/>
      <c r="L840" s="491"/>
      <c r="M840" s="492"/>
      <c r="N840" s="493"/>
    </row>
    <row r="841" spans="1:14" ht="23.1" customHeight="1" x14ac:dyDescent="0.2">
      <c r="A841" s="228">
        <v>828</v>
      </c>
      <c r="B841" s="488"/>
      <c r="C841" s="466"/>
      <c r="D841" s="489"/>
      <c r="E841" s="467" t="str">
        <f t="shared" si="13"/>
        <v/>
      </c>
      <c r="F841" s="247"/>
      <c r="G841" s="126"/>
      <c r="H841" s="468" t="str">
        <f>IF(LEFT(G841,2)="48","R",IF(D841="","N/A",VLOOKUP(D841,UCM!$A$2:$B$2000,2,FALSE)))</f>
        <v>N/A</v>
      </c>
      <c r="I841" s="491"/>
      <c r="J841" s="492"/>
      <c r="K841" s="493"/>
      <c r="L841" s="491"/>
      <c r="M841" s="492"/>
      <c r="N841" s="493"/>
    </row>
    <row r="842" spans="1:14" ht="23.1" customHeight="1" x14ac:dyDescent="0.2">
      <c r="A842" s="490">
        <v>829</v>
      </c>
      <c r="B842" s="488"/>
      <c r="C842" s="466"/>
      <c r="D842" s="489"/>
      <c r="E842" s="467" t="str">
        <f t="shared" si="13"/>
        <v/>
      </c>
      <c r="F842" s="247"/>
      <c r="G842" s="126"/>
      <c r="H842" s="468" t="str">
        <f>IF(LEFT(G842,2)="48","R",IF(D842="","N/A",VLOOKUP(D842,UCM!$A$2:$B$2000,2,FALSE)))</f>
        <v>N/A</v>
      </c>
      <c r="I842" s="491"/>
      <c r="J842" s="492"/>
      <c r="K842" s="493"/>
      <c r="L842" s="491"/>
      <c r="M842" s="492"/>
      <c r="N842" s="493"/>
    </row>
    <row r="843" spans="1:14" ht="23.1" customHeight="1" x14ac:dyDescent="0.2">
      <c r="A843" s="228">
        <v>830</v>
      </c>
      <c r="B843" s="488"/>
      <c r="C843" s="466"/>
      <c r="D843" s="489"/>
      <c r="E843" s="467" t="str">
        <f t="shared" si="13"/>
        <v/>
      </c>
      <c r="F843" s="247"/>
      <c r="G843" s="126"/>
      <c r="H843" s="468" t="str">
        <f>IF(LEFT(G843,2)="48","R",IF(D843="","N/A",VLOOKUP(D843,UCM!$A$2:$B$2000,2,FALSE)))</f>
        <v>N/A</v>
      </c>
      <c r="I843" s="491"/>
      <c r="J843" s="492"/>
      <c r="K843" s="493"/>
      <c r="L843" s="491"/>
      <c r="M843" s="492"/>
      <c r="N843" s="493"/>
    </row>
    <row r="844" spans="1:14" ht="23.1" customHeight="1" x14ac:dyDescent="0.2">
      <c r="A844" s="228">
        <v>831</v>
      </c>
      <c r="B844" s="488"/>
      <c r="C844" s="466"/>
      <c r="D844" s="489"/>
      <c r="E844" s="467" t="str">
        <f t="shared" si="13"/>
        <v/>
      </c>
      <c r="F844" s="247"/>
      <c r="G844" s="126"/>
      <c r="H844" s="468" t="str">
        <f>IF(LEFT(G844,2)="48","R",IF(D844="","N/A",VLOOKUP(D844,UCM!$A$2:$B$2000,2,FALSE)))</f>
        <v>N/A</v>
      </c>
      <c r="I844" s="491"/>
      <c r="J844" s="492"/>
      <c r="K844" s="493"/>
      <c r="L844" s="491"/>
      <c r="M844" s="492"/>
      <c r="N844" s="493"/>
    </row>
    <row r="845" spans="1:14" ht="23.1" customHeight="1" x14ac:dyDescent="0.2">
      <c r="A845" s="490">
        <v>832</v>
      </c>
      <c r="B845" s="488"/>
      <c r="C845" s="466"/>
      <c r="D845" s="489"/>
      <c r="E845" s="467" t="str">
        <f t="shared" si="13"/>
        <v/>
      </c>
      <c r="F845" s="247"/>
      <c r="G845" s="126"/>
      <c r="H845" s="468" t="str">
        <f>IF(LEFT(G845,2)="48","R",IF(D845="","N/A",VLOOKUP(D845,UCM!$A$2:$B$2000,2,FALSE)))</f>
        <v>N/A</v>
      </c>
      <c r="I845" s="491"/>
      <c r="J845" s="492"/>
      <c r="K845" s="493"/>
      <c r="L845" s="491"/>
      <c r="M845" s="492"/>
      <c r="N845" s="493"/>
    </row>
    <row r="846" spans="1:14" ht="23.1" customHeight="1" x14ac:dyDescent="0.2">
      <c r="A846" s="228">
        <v>833</v>
      </c>
      <c r="B846" s="488"/>
      <c r="C846" s="466"/>
      <c r="D846" s="489"/>
      <c r="E846" s="467" t="str">
        <f t="shared" si="13"/>
        <v/>
      </c>
      <c r="F846" s="247"/>
      <c r="G846" s="126"/>
      <c r="H846" s="468" t="str">
        <f>IF(LEFT(G846,2)="48","R",IF(D846="","N/A",VLOOKUP(D846,UCM!$A$2:$B$2000,2,FALSE)))</f>
        <v>N/A</v>
      </c>
      <c r="I846" s="491"/>
      <c r="J846" s="492"/>
      <c r="K846" s="493"/>
      <c r="L846" s="491"/>
      <c r="M846" s="492"/>
      <c r="N846" s="493"/>
    </row>
    <row r="847" spans="1:14" ht="23.1" customHeight="1" x14ac:dyDescent="0.2">
      <c r="A847" s="228">
        <v>834</v>
      </c>
      <c r="B847" s="488"/>
      <c r="C847" s="466"/>
      <c r="D847" s="489"/>
      <c r="E847" s="467" t="str">
        <f t="shared" si="13"/>
        <v/>
      </c>
      <c r="F847" s="247"/>
      <c r="G847" s="126"/>
      <c r="H847" s="468" t="str">
        <f>IF(LEFT(G847,2)="48","R",IF(D847="","N/A",VLOOKUP(D847,UCM!$A$2:$B$2000,2,FALSE)))</f>
        <v>N/A</v>
      </c>
      <c r="I847" s="491"/>
      <c r="J847" s="492"/>
      <c r="K847" s="493"/>
      <c r="L847" s="491"/>
      <c r="M847" s="492"/>
      <c r="N847" s="493"/>
    </row>
    <row r="848" spans="1:14" ht="23.1" customHeight="1" x14ac:dyDescent="0.2">
      <c r="A848" s="490">
        <v>835</v>
      </c>
      <c r="B848" s="488"/>
      <c r="C848" s="466"/>
      <c r="D848" s="489"/>
      <c r="E848" s="467" t="str">
        <f t="shared" si="13"/>
        <v/>
      </c>
      <c r="F848" s="247"/>
      <c r="G848" s="126"/>
      <c r="H848" s="468" t="str">
        <f>IF(LEFT(G848,2)="48","R",IF(D848="","N/A",VLOOKUP(D848,UCM!$A$2:$B$2000,2,FALSE)))</f>
        <v>N/A</v>
      </c>
      <c r="I848" s="491"/>
      <c r="J848" s="492"/>
      <c r="K848" s="493"/>
      <c r="L848" s="491"/>
      <c r="M848" s="492"/>
      <c r="N848" s="493"/>
    </row>
    <row r="849" spans="1:14" ht="23.1" customHeight="1" x14ac:dyDescent="0.2">
      <c r="A849" s="228">
        <v>836</v>
      </c>
      <c r="B849" s="488"/>
      <c r="C849" s="466"/>
      <c r="D849" s="489"/>
      <c r="E849" s="467" t="str">
        <f t="shared" si="13"/>
        <v/>
      </c>
      <c r="F849" s="247"/>
      <c r="G849" s="126"/>
      <c r="H849" s="468" t="str">
        <f>IF(LEFT(G849,2)="48","R",IF(D849="","N/A",VLOOKUP(D849,UCM!$A$2:$B$2000,2,FALSE)))</f>
        <v>N/A</v>
      </c>
      <c r="I849" s="491"/>
      <c r="J849" s="492"/>
      <c r="K849" s="493"/>
      <c r="L849" s="491"/>
      <c r="M849" s="492"/>
      <c r="N849" s="493"/>
    </row>
    <row r="850" spans="1:14" ht="23.1" customHeight="1" x14ac:dyDescent="0.2">
      <c r="A850" s="228">
        <v>837</v>
      </c>
      <c r="B850" s="488"/>
      <c r="C850" s="466"/>
      <c r="D850" s="489"/>
      <c r="E850" s="467" t="str">
        <f t="shared" si="13"/>
        <v/>
      </c>
      <c r="F850" s="247"/>
      <c r="G850" s="126"/>
      <c r="H850" s="468" t="str">
        <f>IF(LEFT(G850,2)="48","R",IF(D850="","N/A",VLOOKUP(D850,UCM!$A$2:$B$2000,2,FALSE)))</f>
        <v>N/A</v>
      </c>
      <c r="I850" s="491"/>
      <c r="J850" s="492"/>
      <c r="K850" s="493"/>
      <c r="L850" s="491"/>
      <c r="M850" s="492"/>
      <c r="N850" s="493"/>
    </row>
    <row r="851" spans="1:14" ht="23.1" customHeight="1" x14ac:dyDescent="0.2">
      <c r="A851" s="490">
        <v>838</v>
      </c>
      <c r="B851" s="488"/>
      <c r="C851" s="466"/>
      <c r="D851" s="489"/>
      <c r="E851" s="467" t="str">
        <f t="shared" si="13"/>
        <v/>
      </c>
      <c r="F851" s="247"/>
      <c r="G851" s="126"/>
      <c r="H851" s="468" t="str">
        <f>IF(LEFT(G851,2)="48","R",IF(D851="","N/A",VLOOKUP(D851,UCM!$A$2:$B$2000,2,FALSE)))</f>
        <v>N/A</v>
      </c>
      <c r="I851" s="491"/>
      <c r="J851" s="492"/>
      <c r="K851" s="493"/>
      <c r="L851" s="491"/>
      <c r="M851" s="492"/>
      <c r="N851" s="493"/>
    </row>
    <row r="852" spans="1:14" ht="23.1" customHeight="1" x14ac:dyDescent="0.2">
      <c r="A852" s="228">
        <v>839</v>
      </c>
      <c r="B852" s="488"/>
      <c r="C852" s="466"/>
      <c r="D852" s="489"/>
      <c r="E852" s="467" t="str">
        <f t="shared" si="13"/>
        <v/>
      </c>
      <c r="F852" s="247"/>
      <c r="G852" s="126"/>
      <c r="H852" s="468" t="str">
        <f>IF(LEFT(G852,2)="48","R",IF(D852="","N/A",VLOOKUP(D852,UCM!$A$2:$B$2000,2,FALSE)))</f>
        <v>N/A</v>
      </c>
      <c r="I852" s="491"/>
      <c r="J852" s="492"/>
      <c r="K852" s="493"/>
      <c r="L852" s="491"/>
      <c r="M852" s="492"/>
      <c r="N852" s="493"/>
    </row>
    <row r="853" spans="1:14" ht="23.1" customHeight="1" x14ac:dyDescent="0.2">
      <c r="A853" s="228">
        <v>840</v>
      </c>
      <c r="B853" s="488"/>
      <c r="C853" s="466"/>
      <c r="D853" s="489"/>
      <c r="E853" s="467" t="str">
        <f t="shared" si="13"/>
        <v/>
      </c>
      <c r="F853" s="247"/>
      <c r="G853" s="126"/>
      <c r="H853" s="468" t="str">
        <f>IF(LEFT(G853,2)="48","R",IF(D853="","N/A",VLOOKUP(D853,UCM!$A$2:$B$2000,2,FALSE)))</f>
        <v>N/A</v>
      </c>
      <c r="I853" s="491"/>
      <c r="J853" s="492"/>
      <c r="K853" s="493"/>
      <c r="L853" s="491"/>
      <c r="M853" s="492"/>
      <c r="N853" s="493"/>
    </row>
    <row r="854" spans="1:14" ht="23.1" customHeight="1" x14ac:dyDescent="0.2">
      <c r="A854" s="490">
        <v>841</v>
      </c>
      <c r="B854" s="488"/>
      <c r="C854" s="466"/>
      <c r="D854" s="489"/>
      <c r="E854" s="467" t="str">
        <f t="shared" si="13"/>
        <v/>
      </c>
      <c r="F854" s="247"/>
      <c r="G854" s="126"/>
      <c r="H854" s="468" t="str">
        <f>IF(LEFT(G854,2)="48","R",IF(D854="","N/A",VLOOKUP(D854,UCM!$A$2:$B$2000,2,FALSE)))</f>
        <v>N/A</v>
      </c>
      <c r="I854" s="491"/>
      <c r="J854" s="492"/>
      <c r="K854" s="493"/>
      <c r="L854" s="491"/>
      <c r="M854" s="492"/>
      <c r="N854" s="493"/>
    </row>
    <row r="855" spans="1:14" ht="23.1" customHeight="1" x14ac:dyDescent="0.2">
      <c r="A855" s="228">
        <v>842</v>
      </c>
      <c r="B855" s="488"/>
      <c r="C855" s="466"/>
      <c r="D855" s="489"/>
      <c r="E855" s="467" t="str">
        <f t="shared" si="13"/>
        <v/>
      </c>
      <c r="F855" s="247"/>
      <c r="G855" s="126"/>
      <c r="H855" s="468" t="str">
        <f>IF(LEFT(G855,2)="48","R",IF(D855="","N/A",VLOOKUP(D855,UCM!$A$2:$B$2000,2,FALSE)))</f>
        <v>N/A</v>
      </c>
      <c r="I855" s="491"/>
      <c r="J855" s="492"/>
      <c r="K855" s="493"/>
      <c r="L855" s="491"/>
      <c r="M855" s="492"/>
      <c r="N855" s="493"/>
    </row>
    <row r="856" spans="1:14" ht="23.1" customHeight="1" x14ac:dyDescent="0.2">
      <c r="A856" s="228">
        <v>843</v>
      </c>
      <c r="B856" s="488"/>
      <c r="C856" s="466"/>
      <c r="D856" s="489"/>
      <c r="E856" s="467" t="str">
        <f t="shared" si="13"/>
        <v/>
      </c>
      <c r="F856" s="247"/>
      <c r="G856" s="126"/>
      <c r="H856" s="468" t="str">
        <f>IF(LEFT(G856,2)="48","R",IF(D856="","N/A",VLOOKUP(D856,UCM!$A$2:$B$2000,2,FALSE)))</f>
        <v>N/A</v>
      </c>
      <c r="I856" s="491"/>
      <c r="J856" s="492"/>
      <c r="K856" s="493"/>
      <c r="L856" s="491"/>
      <c r="M856" s="492"/>
      <c r="N856" s="493"/>
    </row>
    <row r="857" spans="1:14" ht="23.1" customHeight="1" x14ac:dyDescent="0.2">
      <c r="A857" s="490">
        <v>844</v>
      </c>
      <c r="B857" s="488"/>
      <c r="C857" s="466"/>
      <c r="D857" s="489"/>
      <c r="E857" s="467" t="str">
        <f t="shared" si="13"/>
        <v/>
      </c>
      <c r="F857" s="247"/>
      <c r="G857" s="126"/>
      <c r="H857" s="468" t="str">
        <f>IF(LEFT(G857,2)="48","R",IF(D857="","N/A",VLOOKUP(D857,UCM!$A$2:$B$2000,2,FALSE)))</f>
        <v>N/A</v>
      </c>
      <c r="I857" s="491"/>
      <c r="J857" s="492"/>
      <c r="K857" s="493"/>
      <c r="L857" s="491"/>
      <c r="M857" s="492"/>
      <c r="N857" s="493"/>
    </row>
    <row r="858" spans="1:14" ht="23.1" customHeight="1" x14ac:dyDescent="0.2">
      <c r="A858" s="228">
        <v>845</v>
      </c>
      <c r="B858" s="488"/>
      <c r="C858" s="466"/>
      <c r="D858" s="489"/>
      <c r="E858" s="467" t="str">
        <f t="shared" si="13"/>
        <v/>
      </c>
      <c r="F858" s="247"/>
      <c r="G858" s="126"/>
      <c r="H858" s="468" t="str">
        <f>IF(LEFT(G858,2)="48","R",IF(D858="","N/A",VLOOKUP(D858,UCM!$A$2:$B$2000,2,FALSE)))</f>
        <v>N/A</v>
      </c>
      <c r="I858" s="491"/>
      <c r="J858" s="492"/>
      <c r="K858" s="493"/>
      <c r="L858" s="491"/>
      <c r="M858" s="492"/>
      <c r="N858" s="493"/>
    </row>
    <row r="859" spans="1:14" ht="23.1" customHeight="1" x14ac:dyDescent="0.2">
      <c r="A859" s="228">
        <v>846</v>
      </c>
      <c r="B859" s="488"/>
      <c r="C859" s="466"/>
      <c r="D859" s="489"/>
      <c r="E859" s="467" t="str">
        <f t="shared" si="13"/>
        <v/>
      </c>
      <c r="F859" s="247"/>
      <c r="G859" s="126"/>
      <c r="H859" s="468" t="str">
        <f>IF(LEFT(G859,2)="48","R",IF(D859="","N/A",VLOOKUP(D859,UCM!$A$2:$B$2000,2,FALSE)))</f>
        <v>N/A</v>
      </c>
      <c r="I859" s="491"/>
      <c r="J859" s="492"/>
      <c r="K859" s="493"/>
      <c r="L859" s="491"/>
      <c r="M859" s="492"/>
      <c r="N859" s="493"/>
    </row>
    <row r="860" spans="1:14" ht="23.1" customHeight="1" x14ac:dyDescent="0.2">
      <c r="A860" s="490">
        <v>847</v>
      </c>
      <c r="B860" s="488"/>
      <c r="C860" s="466"/>
      <c r="D860" s="489"/>
      <c r="E860" s="467" t="str">
        <f t="shared" si="13"/>
        <v/>
      </c>
      <c r="F860" s="247"/>
      <c r="G860" s="126"/>
      <c r="H860" s="468" t="str">
        <f>IF(LEFT(G860,2)="48","R",IF(D860="","N/A",VLOOKUP(D860,UCM!$A$2:$B$2000,2,FALSE)))</f>
        <v>N/A</v>
      </c>
      <c r="I860" s="491"/>
      <c r="J860" s="492"/>
      <c r="K860" s="493"/>
      <c r="L860" s="491"/>
      <c r="M860" s="492"/>
      <c r="N860" s="493"/>
    </row>
    <row r="861" spans="1:14" ht="23.1" customHeight="1" x14ac:dyDescent="0.2">
      <c r="A861" s="228">
        <v>848</v>
      </c>
      <c r="B861" s="488"/>
      <c r="C861" s="466"/>
      <c r="D861" s="489"/>
      <c r="E861" s="467" t="str">
        <f t="shared" si="13"/>
        <v/>
      </c>
      <c r="F861" s="247"/>
      <c r="G861" s="126"/>
      <c r="H861" s="468" t="str">
        <f>IF(LEFT(G861,2)="48","R",IF(D861="","N/A",VLOOKUP(D861,UCM!$A$2:$B$2000,2,FALSE)))</f>
        <v>N/A</v>
      </c>
      <c r="I861" s="491"/>
      <c r="J861" s="492"/>
      <c r="K861" s="493"/>
      <c r="L861" s="491"/>
      <c r="M861" s="492"/>
      <c r="N861" s="493"/>
    </row>
    <row r="862" spans="1:14" ht="23.1" customHeight="1" x14ac:dyDescent="0.2">
      <c r="A862" s="228">
        <v>849</v>
      </c>
      <c r="B862" s="488"/>
      <c r="C862" s="466"/>
      <c r="D862" s="489"/>
      <c r="E862" s="467" t="str">
        <f t="shared" si="13"/>
        <v/>
      </c>
      <c r="F862" s="247"/>
      <c r="G862" s="126"/>
      <c r="H862" s="468" t="str">
        <f>IF(LEFT(G862,2)="48","R",IF(D862="","N/A",VLOOKUP(D862,UCM!$A$2:$B$2000,2,FALSE)))</f>
        <v>N/A</v>
      </c>
      <c r="I862" s="491"/>
      <c r="J862" s="492"/>
      <c r="K862" s="493"/>
      <c r="L862" s="491"/>
      <c r="M862" s="492"/>
      <c r="N862" s="493"/>
    </row>
    <row r="863" spans="1:14" ht="23.1" customHeight="1" x14ac:dyDescent="0.2">
      <c r="A863" s="490">
        <v>850</v>
      </c>
      <c r="B863" s="488"/>
      <c r="C863" s="466"/>
      <c r="D863" s="489"/>
      <c r="E863" s="467" t="str">
        <f t="shared" si="13"/>
        <v/>
      </c>
      <c r="F863" s="247"/>
      <c r="G863" s="126"/>
      <c r="H863" s="468" t="str">
        <f>IF(LEFT(G863,2)="48","R",IF(D863="","N/A",VLOOKUP(D863,UCM!$A$2:$B$2000,2,FALSE)))</f>
        <v>N/A</v>
      </c>
      <c r="I863" s="491"/>
      <c r="J863" s="492"/>
      <c r="K863" s="493"/>
      <c r="L863" s="491"/>
      <c r="M863" s="492"/>
      <c r="N863" s="493"/>
    </row>
    <row r="864" spans="1:14" ht="23.1" customHeight="1" x14ac:dyDescent="0.2">
      <c r="A864" s="228">
        <v>851</v>
      </c>
      <c r="B864" s="488"/>
      <c r="C864" s="466"/>
      <c r="D864" s="489"/>
      <c r="E864" s="467" t="str">
        <f t="shared" si="13"/>
        <v/>
      </c>
      <c r="F864" s="247"/>
      <c r="G864" s="126"/>
      <c r="H864" s="468" t="str">
        <f>IF(LEFT(G864,2)="48","R",IF(D864="","N/A",VLOOKUP(D864,UCM!$A$2:$B$2000,2,FALSE)))</f>
        <v>N/A</v>
      </c>
      <c r="I864" s="491"/>
      <c r="J864" s="492"/>
      <c r="K864" s="493"/>
      <c r="L864" s="491"/>
      <c r="M864" s="492"/>
      <c r="N864" s="493"/>
    </row>
    <row r="865" spans="1:14" ht="23.1" customHeight="1" x14ac:dyDescent="0.2">
      <c r="A865" s="228">
        <v>852</v>
      </c>
      <c r="B865" s="488"/>
      <c r="C865" s="466"/>
      <c r="D865" s="489"/>
      <c r="E865" s="467" t="str">
        <f t="shared" si="13"/>
        <v/>
      </c>
      <c r="F865" s="247"/>
      <c r="G865" s="126"/>
      <c r="H865" s="468" t="str">
        <f>IF(LEFT(G865,2)="48","R",IF(D865="","N/A",VLOOKUP(D865,UCM!$A$2:$B$2000,2,FALSE)))</f>
        <v>N/A</v>
      </c>
      <c r="I865" s="491"/>
      <c r="J865" s="492"/>
      <c r="K865" s="493"/>
      <c r="L865" s="491"/>
      <c r="M865" s="492"/>
      <c r="N865" s="493"/>
    </row>
    <row r="866" spans="1:14" ht="23.1" customHeight="1" x14ac:dyDescent="0.2">
      <c r="A866" s="490">
        <v>853</v>
      </c>
      <c r="B866" s="488"/>
      <c r="C866" s="466"/>
      <c r="D866" s="489"/>
      <c r="E866" s="467" t="str">
        <f t="shared" si="13"/>
        <v/>
      </c>
      <c r="F866" s="247"/>
      <c r="G866" s="126"/>
      <c r="H866" s="468" t="str">
        <f>IF(LEFT(G866,2)="48","R",IF(D866="","N/A",VLOOKUP(D866,UCM!$A$2:$B$2000,2,FALSE)))</f>
        <v>N/A</v>
      </c>
      <c r="I866" s="491"/>
      <c r="J866" s="492"/>
      <c r="K866" s="493"/>
      <c r="L866" s="491"/>
      <c r="M866" s="492"/>
      <c r="N866" s="493"/>
    </row>
    <row r="867" spans="1:14" ht="23.1" customHeight="1" x14ac:dyDescent="0.2">
      <c r="A867" s="228">
        <v>854</v>
      </c>
      <c r="B867" s="488"/>
      <c r="C867" s="466"/>
      <c r="D867" s="489"/>
      <c r="E867" s="467" t="str">
        <f t="shared" si="13"/>
        <v/>
      </c>
      <c r="F867" s="247"/>
      <c r="G867" s="126"/>
      <c r="H867" s="468" t="str">
        <f>IF(LEFT(G867,2)="48","R",IF(D867="","N/A",VLOOKUP(D867,UCM!$A$2:$B$2000,2,FALSE)))</f>
        <v>N/A</v>
      </c>
      <c r="I867" s="491"/>
      <c r="J867" s="492"/>
      <c r="K867" s="493"/>
      <c r="L867" s="491"/>
      <c r="M867" s="492"/>
      <c r="N867" s="493"/>
    </row>
    <row r="868" spans="1:14" ht="23.1" customHeight="1" x14ac:dyDescent="0.2">
      <c r="A868" s="228">
        <v>855</v>
      </c>
      <c r="B868" s="488"/>
      <c r="C868" s="466"/>
      <c r="D868" s="489"/>
      <c r="E868" s="467" t="str">
        <f t="shared" si="13"/>
        <v/>
      </c>
      <c r="F868" s="247"/>
      <c r="G868" s="126"/>
      <c r="H868" s="468" t="str">
        <f>IF(LEFT(G868,2)="48","R",IF(D868="","N/A",VLOOKUP(D868,UCM!$A$2:$B$2000,2,FALSE)))</f>
        <v>N/A</v>
      </c>
      <c r="I868" s="491"/>
      <c r="J868" s="492"/>
      <c r="K868" s="493"/>
      <c r="L868" s="491"/>
      <c r="M868" s="492"/>
      <c r="N868" s="493"/>
    </row>
    <row r="869" spans="1:14" ht="23.1" customHeight="1" x14ac:dyDescent="0.2">
      <c r="A869" s="490">
        <v>856</v>
      </c>
      <c r="B869" s="488"/>
      <c r="C869" s="466"/>
      <c r="D869" s="489"/>
      <c r="E869" s="467" t="str">
        <f t="shared" si="13"/>
        <v/>
      </c>
      <c r="F869" s="247"/>
      <c r="G869" s="126"/>
      <c r="H869" s="468" t="str">
        <f>IF(LEFT(G869,2)="48","R",IF(D869="","N/A",VLOOKUP(D869,UCM!$A$2:$B$2000,2,FALSE)))</f>
        <v>N/A</v>
      </c>
      <c r="I869" s="491"/>
      <c r="J869" s="492"/>
      <c r="K869" s="493"/>
      <c r="L869" s="491"/>
      <c r="M869" s="492"/>
      <c r="N869" s="493"/>
    </row>
    <row r="870" spans="1:14" ht="23.1" customHeight="1" x14ac:dyDescent="0.2">
      <c r="A870" s="228">
        <v>857</v>
      </c>
      <c r="B870" s="488"/>
      <c r="C870" s="466"/>
      <c r="D870" s="489"/>
      <c r="E870" s="467" t="str">
        <f t="shared" si="13"/>
        <v/>
      </c>
      <c r="F870" s="247"/>
      <c r="G870" s="126"/>
      <c r="H870" s="468" t="str">
        <f>IF(LEFT(G870,2)="48","R",IF(D870="","N/A",VLOOKUP(D870,UCM!$A$2:$B$2000,2,FALSE)))</f>
        <v>N/A</v>
      </c>
      <c r="I870" s="491"/>
      <c r="J870" s="492"/>
      <c r="K870" s="493"/>
      <c r="L870" s="491"/>
      <c r="M870" s="492"/>
      <c r="N870" s="493"/>
    </row>
    <row r="871" spans="1:14" ht="23.1" customHeight="1" x14ac:dyDescent="0.2">
      <c r="A871" s="228">
        <v>858</v>
      </c>
      <c r="B871" s="488"/>
      <c r="C871" s="466"/>
      <c r="D871" s="489"/>
      <c r="E871" s="467" t="str">
        <f t="shared" si="13"/>
        <v/>
      </c>
      <c r="F871" s="247"/>
      <c r="G871" s="126"/>
      <c r="H871" s="468" t="str">
        <f>IF(LEFT(G871,2)="48","R",IF(D871="","N/A",VLOOKUP(D871,UCM!$A$2:$B$2000,2,FALSE)))</f>
        <v>N/A</v>
      </c>
      <c r="I871" s="491"/>
      <c r="J871" s="492"/>
      <c r="K871" s="493"/>
      <c r="L871" s="491"/>
      <c r="M871" s="492"/>
      <c r="N871" s="493"/>
    </row>
    <row r="872" spans="1:14" ht="23.1" customHeight="1" x14ac:dyDescent="0.2">
      <c r="A872" s="490">
        <v>859</v>
      </c>
      <c r="B872" s="488"/>
      <c r="C872" s="466"/>
      <c r="D872" s="489"/>
      <c r="E872" s="467" t="str">
        <f t="shared" si="13"/>
        <v/>
      </c>
      <c r="F872" s="247"/>
      <c r="G872" s="126"/>
      <c r="H872" s="468" t="str">
        <f>IF(LEFT(G872,2)="48","R",IF(D872="","N/A",VLOOKUP(D872,UCM!$A$2:$B$2000,2,FALSE)))</f>
        <v>N/A</v>
      </c>
      <c r="I872" s="491"/>
      <c r="J872" s="492"/>
      <c r="K872" s="493"/>
      <c r="L872" s="491"/>
      <c r="M872" s="492"/>
      <c r="N872" s="493"/>
    </row>
    <row r="873" spans="1:14" ht="23.1" customHeight="1" x14ac:dyDescent="0.2">
      <c r="A873" s="228">
        <v>860</v>
      </c>
      <c r="B873" s="488"/>
      <c r="C873" s="466"/>
      <c r="D873" s="489"/>
      <c r="E873" s="467" t="str">
        <f t="shared" si="13"/>
        <v/>
      </c>
      <c r="F873" s="247"/>
      <c r="G873" s="126"/>
      <c r="H873" s="468" t="str">
        <f>IF(LEFT(G873,2)="48","R",IF(D873="","N/A",VLOOKUP(D873,UCM!$A$2:$B$2000,2,FALSE)))</f>
        <v>N/A</v>
      </c>
      <c r="I873" s="491"/>
      <c r="J873" s="492"/>
      <c r="K873" s="493"/>
      <c r="L873" s="491"/>
      <c r="M873" s="492"/>
      <c r="N873" s="493"/>
    </row>
    <row r="874" spans="1:14" ht="23.1" customHeight="1" x14ac:dyDescent="0.2">
      <c r="A874" s="228">
        <v>861</v>
      </c>
      <c r="B874" s="488"/>
      <c r="C874" s="466"/>
      <c r="D874" s="489"/>
      <c r="E874" s="467" t="str">
        <f t="shared" si="13"/>
        <v/>
      </c>
      <c r="F874" s="247"/>
      <c r="G874" s="126"/>
      <c r="H874" s="468" t="str">
        <f>IF(LEFT(G874,2)="48","R",IF(D874="","N/A",VLOOKUP(D874,UCM!$A$2:$B$2000,2,FALSE)))</f>
        <v>N/A</v>
      </c>
      <c r="I874" s="491"/>
      <c r="J874" s="492"/>
      <c r="K874" s="493"/>
      <c r="L874" s="491"/>
      <c r="M874" s="492"/>
      <c r="N874" s="493"/>
    </row>
    <row r="875" spans="1:14" ht="23.1" customHeight="1" x14ac:dyDescent="0.2">
      <c r="A875" s="490">
        <v>862</v>
      </c>
      <c r="B875" s="488"/>
      <c r="C875" s="466"/>
      <c r="D875" s="489"/>
      <c r="E875" s="467" t="str">
        <f t="shared" si="13"/>
        <v/>
      </c>
      <c r="F875" s="247"/>
      <c r="G875" s="126"/>
      <c r="H875" s="468" t="str">
        <f>IF(LEFT(G875,2)="48","R",IF(D875="","N/A",VLOOKUP(D875,UCM!$A$2:$B$2000,2,FALSE)))</f>
        <v>N/A</v>
      </c>
      <c r="I875" s="491"/>
      <c r="J875" s="492"/>
      <c r="K875" s="493"/>
      <c r="L875" s="491"/>
      <c r="M875" s="492"/>
      <c r="N875" s="493"/>
    </row>
    <row r="876" spans="1:14" ht="23.1" customHeight="1" x14ac:dyDescent="0.2">
      <c r="A876" s="228">
        <v>863</v>
      </c>
      <c r="B876" s="488"/>
      <c r="C876" s="466"/>
      <c r="D876" s="489"/>
      <c r="E876" s="467" t="str">
        <f t="shared" si="13"/>
        <v/>
      </c>
      <c r="F876" s="247"/>
      <c r="G876" s="126"/>
      <c r="H876" s="468" t="str">
        <f>IF(LEFT(G876,2)="48","R",IF(D876="","N/A",VLOOKUP(D876,UCM!$A$2:$B$2000,2,FALSE)))</f>
        <v>N/A</v>
      </c>
      <c r="I876" s="491"/>
      <c r="J876" s="492"/>
      <c r="K876" s="493"/>
      <c r="L876" s="491"/>
      <c r="M876" s="492"/>
      <c r="N876" s="493"/>
    </row>
    <row r="877" spans="1:14" ht="23.1" customHeight="1" x14ac:dyDescent="0.2">
      <c r="A877" s="228">
        <v>864</v>
      </c>
      <c r="B877" s="488"/>
      <c r="C877" s="466"/>
      <c r="D877" s="489"/>
      <c r="E877" s="467" t="str">
        <f t="shared" si="13"/>
        <v/>
      </c>
      <c r="F877" s="247"/>
      <c r="G877" s="126"/>
      <c r="H877" s="468" t="str">
        <f>IF(LEFT(G877,2)="48","R",IF(D877="","N/A",VLOOKUP(D877,UCM!$A$2:$B$2000,2,FALSE)))</f>
        <v>N/A</v>
      </c>
      <c r="I877" s="491"/>
      <c r="J877" s="492"/>
      <c r="K877" s="493"/>
      <c r="L877" s="491"/>
      <c r="M877" s="492"/>
      <c r="N877" s="493"/>
    </row>
    <row r="878" spans="1:14" ht="23.1" customHeight="1" x14ac:dyDescent="0.2">
      <c r="A878" s="490">
        <v>865</v>
      </c>
      <c r="B878" s="488"/>
      <c r="C878" s="466"/>
      <c r="D878" s="489"/>
      <c r="E878" s="467" t="str">
        <f t="shared" si="13"/>
        <v/>
      </c>
      <c r="F878" s="247"/>
      <c r="G878" s="126"/>
      <c r="H878" s="468" t="str">
        <f>IF(LEFT(G878,2)="48","R",IF(D878="","N/A",VLOOKUP(D878,UCM!$A$2:$B$2000,2,FALSE)))</f>
        <v>N/A</v>
      </c>
      <c r="I878" s="491"/>
      <c r="J878" s="492"/>
      <c r="K878" s="493"/>
      <c r="L878" s="491"/>
      <c r="M878" s="492"/>
      <c r="N878" s="493"/>
    </row>
    <row r="879" spans="1:14" ht="23.1" customHeight="1" x14ac:dyDescent="0.2">
      <c r="A879" s="228">
        <v>866</v>
      </c>
      <c r="B879" s="488"/>
      <c r="C879" s="466"/>
      <c r="D879" s="489"/>
      <c r="E879" s="467" t="str">
        <f t="shared" si="13"/>
        <v/>
      </c>
      <c r="F879" s="247"/>
      <c r="G879" s="126"/>
      <c r="H879" s="468" t="str">
        <f>IF(LEFT(G879,2)="48","R",IF(D879="","N/A",VLOOKUP(D879,UCM!$A$2:$B$2000,2,FALSE)))</f>
        <v>N/A</v>
      </c>
      <c r="I879" s="491"/>
      <c r="J879" s="492"/>
      <c r="K879" s="493"/>
      <c r="L879" s="491"/>
      <c r="M879" s="492"/>
      <c r="N879" s="493"/>
    </row>
    <row r="880" spans="1:14" ht="23.1" customHeight="1" x14ac:dyDescent="0.2">
      <c r="A880" s="228">
        <v>867</v>
      </c>
      <c r="B880" s="488"/>
      <c r="C880" s="466"/>
      <c r="D880" s="489"/>
      <c r="E880" s="467" t="str">
        <f t="shared" si="13"/>
        <v/>
      </c>
      <c r="F880" s="247"/>
      <c r="G880" s="126"/>
      <c r="H880" s="468" t="str">
        <f>IF(LEFT(G880,2)="48","R",IF(D880="","N/A",VLOOKUP(D880,UCM!$A$2:$B$2000,2,FALSE)))</f>
        <v>N/A</v>
      </c>
      <c r="I880" s="491"/>
      <c r="J880" s="492"/>
      <c r="K880" s="493"/>
      <c r="L880" s="491"/>
      <c r="M880" s="492"/>
      <c r="N880" s="493"/>
    </row>
    <row r="881" spans="1:14" ht="23.1" customHeight="1" x14ac:dyDescent="0.2">
      <c r="A881" s="490">
        <v>868</v>
      </c>
      <c r="B881" s="488"/>
      <c r="C881" s="466"/>
      <c r="D881" s="489"/>
      <c r="E881" s="467" t="str">
        <f t="shared" si="13"/>
        <v/>
      </c>
      <c r="F881" s="247"/>
      <c r="G881" s="126"/>
      <c r="H881" s="468" t="str">
        <f>IF(LEFT(G881,2)="48","R",IF(D881="","N/A",VLOOKUP(D881,UCM!$A$2:$B$2000,2,FALSE)))</f>
        <v>N/A</v>
      </c>
      <c r="I881" s="491"/>
      <c r="J881" s="492"/>
      <c r="K881" s="493"/>
      <c r="L881" s="491"/>
      <c r="M881" s="492"/>
      <c r="N881" s="493"/>
    </row>
    <row r="882" spans="1:14" ht="23.1" customHeight="1" x14ac:dyDescent="0.2">
      <c r="A882" s="228">
        <v>869</v>
      </c>
      <c r="B882" s="488"/>
      <c r="C882" s="466"/>
      <c r="D882" s="489"/>
      <c r="E882" s="467" t="str">
        <f t="shared" si="13"/>
        <v/>
      </c>
      <c r="F882" s="247"/>
      <c r="G882" s="126"/>
      <c r="H882" s="468" t="str">
        <f>IF(LEFT(G882,2)="48","R",IF(D882="","N/A",VLOOKUP(D882,UCM!$A$2:$B$2000,2,FALSE)))</f>
        <v>N/A</v>
      </c>
      <c r="I882" s="491"/>
      <c r="J882" s="492"/>
      <c r="K882" s="493"/>
      <c r="L882" s="491"/>
      <c r="M882" s="492"/>
      <c r="N882" s="493"/>
    </row>
    <row r="883" spans="1:14" ht="23.1" customHeight="1" x14ac:dyDescent="0.2">
      <c r="A883" s="228">
        <v>870</v>
      </c>
      <c r="B883" s="488"/>
      <c r="C883" s="466"/>
      <c r="D883" s="489"/>
      <c r="E883" s="467" t="str">
        <f t="shared" si="13"/>
        <v/>
      </c>
      <c r="F883" s="247"/>
      <c r="G883" s="126"/>
      <c r="H883" s="468" t="str">
        <f>IF(LEFT(G883,2)="48","R",IF(D883="","N/A",VLOOKUP(D883,UCM!$A$2:$B$2000,2,FALSE)))</f>
        <v>N/A</v>
      </c>
      <c r="I883" s="491"/>
      <c r="J883" s="492"/>
      <c r="K883" s="493"/>
      <c r="L883" s="491"/>
      <c r="M883" s="492"/>
      <c r="N883" s="493"/>
    </row>
    <row r="884" spans="1:14" ht="23.1" customHeight="1" x14ac:dyDescent="0.2">
      <c r="A884" s="490">
        <v>871</v>
      </c>
      <c r="B884" s="488"/>
      <c r="C884" s="466"/>
      <c r="D884" s="489"/>
      <c r="E884" s="467" t="str">
        <f t="shared" si="13"/>
        <v/>
      </c>
      <c r="F884" s="247"/>
      <c r="G884" s="126"/>
      <c r="H884" s="468" t="str">
        <f>IF(LEFT(G884,2)="48","R",IF(D884="","N/A",VLOOKUP(D884,UCM!$A$2:$B$2000,2,FALSE)))</f>
        <v>N/A</v>
      </c>
      <c r="I884" s="491"/>
      <c r="J884" s="492"/>
      <c r="K884" s="493"/>
      <c r="L884" s="491"/>
      <c r="M884" s="492"/>
      <c r="N884" s="493"/>
    </row>
    <row r="885" spans="1:14" ht="23.1" customHeight="1" x14ac:dyDescent="0.2">
      <c r="A885" s="228">
        <v>872</v>
      </c>
      <c r="B885" s="488"/>
      <c r="C885" s="466"/>
      <c r="D885" s="489"/>
      <c r="E885" s="467" t="str">
        <f t="shared" si="13"/>
        <v/>
      </c>
      <c r="F885" s="247"/>
      <c r="G885" s="126"/>
      <c r="H885" s="468" t="str">
        <f>IF(LEFT(G885,2)="48","R",IF(D885="","N/A",VLOOKUP(D885,UCM!$A$2:$B$2000,2,FALSE)))</f>
        <v>N/A</v>
      </c>
      <c r="I885" s="491"/>
      <c r="J885" s="492"/>
      <c r="K885" s="493"/>
      <c r="L885" s="491"/>
      <c r="M885" s="492"/>
      <c r="N885" s="493"/>
    </row>
    <row r="886" spans="1:14" ht="23.1" customHeight="1" x14ac:dyDescent="0.2">
      <c r="A886" s="228">
        <v>873</v>
      </c>
      <c r="B886" s="488"/>
      <c r="C886" s="466"/>
      <c r="D886" s="489"/>
      <c r="E886" s="467" t="str">
        <f t="shared" si="13"/>
        <v/>
      </c>
      <c r="F886" s="247"/>
      <c r="G886" s="126"/>
      <c r="H886" s="468" t="str">
        <f>IF(LEFT(G886,2)="48","R",IF(D886="","N/A",VLOOKUP(D886,UCM!$A$2:$B$2000,2,FALSE)))</f>
        <v>N/A</v>
      </c>
      <c r="I886" s="491"/>
      <c r="J886" s="492"/>
      <c r="K886" s="493"/>
      <c r="L886" s="491"/>
      <c r="M886" s="492"/>
      <c r="N886" s="493"/>
    </row>
    <row r="887" spans="1:14" ht="23.1" customHeight="1" x14ac:dyDescent="0.2">
      <c r="A887" s="490">
        <v>874</v>
      </c>
      <c r="B887" s="488"/>
      <c r="C887" s="466"/>
      <c r="D887" s="489"/>
      <c r="E887" s="467" t="str">
        <f t="shared" si="13"/>
        <v/>
      </c>
      <c r="F887" s="247"/>
      <c r="G887" s="126"/>
      <c r="H887" s="468" t="str">
        <f>IF(LEFT(G887,2)="48","R",IF(D887="","N/A",VLOOKUP(D887,UCM!$A$2:$B$2000,2,FALSE)))</f>
        <v>N/A</v>
      </c>
      <c r="I887" s="491"/>
      <c r="J887" s="492"/>
      <c r="K887" s="493"/>
      <c r="L887" s="491"/>
      <c r="M887" s="492"/>
      <c r="N887" s="493"/>
    </row>
    <row r="888" spans="1:14" ht="23.1" customHeight="1" x14ac:dyDescent="0.2">
      <c r="A888" s="228">
        <v>875</v>
      </c>
      <c r="B888" s="488"/>
      <c r="C888" s="466"/>
      <c r="D888" s="489"/>
      <c r="E888" s="467" t="str">
        <f t="shared" si="13"/>
        <v/>
      </c>
      <c r="F888" s="247"/>
      <c r="G888" s="126"/>
      <c r="H888" s="468" t="str">
        <f>IF(LEFT(G888,2)="48","R",IF(D888="","N/A",VLOOKUP(D888,UCM!$A$2:$B$2000,2,FALSE)))</f>
        <v>N/A</v>
      </c>
      <c r="I888" s="491"/>
      <c r="J888" s="492"/>
      <c r="K888" s="493"/>
      <c r="L888" s="491"/>
      <c r="M888" s="492"/>
      <c r="N888" s="493"/>
    </row>
    <row r="889" spans="1:14" ht="23.1" customHeight="1" x14ac:dyDescent="0.2">
      <c r="A889" s="228">
        <v>876</v>
      </c>
      <c r="B889" s="488"/>
      <c r="C889" s="466"/>
      <c r="D889" s="489"/>
      <c r="E889" s="467" t="str">
        <f t="shared" si="13"/>
        <v/>
      </c>
      <c r="F889" s="247"/>
      <c r="G889" s="126"/>
      <c r="H889" s="468" t="str">
        <f>IF(LEFT(G889,2)="48","R",IF(D889="","N/A",VLOOKUP(D889,UCM!$A$2:$B$2000,2,FALSE)))</f>
        <v>N/A</v>
      </c>
      <c r="I889" s="491"/>
      <c r="J889" s="492"/>
      <c r="K889" s="493"/>
      <c r="L889" s="491"/>
      <c r="M889" s="492"/>
      <c r="N889" s="493"/>
    </row>
    <row r="890" spans="1:14" ht="23.1" customHeight="1" x14ac:dyDescent="0.2">
      <c r="A890" s="490">
        <v>877</v>
      </c>
      <c r="B890" s="488"/>
      <c r="C890" s="466"/>
      <c r="D890" s="489"/>
      <c r="E890" s="467" t="str">
        <f t="shared" si="13"/>
        <v/>
      </c>
      <c r="F890" s="247"/>
      <c r="G890" s="126"/>
      <c r="H890" s="468" t="str">
        <f>IF(LEFT(G890,2)="48","R",IF(D890="","N/A",VLOOKUP(D890,UCM!$A$2:$B$2000,2,FALSE)))</f>
        <v>N/A</v>
      </c>
      <c r="I890" s="491"/>
      <c r="J890" s="492"/>
      <c r="K890" s="493"/>
      <c r="L890" s="491"/>
      <c r="M890" s="492"/>
      <c r="N890" s="493"/>
    </row>
    <row r="891" spans="1:14" ht="23.1" customHeight="1" x14ac:dyDescent="0.2">
      <c r="A891" s="228">
        <v>878</v>
      </c>
      <c r="B891" s="488"/>
      <c r="C891" s="466"/>
      <c r="D891" s="489"/>
      <c r="E891" s="467" t="str">
        <f t="shared" si="13"/>
        <v/>
      </c>
      <c r="F891" s="247"/>
      <c r="G891" s="126"/>
      <c r="H891" s="468" t="str">
        <f>IF(LEFT(G891,2)="48","R",IF(D891="","N/A",VLOOKUP(D891,UCM!$A$2:$B$2000,2,FALSE)))</f>
        <v>N/A</v>
      </c>
      <c r="I891" s="491"/>
      <c r="J891" s="492"/>
      <c r="K891" s="493"/>
      <c r="L891" s="491"/>
      <c r="M891" s="492"/>
      <c r="N891" s="493"/>
    </row>
    <row r="892" spans="1:14" ht="23.1" customHeight="1" x14ac:dyDescent="0.2">
      <c r="A892" s="228">
        <v>879</v>
      </c>
      <c r="B892" s="488"/>
      <c r="C892" s="466"/>
      <c r="D892" s="489"/>
      <c r="E892" s="467" t="str">
        <f t="shared" si="13"/>
        <v/>
      </c>
      <c r="F892" s="247"/>
      <c r="G892" s="126"/>
      <c r="H892" s="468" t="str">
        <f>IF(LEFT(G892,2)="48","R",IF(D892="","N/A",VLOOKUP(D892,UCM!$A$2:$B$2000,2,FALSE)))</f>
        <v>N/A</v>
      </c>
      <c r="I892" s="491"/>
      <c r="J892" s="492"/>
      <c r="K892" s="493"/>
      <c r="L892" s="491"/>
      <c r="M892" s="492"/>
      <c r="N892" s="493"/>
    </row>
    <row r="893" spans="1:14" ht="23.1" customHeight="1" x14ac:dyDescent="0.2">
      <c r="A893" s="490">
        <v>880</v>
      </c>
      <c r="B893" s="488"/>
      <c r="C893" s="466"/>
      <c r="D893" s="489"/>
      <c r="E893" s="467" t="str">
        <f t="shared" si="13"/>
        <v/>
      </c>
      <c r="F893" s="247"/>
      <c r="G893" s="126"/>
      <c r="H893" s="468" t="str">
        <f>IF(LEFT(G893,2)="48","R",IF(D893="","N/A",VLOOKUP(D893,UCM!$A$2:$B$2000,2,FALSE)))</f>
        <v>N/A</v>
      </c>
      <c r="I893" s="491"/>
      <c r="J893" s="492"/>
      <c r="K893" s="493"/>
      <c r="L893" s="491"/>
      <c r="M893" s="492"/>
      <c r="N893" s="493"/>
    </row>
    <row r="894" spans="1:14" ht="23.1" customHeight="1" x14ac:dyDescent="0.2">
      <c r="A894" s="228">
        <v>881</v>
      </c>
      <c r="B894" s="488"/>
      <c r="C894" s="466"/>
      <c r="D894" s="489"/>
      <c r="E894" s="467" t="str">
        <f t="shared" ref="E894:E957" si="14">IF(B894="","",(CONCATENATE(TEXT(B894,"###0000_);[Red](#,##0)")," ", TEXT(C894,"###000_);[Red](#,##0)")," ", TEXT(D894,"###0000_);[Red](#,##0)"))))</f>
        <v/>
      </c>
      <c r="F894" s="247"/>
      <c r="G894" s="126"/>
      <c r="H894" s="468" t="str">
        <f>IF(LEFT(G894,2)="48","R",IF(D894="","N/A",VLOOKUP(D894,UCM!$A$2:$B$2000,2,FALSE)))</f>
        <v>N/A</v>
      </c>
      <c r="I894" s="491"/>
      <c r="J894" s="492"/>
      <c r="K894" s="493"/>
      <c r="L894" s="491"/>
      <c r="M894" s="492"/>
      <c r="N894" s="493"/>
    </row>
    <row r="895" spans="1:14" ht="23.1" customHeight="1" x14ac:dyDescent="0.2">
      <c r="A895" s="228">
        <v>882</v>
      </c>
      <c r="B895" s="488"/>
      <c r="C895" s="466"/>
      <c r="D895" s="489"/>
      <c r="E895" s="467" t="str">
        <f t="shared" si="14"/>
        <v/>
      </c>
      <c r="F895" s="247"/>
      <c r="G895" s="126"/>
      <c r="H895" s="468" t="str">
        <f>IF(LEFT(G895,2)="48","R",IF(D895="","N/A",VLOOKUP(D895,UCM!$A$2:$B$2000,2,FALSE)))</f>
        <v>N/A</v>
      </c>
      <c r="I895" s="491"/>
      <c r="J895" s="492"/>
      <c r="K895" s="493"/>
      <c r="L895" s="491"/>
      <c r="M895" s="492"/>
      <c r="N895" s="493"/>
    </row>
    <row r="896" spans="1:14" ht="23.1" customHeight="1" x14ac:dyDescent="0.2">
      <c r="A896" s="490">
        <v>883</v>
      </c>
      <c r="B896" s="488"/>
      <c r="C896" s="466"/>
      <c r="D896" s="489"/>
      <c r="E896" s="467" t="str">
        <f t="shared" si="14"/>
        <v/>
      </c>
      <c r="F896" s="247"/>
      <c r="G896" s="126"/>
      <c r="H896" s="468" t="str">
        <f>IF(LEFT(G896,2)="48","R",IF(D896="","N/A",VLOOKUP(D896,UCM!$A$2:$B$2000,2,FALSE)))</f>
        <v>N/A</v>
      </c>
      <c r="I896" s="491"/>
      <c r="J896" s="492"/>
      <c r="K896" s="493"/>
      <c r="L896" s="491"/>
      <c r="M896" s="492"/>
      <c r="N896" s="493"/>
    </row>
    <row r="897" spans="1:14" ht="23.1" customHeight="1" x14ac:dyDescent="0.2">
      <c r="A897" s="228">
        <v>884</v>
      </c>
      <c r="B897" s="488"/>
      <c r="C897" s="466"/>
      <c r="D897" s="489"/>
      <c r="E897" s="467" t="str">
        <f t="shared" si="14"/>
        <v/>
      </c>
      <c r="F897" s="247"/>
      <c r="G897" s="126"/>
      <c r="H897" s="468" t="str">
        <f>IF(LEFT(G897,2)="48","R",IF(D897="","N/A",VLOOKUP(D897,UCM!$A$2:$B$2000,2,FALSE)))</f>
        <v>N/A</v>
      </c>
      <c r="I897" s="491"/>
      <c r="J897" s="492"/>
      <c r="K897" s="493"/>
      <c r="L897" s="491"/>
      <c r="M897" s="492"/>
      <c r="N897" s="493"/>
    </row>
    <row r="898" spans="1:14" ht="23.1" customHeight="1" x14ac:dyDescent="0.2">
      <c r="A898" s="228">
        <v>885</v>
      </c>
      <c r="B898" s="488"/>
      <c r="C898" s="466"/>
      <c r="D898" s="489"/>
      <c r="E898" s="467" t="str">
        <f t="shared" si="14"/>
        <v/>
      </c>
      <c r="F898" s="247"/>
      <c r="G898" s="126"/>
      <c r="H898" s="468" t="str">
        <f>IF(LEFT(G898,2)="48","R",IF(D898="","N/A",VLOOKUP(D898,UCM!$A$2:$B$2000,2,FALSE)))</f>
        <v>N/A</v>
      </c>
      <c r="I898" s="491"/>
      <c r="J898" s="492"/>
      <c r="K898" s="493"/>
      <c r="L898" s="491"/>
      <c r="M898" s="492"/>
      <c r="N898" s="493"/>
    </row>
    <row r="899" spans="1:14" ht="23.1" customHeight="1" x14ac:dyDescent="0.2">
      <c r="A899" s="490">
        <v>886</v>
      </c>
      <c r="B899" s="488"/>
      <c r="C899" s="466"/>
      <c r="D899" s="489"/>
      <c r="E899" s="467" t="str">
        <f t="shared" si="14"/>
        <v/>
      </c>
      <c r="F899" s="247"/>
      <c r="G899" s="126"/>
      <c r="H899" s="468" t="str">
        <f>IF(LEFT(G899,2)="48","R",IF(D899="","N/A",VLOOKUP(D899,UCM!$A$2:$B$2000,2,FALSE)))</f>
        <v>N/A</v>
      </c>
      <c r="I899" s="491"/>
      <c r="J899" s="492"/>
      <c r="K899" s="493"/>
      <c r="L899" s="491"/>
      <c r="M899" s="492"/>
      <c r="N899" s="493"/>
    </row>
    <row r="900" spans="1:14" ht="23.1" customHeight="1" x14ac:dyDescent="0.2">
      <c r="A900" s="228">
        <v>887</v>
      </c>
      <c r="B900" s="488"/>
      <c r="C900" s="466"/>
      <c r="D900" s="489"/>
      <c r="E900" s="467" t="str">
        <f t="shared" si="14"/>
        <v/>
      </c>
      <c r="F900" s="247"/>
      <c r="G900" s="126"/>
      <c r="H900" s="468" t="str">
        <f>IF(LEFT(G900,2)="48","R",IF(D900="","N/A",VLOOKUP(D900,UCM!$A$2:$B$2000,2,FALSE)))</f>
        <v>N/A</v>
      </c>
      <c r="I900" s="491"/>
      <c r="J900" s="492"/>
      <c r="K900" s="493"/>
      <c r="L900" s="491"/>
      <c r="M900" s="492"/>
      <c r="N900" s="493"/>
    </row>
    <row r="901" spans="1:14" ht="23.1" customHeight="1" x14ac:dyDescent="0.2">
      <c r="A901" s="228">
        <v>888</v>
      </c>
      <c r="B901" s="488"/>
      <c r="C901" s="466"/>
      <c r="D901" s="489"/>
      <c r="E901" s="467" t="str">
        <f t="shared" si="14"/>
        <v/>
      </c>
      <c r="F901" s="247"/>
      <c r="G901" s="126"/>
      <c r="H901" s="468" t="str">
        <f>IF(LEFT(G901,2)="48","R",IF(D901="","N/A",VLOOKUP(D901,UCM!$A$2:$B$2000,2,FALSE)))</f>
        <v>N/A</v>
      </c>
      <c r="I901" s="491"/>
      <c r="J901" s="492"/>
      <c r="K901" s="493"/>
      <c r="L901" s="491"/>
      <c r="M901" s="492"/>
      <c r="N901" s="493"/>
    </row>
    <row r="902" spans="1:14" ht="23.1" customHeight="1" x14ac:dyDescent="0.2">
      <c r="A902" s="490">
        <v>889</v>
      </c>
      <c r="B902" s="488"/>
      <c r="C902" s="466"/>
      <c r="D902" s="489"/>
      <c r="E902" s="467" t="str">
        <f t="shared" si="14"/>
        <v/>
      </c>
      <c r="F902" s="247"/>
      <c r="G902" s="126"/>
      <c r="H902" s="468" t="str">
        <f>IF(LEFT(G902,2)="48","R",IF(D902="","N/A",VLOOKUP(D902,UCM!$A$2:$B$2000,2,FALSE)))</f>
        <v>N/A</v>
      </c>
      <c r="I902" s="491"/>
      <c r="J902" s="492"/>
      <c r="K902" s="493"/>
      <c r="L902" s="491"/>
      <c r="M902" s="492"/>
      <c r="N902" s="493"/>
    </row>
    <row r="903" spans="1:14" ht="23.1" customHeight="1" x14ac:dyDescent="0.2">
      <c r="A903" s="228">
        <v>890</v>
      </c>
      <c r="B903" s="488"/>
      <c r="C903" s="466"/>
      <c r="D903" s="489"/>
      <c r="E903" s="467" t="str">
        <f t="shared" si="14"/>
        <v/>
      </c>
      <c r="F903" s="247"/>
      <c r="G903" s="126"/>
      <c r="H903" s="468" t="str">
        <f>IF(LEFT(G903,2)="48","R",IF(D903="","N/A",VLOOKUP(D903,UCM!$A$2:$B$2000,2,FALSE)))</f>
        <v>N/A</v>
      </c>
      <c r="I903" s="491"/>
      <c r="J903" s="492"/>
      <c r="K903" s="493"/>
      <c r="L903" s="491"/>
      <c r="M903" s="492"/>
      <c r="N903" s="493"/>
    </row>
    <row r="904" spans="1:14" ht="23.1" customHeight="1" x14ac:dyDescent="0.2">
      <c r="A904" s="228">
        <v>891</v>
      </c>
      <c r="B904" s="488"/>
      <c r="C904" s="466"/>
      <c r="D904" s="489"/>
      <c r="E904" s="467" t="str">
        <f t="shared" si="14"/>
        <v/>
      </c>
      <c r="F904" s="247"/>
      <c r="G904" s="126"/>
      <c r="H904" s="468" t="str">
        <f>IF(LEFT(G904,2)="48","R",IF(D904="","N/A",VLOOKUP(D904,UCM!$A$2:$B$2000,2,FALSE)))</f>
        <v>N/A</v>
      </c>
      <c r="I904" s="491"/>
      <c r="J904" s="492"/>
      <c r="K904" s="493"/>
      <c r="L904" s="491"/>
      <c r="M904" s="492"/>
      <c r="N904" s="493"/>
    </row>
    <row r="905" spans="1:14" ht="23.1" customHeight="1" x14ac:dyDescent="0.2">
      <c r="A905" s="490">
        <v>892</v>
      </c>
      <c r="B905" s="488"/>
      <c r="C905" s="466"/>
      <c r="D905" s="489"/>
      <c r="E905" s="467" t="str">
        <f t="shared" si="14"/>
        <v/>
      </c>
      <c r="F905" s="247"/>
      <c r="G905" s="126"/>
      <c r="H905" s="468" t="str">
        <f>IF(LEFT(G905,2)="48","R",IF(D905="","N/A",VLOOKUP(D905,UCM!$A$2:$B$2000,2,FALSE)))</f>
        <v>N/A</v>
      </c>
      <c r="I905" s="491"/>
      <c r="J905" s="492"/>
      <c r="K905" s="493"/>
      <c r="L905" s="491"/>
      <c r="M905" s="492"/>
      <c r="N905" s="493"/>
    </row>
    <row r="906" spans="1:14" ht="23.1" customHeight="1" x14ac:dyDescent="0.2">
      <c r="A906" s="228">
        <v>893</v>
      </c>
      <c r="B906" s="488"/>
      <c r="C906" s="466"/>
      <c r="D906" s="489"/>
      <c r="E906" s="467" t="str">
        <f t="shared" si="14"/>
        <v/>
      </c>
      <c r="F906" s="247"/>
      <c r="G906" s="126"/>
      <c r="H906" s="468" t="str">
        <f>IF(LEFT(G906,2)="48","R",IF(D906="","N/A",VLOOKUP(D906,UCM!$A$2:$B$2000,2,FALSE)))</f>
        <v>N/A</v>
      </c>
      <c r="I906" s="491"/>
      <c r="J906" s="492"/>
      <c r="K906" s="493"/>
      <c r="L906" s="491"/>
      <c r="M906" s="492"/>
      <c r="N906" s="493"/>
    </row>
    <row r="907" spans="1:14" ht="23.1" customHeight="1" x14ac:dyDescent="0.2">
      <c r="A907" s="228">
        <v>894</v>
      </c>
      <c r="B907" s="488"/>
      <c r="C907" s="466"/>
      <c r="D907" s="489"/>
      <c r="E907" s="467" t="str">
        <f t="shared" si="14"/>
        <v/>
      </c>
      <c r="F907" s="247"/>
      <c r="G907" s="126"/>
      <c r="H907" s="468" t="str">
        <f>IF(LEFT(G907,2)="48","R",IF(D907="","N/A",VLOOKUP(D907,UCM!$A$2:$B$2000,2,FALSE)))</f>
        <v>N/A</v>
      </c>
      <c r="I907" s="491"/>
      <c r="J907" s="492"/>
      <c r="K907" s="493"/>
      <c r="L907" s="491"/>
      <c r="M907" s="492"/>
      <c r="N907" s="493"/>
    </row>
    <row r="908" spans="1:14" ht="23.1" customHeight="1" x14ac:dyDescent="0.2">
      <c r="A908" s="490">
        <v>895</v>
      </c>
      <c r="B908" s="488"/>
      <c r="C908" s="466"/>
      <c r="D908" s="489"/>
      <c r="E908" s="467" t="str">
        <f t="shared" si="14"/>
        <v/>
      </c>
      <c r="F908" s="247"/>
      <c r="G908" s="126"/>
      <c r="H908" s="468" t="str">
        <f>IF(LEFT(G908,2)="48","R",IF(D908="","N/A",VLOOKUP(D908,UCM!$A$2:$B$2000,2,FALSE)))</f>
        <v>N/A</v>
      </c>
      <c r="I908" s="491"/>
      <c r="J908" s="492"/>
      <c r="K908" s="493"/>
      <c r="L908" s="491"/>
      <c r="M908" s="492"/>
      <c r="N908" s="493"/>
    </row>
    <row r="909" spans="1:14" ht="23.1" customHeight="1" x14ac:dyDescent="0.2">
      <c r="A909" s="228">
        <v>896</v>
      </c>
      <c r="B909" s="488"/>
      <c r="C909" s="466"/>
      <c r="D909" s="489"/>
      <c r="E909" s="467" t="str">
        <f t="shared" si="14"/>
        <v/>
      </c>
      <c r="F909" s="247"/>
      <c r="G909" s="126"/>
      <c r="H909" s="468" t="str">
        <f>IF(LEFT(G909,2)="48","R",IF(D909="","N/A",VLOOKUP(D909,UCM!$A$2:$B$2000,2,FALSE)))</f>
        <v>N/A</v>
      </c>
      <c r="I909" s="491"/>
      <c r="J909" s="492"/>
      <c r="K909" s="493"/>
      <c r="L909" s="491"/>
      <c r="M909" s="492"/>
      <c r="N909" s="493"/>
    </row>
    <row r="910" spans="1:14" ht="23.1" customHeight="1" x14ac:dyDescent="0.2">
      <c r="A910" s="228">
        <v>897</v>
      </c>
      <c r="B910" s="488"/>
      <c r="C910" s="466"/>
      <c r="D910" s="489"/>
      <c r="E910" s="467" t="str">
        <f t="shared" si="14"/>
        <v/>
      </c>
      <c r="F910" s="247"/>
      <c r="G910" s="126"/>
      <c r="H910" s="468" t="str">
        <f>IF(LEFT(G910,2)="48","R",IF(D910="","N/A",VLOOKUP(D910,UCM!$A$2:$B$2000,2,FALSE)))</f>
        <v>N/A</v>
      </c>
      <c r="I910" s="491"/>
      <c r="J910" s="492"/>
      <c r="K910" s="493"/>
      <c r="L910" s="491"/>
      <c r="M910" s="492"/>
      <c r="N910" s="493"/>
    </row>
    <row r="911" spans="1:14" ht="23.1" customHeight="1" x14ac:dyDescent="0.2">
      <c r="A911" s="490">
        <v>898</v>
      </c>
      <c r="B911" s="488"/>
      <c r="C911" s="466"/>
      <c r="D911" s="489"/>
      <c r="E911" s="467" t="str">
        <f t="shared" si="14"/>
        <v/>
      </c>
      <c r="F911" s="247"/>
      <c r="G911" s="126"/>
      <c r="H911" s="468" t="str">
        <f>IF(LEFT(G911,2)="48","R",IF(D911="","N/A",VLOOKUP(D911,UCM!$A$2:$B$2000,2,FALSE)))</f>
        <v>N/A</v>
      </c>
      <c r="I911" s="491"/>
      <c r="J911" s="492"/>
      <c r="K911" s="493"/>
      <c r="L911" s="491"/>
      <c r="M911" s="492"/>
      <c r="N911" s="493"/>
    </row>
    <row r="912" spans="1:14" ht="23.1" customHeight="1" x14ac:dyDescent="0.2">
      <c r="A912" s="228">
        <v>899</v>
      </c>
      <c r="B912" s="488"/>
      <c r="C912" s="466"/>
      <c r="D912" s="489"/>
      <c r="E912" s="467" t="str">
        <f t="shared" si="14"/>
        <v/>
      </c>
      <c r="F912" s="247"/>
      <c r="G912" s="126"/>
      <c r="H912" s="468" t="str">
        <f>IF(LEFT(G912,2)="48","R",IF(D912="","N/A",VLOOKUP(D912,UCM!$A$2:$B$2000,2,FALSE)))</f>
        <v>N/A</v>
      </c>
      <c r="I912" s="491"/>
      <c r="J912" s="492"/>
      <c r="K912" s="493"/>
      <c r="L912" s="491"/>
      <c r="M912" s="492"/>
      <c r="N912" s="493"/>
    </row>
    <row r="913" spans="1:14" ht="23.1" customHeight="1" x14ac:dyDescent="0.2">
      <c r="A913" s="228">
        <v>900</v>
      </c>
      <c r="B913" s="488"/>
      <c r="C913" s="466"/>
      <c r="D913" s="489"/>
      <c r="E913" s="467" t="str">
        <f t="shared" si="14"/>
        <v/>
      </c>
      <c r="F913" s="247"/>
      <c r="G913" s="126"/>
      <c r="H913" s="468" t="str">
        <f>IF(LEFT(G913,2)="48","R",IF(D913="","N/A",VLOOKUP(D913,UCM!$A$2:$B$2000,2,FALSE)))</f>
        <v>N/A</v>
      </c>
      <c r="I913" s="491"/>
      <c r="J913" s="492"/>
      <c r="K913" s="493"/>
      <c r="L913" s="491"/>
      <c r="M913" s="492"/>
      <c r="N913" s="493"/>
    </row>
    <row r="914" spans="1:14" ht="23.1" customHeight="1" x14ac:dyDescent="0.2">
      <c r="A914" s="490">
        <v>901</v>
      </c>
      <c r="B914" s="488"/>
      <c r="C914" s="466"/>
      <c r="D914" s="489"/>
      <c r="E914" s="467" t="str">
        <f t="shared" si="14"/>
        <v/>
      </c>
      <c r="F914" s="247"/>
      <c r="G914" s="126"/>
      <c r="H914" s="468" t="str">
        <f>IF(LEFT(G914,2)="48","R",IF(D914="","N/A",VLOOKUP(D914,UCM!$A$2:$B$2000,2,FALSE)))</f>
        <v>N/A</v>
      </c>
      <c r="I914" s="491"/>
      <c r="J914" s="492"/>
      <c r="K914" s="493"/>
      <c r="L914" s="491"/>
      <c r="M914" s="492"/>
      <c r="N914" s="493"/>
    </row>
    <row r="915" spans="1:14" ht="23.1" customHeight="1" x14ac:dyDescent="0.2">
      <c r="A915" s="228">
        <v>902</v>
      </c>
      <c r="B915" s="488"/>
      <c r="C915" s="466"/>
      <c r="D915" s="489"/>
      <c r="E915" s="467" t="str">
        <f t="shared" si="14"/>
        <v/>
      </c>
      <c r="F915" s="247"/>
      <c r="G915" s="126"/>
      <c r="H915" s="468" t="str">
        <f>IF(LEFT(G915,2)="48","R",IF(D915="","N/A",VLOOKUP(D915,UCM!$A$2:$B$2000,2,FALSE)))</f>
        <v>N/A</v>
      </c>
      <c r="I915" s="491"/>
      <c r="J915" s="492"/>
      <c r="K915" s="493"/>
      <c r="L915" s="491"/>
      <c r="M915" s="492"/>
      <c r="N915" s="493"/>
    </row>
    <row r="916" spans="1:14" ht="23.1" customHeight="1" x14ac:dyDescent="0.2">
      <c r="A916" s="228">
        <v>903</v>
      </c>
      <c r="B916" s="488"/>
      <c r="C916" s="466"/>
      <c r="D916" s="489"/>
      <c r="E916" s="467" t="str">
        <f t="shared" si="14"/>
        <v/>
      </c>
      <c r="F916" s="247"/>
      <c r="G916" s="126"/>
      <c r="H916" s="468" t="str">
        <f>IF(LEFT(G916,2)="48","R",IF(D916="","N/A",VLOOKUP(D916,UCM!$A$2:$B$2000,2,FALSE)))</f>
        <v>N/A</v>
      </c>
      <c r="I916" s="491"/>
      <c r="J916" s="492"/>
      <c r="K916" s="493"/>
      <c r="L916" s="491"/>
      <c r="M916" s="492"/>
      <c r="N916" s="493"/>
    </row>
    <row r="917" spans="1:14" ht="23.1" customHeight="1" x14ac:dyDescent="0.2">
      <c r="A917" s="490">
        <v>904</v>
      </c>
      <c r="B917" s="488"/>
      <c r="C917" s="466"/>
      <c r="D917" s="489"/>
      <c r="E917" s="467" t="str">
        <f t="shared" si="14"/>
        <v/>
      </c>
      <c r="F917" s="247"/>
      <c r="G917" s="126"/>
      <c r="H917" s="468" t="str">
        <f>IF(LEFT(G917,2)="48","R",IF(D917="","N/A",VLOOKUP(D917,UCM!$A$2:$B$2000,2,FALSE)))</f>
        <v>N/A</v>
      </c>
      <c r="I917" s="491"/>
      <c r="J917" s="492"/>
      <c r="K917" s="493"/>
      <c r="L917" s="491"/>
      <c r="M917" s="492"/>
      <c r="N917" s="493"/>
    </row>
    <row r="918" spans="1:14" ht="23.1" customHeight="1" x14ac:dyDescent="0.2">
      <c r="A918" s="228">
        <v>905</v>
      </c>
      <c r="B918" s="488"/>
      <c r="C918" s="466"/>
      <c r="D918" s="489"/>
      <c r="E918" s="467" t="str">
        <f t="shared" si="14"/>
        <v/>
      </c>
      <c r="F918" s="247"/>
      <c r="G918" s="126"/>
      <c r="H918" s="468" t="str">
        <f>IF(LEFT(G918,2)="48","R",IF(D918="","N/A",VLOOKUP(D918,UCM!$A$2:$B$2000,2,FALSE)))</f>
        <v>N/A</v>
      </c>
      <c r="I918" s="491"/>
      <c r="J918" s="492"/>
      <c r="K918" s="493"/>
      <c r="L918" s="491"/>
      <c r="M918" s="492"/>
      <c r="N918" s="493"/>
    </row>
    <row r="919" spans="1:14" ht="23.1" customHeight="1" x14ac:dyDescent="0.2">
      <c r="A919" s="228">
        <v>906</v>
      </c>
      <c r="B919" s="488"/>
      <c r="C919" s="466"/>
      <c r="D919" s="489"/>
      <c r="E919" s="467" t="str">
        <f t="shared" si="14"/>
        <v/>
      </c>
      <c r="F919" s="247"/>
      <c r="G919" s="126"/>
      <c r="H919" s="468" t="str">
        <f>IF(LEFT(G919,2)="48","R",IF(D919="","N/A",VLOOKUP(D919,UCM!$A$2:$B$2000,2,FALSE)))</f>
        <v>N/A</v>
      </c>
      <c r="I919" s="491"/>
      <c r="J919" s="492"/>
      <c r="K919" s="493"/>
      <c r="L919" s="491"/>
      <c r="M919" s="492"/>
      <c r="N919" s="493"/>
    </row>
    <row r="920" spans="1:14" ht="23.1" customHeight="1" x14ac:dyDescent="0.2">
      <c r="A920" s="490">
        <v>907</v>
      </c>
      <c r="B920" s="488"/>
      <c r="C920" s="466"/>
      <c r="D920" s="489"/>
      <c r="E920" s="467" t="str">
        <f t="shared" si="14"/>
        <v/>
      </c>
      <c r="F920" s="247"/>
      <c r="G920" s="126"/>
      <c r="H920" s="468" t="str">
        <f>IF(LEFT(G920,2)="48","R",IF(D920="","N/A",VLOOKUP(D920,UCM!$A$2:$B$2000,2,FALSE)))</f>
        <v>N/A</v>
      </c>
      <c r="I920" s="491"/>
      <c r="J920" s="492"/>
      <c r="K920" s="493"/>
      <c r="L920" s="491"/>
      <c r="M920" s="492"/>
      <c r="N920" s="493"/>
    </row>
    <row r="921" spans="1:14" ht="23.1" customHeight="1" x14ac:dyDescent="0.2">
      <c r="A921" s="228">
        <v>908</v>
      </c>
      <c r="B921" s="488"/>
      <c r="C921" s="466"/>
      <c r="D921" s="489"/>
      <c r="E921" s="467" t="str">
        <f t="shared" si="14"/>
        <v/>
      </c>
      <c r="F921" s="247"/>
      <c r="G921" s="126"/>
      <c r="H921" s="468" t="str">
        <f>IF(LEFT(G921,2)="48","R",IF(D921="","N/A",VLOOKUP(D921,UCM!$A$2:$B$2000,2,FALSE)))</f>
        <v>N/A</v>
      </c>
      <c r="I921" s="491"/>
      <c r="J921" s="492"/>
      <c r="K921" s="493"/>
      <c r="L921" s="491"/>
      <c r="M921" s="492"/>
      <c r="N921" s="493"/>
    </row>
    <row r="922" spans="1:14" ht="23.1" customHeight="1" x14ac:dyDescent="0.2">
      <c r="A922" s="228">
        <v>909</v>
      </c>
      <c r="B922" s="488"/>
      <c r="C922" s="466"/>
      <c r="D922" s="489"/>
      <c r="E922" s="467" t="str">
        <f t="shared" si="14"/>
        <v/>
      </c>
      <c r="F922" s="247"/>
      <c r="G922" s="126"/>
      <c r="H922" s="468" t="str">
        <f>IF(LEFT(G922,2)="48","R",IF(D922="","N/A",VLOOKUP(D922,UCM!$A$2:$B$2000,2,FALSE)))</f>
        <v>N/A</v>
      </c>
      <c r="I922" s="491"/>
      <c r="J922" s="492"/>
      <c r="K922" s="493"/>
      <c r="L922" s="491"/>
      <c r="M922" s="492"/>
      <c r="N922" s="493"/>
    </row>
    <row r="923" spans="1:14" ht="23.1" customHeight="1" x14ac:dyDescent="0.2">
      <c r="A923" s="490">
        <v>910</v>
      </c>
      <c r="B923" s="488"/>
      <c r="C923" s="466"/>
      <c r="D923" s="489"/>
      <c r="E923" s="467" t="str">
        <f t="shared" si="14"/>
        <v/>
      </c>
      <c r="F923" s="247"/>
      <c r="G923" s="126"/>
      <c r="H923" s="468" t="str">
        <f>IF(LEFT(G923,2)="48","R",IF(D923="","N/A",VLOOKUP(D923,UCM!$A$2:$B$2000,2,FALSE)))</f>
        <v>N/A</v>
      </c>
      <c r="I923" s="491"/>
      <c r="J923" s="492"/>
      <c r="K923" s="493"/>
      <c r="L923" s="491"/>
      <c r="M923" s="492"/>
      <c r="N923" s="493"/>
    </row>
    <row r="924" spans="1:14" ht="23.1" customHeight="1" x14ac:dyDescent="0.2">
      <c r="A924" s="228">
        <v>911</v>
      </c>
      <c r="B924" s="488"/>
      <c r="C924" s="466"/>
      <c r="D924" s="489"/>
      <c r="E924" s="467" t="str">
        <f t="shared" si="14"/>
        <v/>
      </c>
      <c r="F924" s="247"/>
      <c r="G924" s="126"/>
      <c r="H924" s="468" t="str">
        <f>IF(LEFT(G924,2)="48","R",IF(D924="","N/A",VLOOKUP(D924,UCM!$A$2:$B$2000,2,FALSE)))</f>
        <v>N/A</v>
      </c>
      <c r="I924" s="491"/>
      <c r="J924" s="492"/>
      <c r="K924" s="493"/>
      <c r="L924" s="491"/>
      <c r="M924" s="492"/>
      <c r="N924" s="493"/>
    </row>
    <row r="925" spans="1:14" ht="23.1" customHeight="1" x14ac:dyDescent="0.2">
      <c r="A925" s="228">
        <v>912</v>
      </c>
      <c r="B925" s="488"/>
      <c r="C925" s="466"/>
      <c r="D925" s="489"/>
      <c r="E925" s="467" t="str">
        <f t="shared" si="14"/>
        <v/>
      </c>
      <c r="F925" s="247"/>
      <c r="G925" s="126"/>
      <c r="H925" s="468" t="str">
        <f>IF(LEFT(G925,2)="48","R",IF(D925="","N/A",VLOOKUP(D925,UCM!$A$2:$B$2000,2,FALSE)))</f>
        <v>N/A</v>
      </c>
      <c r="I925" s="491"/>
      <c r="J925" s="492"/>
      <c r="K925" s="493"/>
      <c r="L925" s="491"/>
      <c r="M925" s="492"/>
      <c r="N925" s="493"/>
    </row>
    <row r="926" spans="1:14" ht="23.1" customHeight="1" x14ac:dyDescent="0.2">
      <c r="A926" s="490">
        <v>913</v>
      </c>
      <c r="B926" s="488"/>
      <c r="C926" s="466"/>
      <c r="D926" s="489"/>
      <c r="E926" s="467" t="str">
        <f t="shared" si="14"/>
        <v/>
      </c>
      <c r="F926" s="247"/>
      <c r="G926" s="126"/>
      <c r="H926" s="468" t="str">
        <f>IF(LEFT(G926,2)="48","R",IF(D926="","N/A",VLOOKUP(D926,UCM!$A$2:$B$2000,2,FALSE)))</f>
        <v>N/A</v>
      </c>
      <c r="I926" s="491"/>
      <c r="J926" s="492"/>
      <c r="K926" s="493"/>
      <c r="L926" s="491"/>
      <c r="M926" s="492"/>
      <c r="N926" s="493"/>
    </row>
    <row r="927" spans="1:14" ht="23.1" customHeight="1" x14ac:dyDescent="0.2">
      <c r="A927" s="228">
        <v>914</v>
      </c>
      <c r="B927" s="488"/>
      <c r="C927" s="466"/>
      <c r="D927" s="489"/>
      <c r="E927" s="467" t="str">
        <f t="shared" si="14"/>
        <v/>
      </c>
      <c r="F927" s="247"/>
      <c r="G927" s="126"/>
      <c r="H927" s="468" t="str">
        <f>IF(LEFT(G927,2)="48","R",IF(D927="","N/A",VLOOKUP(D927,UCM!$A$2:$B$2000,2,FALSE)))</f>
        <v>N/A</v>
      </c>
      <c r="I927" s="491"/>
      <c r="J927" s="492"/>
      <c r="K927" s="493"/>
      <c r="L927" s="491"/>
      <c r="M927" s="492"/>
      <c r="N927" s="493"/>
    </row>
    <row r="928" spans="1:14" ht="23.1" customHeight="1" x14ac:dyDescent="0.2">
      <c r="A928" s="228">
        <v>915</v>
      </c>
      <c r="B928" s="488"/>
      <c r="C928" s="466"/>
      <c r="D928" s="489"/>
      <c r="E928" s="467" t="str">
        <f t="shared" si="14"/>
        <v/>
      </c>
      <c r="F928" s="247"/>
      <c r="G928" s="126"/>
      <c r="H928" s="468" t="str">
        <f>IF(LEFT(G928,2)="48","R",IF(D928="","N/A",VLOOKUP(D928,UCM!$A$2:$B$2000,2,FALSE)))</f>
        <v>N/A</v>
      </c>
      <c r="I928" s="491"/>
      <c r="J928" s="492"/>
      <c r="K928" s="493"/>
      <c r="L928" s="491"/>
      <c r="M928" s="492"/>
      <c r="N928" s="493"/>
    </row>
    <row r="929" spans="1:14" ht="23.1" customHeight="1" x14ac:dyDescent="0.2">
      <c r="A929" s="490">
        <v>916</v>
      </c>
      <c r="B929" s="488"/>
      <c r="C929" s="466"/>
      <c r="D929" s="489"/>
      <c r="E929" s="467" t="str">
        <f t="shared" si="14"/>
        <v/>
      </c>
      <c r="F929" s="247"/>
      <c r="G929" s="126"/>
      <c r="H929" s="468" t="str">
        <f>IF(LEFT(G929,2)="48","R",IF(D929="","N/A",VLOOKUP(D929,UCM!$A$2:$B$2000,2,FALSE)))</f>
        <v>N/A</v>
      </c>
      <c r="I929" s="491"/>
      <c r="J929" s="492"/>
      <c r="K929" s="493"/>
      <c r="L929" s="491"/>
      <c r="M929" s="492"/>
      <c r="N929" s="493"/>
    </row>
    <row r="930" spans="1:14" ht="23.1" customHeight="1" x14ac:dyDescent="0.2">
      <c r="A930" s="228">
        <v>917</v>
      </c>
      <c r="B930" s="488"/>
      <c r="C930" s="466"/>
      <c r="D930" s="489"/>
      <c r="E930" s="467" t="str">
        <f t="shared" si="14"/>
        <v/>
      </c>
      <c r="F930" s="247"/>
      <c r="G930" s="126"/>
      <c r="H930" s="468" t="str">
        <f>IF(LEFT(G930,2)="48","R",IF(D930="","N/A",VLOOKUP(D930,UCM!$A$2:$B$2000,2,FALSE)))</f>
        <v>N/A</v>
      </c>
      <c r="I930" s="491"/>
      <c r="J930" s="492"/>
      <c r="K930" s="493"/>
      <c r="L930" s="491"/>
      <c r="M930" s="492"/>
      <c r="N930" s="493"/>
    </row>
    <row r="931" spans="1:14" ht="23.1" customHeight="1" x14ac:dyDescent="0.2">
      <c r="A931" s="228">
        <v>918</v>
      </c>
      <c r="B931" s="488"/>
      <c r="C931" s="466"/>
      <c r="D931" s="489"/>
      <c r="E931" s="467" t="str">
        <f t="shared" si="14"/>
        <v/>
      </c>
      <c r="F931" s="247"/>
      <c r="G931" s="126"/>
      <c r="H931" s="468" t="str">
        <f>IF(LEFT(G931,2)="48","R",IF(D931="","N/A",VLOOKUP(D931,UCM!$A$2:$B$2000,2,FALSE)))</f>
        <v>N/A</v>
      </c>
      <c r="I931" s="491"/>
      <c r="J931" s="492"/>
      <c r="K931" s="493"/>
      <c r="L931" s="491"/>
      <c r="M931" s="492"/>
      <c r="N931" s="493"/>
    </row>
    <row r="932" spans="1:14" ht="23.1" customHeight="1" x14ac:dyDescent="0.2">
      <c r="A932" s="490">
        <v>919</v>
      </c>
      <c r="B932" s="488"/>
      <c r="C932" s="466"/>
      <c r="D932" s="489"/>
      <c r="E932" s="467" t="str">
        <f t="shared" si="14"/>
        <v/>
      </c>
      <c r="F932" s="247"/>
      <c r="G932" s="126"/>
      <c r="H932" s="468" t="str">
        <f>IF(LEFT(G932,2)="48","R",IF(D932="","N/A",VLOOKUP(D932,UCM!$A$2:$B$2000,2,FALSE)))</f>
        <v>N/A</v>
      </c>
      <c r="I932" s="491"/>
      <c r="J932" s="492"/>
      <c r="K932" s="493"/>
      <c r="L932" s="491"/>
      <c r="M932" s="492"/>
      <c r="N932" s="493"/>
    </row>
    <row r="933" spans="1:14" ht="23.1" customHeight="1" x14ac:dyDescent="0.2">
      <c r="A933" s="228">
        <v>920</v>
      </c>
      <c r="B933" s="488"/>
      <c r="C933" s="466"/>
      <c r="D933" s="489"/>
      <c r="E933" s="467" t="str">
        <f t="shared" si="14"/>
        <v/>
      </c>
      <c r="F933" s="247"/>
      <c r="G933" s="126"/>
      <c r="H933" s="468" t="str">
        <f>IF(LEFT(G933,2)="48","R",IF(D933="","N/A",VLOOKUP(D933,UCM!$A$2:$B$2000,2,FALSE)))</f>
        <v>N/A</v>
      </c>
      <c r="I933" s="491"/>
      <c r="J933" s="492"/>
      <c r="K933" s="493"/>
      <c r="L933" s="491"/>
      <c r="M933" s="492"/>
      <c r="N933" s="493"/>
    </row>
    <row r="934" spans="1:14" ht="23.1" customHeight="1" x14ac:dyDescent="0.2">
      <c r="A934" s="228">
        <v>921</v>
      </c>
      <c r="B934" s="488"/>
      <c r="C934" s="466"/>
      <c r="D934" s="489"/>
      <c r="E934" s="467" t="str">
        <f t="shared" si="14"/>
        <v/>
      </c>
      <c r="F934" s="247"/>
      <c r="G934" s="126"/>
      <c r="H934" s="468" t="str">
        <f>IF(LEFT(G934,2)="48","R",IF(D934="","N/A",VLOOKUP(D934,UCM!$A$2:$B$2000,2,FALSE)))</f>
        <v>N/A</v>
      </c>
      <c r="I934" s="491"/>
      <c r="J934" s="492"/>
      <c r="K934" s="493"/>
      <c r="L934" s="491"/>
      <c r="M934" s="492"/>
      <c r="N934" s="493"/>
    </row>
    <row r="935" spans="1:14" ht="23.1" customHeight="1" x14ac:dyDescent="0.2">
      <c r="A935" s="490">
        <v>922</v>
      </c>
      <c r="B935" s="488"/>
      <c r="C935" s="466"/>
      <c r="D935" s="489"/>
      <c r="E935" s="467" t="str">
        <f t="shared" si="14"/>
        <v/>
      </c>
      <c r="F935" s="247"/>
      <c r="G935" s="126"/>
      <c r="H935" s="468" t="str">
        <f>IF(LEFT(G935,2)="48","R",IF(D935="","N/A",VLOOKUP(D935,UCM!$A$2:$B$2000,2,FALSE)))</f>
        <v>N/A</v>
      </c>
      <c r="I935" s="491"/>
      <c r="J935" s="492"/>
      <c r="K935" s="493"/>
      <c r="L935" s="491"/>
      <c r="M935" s="492"/>
      <c r="N935" s="493"/>
    </row>
    <row r="936" spans="1:14" ht="23.1" customHeight="1" x14ac:dyDescent="0.2">
      <c r="A936" s="228">
        <v>923</v>
      </c>
      <c r="B936" s="488"/>
      <c r="C936" s="466"/>
      <c r="D936" s="489"/>
      <c r="E936" s="467" t="str">
        <f t="shared" si="14"/>
        <v/>
      </c>
      <c r="F936" s="247"/>
      <c r="G936" s="126"/>
      <c r="H936" s="468" t="str">
        <f>IF(LEFT(G936,2)="48","R",IF(D936="","N/A",VLOOKUP(D936,UCM!$A$2:$B$2000,2,FALSE)))</f>
        <v>N/A</v>
      </c>
      <c r="I936" s="491"/>
      <c r="J936" s="492"/>
      <c r="K936" s="493"/>
      <c r="L936" s="491"/>
      <c r="M936" s="492"/>
      <c r="N936" s="493"/>
    </row>
    <row r="937" spans="1:14" ht="23.1" customHeight="1" x14ac:dyDescent="0.2">
      <c r="A937" s="228">
        <v>924</v>
      </c>
      <c r="B937" s="488"/>
      <c r="C937" s="466"/>
      <c r="D937" s="489"/>
      <c r="E937" s="467" t="str">
        <f t="shared" si="14"/>
        <v/>
      </c>
      <c r="F937" s="247"/>
      <c r="G937" s="126"/>
      <c r="H937" s="468" t="str">
        <f>IF(LEFT(G937,2)="48","R",IF(D937="","N/A",VLOOKUP(D937,UCM!$A$2:$B$2000,2,FALSE)))</f>
        <v>N/A</v>
      </c>
      <c r="I937" s="491"/>
      <c r="J937" s="492"/>
      <c r="K937" s="493"/>
      <c r="L937" s="491"/>
      <c r="M937" s="492"/>
      <c r="N937" s="493"/>
    </row>
    <row r="938" spans="1:14" ht="23.1" customHeight="1" x14ac:dyDescent="0.2">
      <c r="A938" s="490">
        <v>925</v>
      </c>
      <c r="B938" s="488"/>
      <c r="C938" s="466"/>
      <c r="D938" s="489"/>
      <c r="E938" s="467" t="str">
        <f t="shared" si="14"/>
        <v/>
      </c>
      <c r="F938" s="247"/>
      <c r="G938" s="126"/>
      <c r="H938" s="468" t="str">
        <f>IF(LEFT(G938,2)="48","R",IF(D938="","N/A",VLOOKUP(D938,UCM!$A$2:$B$2000,2,FALSE)))</f>
        <v>N/A</v>
      </c>
      <c r="I938" s="491"/>
      <c r="J938" s="492"/>
      <c r="K938" s="493"/>
      <c r="L938" s="491"/>
      <c r="M938" s="492"/>
      <c r="N938" s="493"/>
    </row>
    <row r="939" spans="1:14" ht="23.1" customHeight="1" x14ac:dyDescent="0.2">
      <c r="A939" s="228">
        <v>926</v>
      </c>
      <c r="B939" s="488"/>
      <c r="C939" s="466"/>
      <c r="D939" s="489"/>
      <c r="E939" s="467" t="str">
        <f t="shared" si="14"/>
        <v/>
      </c>
      <c r="F939" s="247"/>
      <c r="G939" s="126"/>
      <c r="H939" s="468" t="str">
        <f>IF(LEFT(G939,2)="48","R",IF(D939="","N/A",VLOOKUP(D939,UCM!$A$2:$B$2000,2,FALSE)))</f>
        <v>N/A</v>
      </c>
      <c r="I939" s="491"/>
      <c r="J939" s="492"/>
      <c r="K939" s="493"/>
      <c r="L939" s="491"/>
      <c r="M939" s="492"/>
      <c r="N939" s="493"/>
    </row>
    <row r="940" spans="1:14" ht="23.1" customHeight="1" x14ac:dyDescent="0.2">
      <c r="A940" s="228">
        <v>927</v>
      </c>
      <c r="B940" s="488"/>
      <c r="C940" s="466"/>
      <c r="D940" s="489"/>
      <c r="E940" s="467" t="str">
        <f t="shared" si="14"/>
        <v/>
      </c>
      <c r="F940" s="247"/>
      <c r="G940" s="126"/>
      <c r="H940" s="468" t="str">
        <f>IF(LEFT(G940,2)="48","R",IF(D940="","N/A",VLOOKUP(D940,UCM!$A$2:$B$2000,2,FALSE)))</f>
        <v>N/A</v>
      </c>
      <c r="I940" s="491"/>
      <c r="J940" s="492"/>
      <c r="K940" s="493"/>
      <c r="L940" s="491"/>
      <c r="M940" s="492"/>
      <c r="N940" s="493"/>
    </row>
    <row r="941" spans="1:14" ht="23.1" customHeight="1" x14ac:dyDescent="0.2">
      <c r="A941" s="490">
        <v>928</v>
      </c>
      <c r="B941" s="488"/>
      <c r="C941" s="466"/>
      <c r="D941" s="489"/>
      <c r="E941" s="467" t="str">
        <f t="shared" si="14"/>
        <v/>
      </c>
      <c r="F941" s="247"/>
      <c r="G941" s="126"/>
      <c r="H941" s="468" t="str">
        <f>IF(LEFT(G941,2)="48","R",IF(D941="","N/A",VLOOKUP(D941,UCM!$A$2:$B$2000,2,FALSE)))</f>
        <v>N/A</v>
      </c>
      <c r="I941" s="491"/>
      <c r="J941" s="492"/>
      <c r="K941" s="493"/>
      <c r="L941" s="491"/>
      <c r="M941" s="492"/>
      <c r="N941" s="493"/>
    </row>
    <row r="942" spans="1:14" ht="23.1" customHeight="1" x14ac:dyDescent="0.2">
      <c r="A942" s="228">
        <v>929</v>
      </c>
      <c r="B942" s="488"/>
      <c r="C942" s="466"/>
      <c r="D942" s="489"/>
      <c r="E942" s="467" t="str">
        <f t="shared" si="14"/>
        <v/>
      </c>
      <c r="F942" s="247"/>
      <c r="G942" s="126"/>
      <c r="H942" s="468" t="str">
        <f>IF(LEFT(G942,2)="48","R",IF(D942="","N/A",VLOOKUP(D942,UCM!$A$2:$B$2000,2,FALSE)))</f>
        <v>N/A</v>
      </c>
      <c r="I942" s="491"/>
      <c r="J942" s="492"/>
      <c r="K942" s="493"/>
      <c r="L942" s="491"/>
      <c r="M942" s="492"/>
      <c r="N942" s="493"/>
    </row>
    <row r="943" spans="1:14" ht="23.1" customHeight="1" x14ac:dyDescent="0.2">
      <c r="A943" s="228">
        <v>930</v>
      </c>
      <c r="B943" s="488"/>
      <c r="C943" s="466"/>
      <c r="D943" s="489"/>
      <c r="E943" s="467" t="str">
        <f t="shared" si="14"/>
        <v/>
      </c>
      <c r="F943" s="247"/>
      <c r="G943" s="126"/>
      <c r="H943" s="468" t="str">
        <f>IF(LEFT(G943,2)="48","R",IF(D943="","N/A",VLOOKUP(D943,UCM!$A$2:$B$2000,2,FALSE)))</f>
        <v>N/A</v>
      </c>
      <c r="I943" s="491"/>
      <c r="J943" s="492"/>
      <c r="K943" s="493"/>
      <c r="L943" s="491"/>
      <c r="M943" s="492"/>
      <c r="N943" s="493"/>
    </row>
    <row r="944" spans="1:14" ht="23.1" customHeight="1" x14ac:dyDescent="0.2">
      <c r="A944" s="490">
        <v>931</v>
      </c>
      <c r="B944" s="488"/>
      <c r="C944" s="466"/>
      <c r="D944" s="489"/>
      <c r="E944" s="467" t="str">
        <f t="shared" si="14"/>
        <v/>
      </c>
      <c r="F944" s="247"/>
      <c r="G944" s="126"/>
      <c r="H944" s="468" t="str">
        <f>IF(LEFT(G944,2)="48","R",IF(D944="","N/A",VLOOKUP(D944,UCM!$A$2:$B$2000,2,FALSE)))</f>
        <v>N/A</v>
      </c>
      <c r="I944" s="491"/>
      <c r="J944" s="492"/>
      <c r="K944" s="493"/>
      <c r="L944" s="491"/>
      <c r="M944" s="492"/>
      <c r="N944" s="493"/>
    </row>
    <row r="945" spans="1:14" ht="23.1" customHeight="1" x14ac:dyDescent="0.2">
      <c r="A945" s="228">
        <v>932</v>
      </c>
      <c r="B945" s="488"/>
      <c r="C945" s="466"/>
      <c r="D945" s="489"/>
      <c r="E945" s="467" t="str">
        <f t="shared" si="14"/>
        <v/>
      </c>
      <c r="F945" s="247"/>
      <c r="G945" s="126"/>
      <c r="H945" s="468" t="str">
        <f>IF(LEFT(G945,2)="48","R",IF(D945="","N/A",VLOOKUP(D945,UCM!$A$2:$B$2000,2,FALSE)))</f>
        <v>N/A</v>
      </c>
      <c r="I945" s="491"/>
      <c r="J945" s="492"/>
      <c r="K945" s="493"/>
      <c r="L945" s="491"/>
      <c r="M945" s="492"/>
      <c r="N945" s="493"/>
    </row>
    <row r="946" spans="1:14" ht="23.1" customHeight="1" x14ac:dyDescent="0.2">
      <c r="A946" s="228">
        <v>933</v>
      </c>
      <c r="B946" s="488"/>
      <c r="C946" s="466"/>
      <c r="D946" s="489"/>
      <c r="E946" s="467" t="str">
        <f t="shared" si="14"/>
        <v/>
      </c>
      <c r="F946" s="247"/>
      <c r="G946" s="126"/>
      <c r="H946" s="468" t="str">
        <f>IF(LEFT(G946,2)="48","R",IF(D946="","N/A",VLOOKUP(D946,UCM!$A$2:$B$2000,2,FALSE)))</f>
        <v>N/A</v>
      </c>
      <c r="I946" s="491"/>
      <c r="J946" s="492"/>
      <c r="K946" s="493"/>
      <c r="L946" s="491"/>
      <c r="M946" s="492"/>
      <c r="N946" s="493"/>
    </row>
    <row r="947" spans="1:14" ht="23.1" customHeight="1" x14ac:dyDescent="0.2">
      <c r="A947" s="490">
        <v>934</v>
      </c>
      <c r="B947" s="488"/>
      <c r="C947" s="466"/>
      <c r="D947" s="489"/>
      <c r="E947" s="467" t="str">
        <f t="shared" si="14"/>
        <v/>
      </c>
      <c r="F947" s="247"/>
      <c r="G947" s="126"/>
      <c r="H947" s="468" t="str">
        <f>IF(LEFT(G947,2)="48","R",IF(D947="","N/A",VLOOKUP(D947,UCM!$A$2:$B$2000,2,FALSE)))</f>
        <v>N/A</v>
      </c>
      <c r="I947" s="491"/>
      <c r="J947" s="492"/>
      <c r="K947" s="493"/>
      <c r="L947" s="491"/>
      <c r="M947" s="492"/>
      <c r="N947" s="493"/>
    </row>
    <row r="948" spans="1:14" ht="23.1" customHeight="1" x14ac:dyDescent="0.2">
      <c r="A948" s="228">
        <v>935</v>
      </c>
      <c r="B948" s="488"/>
      <c r="C948" s="466"/>
      <c r="D948" s="489"/>
      <c r="E948" s="467" t="str">
        <f t="shared" si="14"/>
        <v/>
      </c>
      <c r="F948" s="247"/>
      <c r="G948" s="126"/>
      <c r="H948" s="468" t="str">
        <f>IF(LEFT(G948,2)="48","R",IF(D948="","N/A",VLOOKUP(D948,UCM!$A$2:$B$2000,2,FALSE)))</f>
        <v>N/A</v>
      </c>
      <c r="I948" s="491"/>
      <c r="J948" s="492"/>
      <c r="K948" s="493"/>
      <c r="L948" s="491"/>
      <c r="M948" s="492"/>
      <c r="N948" s="493"/>
    </row>
    <row r="949" spans="1:14" ht="23.1" customHeight="1" x14ac:dyDescent="0.2">
      <c r="A949" s="228">
        <v>936</v>
      </c>
      <c r="B949" s="488"/>
      <c r="C949" s="466"/>
      <c r="D949" s="489"/>
      <c r="E949" s="467" t="str">
        <f t="shared" si="14"/>
        <v/>
      </c>
      <c r="F949" s="247"/>
      <c r="G949" s="126"/>
      <c r="H949" s="468" t="str">
        <f>IF(LEFT(G949,2)="48","R",IF(D949="","N/A",VLOOKUP(D949,UCM!$A$2:$B$2000,2,FALSE)))</f>
        <v>N/A</v>
      </c>
      <c r="I949" s="491"/>
      <c r="J949" s="492"/>
      <c r="K949" s="493"/>
      <c r="L949" s="491"/>
      <c r="M949" s="492"/>
      <c r="N949" s="493"/>
    </row>
    <row r="950" spans="1:14" ht="23.1" customHeight="1" x14ac:dyDescent="0.2">
      <c r="A950" s="490">
        <v>937</v>
      </c>
      <c r="B950" s="488"/>
      <c r="C950" s="466"/>
      <c r="D950" s="489"/>
      <c r="E950" s="467" t="str">
        <f t="shared" si="14"/>
        <v/>
      </c>
      <c r="F950" s="247"/>
      <c r="G950" s="126"/>
      <c r="H950" s="468" t="str">
        <f>IF(LEFT(G950,2)="48","R",IF(D950="","N/A",VLOOKUP(D950,UCM!$A$2:$B$2000,2,FALSE)))</f>
        <v>N/A</v>
      </c>
      <c r="I950" s="491"/>
      <c r="J950" s="492"/>
      <c r="K950" s="493"/>
      <c r="L950" s="491"/>
      <c r="M950" s="492"/>
      <c r="N950" s="493"/>
    </row>
    <row r="951" spans="1:14" ht="23.1" customHeight="1" x14ac:dyDescent="0.2">
      <c r="A951" s="228">
        <v>938</v>
      </c>
      <c r="B951" s="488"/>
      <c r="C951" s="466"/>
      <c r="D951" s="489"/>
      <c r="E951" s="467" t="str">
        <f t="shared" si="14"/>
        <v/>
      </c>
      <c r="F951" s="247"/>
      <c r="G951" s="126"/>
      <c r="H951" s="468" t="str">
        <f>IF(LEFT(G951,2)="48","R",IF(D951="","N/A",VLOOKUP(D951,UCM!$A$2:$B$2000,2,FALSE)))</f>
        <v>N/A</v>
      </c>
      <c r="I951" s="491"/>
      <c r="J951" s="492"/>
      <c r="K951" s="493"/>
      <c r="L951" s="491"/>
      <c r="M951" s="492"/>
      <c r="N951" s="493"/>
    </row>
    <row r="952" spans="1:14" ht="23.1" customHeight="1" x14ac:dyDescent="0.2">
      <c r="A952" s="228">
        <v>939</v>
      </c>
      <c r="B952" s="488"/>
      <c r="C952" s="466"/>
      <c r="D952" s="489"/>
      <c r="E952" s="467" t="str">
        <f t="shared" si="14"/>
        <v/>
      </c>
      <c r="F952" s="247"/>
      <c r="G952" s="126"/>
      <c r="H952" s="468" t="str">
        <f>IF(LEFT(G952,2)="48","R",IF(D952="","N/A",VLOOKUP(D952,UCM!$A$2:$B$2000,2,FALSE)))</f>
        <v>N/A</v>
      </c>
      <c r="I952" s="491"/>
      <c r="J952" s="492"/>
      <c r="K952" s="493"/>
      <c r="L952" s="491"/>
      <c r="M952" s="492"/>
      <c r="N952" s="493"/>
    </row>
    <row r="953" spans="1:14" ht="23.1" customHeight="1" x14ac:dyDescent="0.2">
      <c r="A953" s="490">
        <v>940</v>
      </c>
      <c r="B953" s="488"/>
      <c r="C953" s="466"/>
      <c r="D953" s="489"/>
      <c r="E953" s="467" t="str">
        <f t="shared" si="14"/>
        <v/>
      </c>
      <c r="F953" s="247"/>
      <c r="G953" s="126"/>
      <c r="H953" s="468" t="str">
        <f>IF(LEFT(G953,2)="48","R",IF(D953="","N/A",VLOOKUP(D953,UCM!$A$2:$B$2000,2,FALSE)))</f>
        <v>N/A</v>
      </c>
      <c r="I953" s="491"/>
      <c r="J953" s="492"/>
      <c r="K953" s="493"/>
      <c r="L953" s="491"/>
      <c r="M953" s="492"/>
      <c r="N953" s="493"/>
    </row>
    <row r="954" spans="1:14" ht="23.1" customHeight="1" x14ac:dyDescent="0.2">
      <c r="A954" s="228">
        <v>941</v>
      </c>
      <c r="B954" s="488"/>
      <c r="C954" s="466"/>
      <c r="D954" s="489"/>
      <c r="E954" s="467" t="str">
        <f t="shared" si="14"/>
        <v/>
      </c>
      <c r="F954" s="247"/>
      <c r="G954" s="126"/>
      <c r="H954" s="468" t="str">
        <f>IF(LEFT(G954,2)="48","R",IF(D954="","N/A",VLOOKUP(D954,UCM!$A$2:$B$2000,2,FALSE)))</f>
        <v>N/A</v>
      </c>
      <c r="I954" s="491"/>
      <c r="J954" s="492"/>
      <c r="K954" s="493"/>
      <c r="L954" s="491"/>
      <c r="M954" s="492"/>
      <c r="N954" s="493"/>
    </row>
    <row r="955" spans="1:14" ht="23.1" customHeight="1" x14ac:dyDescent="0.2">
      <c r="A955" s="228">
        <v>942</v>
      </c>
      <c r="B955" s="488"/>
      <c r="C955" s="466"/>
      <c r="D955" s="489"/>
      <c r="E955" s="467" t="str">
        <f t="shared" si="14"/>
        <v/>
      </c>
      <c r="F955" s="247"/>
      <c r="G955" s="126"/>
      <c r="H955" s="468" t="str">
        <f>IF(LEFT(G955,2)="48","R",IF(D955="","N/A",VLOOKUP(D955,UCM!$A$2:$B$2000,2,FALSE)))</f>
        <v>N/A</v>
      </c>
      <c r="I955" s="491"/>
      <c r="J955" s="492"/>
      <c r="K955" s="493"/>
      <c r="L955" s="491"/>
      <c r="M955" s="492"/>
      <c r="N955" s="493"/>
    </row>
    <row r="956" spans="1:14" ht="23.1" customHeight="1" x14ac:dyDescent="0.2">
      <c r="A956" s="490">
        <v>943</v>
      </c>
      <c r="B956" s="488"/>
      <c r="C956" s="466"/>
      <c r="D956" s="489"/>
      <c r="E956" s="467" t="str">
        <f t="shared" si="14"/>
        <v/>
      </c>
      <c r="F956" s="247"/>
      <c r="G956" s="126"/>
      <c r="H956" s="468" t="str">
        <f>IF(LEFT(G956,2)="48","R",IF(D956="","N/A",VLOOKUP(D956,UCM!$A$2:$B$2000,2,FALSE)))</f>
        <v>N/A</v>
      </c>
      <c r="I956" s="491"/>
      <c r="J956" s="492"/>
      <c r="K956" s="493"/>
      <c r="L956" s="491"/>
      <c r="M956" s="492"/>
      <c r="N956" s="493"/>
    </row>
    <row r="957" spans="1:14" ht="23.1" customHeight="1" x14ac:dyDescent="0.2">
      <c r="A957" s="228">
        <v>944</v>
      </c>
      <c r="B957" s="488"/>
      <c r="C957" s="466"/>
      <c r="D957" s="489"/>
      <c r="E957" s="467" t="str">
        <f t="shared" si="14"/>
        <v/>
      </c>
      <c r="F957" s="247"/>
      <c r="G957" s="126"/>
      <c r="H957" s="468" t="str">
        <f>IF(LEFT(G957,2)="48","R",IF(D957="","N/A",VLOOKUP(D957,UCM!$A$2:$B$2000,2,FALSE)))</f>
        <v>N/A</v>
      </c>
      <c r="I957" s="491"/>
      <c r="J957" s="492"/>
      <c r="K957" s="493"/>
      <c r="L957" s="491"/>
      <c r="M957" s="492"/>
      <c r="N957" s="493"/>
    </row>
    <row r="958" spans="1:14" ht="23.1" customHeight="1" x14ac:dyDescent="0.2">
      <c r="A958" s="228">
        <v>945</v>
      </c>
      <c r="B958" s="488"/>
      <c r="C958" s="466"/>
      <c r="D958" s="489"/>
      <c r="E958" s="467" t="str">
        <f t="shared" ref="E958:E1021" si="15">IF(B958="","",(CONCATENATE(TEXT(B958,"###0000_);[Red](#,##0)")," ", TEXT(C958,"###000_);[Red](#,##0)")," ", TEXT(D958,"###0000_);[Red](#,##0)"))))</f>
        <v/>
      </c>
      <c r="F958" s="247"/>
      <c r="G958" s="126"/>
      <c r="H958" s="468" t="str">
        <f>IF(LEFT(G958,2)="48","R",IF(D958="","N/A",VLOOKUP(D958,UCM!$A$2:$B$2000,2,FALSE)))</f>
        <v>N/A</v>
      </c>
      <c r="I958" s="491"/>
      <c r="J958" s="492"/>
      <c r="K958" s="493"/>
      <c r="L958" s="491"/>
      <c r="M958" s="492"/>
      <c r="N958" s="493"/>
    </row>
    <row r="959" spans="1:14" ht="23.1" customHeight="1" x14ac:dyDescent="0.2">
      <c r="A959" s="490">
        <v>946</v>
      </c>
      <c r="B959" s="488"/>
      <c r="C959" s="466"/>
      <c r="D959" s="489"/>
      <c r="E959" s="467" t="str">
        <f t="shared" si="15"/>
        <v/>
      </c>
      <c r="F959" s="247"/>
      <c r="G959" s="126"/>
      <c r="H959" s="468" t="str">
        <f>IF(LEFT(G959,2)="48","R",IF(D959="","N/A",VLOOKUP(D959,UCM!$A$2:$B$2000,2,FALSE)))</f>
        <v>N/A</v>
      </c>
      <c r="I959" s="491"/>
      <c r="J959" s="492"/>
      <c r="K959" s="493"/>
      <c r="L959" s="491"/>
      <c r="M959" s="492"/>
      <c r="N959" s="493"/>
    </row>
    <row r="960" spans="1:14" ht="23.1" customHeight="1" x14ac:dyDescent="0.2">
      <c r="A960" s="228">
        <v>947</v>
      </c>
      <c r="B960" s="488"/>
      <c r="C960" s="466"/>
      <c r="D960" s="489"/>
      <c r="E960" s="467" t="str">
        <f t="shared" si="15"/>
        <v/>
      </c>
      <c r="F960" s="247"/>
      <c r="G960" s="126"/>
      <c r="H960" s="468" t="str">
        <f>IF(LEFT(G960,2)="48","R",IF(D960="","N/A",VLOOKUP(D960,UCM!$A$2:$B$2000,2,FALSE)))</f>
        <v>N/A</v>
      </c>
      <c r="I960" s="491"/>
      <c r="J960" s="492"/>
      <c r="K960" s="493"/>
      <c r="L960" s="491"/>
      <c r="M960" s="492"/>
      <c r="N960" s="493"/>
    </row>
    <row r="961" spans="1:14" ht="23.1" customHeight="1" x14ac:dyDescent="0.2">
      <c r="A961" s="228">
        <v>948</v>
      </c>
      <c r="B961" s="488"/>
      <c r="C961" s="466"/>
      <c r="D961" s="489"/>
      <c r="E961" s="467" t="str">
        <f t="shared" si="15"/>
        <v/>
      </c>
      <c r="F961" s="247"/>
      <c r="G961" s="126"/>
      <c r="H961" s="468" t="str">
        <f>IF(LEFT(G961,2)="48","R",IF(D961="","N/A",VLOOKUP(D961,UCM!$A$2:$B$2000,2,FALSE)))</f>
        <v>N/A</v>
      </c>
      <c r="I961" s="491"/>
      <c r="J961" s="492"/>
      <c r="K961" s="493"/>
      <c r="L961" s="491"/>
      <c r="M961" s="492"/>
      <c r="N961" s="493"/>
    </row>
    <row r="962" spans="1:14" ht="23.1" customHeight="1" x14ac:dyDescent="0.2">
      <c r="A962" s="490">
        <v>949</v>
      </c>
      <c r="B962" s="488"/>
      <c r="C962" s="466"/>
      <c r="D962" s="489"/>
      <c r="E962" s="467" t="str">
        <f t="shared" si="15"/>
        <v/>
      </c>
      <c r="F962" s="247"/>
      <c r="G962" s="126"/>
      <c r="H962" s="468" t="str">
        <f>IF(LEFT(G962,2)="48","R",IF(D962="","N/A",VLOOKUP(D962,UCM!$A$2:$B$2000,2,FALSE)))</f>
        <v>N/A</v>
      </c>
      <c r="I962" s="491"/>
      <c r="J962" s="492"/>
      <c r="K962" s="493"/>
      <c r="L962" s="491"/>
      <c r="M962" s="492"/>
      <c r="N962" s="493"/>
    </row>
    <row r="963" spans="1:14" ht="23.1" customHeight="1" x14ac:dyDescent="0.2">
      <c r="A963" s="228">
        <v>950</v>
      </c>
      <c r="B963" s="488"/>
      <c r="C963" s="466"/>
      <c r="D963" s="489"/>
      <c r="E963" s="467" t="str">
        <f t="shared" si="15"/>
        <v/>
      </c>
      <c r="F963" s="247"/>
      <c r="G963" s="126"/>
      <c r="H963" s="468" t="str">
        <f>IF(LEFT(G963,2)="48","R",IF(D963="","N/A",VLOOKUP(D963,UCM!$A$2:$B$2000,2,FALSE)))</f>
        <v>N/A</v>
      </c>
      <c r="I963" s="491"/>
      <c r="J963" s="492"/>
      <c r="K963" s="493"/>
      <c r="L963" s="491"/>
      <c r="M963" s="492"/>
      <c r="N963" s="493"/>
    </row>
    <row r="964" spans="1:14" ht="23.1" customHeight="1" x14ac:dyDescent="0.2">
      <c r="A964" s="228">
        <v>951</v>
      </c>
      <c r="B964" s="488"/>
      <c r="C964" s="466"/>
      <c r="D964" s="489"/>
      <c r="E964" s="467" t="str">
        <f t="shared" si="15"/>
        <v/>
      </c>
      <c r="F964" s="247"/>
      <c r="G964" s="126"/>
      <c r="H964" s="468" t="str">
        <f>IF(LEFT(G964,2)="48","R",IF(D964="","N/A",VLOOKUP(D964,UCM!$A$2:$B$2000,2,FALSE)))</f>
        <v>N/A</v>
      </c>
      <c r="I964" s="491"/>
      <c r="J964" s="492"/>
      <c r="K964" s="493"/>
      <c r="L964" s="491"/>
      <c r="M964" s="492"/>
      <c r="N964" s="493"/>
    </row>
    <row r="965" spans="1:14" ht="23.1" customHeight="1" x14ac:dyDescent="0.2">
      <c r="A965" s="490">
        <v>952</v>
      </c>
      <c r="B965" s="488"/>
      <c r="C965" s="466"/>
      <c r="D965" s="489"/>
      <c r="E965" s="467" t="str">
        <f t="shared" si="15"/>
        <v/>
      </c>
      <c r="F965" s="247"/>
      <c r="G965" s="126"/>
      <c r="H965" s="468" t="str">
        <f>IF(LEFT(G965,2)="48","R",IF(D965="","N/A",VLOOKUP(D965,UCM!$A$2:$B$2000,2,FALSE)))</f>
        <v>N/A</v>
      </c>
      <c r="I965" s="491"/>
      <c r="J965" s="492"/>
      <c r="K965" s="493"/>
      <c r="L965" s="491"/>
      <c r="M965" s="492"/>
      <c r="N965" s="493"/>
    </row>
    <row r="966" spans="1:14" ht="23.1" customHeight="1" x14ac:dyDescent="0.2">
      <c r="A966" s="228">
        <v>953</v>
      </c>
      <c r="B966" s="488"/>
      <c r="C966" s="466"/>
      <c r="D966" s="489"/>
      <c r="E966" s="467" t="str">
        <f t="shared" si="15"/>
        <v/>
      </c>
      <c r="F966" s="247"/>
      <c r="G966" s="126"/>
      <c r="H966" s="468" t="str">
        <f>IF(LEFT(G966,2)="48","R",IF(D966="","N/A",VLOOKUP(D966,UCM!$A$2:$B$2000,2,FALSE)))</f>
        <v>N/A</v>
      </c>
      <c r="I966" s="491"/>
      <c r="J966" s="492"/>
      <c r="K966" s="493"/>
      <c r="L966" s="491"/>
      <c r="M966" s="492"/>
      <c r="N966" s="493"/>
    </row>
    <row r="967" spans="1:14" ht="23.1" customHeight="1" x14ac:dyDescent="0.2">
      <c r="A967" s="228">
        <v>954</v>
      </c>
      <c r="B967" s="488"/>
      <c r="C967" s="466"/>
      <c r="D967" s="489"/>
      <c r="E967" s="467" t="str">
        <f t="shared" si="15"/>
        <v/>
      </c>
      <c r="F967" s="247"/>
      <c r="G967" s="126"/>
      <c r="H967" s="468" t="str">
        <f>IF(LEFT(G967,2)="48","R",IF(D967="","N/A",VLOOKUP(D967,UCM!$A$2:$B$2000,2,FALSE)))</f>
        <v>N/A</v>
      </c>
      <c r="I967" s="491"/>
      <c r="J967" s="492"/>
      <c r="K967" s="493"/>
      <c r="L967" s="491"/>
      <c r="M967" s="492"/>
      <c r="N967" s="493"/>
    </row>
    <row r="968" spans="1:14" ht="23.1" customHeight="1" x14ac:dyDescent="0.2">
      <c r="A968" s="490">
        <v>955</v>
      </c>
      <c r="B968" s="488"/>
      <c r="C968" s="466"/>
      <c r="D968" s="489"/>
      <c r="E968" s="467" t="str">
        <f t="shared" si="15"/>
        <v/>
      </c>
      <c r="F968" s="247"/>
      <c r="G968" s="126"/>
      <c r="H968" s="468" t="str">
        <f>IF(LEFT(G968,2)="48","R",IF(D968="","N/A",VLOOKUP(D968,UCM!$A$2:$B$2000,2,FALSE)))</f>
        <v>N/A</v>
      </c>
      <c r="I968" s="491"/>
      <c r="J968" s="492"/>
      <c r="K968" s="493"/>
      <c r="L968" s="491"/>
      <c r="M968" s="492"/>
      <c r="N968" s="493"/>
    </row>
    <row r="969" spans="1:14" ht="23.1" customHeight="1" x14ac:dyDescent="0.2">
      <c r="A969" s="228">
        <v>956</v>
      </c>
      <c r="B969" s="488"/>
      <c r="C969" s="466"/>
      <c r="D969" s="489"/>
      <c r="E969" s="467" t="str">
        <f t="shared" si="15"/>
        <v/>
      </c>
      <c r="F969" s="247"/>
      <c r="G969" s="126"/>
      <c r="H969" s="468" t="str">
        <f>IF(LEFT(G969,2)="48","R",IF(D969="","N/A",VLOOKUP(D969,UCM!$A$2:$B$2000,2,FALSE)))</f>
        <v>N/A</v>
      </c>
      <c r="I969" s="491"/>
      <c r="J969" s="492"/>
      <c r="K969" s="493"/>
      <c r="L969" s="491"/>
      <c r="M969" s="492"/>
      <c r="N969" s="493"/>
    </row>
    <row r="970" spans="1:14" ht="23.1" customHeight="1" x14ac:dyDescent="0.2">
      <c r="A970" s="228">
        <v>957</v>
      </c>
      <c r="B970" s="488"/>
      <c r="C970" s="466"/>
      <c r="D970" s="489"/>
      <c r="E970" s="467" t="str">
        <f t="shared" si="15"/>
        <v/>
      </c>
      <c r="F970" s="247"/>
      <c r="G970" s="126"/>
      <c r="H970" s="468" t="str">
        <f>IF(LEFT(G970,2)="48","R",IF(D970="","N/A",VLOOKUP(D970,UCM!$A$2:$B$2000,2,FALSE)))</f>
        <v>N/A</v>
      </c>
      <c r="I970" s="491"/>
      <c r="J970" s="492"/>
      <c r="K970" s="493"/>
      <c r="L970" s="491"/>
      <c r="M970" s="492"/>
      <c r="N970" s="493"/>
    </row>
    <row r="971" spans="1:14" ht="23.1" customHeight="1" x14ac:dyDescent="0.2">
      <c r="A971" s="490">
        <v>958</v>
      </c>
      <c r="B971" s="488"/>
      <c r="C971" s="466"/>
      <c r="D971" s="489"/>
      <c r="E971" s="467" t="str">
        <f t="shared" si="15"/>
        <v/>
      </c>
      <c r="F971" s="247"/>
      <c r="G971" s="126"/>
      <c r="H971" s="468" t="str">
        <f>IF(LEFT(G971,2)="48","R",IF(D971="","N/A",VLOOKUP(D971,UCM!$A$2:$B$2000,2,FALSE)))</f>
        <v>N/A</v>
      </c>
      <c r="I971" s="491"/>
      <c r="J971" s="492"/>
      <c r="K971" s="493"/>
      <c r="L971" s="491"/>
      <c r="M971" s="492"/>
      <c r="N971" s="493"/>
    </row>
    <row r="972" spans="1:14" ht="23.1" customHeight="1" x14ac:dyDescent="0.2">
      <c r="A972" s="228">
        <v>959</v>
      </c>
      <c r="B972" s="488"/>
      <c r="C972" s="466"/>
      <c r="D972" s="489"/>
      <c r="E972" s="467" t="str">
        <f t="shared" si="15"/>
        <v/>
      </c>
      <c r="F972" s="247"/>
      <c r="G972" s="126"/>
      <c r="H972" s="468" t="str">
        <f>IF(LEFT(G972,2)="48","R",IF(D972="","N/A",VLOOKUP(D972,UCM!$A$2:$B$2000,2,FALSE)))</f>
        <v>N/A</v>
      </c>
      <c r="I972" s="491"/>
      <c r="J972" s="492"/>
      <c r="K972" s="493"/>
      <c r="L972" s="491"/>
      <c r="M972" s="492"/>
      <c r="N972" s="493"/>
    </row>
    <row r="973" spans="1:14" ht="23.1" customHeight="1" x14ac:dyDescent="0.2">
      <c r="A973" s="228">
        <v>960</v>
      </c>
      <c r="B973" s="488"/>
      <c r="C973" s="466"/>
      <c r="D973" s="489"/>
      <c r="E973" s="467" t="str">
        <f t="shared" si="15"/>
        <v/>
      </c>
      <c r="F973" s="247"/>
      <c r="G973" s="126"/>
      <c r="H973" s="468" t="str">
        <f>IF(LEFT(G973,2)="48","R",IF(D973="","N/A",VLOOKUP(D973,UCM!$A$2:$B$2000,2,FALSE)))</f>
        <v>N/A</v>
      </c>
      <c r="I973" s="491"/>
      <c r="J973" s="492"/>
      <c r="K973" s="493"/>
      <c r="L973" s="491"/>
      <c r="M973" s="492"/>
      <c r="N973" s="493"/>
    </row>
    <row r="974" spans="1:14" ht="23.1" customHeight="1" x14ac:dyDescent="0.2">
      <c r="A974" s="490">
        <v>961</v>
      </c>
      <c r="B974" s="488"/>
      <c r="C974" s="466"/>
      <c r="D974" s="489"/>
      <c r="E974" s="467" t="str">
        <f t="shared" si="15"/>
        <v/>
      </c>
      <c r="F974" s="247"/>
      <c r="G974" s="126"/>
      <c r="H974" s="468" t="str">
        <f>IF(LEFT(G974,2)="48","R",IF(D974="","N/A",VLOOKUP(D974,UCM!$A$2:$B$2000,2,FALSE)))</f>
        <v>N/A</v>
      </c>
      <c r="I974" s="491"/>
      <c r="J974" s="492"/>
      <c r="K974" s="493"/>
      <c r="L974" s="491"/>
      <c r="M974" s="492"/>
      <c r="N974" s="493"/>
    </row>
    <row r="975" spans="1:14" ht="23.1" customHeight="1" x14ac:dyDescent="0.2">
      <c r="A975" s="228">
        <v>962</v>
      </c>
      <c r="B975" s="488"/>
      <c r="C975" s="466"/>
      <c r="D975" s="489"/>
      <c r="E975" s="467" t="str">
        <f t="shared" si="15"/>
        <v/>
      </c>
      <c r="F975" s="247"/>
      <c r="G975" s="126"/>
      <c r="H975" s="468" t="str">
        <f>IF(LEFT(G975,2)="48","R",IF(D975="","N/A",VLOOKUP(D975,UCM!$A$2:$B$2000,2,FALSE)))</f>
        <v>N/A</v>
      </c>
      <c r="I975" s="491"/>
      <c r="J975" s="492"/>
      <c r="K975" s="493"/>
      <c r="L975" s="491"/>
      <c r="M975" s="492"/>
      <c r="N975" s="493"/>
    </row>
    <row r="976" spans="1:14" ht="23.1" customHeight="1" x14ac:dyDescent="0.2">
      <c r="A976" s="228">
        <v>963</v>
      </c>
      <c r="B976" s="488"/>
      <c r="C976" s="466"/>
      <c r="D976" s="489"/>
      <c r="E976" s="467" t="str">
        <f t="shared" si="15"/>
        <v/>
      </c>
      <c r="F976" s="247"/>
      <c r="G976" s="126"/>
      <c r="H976" s="468" t="str">
        <f>IF(LEFT(G976,2)="48","R",IF(D976="","N/A",VLOOKUP(D976,UCM!$A$2:$B$2000,2,FALSE)))</f>
        <v>N/A</v>
      </c>
      <c r="I976" s="491"/>
      <c r="J976" s="492"/>
      <c r="K976" s="493"/>
      <c r="L976" s="491"/>
      <c r="M976" s="492"/>
      <c r="N976" s="493"/>
    </row>
    <row r="977" spans="1:14" ht="23.1" customHeight="1" x14ac:dyDescent="0.2">
      <c r="A977" s="490">
        <v>964</v>
      </c>
      <c r="B977" s="488"/>
      <c r="C977" s="466"/>
      <c r="D977" s="489"/>
      <c r="E977" s="467" t="str">
        <f t="shared" si="15"/>
        <v/>
      </c>
      <c r="F977" s="247"/>
      <c r="G977" s="126"/>
      <c r="H977" s="468" t="str">
        <f>IF(LEFT(G977,2)="48","R",IF(D977="","N/A",VLOOKUP(D977,UCM!$A$2:$B$2000,2,FALSE)))</f>
        <v>N/A</v>
      </c>
      <c r="I977" s="491"/>
      <c r="J977" s="492"/>
      <c r="K977" s="493"/>
      <c r="L977" s="491"/>
      <c r="M977" s="492"/>
      <c r="N977" s="493"/>
    </row>
    <row r="978" spans="1:14" ht="23.1" customHeight="1" x14ac:dyDescent="0.2">
      <c r="A978" s="228">
        <v>965</v>
      </c>
      <c r="B978" s="488"/>
      <c r="C978" s="466"/>
      <c r="D978" s="489"/>
      <c r="E978" s="467" t="str">
        <f t="shared" si="15"/>
        <v/>
      </c>
      <c r="F978" s="247"/>
      <c r="G978" s="126"/>
      <c r="H978" s="468" t="str">
        <f>IF(LEFT(G978,2)="48","R",IF(D978="","N/A",VLOOKUP(D978,UCM!$A$2:$B$2000,2,FALSE)))</f>
        <v>N/A</v>
      </c>
      <c r="I978" s="491"/>
      <c r="J978" s="492"/>
      <c r="K978" s="493"/>
      <c r="L978" s="491"/>
      <c r="M978" s="492"/>
      <c r="N978" s="493"/>
    </row>
    <row r="979" spans="1:14" ht="23.1" customHeight="1" x14ac:dyDescent="0.2">
      <c r="A979" s="228">
        <v>966</v>
      </c>
      <c r="B979" s="488"/>
      <c r="C979" s="466"/>
      <c r="D979" s="489"/>
      <c r="E979" s="467" t="str">
        <f t="shared" si="15"/>
        <v/>
      </c>
      <c r="F979" s="247"/>
      <c r="G979" s="126"/>
      <c r="H979" s="468" t="str">
        <f>IF(LEFT(G979,2)="48","R",IF(D979="","N/A",VLOOKUP(D979,UCM!$A$2:$B$2000,2,FALSE)))</f>
        <v>N/A</v>
      </c>
      <c r="I979" s="491"/>
      <c r="J979" s="492"/>
      <c r="K979" s="493"/>
      <c r="L979" s="491"/>
      <c r="M979" s="492"/>
      <c r="N979" s="493"/>
    </row>
    <row r="980" spans="1:14" ht="23.1" customHeight="1" x14ac:dyDescent="0.2">
      <c r="A980" s="490">
        <v>967</v>
      </c>
      <c r="B980" s="488"/>
      <c r="C980" s="466"/>
      <c r="D980" s="489"/>
      <c r="E980" s="467" t="str">
        <f t="shared" si="15"/>
        <v/>
      </c>
      <c r="F980" s="247"/>
      <c r="G980" s="126"/>
      <c r="H980" s="468" t="str">
        <f>IF(LEFT(G980,2)="48","R",IF(D980="","N/A",VLOOKUP(D980,UCM!$A$2:$B$2000,2,FALSE)))</f>
        <v>N/A</v>
      </c>
      <c r="I980" s="491"/>
      <c r="J980" s="492"/>
      <c r="K980" s="493"/>
      <c r="L980" s="491"/>
      <c r="M980" s="492"/>
      <c r="N980" s="493"/>
    </row>
    <row r="981" spans="1:14" ht="23.1" customHeight="1" x14ac:dyDescent="0.2">
      <c r="A981" s="228">
        <v>968</v>
      </c>
      <c r="B981" s="488"/>
      <c r="C981" s="466"/>
      <c r="D981" s="489"/>
      <c r="E981" s="467" t="str">
        <f t="shared" si="15"/>
        <v/>
      </c>
      <c r="F981" s="247"/>
      <c r="G981" s="126"/>
      <c r="H981" s="468" t="str">
        <f>IF(LEFT(G981,2)="48","R",IF(D981="","N/A",VLOOKUP(D981,UCM!$A$2:$B$2000,2,FALSE)))</f>
        <v>N/A</v>
      </c>
      <c r="I981" s="491"/>
      <c r="J981" s="492"/>
      <c r="K981" s="493"/>
      <c r="L981" s="491"/>
      <c r="M981" s="492"/>
      <c r="N981" s="493"/>
    </row>
    <row r="982" spans="1:14" ht="23.1" customHeight="1" x14ac:dyDescent="0.2">
      <c r="A982" s="228">
        <v>969</v>
      </c>
      <c r="B982" s="488"/>
      <c r="C982" s="466"/>
      <c r="D982" s="489"/>
      <c r="E982" s="467" t="str">
        <f t="shared" si="15"/>
        <v/>
      </c>
      <c r="F982" s="247"/>
      <c r="G982" s="126"/>
      <c r="H982" s="468" t="str">
        <f>IF(LEFT(G982,2)="48","R",IF(D982="","N/A",VLOOKUP(D982,UCM!$A$2:$B$2000,2,FALSE)))</f>
        <v>N/A</v>
      </c>
      <c r="I982" s="491"/>
      <c r="J982" s="492"/>
      <c r="K982" s="493"/>
      <c r="L982" s="491"/>
      <c r="M982" s="492"/>
      <c r="N982" s="493"/>
    </row>
    <row r="983" spans="1:14" ht="23.1" customHeight="1" x14ac:dyDescent="0.2">
      <c r="A983" s="490">
        <v>970</v>
      </c>
      <c r="B983" s="488"/>
      <c r="C983" s="466"/>
      <c r="D983" s="489"/>
      <c r="E983" s="467" t="str">
        <f t="shared" si="15"/>
        <v/>
      </c>
      <c r="F983" s="247"/>
      <c r="G983" s="126"/>
      <c r="H983" s="468" t="str">
        <f>IF(LEFT(G983,2)="48","R",IF(D983="","N/A",VLOOKUP(D983,UCM!$A$2:$B$2000,2,FALSE)))</f>
        <v>N/A</v>
      </c>
      <c r="I983" s="491"/>
      <c r="J983" s="492"/>
      <c r="K983" s="493"/>
      <c r="L983" s="491"/>
      <c r="M983" s="492"/>
      <c r="N983" s="493"/>
    </row>
    <row r="984" spans="1:14" ht="23.1" customHeight="1" x14ac:dyDescent="0.2">
      <c r="A984" s="228">
        <v>971</v>
      </c>
      <c r="B984" s="488"/>
      <c r="C984" s="466"/>
      <c r="D984" s="489"/>
      <c r="E984" s="467" t="str">
        <f t="shared" si="15"/>
        <v/>
      </c>
      <c r="F984" s="247"/>
      <c r="G984" s="126"/>
      <c r="H984" s="468" t="str">
        <f>IF(LEFT(G984,2)="48","R",IF(D984="","N/A",VLOOKUP(D984,UCM!$A$2:$B$2000,2,FALSE)))</f>
        <v>N/A</v>
      </c>
      <c r="I984" s="491"/>
      <c r="J984" s="492"/>
      <c r="K984" s="493"/>
      <c r="L984" s="491"/>
      <c r="M984" s="492"/>
      <c r="N984" s="493"/>
    </row>
    <row r="985" spans="1:14" ht="23.1" customHeight="1" x14ac:dyDescent="0.2">
      <c r="A985" s="228">
        <v>972</v>
      </c>
      <c r="B985" s="488"/>
      <c r="C985" s="466"/>
      <c r="D985" s="489"/>
      <c r="E985" s="467" t="str">
        <f t="shared" si="15"/>
        <v/>
      </c>
      <c r="F985" s="247"/>
      <c r="G985" s="126"/>
      <c r="H985" s="468" t="str">
        <f>IF(LEFT(G985,2)="48","R",IF(D985="","N/A",VLOOKUP(D985,UCM!$A$2:$B$2000,2,FALSE)))</f>
        <v>N/A</v>
      </c>
      <c r="I985" s="491"/>
      <c r="J985" s="492"/>
      <c r="K985" s="493"/>
      <c r="L985" s="491"/>
      <c r="M985" s="492"/>
      <c r="N985" s="493"/>
    </row>
    <row r="986" spans="1:14" ht="23.1" customHeight="1" x14ac:dyDescent="0.2">
      <c r="A986" s="490">
        <v>973</v>
      </c>
      <c r="B986" s="488"/>
      <c r="C986" s="466"/>
      <c r="D986" s="489"/>
      <c r="E986" s="467" t="str">
        <f t="shared" si="15"/>
        <v/>
      </c>
      <c r="F986" s="247"/>
      <c r="G986" s="126"/>
      <c r="H986" s="468" t="str">
        <f>IF(LEFT(G986,2)="48","R",IF(D986="","N/A",VLOOKUP(D986,UCM!$A$2:$B$2000,2,FALSE)))</f>
        <v>N/A</v>
      </c>
      <c r="I986" s="491"/>
      <c r="J986" s="492"/>
      <c r="K986" s="493"/>
      <c r="L986" s="491"/>
      <c r="M986" s="492"/>
      <c r="N986" s="493"/>
    </row>
    <row r="987" spans="1:14" ht="23.1" customHeight="1" x14ac:dyDescent="0.2">
      <c r="A987" s="228">
        <v>974</v>
      </c>
      <c r="B987" s="488"/>
      <c r="C987" s="466"/>
      <c r="D987" s="489"/>
      <c r="E987" s="467" t="str">
        <f t="shared" si="15"/>
        <v/>
      </c>
      <c r="F987" s="247"/>
      <c r="G987" s="126"/>
      <c r="H987" s="468" t="str">
        <f>IF(LEFT(G987,2)="48","R",IF(D987="","N/A",VLOOKUP(D987,UCM!$A$2:$B$2000,2,FALSE)))</f>
        <v>N/A</v>
      </c>
      <c r="I987" s="491"/>
      <c r="J987" s="492"/>
      <c r="K987" s="493"/>
      <c r="L987" s="491"/>
      <c r="M987" s="492"/>
      <c r="N987" s="493"/>
    </row>
    <row r="988" spans="1:14" ht="23.1" customHeight="1" x14ac:dyDescent="0.2">
      <c r="A988" s="228">
        <v>975</v>
      </c>
      <c r="B988" s="488"/>
      <c r="C988" s="466"/>
      <c r="D988" s="489"/>
      <c r="E988" s="467" t="str">
        <f t="shared" si="15"/>
        <v/>
      </c>
      <c r="F988" s="247"/>
      <c r="G988" s="126"/>
      <c r="H988" s="468" t="str">
        <f>IF(LEFT(G988,2)="48","R",IF(D988="","N/A",VLOOKUP(D988,UCM!$A$2:$B$2000,2,FALSE)))</f>
        <v>N/A</v>
      </c>
      <c r="I988" s="491"/>
      <c r="J988" s="492"/>
      <c r="K988" s="493"/>
      <c r="L988" s="491"/>
      <c r="M988" s="492"/>
      <c r="N988" s="493"/>
    </row>
    <row r="989" spans="1:14" ht="23.1" customHeight="1" x14ac:dyDescent="0.2">
      <c r="A989" s="490">
        <v>976</v>
      </c>
      <c r="B989" s="488"/>
      <c r="C989" s="466"/>
      <c r="D989" s="489"/>
      <c r="E989" s="467" t="str">
        <f t="shared" si="15"/>
        <v/>
      </c>
      <c r="F989" s="247"/>
      <c r="G989" s="126"/>
      <c r="H989" s="468" t="str">
        <f>IF(LEFT(G989,2)="48","R",IF(D989="","N/A",VLOOKUP(D989,UCM!$A$2:$B$2000,2,FALSE)))</f>
        <v>N/A</v>
      </c>
      <c r="I989" s="491"/>
      <c r="J989" s="492"/>
      <c r="K989" s="493"/>
      <c r="L989" s="491"/>
      <c r="M989" s="492"/>
      <c r="N989" s="493"/>
    </row>
    <row r="990" spans="1:14" ht="23.1" customHeight="1" x14ac:dyDescent="0.2">
      <c r="A990" s="228">
        <v>977</v>
      </c>
      <c r="B990" s="488"/>
      <c r="C990" s="466"/>
      <c r="D990" s="489"/>
      <c r="E990" s="467" t="str">
        <f t="shared" si="15"/>
        <v/>
      </c>
      <c r="F990" s="247"/>
      <c r="G990" s="126"/>
      <c r="H990" s="468" t="str">
        <f>IF(LEFT(G990,2)="48","R",IF(D990="","N/A",VLOOKUP(D990,UCM!$A$2:$B$2000,2,FALSE)))</f>
        <v>N/A</v>
      </c>
      <c r="I990" s="491"/>
      <c r="J990" s="492"/>
      <c r="K990" s="493"/>
      <c r="L990" s="491"/>
      <c r="M990" s="492"/>
      <c r="N990" s="493"/>
    </row>
    <row r="991" spans="1:14" ht="23.1" customHeight="1" x14ac:dyDescent="0.2">
      <c r="A991" s="228">
        <v>978</v>
      </c>
      <c r="B991" s="488"/>
      <c r="C991" s="466"/>
      <c r="D991" s="489"/>
      <c r="E991" s="467" t="str">
        <f t="shared" si="15"/>
        <v/>
      </c>
      <c r="F991" s="247"/>
      <c r="G991" s="126"/>
      <c r="H991" s="468" t="str">
        <f>IF(LEFT(G991,2)="48","R",IF(D991="","N/A",VLOOKUP(D991,UCM!$A$2:$B$2000,2,FALSE)))</f>
        <v>N/A</v>
      </c>
      <c r="I991" s="491"/>
      <c r="J991" s="492"/>
      <c r="K991" s="493"/>
      <c r="L991" s="491"/>
      <c r="M991" s="492"/>
      <c r="N991" s="493"/>
    </row>
    <row r="992" spans="1:14" ht="23.1" customHeight="1" x14ac:dyDescent="0.2">
      <c r="A992" s="490">
        <v>979</v>
      </c>
      <c r="B992" s="488"/>
      <c r="C992" s="466"/>
      <c r="D992" s="489"/>
      <c r="E992" s="467" t="str">
        <f t="shared" si="15"/>
        <v/>
      </c>
      <c r="F992" s="247"/>
      <c r="G992" s="126"/>
      <c r="H992" s="468" t="str">
        <f>IF(LEFT(G992,2)="48","R",IF(D992="","N/A",VLOOKUP(D992,UCM!$A$2:$B$2000,2,FALSE)))</f>
        <v>N/A</v>
      </c>
      <c r="I992" s="491"/>
      <c r="J992" s="492"/>
      <c r="K992" s="493"/>
      <c r="L992" s="491"/>
      <c r="M992" s="492"/>
      <c r="N992" s="493"/>
    </row>
    <row r="993" spans="1:14" ht="23.1" customHeight="1" x14ac:dyDescent="0.2">
      <c r="A993" s="228">
        <v>980</v>
      </c>
      <c r="B993" s="488"/>
      <c r="C993" s="466"/>
      <c r="D993" s="489"/>
      <c r="E993" s="467" t="str">
        <f t="shared" si="15"/>
        <v/>
      </c>
      <c r="F993" s="247"/>
      <c r="G993" s="126"/>
      <c r="H993" s="468" t="str">
        <f>IF(LEFT(G993,2)="48","R",IF(D993="","N/A",VLOOKUP(D993,UCM!$A$2:$B$2000,2,FALSE)))</f>
        <v>N/A</v>
      </c>
      <c r="I993" s="491"/>
      <c r="J993" s="492"/>
      <c r="K993" s="493"/>
      <c r="L993" s="491"/>
      <c r="M993" s="492"/>
      <c r="N993" s="493"/>
    </row>
    <row r="994" spans="1:14" ht="23.1" customHeight="1" x14ac:dyDescent="0.2">
      <c r="A994" s="228">
        <v>981</v>
      </c>
      <c r="B994" s="488"/>
      <c r="C994" s="466"/>
      <c r="D994" s="489"/>
      <c r="E994" s="467" t="str">
        <f t="shared" si="15"/>
        <v/>
      </c>
      <c r="F994" s="247"/>
      <c r="G994" s="126"/>
      <c r="H994" s="468" t="str">
        <f>IF(LEFT(G994,2)="48","R",IF(D994="","N/A",VLOOKUP(D994,UCM!$A$2:$B$2000,2,FALSE)))</f>
        <v>N/A</v>
      </c>
      <c r="I994" s="491"/>
      <c r="J994" s="492"/>
      <c r="K994" s="493"/>
      <c r="L994" s="491"/>
      <c r="M994" s="492"/>
      <c r="N994" s="493"/>
    </row>
    <row r="995" spans="1:14" ht="23.1" customHeight="1" x14ac:dyDescent="0.2">
      <c r="A995" s="490">
        <v>982</v>
      </c>
      <c r="B995" s="488"/>
      <c r="C995" s="466"/>
      <c r="D995" s="489"/>
      <c r="E995" s="467" t="str">
        <f t="shared" si="15"/>
        <v/>
      </c>
      <c r="F995" s="247"/>
      <c r="G995" s="126"/>
      <c r="H995" s="468" t="str">
        <f>IF(LEFT(G995,2)="48","R",IF(D995="","N/A",VLOOKUP(D995,UCM!$A$2:$B$2000,2,FALSE)))</f>
        <v>N/A</v>
      </c>
      <c r="I995" s="491"/>
      <c r="J995" s="492"/>
      <c r="K995" s="493"/>
      <c r="L995" s="491"/>
      <c r="M995" s="492"/>
      <c r="N995" s="493"/>
    </row>
    <row r="996" spans="1:14" ht="23.1" customHeight="1" x14ac:dyDescent="0.2">
      <c r="A996" s="228">
        <v>983</v>
      </c>
      <c r="B996" s="488"/>
      <c r="C996" s="466"/>
      <c r="D996" s="489"/>
      <c r="E996" s="467" t="str">
        <f t="shared" si="15"/>
        <v/>
      </c>
      <c r="F996" s="247"/>
      <c r="G996" s="126"/>
      <c r="H996" s="468" t="str">
        <f>IF(LEFT(G996,2)="48","R",IF(D996="","N/A",VLOOKUP(D996,UCM!$A$2:$B$2000,2,FALSE)))</f>
        <v>N/A</v>
      </c>
      <c r="I996" s="491"/>
      <c r="J996" s="492"/>
      <c r="K996" s="493"/>
      <c r="L996" s="491"/>
      <c r="M996" s="492"/>
      <c r="N996" s="493"/>
    </row>
    <row r="997" spans="1:14" ht="23.1" customHeight="1" x14ac:dyDescent="0.2">
      <c r="A997" s="228">
        <v>984</v>
      </c>
      <c r="B997" s="488"/>
      <c r="C997" s="466"/>
      <c r="D997" s="489"/>
      <c r="E997" s="467" t="str">
        <f t="shared" si="15"/>
        <v/>
      </c>
      <c r="F997" s="247"/>
      <c r="G997" s="126"/>
      <c r="H997" s="468" t="str">
        <f>IF(LEFT(G997,2)="48","R",IF(D997="","N/A",VLOOKUP(D997,UCM!$A$2:$B$2000,2,FALSE)))</f>
        <v>N/A</v>
      </c>
      <c r="I997" s="491"/>
      <c r="J997" s="492"/>
      <c r="K997" s="493"/>
      <c r="L997" s="491"/>
      <c r="M997" s="492"/>
      <c r="N997" s="493"/>
    </row>
    <row r="998" spans="1:14" ht="23.1" customHeight="1" x14ac:dyDescent="0.2">
      <c r="A998" s="490">
        <v>985</v>
      </c>
      <c r="B998" s="488"/>
      <c r="C998" s="466"/>
      <c r="D998" s="489"/>
      <c r="E998" s="467" t="str">
        <f t="shared" si="15"/>
        <v/>
      </c>
      <c r="F998" s="247"/>
      <c r="G998" s="126"/>
      <c r="H998" s="468" t="str">
        <f>IF(LEFT(G998,2)="48","R",IF(D998="","N/A",VLOOKUP(D998,UCM!$A$2:$B$2000,2,FALSE)))</f>
        <v>N/A</v>
      </c>
      <c r="I998" s="491"/>
      <c r="J998" s="492"/>
      <c r="K998" s="493"/>
      <c r="L998" s="491"/>
      <c r="M998" s="492"/>
      <c r="N998" s="493"/>
    </row>
    <row r="999" spans="1:14" ht="23.1" customHeight="1" x14ac:dyDescent="0.2">
      <c r="A999" s="228">
        <v>986</v>
      </c>
      <c r="B999" s="488"/>
      <c r="C999" s="466"/>
      <c r="D999" s="489"/>
      <c r="E999" s="467" t="str">
        <f t="shared" si="15"/>
        <v/>
      </c>
      <c r="F999" s="247"/>
      <c r="G999" s="126"/>
      <c r="H999" s="468" t="str">
        <f>IF(LEFT(G999,2)="48","R",IF(D999="","N/A",VLOOKUP(D999,UCM!$A$2:$B$2000,2,FALSE)))</f>
        <v>N/A</v>
      </c>
      <c r="I999" s="491"/>
      <c r="J999" s="492"/>
      <c r="K999" s="493"/>
      <c r="L999" s="491"/>
      <c r="M999" s="492"/>
      <c r="N999" s="493"/>
    </row>
    <row r="1000" spans="1:14" ht="23.1" customHeight="1" x14ac:dyDescent="0.2">
      <c r="A1000" s="228">
        <v>987</v>
      </c>
      <c r="B1000" s="488"/>
      <c r="C1000" s="466"/>
      <c r="D1000" s="489"/>
      <c r="E1000" s="467" t="str">
        <f t="shared" si="15"/>
        <v/>
      </c>
      <c r="F1000" s="247"/>
      <c r="G1000" s="126"/>
      <c r="H1000" s="468" t="str">
        <f>IF(LEFT(G1000,2)="48","R",IF(D1000="","N/A",VLOOKUP(D1000,UCM!$A$2:$B$2000,2,FALSE)))</f>
        <v>N/A</v>
      </c>
      <c r="I1000" s="491"/>
      <c r="J1000" s="492"/>
      <c r="K1000" s="493"/>
      <c r="L1000" s="491"/>
      <c r="M1000" s="492"/>
      <c r="N1000" s="493"/>
    </row>
    <row r="1001" spans="1:14" ht="23.1" customHeight="1" x14ac:dyDescent="0.2">
      <c r="A1001" s="490">
        <v>988</v>
      </c>
      <c r="B1001" s="488"/>
      <c r="C1001" s="466"/>
      <c r="D1001" s="489"/>
      <c r="E1001" s="467" t="str">
        <f t="shared" si="15"/>
        <v/>
      </c>
      <c r="F1001" s="247"/>
      <c r="G1001" s="126"/>
      <c r="H1001" s="468" t="str">
        <f>IF(LEFT(G1001,2)="48","R",IF(D1001="","N/A",VLOOKUP(D1001,UCM!$A$2:$B$2000,2,FALSE)))</f>
        <v>N/A</v>
      </c>
      <c r="I1001" s="491"/>
      <c r="J1001" s="492"/>
      <c r="K1001" s="493"/>
      <c r="L1001" s="491"/>
      <c r="M1001" s="492"/>
      <c r="N1001" s="493"/>
    </row>
    <row r="1002" spans="1:14" ht="23.1" customHeight="1" x14ac:dyDescent="0.2">
      <c r="A1002" s="228">
        <v>989</v>
      </c>
      <c r="B1002" s="488"/>
      <c r="C1002" s="466"/>
      <c r="D1002" s="489"/>
      <c r="E1002" s="467" t="str">
        <f t="shared" si="15"/>
        <v/>
      </c>
      <c r="F1002" s="247"/>
      <c r="G1002" s="126"/>
      <c r="H1002" s="468" t="str">
        <f>IF(LEFT(G1002,2)="48","R",IF(D1002="","N/A",VLOOKUP(D1002,UCM!$A$2:$B$2000,2,FALSE)))</f>
        <v>N/A</v>
      </c>
      <c r="I1002" s="491"/>
      <c r="J1002" s="492"/>
      <c r="K1002" s="493"/>
      <c r="L1002" s="491"/>
      <c r="M1002" s="492"/>
      <c r="N1002" s="493"/>
    </row>
    <row r="1003" spans="1:14" ht="23.1" customHeight="1" x14ac:dyDescent="0.2">
      <c r="A1003" s="228">
        <v>990</v>
      </c>
      <c r="B1003" s="488"/>
      <c r="C1003" s="466"/>
      <c r="D1003" s="489"/>
      <c r="E1003" s="467" t="str">
        <f t="shared" si="15"/>
        <v/>
      </c>
      <c r="F1003" s="247"/>
      <c r="G1003" s="126"/>
      <c r="H1003" s="468" t="str">
        <f>IF(LEFT(G1003,2)="48","R",IF(D1003="","N/A",VLOOKUP(D1003,UCM!$A$2:$B$2000,2,FALSE)))</f>
        <v>N/A</v>
      </c>
      <c r="I1003" s="491"/>
      <c r="J1003" s="492"/>
      <c r="K1003" s="493"/>
      <c r="L1003" s="491"/>
      <c r="M1003" s="492"/>
      <c r="N1003" s="493"/>
    </row>
    <row r="1004" spans="1:14" ht="23.1" customHeight="1" x14ac:dyDescent="0.2">
      <c r="A1004" s="490">
        <v>991</v>
      </c>
      <c r="B1004" s="488"/>
      <c r="C1004" s="466"/>
      <c r="D1004" s="489"/>
      <c r="E1004" s="467" t="str">
        <f t="shared" si="15"/>
        <v/>
      </c>
      <c r="F1004" s="247"/>
      <c r="G1004" s="126"/>
      <c r="H1004" s="468" t="str">
        <f>IF(LEFT(G1004,2)="48","R",IF(D1004="","N/A",VLOOKUP(D1004,UCM!$A$2:$B$2000,2,FALSE)))</f>
        <v>N/A</v>
      </c>
      <c r="I1004" s="491"/>
      <c r="J1004" s="492"/>
      <c r="K1004" s="493"/>
      <c r="L1004" s="491"/>
      <c r="M1004" s="492"/>
      <c r="N1004" s="493"/>
    </row>
    <row r="1005" spans="1:14" ht="23.1" customHeight="1" x14ac:dyDescent="0.2">
      <c r="A1005" s="228">
        <v>992</v>
      </c>
      <c r="B1005" s="488"/>
      <c r="C1005" s="466"/>
      <c r="D1005" s="489"/>
      <c r="E1005" s="467" t="str">
        <f t="shared" si="15"/>
        <v/>
      </c>
      <c r="F1005" s="247"/>
      <c r="G1005" s="126"/>
      <c r="H1005" s="468" t="str">
        <f>IF(LEFT(G1005,2)="48","R",IF(D1005="","N/A",VLOOKUP(D1005,UCM!$A$2:$B$2000,2,FALSE)))</f>
        <v>N/A</v>
      </c>
      <c r="I1005" s="491"/>
      <c r="J1005" s="492"/>
      <c r="K1005" s="493"/>
      <c r="L1005" s="491"/>
      <c r="M1005" s="492"/>
      <c r="N1005" s="493"/>
    </row>
    <row r="1006" spans="1:14" ht="23.1" customHeight="1" x14ac:dyDescent="0.2">
      <c r="A1006" s="228">
        <v>993</v>
      </c>
      <c r="B1006" s="488"/>
      <c r="C1006" s="466"/>
      <c r="D1006" s="489"/>
      <c r="E1006" s="467" t="str">
        <f t="shared" si="15"/>
        <v/>
      </c>
      <c r="F1006" s="247"/>
      <c r="G1006" s="126"/>
      <c r="H1006" s="468" t="str">
        <f>IF(LEFT(G1006,2)="48","R",IF(D1006="","N/A",VLOOKUP(D1006,UCM!$A$2:$B$2000,2,FALSE)))</f>
        <v>N/A</v>
      </c>
      <c r="I1006" s="491"/>
      <c r="J1006" s="492"/>
      <c r="K1006" s="493"/>
      <c r="L1006" s="491"/>
      <c r="M1006" s="492"/>
      <c r="N1006" s="493"/>
    </row>
    <row r="1007" spans="1:14" ht="23.1" customHeight="1" x14ac:dyDescent="0.2">
      <c r="A1007" s="490">
        <v>994</v>
      </c>
      <c r="B1007" s="488"/>
      <c r="C1007" s="466"/>
      <c r="D1007" s="489"/>
      <c r="E1007" s="467" t="str">
        <f t="shared" si="15"/>
        <v/>
      </c>
      <c r="F1007" s="247"/>
      <c r="G1007" s="126"/>
      <c r="H1007" s="468" t="str">
        <f>IF(LEFT(G1007,2)="48","R",IF(D1007="","N/A",VLOOKUP(D1007,UCM!$A$2:$B$2000,2,FALSE)))</f>
        <v>N/A</v>
      </c>
      <c r="I1007" s="491"/>
      <c r="J1007" s="492"/>
      <c r="K1007" s="493"/>
      <c r="L1007" s="491"/>
      <c r="M1007" s="492"/>
      <c r="N1007" s="493"/>
    </row>
    <row r="1008" spans="1:14" ht="23.1" customHeight="1" x14ac:dyDescent="0.2">
      <c r="A1008" s="228">
        <v>995</v>
      </c>
      <c r="B1008" s="488"/>
      <c r="C1008" s="466"/>
      <c r="D1008" s="489"/>
      <c r="E1008" s="467" t="str">
        <f t="shared" si="15"/>
        <v/>
      </c>
      <c r="F1008" s="247"/>
      <c r="G1008" s="126"/>
      <c r="H1008" s="468" t="str">
        <f>IF(LEFT(G1008,2)="48","R",IF(D1008="","N/A",VLOOKUP(D1008,UCM!$A$2:$B$2000,2,FALSE)))</f>
        <v>N/A</v>
      </c>
      <c r="I1008" s="491"/>
      <c r="J1008" s="492"/>
      <c r="K1008" s="493"/>
      <c r="L1008" s="491"/>
      <c r="M1008" s="492"/>
      <c r="N1008" s="493"/>
    </row>
    <row r="1009" spans="1:14" ht="23.1" customHeight="1" x14ac:dyDescent="0.2">
      <c r="A1009" s="228">
        <v>996</v>
      </c>
      <c r="B1009" s="488"/>
      <c r="C1009" s="466"/>
      <c r="D1009" s="489"/>
      <c r="E1009" s="467" t="str">
        <f t="shared" si="15"/>
        <v/>
      </c>
      <c r="F1009" s="247"/>
      <c r="G1009" s="126"/>
      <c r="H1009" s="468" t="str">
        <f>IF(LEFT(G1009,2)="48","R",IF(D1009="","N/A",VLOOKUP(D1009,UCM!$A$2:$B$2000,2,FALSE)))</f>
        <v>N/A</v>
      </c>
      <c r="I1009" s="491"/>
      <c r="J1009" s="492"/>
      <c r="K1009" s="493"/>
      <c r="L1009" s="491"/>
      <c r="M1009" s="492"/>
      <c r="N1009" s="493"/>
    </row>
    <row r="1010" spans="1:14" ht="23.1" customHeight="1" x14ac:dyDescent="0.2">
      <c r="A1010" s="490">
        <v>997</v>
      </c>
      <c r="B1010" s="488"/>
      <c r="C1010" s="466"/>
      <c r="D1010" s="489"/>
      <c r="E1010" s="467" t="str">
        <f t="shared" si="15"/>
        <v/>
      </c>
      <c r="F1010" s="247"/>
      <c r="G1010" s="126"/>
      <c r="H1010" s="468" t="str">
        <f>IF(LEFT(G1010,2)="48","R",IF(D1010="","N/A",VLOOKUP(D1010,UCM!$A$2:$B$2000,2,FALSE)))</f>
        <v>N/A</v>
      </c>
      <c r="I1010" s="491"/>
      <c r="J1010" s="492"/>
      <c r="K1010" s="493"/>
      <c r="L1010" s="491"/>
      <c r="M1010" s="492"/>
      <c r="N1010" s="493"/>
    </row>
    <row r="1011" spans="1:14" ht="23.1" customHeight="1" x14ac:dyDescent="0.2">
      <c r="A1011" s="228">
        <v>998</v>
      </c>
      <c r="B1011" s="488"/>
      <c r="C1011" s="466"/>
      <c r="D1011" s="489"/>
      <c r="E1011" s="467" t="str">
        <f t="shared" si="15"/>
        <v/>
      </c>
      <c r="F1011" s="247"/>
      <c r="G1011" s="126"/>
      <c r="H1011" s="468" t="str">
        <f>IF(LEFT(G1011,2)="48","R",IF(D1011="","N/A",VLOOKUP(D1011,UCM!$A$2:$B$2000,2,FALSE)))</f>
        <v>N/A</v>
      </c>
      <c r="I1011" s="491"/>
      <c r="J1011" s="492"/>
      <c r="K1011" s="493"/>
      <c r="L1011" s="491"/>
      <c r="M1011" s="492"/>
      <c r="N1011" s="493"/>
    </row>
    <row r="1012" spans="1:14" ht="23.1" customHeight="1" x14ac:dyDescent="0.2">
      <c r="A1012" s="228">
        <v>999</v>
      </c>
      <c r="B1012" s="488"/>
      <c r="C1012" s="466"/>
      <c r="D1012" s="489"/>
      <c r="E1012" s="467" t="str">
        <f t="shared" si="15"/>
        <v/>
      </c>
      <c r="F1012" s="247"/>
      <c r="G1012" s="126"/>
      <c r="H1012" s="468" t="str">
        <f>IF(LEFT(G1012,2)="48","R",IF(D1012="","N/A",VLOOKUP(D1012,UCM!$A$2:$B$2000,2,FALSE)))</f>
        <v>N/A</v>
      </c>
      <c r="I1012" s="491"/>
      <c r="J1012" s="492"/>
      <c r="K1012" s="493"/>
      <c r="L1012" s="491"/>
      <c r="M1012" s="492"/>
      <c r="N1012" s="493"/>
    </row>
    <row r="1013" spans="1:14" ht="23.1" customHeight="1" x14ac:dyDescent="0.2">
      <c r="A1013" s="490">
        <v>1000</v>
      </c>
      <c r="B1013" s="488"/>
      <c r="C1013" s="466"/>
      <c r="D1013" s="489"/>
      <c r="E1013" s="467" t="str">
        <f t="shared" si="15"/>
        <v/>
      </c>
      <c r="F1013" s="247"/>
      <c r="G1013" s="126"/>
      <c r="H1013" s="468" t="str">
        <f>IF(LEFT(G1013,2)="48","R",IF(D1013="","N/A",VLOOKUP(D1013,UCM!$A$2:$B$2000,2,FALSE)))</f>
        <v>N/A</v>
      </c>
      <c r="I1013" s="491"/>
      <c r="J1013" s="492"/>
      <c r="K1013" s="493"/>
      <c r="L1013" s="491"/>
      <c r="M1013" s="492"/>
      <c r="N1013" s="493"/>
    </row>
    <row r="1014" spans="1:14" ht="23.1" customHeight="1" x14ac:dyDescent="0.2">
      <c r="A1014" s="228">
        <v>1001</v>
      </c>
      <c r="B1014" s="488"/>
      <c r="C1014" s="466"/>
      <c r="D1014" s="489"/>
      <c r="E1014" s="467" t="str">
        <f t="shared" si="15"/>
        <v/>
      </c>
      <c r="F1014" s="247"/>
      <c r="G1014" s="126"/>
      <c r="H1014" s="468" t="str">
        <f>IF(LEFT(G1014,2)="48","R",IF(D1014="","N/A",VLOOKUP(D1014,UCM!$A$2:$B$2000,2,FALSE)))</f>
        <v>N/A</v>
      </c>
      <c r="I1014" s="491"/>
      <c r="J1014" s="492"/>
      <c r="K1014" s="493"/>
      <c r="L1014" s="491"/>
      <c r="M1014" s="492"/>
      <c r="N1014" s="493"/>
    </row>
    <row r="1015" spans="1:14" ht="23.1" customHeight="1" x14ac:dyDescent="0.2">
      <c r="A1015" s="228">
        <v>1002</v>
      </c>
      <c r="B1015" s="488"/>
      <c r="C1015" s="466"/>
      <c r="D1015" s="489"/>
      <c r="E1015" s="467" t="str">
        <f t="shared" si="15"/>
        <v/>
      </c>
      <c r="F1015" s="247"/>
      <c r="G1015" s="126"/>
      <c r="H1015" s="468" t="str">
        <f>IF(LEFT(G1015,2)="48","R",IF(D1015="","N/A",VLOOKUP(D1015,UCM!$A$2:$B$2000,2,FALSE)))</f>
        <v>N/A</v>
      </c>
      <c r="I1015" s="491"/>
      <c r="J1015" s="492"/>
      <c r="K1015" s="493"/>
      <c r="L1015" s="491"/>
      <c r="M1015" s="492"/>
      <c r="N1015" s="493"/>
    </row>
    <row r="1016" spans="1:14" ht="23.1" customHeight="1" x14ac:dyDescent="0.2">
      <c r="A1016" s="490">
        <v>1003</v>
      </c>
      <c r="B1016" s="488"/>
      <c r="C1016" s="466"/>
      <c r="D1016" s="489"/>
      <c r="E1016" s="467" t="str">
        <f t="shared" si="15"/>
        <v/>
      </c>
      <c r="F1016" s="247"/>
      <c r="G1016" s="126"/>
      <c r="H1016" s="468" t="str">
        <f>IF(LEFT(G1016,2)="48","R",IF(D1016="","N/A",VLOOKUP(D1016,UCM!$A$2:$B$2000,2,FALSE)))</f>
        <v>N/A</v>
      </c>
      <c r="I1016" s="491"/>
      <c r="J1016" s="492"/>
      <c r="K1016" s="493"/>
      <c r="L1016" s="491"/>
      <c r="M1016" s="492"/>
      <c r="N1016" s="493"/>
    </row>
    <row r="1017" spans="1:14" ht="23.1" customHeight="1" x14ac:dyDescent="0.2">
      <c r="A1017" s="228">
        <v>1004</v>
      </c>
      <c r="B1017" s="488"/>
      <c r="C1017" s="466"/>
      <c r="D1017" s="489"/>
      <c r="E1017" s="467" t="str">
        <f t="shared" si="15"/>
        <v/>
      </c>
      <c r="F1017" s="247"/>
      <c r="G1017" s="126"/>
      <c r="H1017" s="468" t="str">
        <f>IF(LEFT(G1017,2)="48","R",IF(D1017="","N/A",VLOOKUP(D1017,UCM!$A$2:$B$2000,2,FALSE)))</f>
        <v>N/A</v>
      </c>
      <c r="I1017" s="491"/>
      <c r="J1017" s="492"/>
      <c r="K1017" s="493"/>
      <c r="L1017" s="491"/>
      <c r="M1017" s="492"/>
      <c r="N1017" s="493"/>
    </row>
    <row r="1018" spans="1:14" ht="23.1" customHeight="1" x14ac:dyDescent="0.2">
      <c r="A1018" s="228">
        <v>1005</v>
      </c>
      <c r="B1018" s="488"/>
      <c r="C1018" s="466"/>
      <c r="D1018" s="489"/>
      <c r="E1018" s="467" t="str">
        <f t="shared" si="15"/>
        <v/>
      </c>
      <c r="F1018" s="247"/>
      <c r="G1018" s="126"/>
      <c r="H1018" s="468" t="str">
        <f>IF(LEFT(G1018,2)="48","R",IF(D1018="","N/A",VLOOKUP(D1018,UCM!$A$2:$B$2000,2,FALSE)))</f>
        <v>N/A</v>
      </c>
      <c r="I1018" s="491"/>
      <c r="J1018" s="492"/>
      <c r="K1018" s="493"/>
      <c r="L1018" s="491"/>
      <c r="M1018" s="492"/>
      <c r="N1018" s="493"/>
    </row>
    <row r="1019" spans="1:14" ht="23.1" customHeight="1" x14ac:dyDescent="0.2">
      <c r="A1019" s="490">
        <v>1006</v>
      </c>
      <c r="B1019" s="488"/>
      <c r="C1019" s="466"/>
      <c r="D1019" s="489"/>
      <c r="E1019" s="467" t="str">
        <f t="shared" si="15"/>
        <v/>
      </c>
      <c r="F1019" s="247"/>
      <c r="G1019" s="126"/>
      <c r="H1019" s="468" t="str">
        <f>IF(LEFT(G1019,2)="48","R",IF(D1019="","N/A",VLOOKUP(D1019,UCM!$A$2:$B$2000,2,FALSE)))</f>
        <v>N/A</v>
      </c>
      <c r="I1019" s="491"/>
      <c r="J1019" s="492"/>
      <c r="K1019" s="493"/>
      <c r="L1019" s="491"/>
      <c r="M1019" s="492"/>
      <c r="N1019" s="493"/>
    </row>
    <row r="1020" spans="1:14" ht="23.1" customHeight="1" x14ac:dyDescent="0.2">
      <c r="A1020" s="228">
        <v>1007</v>
      </c>
      <c r="B1020" s="488"/>
      <c r="C1020" s="466"/>
      <c r="D1020" s="489"/>
      <c r="E1020" s="467" t="str">
        <f t="shared" si="15"/>
        <v/>
      </c>
      <c r="F1020" s="247"/>
      <c r="G1020" s="126"/>
      <c r="H1020" s="468" t="str">
        <f>IF(LEFT(G1020,2)="48","R",IF(D1020="","N/A",VLOOKUP(D1020,UCM!$A$2:$B$2000,2,FALSE)))</f>
        <v>N/A</v>
      </c>
      <c r="I1020" s="491"/>
      <c r="J1020" s="492"/>
      <c r="K1020" s="493"/>
      <c r="L1020" s="491"/>
      <c r="M1020" s="492"/>
      <c r="N1020" s="493"/>
    </row>
    <row r="1021" spans="1:14" ht="23.1" customHeight="1" x14ac:dyDescent="0.2">
      <c r="A1021" s="228">
        <v>1008</v>
      </c>
      <c r="B1021" s="488"/>
      <c r="C1021" s="466"/>
      <c r="D1021" s="489"/>
      <c r="E1021" s="467" t="str">
        <f t="shared" si="15"/>
        <v/>
      </c>
      <c r="F1021" s="247"/>
      <c r="G1021" s="126"/>
      <c r="H1021" s="468" t="str">
        <f>IF(LEFT(G1021,2)="48","R",IF(D1021="","N/A",VLOOKUP(D1021,UCM!$A$2:$B$2000,2,FALSE)))</f>
        <v>N/A</v>
      </c>
      <c r="I1021" s="491"/>
      <c r="J1021" s="492"/>
      <c r="K1021" s="493"/>
      <c r="L1021" s="491"/>
      <c r="M1021" s="492"/>
      <c r="N1021" s="493"/>
    </row>
    <row r="1022" spans="1:14" ht="23.1" customHeight="1" x14ac:dyDescent="0.2">
      <c r="A1022" s="490">
        <v>1009</v>
      </c>
      <c r="B1022" s="488"/>
      <c r="C1022" s="466"/>
      <c r="D1022" s="489"/>
      <c r="E1022" s="467" t="str">
        <f t="shared" ref="E1022:E1062" si="16">IF(B1022="","",(CONCATENATE(TEXT(B1022,"###0000_);[Red](#,##0)")," ", TEXT(C1022,"###000_);[Red](#,##0)")," ", TEXT(D1022,"###0000_);[Red](#,##0)"))))</f>
        <v/>
      </c>
      <c r="F1022" s="247"/>
      <c r="G1022" s="126"/>
      <c r="H1022" s="468" t="str">
        <f>IF(LEFT(G1022,2)="48","R",IF(D1022="","N/A",VLOOKUP(D1022,UCM!$A$2:$B$2000,2,FALSE)))</f>
        <v>N/A</v>
      </c>
      <c r="I1022" s="491"/>
      <c r="J1022" s="492"/>
      <c r="K1022" s="493"/>
      <c r="L1022" s="491"/>
      <c r="M1022" s="492"/>
      <c r="N1022" s="493"/>
    </row>
    <row r="1023" spans="1:14" ht="23.1" customHeight="1" x14ac:dyDescent="0.2">
      <c r="A1023" s="228">
        <v>1010</v>
      </c>
      <c r="B1023" s="488"/>
      <c r="C1023" s="466"/>
      <c r="D1023" s="489"/>
      <c r="E1023" s="467" t="str">
        <f t="shared" si="16"/>
        <v/>
      </c>
      <c r="F1023" s="247"/>
      <c r="G1023" s="126"/>
      <c r="H1023" s="468" t="str">
        <f>IF(LEFT(G1023,2)="48","R",IF(D1023="","N/A",VLOOKUP(D1023,UCM!$A$2:$B$2000,2,FALSE)))</f>
        <v>N/A</v>
      </c>
      <c r="I1023" s="491"/>
      <c r="J1023" s="492"/>
      <c r="K1023" s="493"/>
      <c r="L1023" s="491"/>
      <c r="M1023" s="492"/>
      <c r="N1023" s="493"/>
    </row>
    <row r="1024" spans="1:14" ht="23.1" customHeight="1" x14ac:dyDescent="0.2">
      <c r="A1024" s="228">
        <v>1011</v>
      </c>
      <c r="B1024" s="488"/>
      <c r="C1024" s="466"/>
      <c r="D1024" s="489"/>
      <c r="E1024" s="467" t="str">
        <f t="shared" si="16"/>
        <v/>
      </c>
      <c r="F1024" s="247"/>
      <c r="G1024" s="126"/>
      <c r="H1024" s="468" t="str">
        <f>IF(LEFT(G1024,2)="48","R",IF(D1024="","N/A",VLOOKUP(D1024,UCM!$A$2:$B$2000,2,FALSE)))</f>
        <v>N/A</v>
      </c>
      <c r="I1024" s="491"/>
      <c r="J1024" s="492"/>
      <c r="K1024" s="493"/>
      <c r="L1024" s="491"/>
      <c r="M1024" s="492"/>
      <c r="N1024" s="493"/>
    </row>
    <row r="1025" spans="1:14" ht="23.1" customHeight="1" x14ac:dyDescent="0.2">
      <c r="A1025" s="490">
        <v>1012</v>
      </c>
      <c r="B1025" s="488"/>
      <c r="C1025" s="466"/>
      <c r="D1025" s="489"/>
      <c r="E1025" s="467" t="str">
        <f t="shared" si="16"/>
        <v/>
      </c>
      <c r="F1025" s="247"/>
      <c r="G1025" s="126"/>
      <c r="H1025" s="468" t="str">
        <f>IF(LEFT(G1025,2)="48","R",IF(D1025="","N/A",VLOOKUP(D1025,UCM!$A$2:$B$2000,2,FALSE)))</f>
        <v>N/A</v>
      </c>
      <c r="I1025" s="491"/>
      <c r="J1025" s="492"/>
      <c r="K1025" s="493"/>
      <c r="L1025" s="491"/>
      <c r="M1025" s="492"/>
      <c r="N1025" s="493"/>
    </row>
    <row r="1026" spans="1:14" ht="23.1" customHeight="1" x14ac:dyDescent="0.2">
      <c r="A1026" s="228">
        <v>1013</v>
      </c>
      <c r="B1026" s="488"/>
      <c r="C1026" s="466"/>
      <c r="D1026" s="489"/>
      <c r="E1026" s="467" t="str">
        <f t="shared" si="16"/>
        <v/>
      </c>
      <c r="F1026" s="247"/>
      <c r="G1026" s="126"/>
      <c r="H1026" s="468" t="str">
        <f>IF(LEFT(G1026,2)="48","R",IF(D1026="","N/A",VLOOKUP(D1026,UCM!$A$2:$B$2000,2,FALSE)))</f>
        <v>N/A</v>
      </c>
      <c r="I1026" s="491"/>
      <c r="J1026" s="492"/>
      <c r="K1026" s="493"/>
      <c r="L1026" s="491"/>
      <c r="M1026" s="492"/>
      <c r="N1026" s="493"/>
    </row>
    <row r="1027" spans="1:14" ht="23.1" customHeight="1" x14ac:dyDescent="0.2">
      <c r="A1027" s="228">
        <v>1014</v>
      </c>
      <c r="B1027" s="488"/>
      <c r="C1027" s="466"/>
      <c r="D1027" s="489"/>
      <c r="E1027" s="467" t="str">
        <f t="shared" si="16"/>
        <v/>
      </c>
      <c r="F1027" s="247"/>
      <c r="G1027" s="126"/>
      <c r="H1027" s="468" t="str">
        <f>IF(LEFT(G1027,2)="48","R",IF(D1027="","N/A",VLOOKUP(D1027,UCM!$A$2:$B$2000,2,FALSE)))</f>
        <v>N/A</v>
      </c>
      <c r="I1027" s="491"/>
      <c r="J1027" s="492"/>
      <c r="K1027" s="493"/>
      <c r="L1027" s="491"/>
      <c r="M1027" s="492"/>
      <c r="N1027" s="493"/>
    </row>
    <row r="1028" spans="1:14" ht="23.1" customHeight="1" x14ac:dyDescent="0.2">
      <c r="A1028" s="490">
        <v>1015</v>
      </c>
      <c r="B1028" s="488"/>
      <c r="C1028" s="466"/>
      <c r="D1028" s="489"/>
      <c r="E1028" s="467" t="str">
        <f t="shared" si="16"/>
        <v/>
      </c>
      <c r="F1028" s="247"/>
      <c r="G1028" s="126"/>
      <c r="H1028" s="468" t="str">
        <f>IF(LEFT(G1028,2)="48","R",IF(D1028="","N/A",VLOOKUP(D1028,UCM!$A$2:$B$2000,2,FALSE)))</f>
        <v>N/A</v>
      </c>
      <c r="I1028" s="491"/>
      <c r="J1028" s="492"/>
      <c r="K1028" s="493"/>
      <c r="L1028" s="491"/>
      <c r="M1028" s="492"/>
      <c r="N1028" s="493"/>
    </row>
    <row r="1029" spans="1:14" ht="23.1" customHeight="1" x14ac:dyDescent="0.2">
      <c r="A1029" s="228">
        <v>1016</v>
      </c>
      <c r="B1029" s="488"/>
      <c r="C1029" s="466"/>
      <c r="D1029" s="489"/>
      <c r="E1029" s="467" t="str">
        <f t="shared" si="16"/>
        <v/>
      </c>
      <c r="F1029" s="247"/>
      <c r="G1029" s="126"/>
      <c r="H1029" s="468" t="str">
        <f>IF(LEFT(G1029,2)="48","R",IF(D1029="","N/A",VLOOKUP(D1029,UCM!$A$2:$B$2000,2,FALSE)))</f>
        <v>N/A</v>
      </c>
      <c r="I1029" s="491"/>
      <c r="J1029" s="492"/>
      <c r="K1029" s="493"/>
      <c r="L1029" s="491"/>
      <c r="M1029" s="492"/>
      <c r="N1029" s="493"/>
    </row>
    <row r="1030" spans="1:14" ht="23.1" customHeight="1" x14ac:dyDescent="0.2">
      <c r="A1030" s="228">
        <v>1017</v>
      </c>
      <c r="B1030" s="488"/>
      <c r="C1030" s="466"/>
      <c r="D1030" s="489"/>
      <c r="E1030" s="467" t="str">
        <f t="shared" si="16"/>
        <v/>
      </c>
      <c r="F1030" s="247"/>
      <c r="G1030" s="126"/>
      <c r="H1030" s="468" t="str">
        <f>IF(LEFT(G1030,2)="48","R",IF(D1030="","N/A",VLOOKUP(D1030,UCM!$A$2:$B$2000,2,FALSE)))</f>
        <v>N/A</v>
      </c>
      <c r="I1030" s="491"/>
      <c r="J1030" s="492"/>
      <c r="K1030" s="493"/>
      <c r="L1030" s="491"/>
      <c r="M1030" s="492"/>
      <c r="N1030" s="493"/>
    </row>
    <row r="1031" spans="1:14" ht="23.1" customHeight="1" x14ac:dyDescent="0.2">
      <c r="A1031" s="490">
        <v>1018</v>
      </c>
      <c r="B1031" s="488"/>
      <c r="C1031" s="466"/>
      <c r="D1031" s="489"/>
      <c r="E1031" s="467" t="str">
        <f t="shared" si="16"/>
        <v/>
      </c>
      <c r="F1031" s="247"/>
      <c r="G1031" s="126"/>
      <c r="H1031" s="468" t="str">
        <f>IF(LEFT(G1031,2)="48","R",IF(D1031="","N/A",VLOOKUP(D1031,UCM!$A$2:$B$2000,2,FALSE)))</f>
        <v>N/A</v>
      </c>
      <c r="I1031" s="491"/>
      <c r="J1031" s="492"/>
      <c r="K1031" s="493"/>
      <c r="L1031" s="491"/>
      <c r="M1031" s="492"/>
      <c r="N1031" s="493"/>
    </row>
    <row r="1032" spans="1:14" ht="23.1" customHeight="1" x14ac:dyDescent="0.2">
      <c r="A1032" s="228">
        <v>1019</v>
      </c>
      <c r="B1032" s="488"/>
      <c r="C1032" s="466"/>
      <c r="D1032" s="489"/>
      <c r="E1032" s="467" t="str">
        <f t="shared" si="16"/>
        <v/>
      </c>
      <c r="F1032" s="247"/>
      <c r="G1032" s="126"/>
      <c r="H1032" s="468" t="str">
        <f>IF(LEFT(G1032,2)="48","R",IF(D1032="","N/A",VLOOKUP(D1032,UCM!$A$2:$B$2000,2,FALSE)))</f>
        <v>N/A</v>
      </c>
      <c r="I1032" s="491"/>
      <c r="J1032" s="492"/>
      <c r="K1032" s="493"/>
      <c r="L1032" s="491"/>
      <c r="M1032" s="492"/>
      <c r="N1032" s="493"/>
    </row>
    <row r="1033" spans="1:14" ht="23.1" customHeight="1" x14ac:dyDescent="0.2">
      <c r="A1033" s="228">
        <v>1020</v>
      </c>
      <c r="B1033" s="488"/>
      <c r="C1033" s="466"/>
      <c r="D1033" s="489"/>
      <c r="E1033" s="467" t="str">
        <f t="shared" si="16"/>
        <v/>
      </c>
      <c r="F1033" s="247"/>
      <c r="G1033" s="126"/>
      <c r="H1033" s="468" t="str">
        <f>IF(LEFT(G1033,2)="48","R",IF(D1033="","N/A",VLOOKUP(D1033,UCM!$A$2:$B$2000,2,FALSE)))</f>
        <v>N/A</v>
      </c>
      <c r="I1033" s="491"/>
      <c r="J1033" s="492"/>
      <c r="K1033" s="493"/>
      <c r="L1033" s="491"/>
      <c r="M1033" s="492"/>
      <c r="N1033" s="493"/>
    </row>
    <row r="1034" spans="1:14" ht="23.1" customHeight="1" x14ac:dyDescent="0.2">
      <c r="A1034" s="490">
        <v>1021</v>
      </c>
      <c r="B1034" s="488"/>
      <c r="C1034" s="466"/>
      <c r="D1034" s="489"/>
      <c r="E1034" s="467" t="str">
        <f t="shared" si="16"/>
        <v/>
      </c>
      <c r="F1034" s="247"/>
      <c r="G1034" s="126"/>
      <c r="H1034" s="468" t="str">
        <f>IF(LEFT(G1034,2)="48","R",IF(D1034="","N/A",VLOOKUP(D1034,UCM!$A$2:$B$2000,2,FALSE)))</f>
        <v>N/A</v>
      </c>
      <c r="I1034" s="491"/>
      <c r="J1034" s="492"/>
      <c r="K1034" s="493"/>
      <c r="L1034" s="491"/>
      <c r="M1034" s="492"/>
      <c r="N1034" s="493"/>
    </row>
    <row r="1035" spans="1:14" ht="23.1" customHeight="1" x14ac:dyDescent="0.2">
      <c r="A1035" s="228">
        <v>1022</v>
      </c>
      <c r="B1035" s="488"/>
      <c r="C1035" s="466"/>
      <c r="D1035" s="489"/>
      <c r="E1035" s="467" t="str">
        <f t="shared" si="16"/>
        <v/>
      </c>
      <c r="F1035" s="247"/>
      <c r="G1035" s="126"/>
      <c r="H1035" s="468" t="str">
        <f>IF(LEFT(G1035,2)="48","R",IF(D1035="","N/A",VLOOKUP(D1035,UCM!$A$2:$B$2000,2,FALSE)))</f>
        <v>N/A</v>
      </c>
      <c r="I1035" s="491"/>
      <c r="J1035" s="492"/>
      <c r="K1035" s="493"/>
      <c r="L1035" s="491"/>
      <c r="M1035" s="492"/>
      <c r="N1035" s="493"/>
    </row>
    <row r="1036" spans="1:14" ht="22.5" customHeight="1" x14ac:dyDescent="0.2">
      <c r="A1036" s="228">
        <v>1023</v>
      </c>
      <c r="B1036" s="488"/>
      <c r="C1036" s="466"/>
      <c r="D1036" s="489"/>
      <c r="E1036" s="467" t="str">
        <f t="shared" si="16"/>
        <v/>
      </c>
      <c r="F1036" s="247"/>
      <c r="G1036" s="126"/>
      <c r="H1036" s="468" t="str">
        <f>IF(LEFT(G1036,2)="48","R",IF(D1036="","N/A",VLOOKUP(D1036,UCM!$A$2:$B$2000,2,FALSE)))</f>
        <v>N/A</v>
      </c>
      <c r="I1036" s="491"/>
      <c r="J1036" s="492"/>
      <c r="K1036" s="493"/>
      <c r="L1036" s="491"/>
      <c r="M1036" s="492"/>
      <c r="N1036" s="493"/>
    </row>
    <row r="1037" spans="1:14" ht="23.1" customHeight="1" x14ac:dyDescent="0.2">
      <c r="A1037" s="490">
        <v>1024</v>
      </c>
      <c r="B1037" s="488"/>
      <c r="C1037" s="466"/>
      <c r="D1037" s="489"/>
      <c r="E1037" s="467" t="str">
        <f t="shared" si="16"/>
        <v/>
      </c>
      <c r="F1037" s="247"/>
      <c r="G1037" s="126"/>
      <c r="H1037" s="468" t="str">
        <f>IF(LEFT(G1037,2)="48","R",IF(D1037="","N/A",VLOOKUP(D1037,UCM!$A$2:$B$2000,2,FALSE)))</f>
        <v>N/A</v>
      </c>
      <c r="I1037" s="491"/>
      <c r="J1037" s="492"/>
      <c r="K1037" s="493"/>
      <c r="L1037" s="491"/>
      <c r="M1037" s="492"/>
      <c r="N1037" s="493"/>
    </row>
    <row r="1038" spans="1:14" ht="23.1" customHeight="1" x14ac:dyDescent="0.2">
      <c r="A1038" s="228">
        <v>1025</v>
      </c>
      <c r="B1038" s="488"/>
      <c r="C1038" s="466"/>
      <c r="D1038" s="489"/>
      <c r="E1038" s="467" t="str">
        <f t="shared" si="16"/>
        <v/>
      </c>
      <c r="F1038" s="247"/>
      <c r="G1038" s="126"/>
      <c r="H1038" s="468" t="str">
        <f>IF(LEFT(G1038,2)="48","R",IF(D1038="","N/A",VLOOKUP(D1038,UCM!$A$2:$B$2000,2,FALSE)))</f>
        <v>N/A</v>
      </c>
      <c r="I1038" s="491"/>
      <c r="J1038" s="492"/>
      <c r="K1038" s="493"/>
      <c r="L1038" s="491"/>
      <c r="M1038" s="492"/>
      <c r="N1038" s="493"/>
    </row>
    <row r="1039" spans="1:14" ht="23.1" customHeight="1" x14ac:dyDescent="0.2">
      <c r="A1039" s="228">
        <v>1026</v>
      </c>
      <c r="B1039" s="488"/>
      <c r="C1039" s="466"/>
      <c r="D1039" s="489"/>
      <c r="E1039" s="467" t="str">
        <f t="shared" si="16"/>
        <v/>
      </c>
      <c r="F1039" s="247"/>
      <c r="G1039" s="126"/>
      <c r="H1039" s="468" t="str">
        <f>IF(LEFT(G1039,2)="48","R",IF(D1039="","N/A",VLOOKUP(D1039,UCM!$A$2:$B$2000,2,FALSE)))</f>
        <v>N/A</v>
      </c>
      <c r="I1039" s="491"/>
      <c r="J1039" s="492"/>
      <c r="K1039" s="493"/>
      <c r="L1039" s="491"/>
      <c r="M1039" s="492"/>
      <c r="N1039" s="493"/>
    </row>
    <row r="1040" spans="1:14" ht="23.1" customHeight="1" x14ac:dyDescent="0.2">
      <c r="A1040" s="490">
        <v>1027</v>
      </c>
      <c r="B1040" s="488"/>
      <c r="C1040" s="466"/>
      <c r="D1040" s="489"/>
      <c r="E1040" s="467" t="str">
        <f t="shared" si="16"/>
        <v/>
      </c>
      <c r="F1040" s="247"/>
      <c r="G1040" s="126"/>
      <c r="H1040" s="468" t="str">
        <f>IF(LEFT(G1040,2)="48","R",IF(D1040="","N/A",VLOOKUP(D1040,UCM!$A$2:$B$2000,2,FALSE)))</f>
        <v>N/A</v>
      </c>
      <c r="I1040" s="491"/>
      <c r="J1040" s="492"/>
      <c r="K1040" s="493"/>
      <c r="L1040" s="491"/>
      <c r="M1040" s="492"/>
      <c r="N1040" s="493"/>
    </row>
    <row r="1041" spans="1:14" ht="23.1" customHeight="1" x14ac:dyDescent="0.2">
      <c r="A1041" s="228">
        <v>1028</v>
      </c>
      <c r="B1041" s="488"/>
      <c r="C1041" s="466"/>
      <c r="D1041" s="489"/>
      <c r="E1041" s="467" t="str">
        <f t="shared" si="16"/>
        <v/>
      </c>
      <c r="F1041" s="247"/>
      <c r="G1041" s="126"/>
      <c r="H1041" s="468" t="str">
        <f>IF(LEFT(G1041,2)="48","R",IF(D1041="","N/A",VLOOKUP(D1041,UCM!$A$2:$B$2000,2,FALSE)))</f>
        <v>N/A</v>
      </c>
      <c r="I1041" s="491"/>
      <c r="J1041" s="492"/>
      <c r="K1041" s="493"/>
      <c r="L1041" s="491"/>
      <c r="M1041" s="492"/>
      <c r="N1041" s="493"/>
    </row>
    <row r="1042" spans="1:14" ht="23.1" customHeight="1" x14ac:dyDescent="0.2">
      <c r="A1042" s="228">
        <v>1029</v>
      </c>
      <c r="B1042" s="488"/>
      <c r="C1042" s="466"/>
      <c r="D1042" s="489"/>
      <c r="E1042" s="467" t="str">
        <f t="shared" si="16"/>
        <v/>
      </c>
      <c r="F1042" s="247"/>
      <c r="G1042" s="126"/>
      <c r="H1042" s="468" t="str">
        <f>IF(LEFT(G1042,2)="48","R",IF(D1042="","N/A",VLOOKUP(D1042,UCM!$A$2:$B$2000,2,FALSE)))</f>
        <v>N/A</v>
      </c>
      <c r="I1042" s="491"/>
      <c r="J1042" s="492"/>
      <c r="K1042" s="493"/>
      <c r="L1042" s="491"/>
      <c r="M1042" s="492"/>
      <c r="N1042" s="493"/>
    </row>
    <row r="1043" spans="1:14" ht="23.1" customHeight="1" x14ac:dyDescent="0.2">
      <c r="A1043" s="490">
        <v>1030</v>
      </c>
      <c r="B1043" s="488"/>
      <c r="C1043" s="466"/>
      <c r="D1043" s="489"/>
      <c r="E1043" s="467" t="str">
        <f t="shared" si="16"/>
        <v/>
      </c>
      <c r="F1043" s="247"/>
      <c r="G1043" s="126"/>
      <c r="H1043" s="468" t="str">
        <f>IF(LEFT(G1043,2)="48","R",IF(D1043="","N/A",VLOOKUP(D1043,UCM!$A$2:$B$2000,2,FALSE)))</f>
        <v>N/A</v>
      </c>
      <c r="I1043" s="491"/>
      <c r="J1043" s="492"/>
      <c r="K1043" s="493"/>
      <c r="L1043" s="491"/>
      <c r="M1043" s="492"/>
      <c r="N1043" s="493"/>
    </row>
    <row r="1044" spans="1:14" ht="23.1" customHeight="1" x14ac:dyDescent="0.2">
      <c r="A1044" s="228">
        <v>1031</v>
      </c>
      <c r="B1044" s="488"/>
      <c r="C1044" s="466"/>
      <c r="D1044" s="489"/>
      <c r="E1044" s="467" t="str">
        <f t="shared" si="16"/>
        <v/>
      </c>
      <c r="F1044" s="247"/>
      <c r="G1044" s="126"/>
      <c r="H1044" s="468" t="str">
        <f>IF(LEFT(G1044,2)="48","R",IF(D1044="","N/A",VLOOKUP(D1044,UCM!$A$2:$B$2000,2,FALSE)))</f>
        <v>N/A</v>
      </c>
      <c r="I1044" s="491"/>
      <c r="J1044" s="492"/>
      <c r="K1044" s="493"/>
      <c r="L1044" s="491"/>
      <c r="M1044" s="492"/>
      <c r="N1044" s="493"/>
    </row>
    <row r="1045" spans="1:14" ht="23.1" customHeight="1" x14ac:dyDescent="0.2">
      <c r="A1045" s="228">
        <v>1032</v>
      </c>
      <c r="B1045" s="488"/>
      <c r="C1045" s="466"/>
      <c r="D1045" s="489"/>
      <c r="E1045" s="467" t="str">
        <f t="shared" si="16"/>
        <v/>
      </c>
      <c r="F1045" s="247"/>
      <c r="G1045" s="126"/>
      <c r="H1045" s="468" t="str">
        <f>IF(LEFT(G1045,2)="48","R",IF(D1045="","N/A",VLOOKUP(D1045,UCM!$A$2:$B$2000,2,FALSE)))</f>
        <v>N/A</v>
      </c>
      <c r="I1045" s="491"/>
      <c r="J1045" s="492"/>
      <c r="K1045" s="493"/>
      <c r="L1045" s="491"/>
      <c r="M1045" s="492"/>
      <c r="N1045" s="493"/>
    </row>
    <row r="1046" spans="1:14" ht="23.1" customHeight="1" x14ac:dyDescent="0.2">
      <c r="A1046" s="490">
        <v>1033</v>
      </c>
      <c r="B1046" s="488"/>
      <c r="C1046" s="466"/>
      <c r="D1046" s="489"/>
      <c r="E1046" s="467" t="str">
        <f t="shared" si="16"/>
        <v/>
      </c>
      <c r="F1046" s="247"/>
      <c r="G1046" s="126"/>
      <c r="H1046" s="468" t="str">
        <f>IF(LEFT(G1046,2)="48","R",IF(D1046="","N/A",VLOOKUP(D1046,UCM!$A$2:$B$2000,2,FALSE)))</f>
        <v>N/A</v>
      </c>
      <c r="I1046" s="491"/>
      <c r="J1046" s="492"/>
      <c r="K1046" s="493"/>
      <c r="L1046" s="491"/>
      <c r="M1046" s="492"/>
      <c r="N1046" s="493"/>
    </row>
    <row r="1047" spans="1:14" ht="23.1" customHeight="1" x14ac:dyDescent="0.2">
      <c r="A1047" s="228">
        <v>1034</v>
      </c>
      <c r="B1047" s="488"/>
      <c r="C1047" s="466"/>
      <c r="D1047" s="489"/>
      <c r="E1047" s="467" t="str">
        <f t="shared" si="16"/>
        <v/>
      </c>
      <c r="F1047" s="247"/>
      <c r="G1047" s="126"/>
      <c r="H1047" s="468" t="str">
        <f>IF(LEFT(G1047,2)="48","R",IF(D1047="","N/A",VLOOKUP(D1047,UCM!$A$2:$B$2000,2,FALSE)))</f>
        <v>N/A</v>
      </c>
      <c r="I1047" s="491"/>
      <c r="J1047" s="492"/>
      <c r="K1047" s="493"/>
      <c r="L1047" s="491"/>
      <c r="M1047" s="492"/>
      <c r="N1047" s="493"/>
    </row>
    <row r="1048" spans="1:14" ht="23.1" customHeight="1" x14ac:dyDescent="0.2">
      <c r="A1048" s="228">
        <v>1035</v>
      </c>
      <c r="B1048" s="488"/>
      <c r="C1048" s="466"/>
      <c r="D1048" s="489"/>
      <c r="E1048" s="467" t="str">
        <f t="shared" si="16"/>
        <v/>
      </c>
      <c r="F1048" s="247"/>
      <c r="G1048" s="126"/>
      <c r="H1048" s="468" t="str">
        <f>IF(LEFT(G1048,2)="48","R",IF(D1048="","N/A",VLOOKUP(D1048,UCM!$A$2:$B$2000,2,FALSE)))</f>
        <v>N/A</v>
      </c>
      <c r="I1048" s="491"/>
      <c r="J1048" s="492"/>
      <c r="K1048" s="493"/>
      <c r="L1048" s="491"/>
      <c r="M1048" s="492"/>
      <c r="N1048" s="493"/>
    </row>
    <row r="1049" spans="1:14" ht="23.1" customHeight="1" x14ac:dyDescent="0.2">
      <c r="A1049" s="490">
        <v>1036</v>
      </c>
      <c r="B1049" s="488"/>
      <c r="C1049" s="466"/>
      <c r="D1049" s="489"/>
      <c r="E1049" s="467" t="str">
        <f t="shared" si="16"/>
        <v/>
      </c>
      <c r="F1049" s="247"/>
      <c r="G1049" s="126"/>
      <c r="H1049" s="468" t="str">
        <f>IF(LEFT(G1049,2)="48","R",IF(D1049="","N/A",VLOOKUP(D1049,UCM!$A$2:$B$2000,2,FALSE)))</f>
        <v>N/A</v>
      </c>
      <c r="I1049" s="491"/>
      <c r="J1049" s="492"/>
      <c r="K1049" s="493"/>
      <c r="L1049" s="491"/>
      <c r="M1049" s="492"/>
      <c r="N1049" s="493"/>
    </row>
    <row r="1050" spans="1:14" ht="23.1" customHeight="1" x14ac:dyDescent="0.2">
      <c r="A1050" s="228">
        <v>1037</v>
      </c>
      <c r="B1050" s="488"/>
      <c r="C1050" s="466"/>
      <c r="D1050" s="489"/>
      <c r="E1050" s="467" t="str">
        <f t="shared" si="16"/>
        <v/>
      </c>
      <c r="F1050" s="247"/>
      <c r="G1050" s="126"/>
      <c r="H1050" s="468" t="str">
        <f>IF(LEFT(G1050,2)="48","R",IF(D1050="","N/A",VLOOKUP(D1050,UCM!$A$2:$B$2000,2,FALSE)))</f>
        <v>N/A</v>
      </c>
      <c r="I1050" s="491"/>
      <c r="J1050" s="492"/>
      <c r="K1050" s="493"/>
      <c r="L1050" s="491"/>
      <c r="M1050" s="492"/>
      <c r="N1050" s="493"/>
    </row>
    <row r="1051" spans="1:14" ht="23.1" customHeight="1" x14ac:dyDescent="0.2">
      <c r="A1051" s="228">
        <v>1038</v>
      </c>
      <c r="B1051" s="488"/>
      <c r="C1051" s="466"/>
      <c r="D1051" s="489"/>
      <c r="E1051" s="467" t="str">
        <f t="shared" si="16"/>
        <v/>
      </c>
      <c r="F1051" s="247"/>
      <c r="G1051" s="126"/>
      <c r="H1051" s="468" t="str">
        <f>IF(LEFT(G1051,2)="48","R",IF(D1051="","N/A",VLOOKUP(D1051,UCM!$A$2:$B$2000,2,FALSE)))</f>
        <v>N/A</v>
      </c>
      <c r="I1051" s="491"/>
      <c r="J1051" s="492"/>
      <c r="K1051" s="493"/>
      <c r="L1051" s="491"/>
      <c r="M1051" s="492"/>
      <c r="N1051" s="493"/>
    </row>
    <row r="1052" spans="1:14" ht="23.1" customHeight="1" x14ac:dyDescent="0.2">
      <c r="A1052" s="490">
        <v>1039</v>
      </c>
      <c r="B1052" s="488"/>
      <c r="C1052" s="466"/>
      <c r="D1052" s="489"/>
      <c r="E1052" s="467" t="str">
        <f t="shared" si="16"/>
        <v/>
      </c>
      <c r="F1052" s="247"/>
      <c r="G1052" s="126"/>
      <c r="H1052" s="468" t="str">
        <f>IF(LEFT(G1052,2)="48","R",IF(D1052="","N/A",VLOOKUP(D1052,UCM!$A$2:$B$2000,2,FALSE)))</f>
        <v>N/A</v>
      </c>
      <c r="I1052" s="491"/>
      <c r="J1052" s="492"/>
      <c r="K1052" s="493"/>
      <c r="L1052" s="491"/>
      <c r="M1052" s="492"/>
      <c r="N1052" s="493"/>
    </row>
    <row r="1053" spans="1:14" ht="23.1" customHeight="1" x14ac:dyDescent="0.2">
      <c r="A1053" s="228">
        <v>1040</v>
      </c>
      <c r="B1053" s="488"/>
      <c r="C1053" s="466"/>
      <c r="D1053" s="489"/>
      <c r="E1053" s="467" t="str">
        <f t="shared" si="16"/>
        <v/>
      </c>
      <c r="F1053" s="247"/>
      <c r="G1053" s="126"/>
      <c r="H1053" s="468" t="str">
        <f>IF(LEFT(G1053,2)="48","R",IF(D1053="","N/A",VLOOKUP(D1053,UCM!$A$2:$B$2000,2,FALSE)))</f>
        <v>N/A</v>
      </c>
      <c r="I1053" s="491"/>
      <c r="J1053" s="492"/>
      <c r="K1053" s="493"/>
      <c r="L1053" s="491"/>
      <c r="M1053" s="492"/>
      <c r="N1053" s="493"/>
    </row>
    <row r="1054" spans="1:14" ht="23.1" customHeight="1" x14ac:dyDescent="0.2">
      <c r="A1054" s="228">
        <v>1041</v>
      </c>
      <c r="B1054" s="488"/>
      <c r="C1054" s="466"/>
      <c r="D1054" s="489"/>
      <c r="E1054" s="467" t="str">
        <f t="shared" si="16"/>
        <v/>
      </c>
      <c r="F1054" s="247"/>
      <c r="G1054" s="126"/>
      <c r="H1054" s="468" t="str">
        <f>IF(LEFT(G1054,2)="48","R",IF(D1054="","N/A",VLOOKUP(D1054,UCM!$A$2:$B$2000,2,FALSE)))</f>
        <v>N/A</v>
      </c>
      <c r="I1054" s="491"/>
      <c r="J1054" s="492"/>
      <c r="K1054" s="493"/>
      <c r="L1054" s="491"/>
      <c r="M1054" s="492"/>
      <c r="N1054" s="493"/>
    </row>
    <row r="1055" spans="1:14" ht="23.1" customHeight="1" x14ac:dyDescent="0.2">
      <c r="A1055" s="490">
        <v>1042</v>
      </c>
      <c r="B1055" s="488"/>
      <c r="C1055" s="466"/>
      <c r="D1055" s="489"/>
      <c r="E1055" s="467" t="str">
        <f t="shared" si="16"/>
        <v/>
      </c>
      <c r="F1055" s="247"/>
      <c r="G1055" s="126"/>
      <c r="H1055" s="468" t="str">
        <f>IF(LEFT(G1055,2)="48","R",IF(D1055="","N/A",VLOOKUP(D1055,UCM!$A$2:$B$2000,2,FALSE)))</f>
        <v>N/A</v>
      </c>
      <c r="I1055" s="491"/>
      <c r="J1055" s="492"/>
      <c r="K1055" s="493"/>
      <c r="L1055" s="491"/>
      <c r="M1055" s="492"/>
      <c r="N1055" s="493"/>
    </row>
    <row r="1056" spans="1:14" ht="23.1" customHeight="1" x14ac:dyDescent="0.2">
      <c r="A1056" s="228">
        <v>1043</v>
      </c>
      <c r="B1056" s="488"/>
      <c r="C1056" s="466"/>
      <c r="D1056" s="489"/>
      <c r="E1056" s="467" t="str">
        <f t="shared" si="16"/>
        <v/>
      </c>
      <c r="F1056" s="247"/>
      <c r="G1056" s="126"/>
      <c r="H1056" s="468" t="str">
        <f>IF(LEFT(G1056,2)="48","R",IF(D1056="","N/A",VLOOKUP(D1056,UCM!$A$2:$B$2000,2,FALSE)))</f>
        <v>N/A</v>
      </c>
      <c r="I1056" s="491"/>
      <c r="J1056" s="492"/>
      <c r="K1056" s="493"/>
      <c r="L1056" s="491"/>
      <c r="M1056" s="492"/>
      <c r="N1056" s="493"/>
    </row>
    <row r="1057" spans="1:20" ht="23.1" customHeight="1" x14ac:dyDescent="0.2">
      <c r="A1057" s="228">
        <v>1044</v>
      </c>
      <c r="B1057" s="488"/>
      <c r="C1057" s="466"/>
      <c r="D1057" s="489"/>
      <c r="E1057" s="467" t="str">
        <f t="shared" si="16"/>
        <v/>
      </c>
      <c r="F1057" s="247"/>
      <c r="G1057" s="126"/>
      <c r="H1057" s="468" t="str">
        <f>IF(LEFT(G1057,2)="48","R",IF(D1057="","N/A",VLOOKUP(D1057,UCM!$A$2:$B$2000,2,FALSE)))</f>
        <v>N/A</v>
      </c>
      <c r="I1057" s="491"/>
      <c r="J1057" s="492"/>
      <c r="K1057" s="493"/>
      <c r="L1057" s="491"/>
      <c r="M1057" s="492"/>
      <c r="N1057" s="493"/>
    </row>
    <row r="1058" spans="1:20" ht="23.1" customHeight="1" x14ac:dyDescent="0.2">
      <c r="A1058" s="490">
        <v>1045</v>
      </c>
      <c r="B1058" s="488"/>
      <c r="C1058" s="466"/>
      <c r="D1058" s="489"/>
      <c r="E1058" s="467" t="str">
        <f t="shared" si="16"/>
        <v/>
      </c>
      <c r="F1058" s="247"/>
      <c r="G1058" s="126"/>
      <c r="H1058" s="468" t="str">
        <f>IF(LEFT(G1058,2)="48","R",IF(D1058="","N/A",VLOOKUP(D1058,UCM!$A$2:$B$2000,2,FALSE)))</f>
        <v>N/A</v>
      </c>
      <c r="I1058" s="491"/>
      <c r="J1058" s="492"/>
      <c r="K1058" s="493"/>
      <c r="L1058" s="491"/>
      <c r="M1058" s="492"/>
      <c r="N1058" s="493"/>
    </row>
    <row r="1059" spans="1:20" ht="23.1" customHeight="1" x14ac:dyDescent="0.2">
      <c r="A1059" s="228">
        <v>1046</v>
      </c>
      <c r="B1059" s="488"/>
      <c r="C1059" s="466"/>
      <c r="D1059" s="489"/>
      <c r="E1059" s="467" t="str">
        <f t="shared" si="16"/>
        <v/>
      </c>
      <c r="F1059" s="247"/>
      <c r="G1059" s="126"/>
      <c r="H1059" s="468" t="str">
        <f>IF(LEFT(G1059,2)="48","R",IF(D1059="","N/A",VLOOKUP(D1059,UCM!$A$2:$B$2000,2,FALSE)))</f>
        <v>N/A</v>
      </c>
      <c r="I1059" s="491"/>
      <c r="J1059" s="492"/>
      <c r="K1059" s="493"/>
      <c r="L1059" s="491"/>
      <c r="M1059" s="492"/>
      <c r="N1059" s="493"/>
    </row>
    <row r="1060" spans="1:20" ht="23.1" customHeight="1" x14ac:dyDescent="0.2">
      <c r="A1060" s="228">
        <v>1047</v>
      </c>
      <c r="B1060" s="488"/>
      <c r="C1060" s="466"/>
      <c r="D1060" s="489"/>
      <c r="E1060" s="467" t="str">
        <f t="shared" si="16"/>
        <v/>
      </c>
      <c r="F1060" s="247"/>
      <c r="G1060" s="126"/>
      <c r="H1060" s="468" t="str">
        <f>IF(LEFT(G1060,2)="48","R",IF(D1060="","N/A",VLOOKUP(D1060,UCM!$A$2:$B$2000,2,FALSE)))</f>
        <v>N/A</v>
      </c>
      <c r="I1060" s="491"/>
      <c r="J1060" s="492"/>
      <c r="K1060" s="493"/>
      <c r="L1060" s="491"/>
      <c r="M1060" s="492"/>
      <c r="N1060" s="493"/>
    </row>
    <row r="1061" spans="1:20" ht="23.1" customHeight="1" x14ac:dyDescent="0.2">
      <c r="A1061" s="490">
        <v>1048</v>
      </c>
      <c r="B1061" s="488"/>
      <c r="C1061" s="466"/>
      <c r="D1061" s="489"/>
      <c r="E1061" s="467" t="str">
        <f t="shared" si="16"/>
        <v/>
      </c>
      <c r="F1061" s="247"/>
      <c r="G1061" s="126"/>
      <c r="H1061" s="468" t="str">
        <f>IF(LEFT(G1061,2)="48","R",IF(D1061="","N/A",VLOOKUP(D1061,UCM!$A$2:$B$2000,2,FALSE)))</f>
        <v>N/A</v>
      </c>
      <c r="I1061" s="491"/>
      <c r="J1061" s="492"/>
      <c r="K1061" s="493"/>
      <c r="L1061" s="491"/>
      <c r="M1061" s="492"/>
      <c r="N1061" s="493"/>
    </row>
    <row r="1062" spans="1:20" ht="23.1" customHeight="1" x14ac:dyDescent="0.2">
      <c r="A1062" s="228">
        <v>1049</v>
      </c>
      <c r="B1062" s="488"/>
      <c r="C1062" s="466"/>
      <c r="D1062" s="489"/>
      <c r="E1062" s="467" t="str">
        <f t="shared" si="16"/>
        <v/>
      </c>
      <c r="F1062" s="247"/>
      <c r="G1062" s="126"/>
      <c r="H1062" s="468" t="str">
        <f>IF(LEFT(G1062,2)="48","R",IF(D1062="","N/A",VLOOKUP(D1062,UCM!$A$2:$B$2000,2,FALSE)))</f>
        <v>N/A</v>
      </c>
      <c r="I1062" s="491"/>
      <c r="J1062" s="492"/>
      <c r="K1062" s="493"/>
      <c r="L1062" s="491"/>
      <c r="M1062" s="492"/>
      <c r="N1062" s="493"/>
    </row>
    <row r="1063" spans="1:20" ht="23.1" customHeight="1" thickBot="1" x14ac:dyDescent="0.25">
      <c r="A1063" s="228">
        <v>1050</v>
      </c>
      <c r="B1063" s="488"/>
      <c r="C1063" s="466"/>
      <c r="D1063" s="489"/>
      <c r="E1063" s="467" t="str">
        <f t="shared" ref="E1063" si="17">IF(B1063="","",(CONCATENATE(TEXT(B1063,"###0000_);[Red](#,##0)")," ", TEXT(C1063,"###000_);[Red](#,##0)")," ", TEXT(D1063,"###0000_);[Red](#,##0)"))))</f>
        <v/>
      </c>
      <c r="F1063" s="248"/>
      <c r="G1063" s="151"/>
      <c r="H1063" s="468" t="str">
        <f>IF(LEFT(G1063,2)="48","R",IF(D1063="","N/A",VLOOKUP(D1063,UCM!$A$2:$B$2000,2,FALSE)))</f>
        <v>N/A</v>
      </c>
      <c r="I1063" s="494"/>
      <c r="J1063" s="495"/>
      <c r="K1063" s="469"/>
      <c r="L1063" s="494"/>
      <c r="M1063" s="496"/>
      <c r="N1063" s="155"/>
    </row>
    <row r="1064" spans="1:20" ht="23.1" customHeight="1" thickBot="1" x14ac:dyDescent="0.3">
      <c r="A1064" s="381" t="s">
        <v>356</v>
      </c>
      <c r="B1064" s="382"/>
      <c r="C1064" s="382"/>
      <c r="D1064" s="382"/>
      <c r="E1064" s="382"/>
      <c r="F1064" s="382"/>
      <c r="G1064" s="382"/>
      <c r="H1064" s="382"/>
      <c r="I1064" s="383"/>
      <c r="J1064" s="297">
        <f>SUBTOTAL(9,I14:K1063)</f>
        <v>0</v>
      </c>
      <c r="K1064" s="384"/>
      <c r="L1064" s="383"/>
      <c r="M1064" s="297">
        <f>SUBTOTAL(9,L14:N1063)</f>
        <v>0</v>
      </c>
      <c r="N1064" s="384"/>
      <c r="O1064" s="154"/>
      <c r="P1064" s="154"/>
      <c r="Q1064" s="154"/>
      <c r="R1064" s="154"/>
      <c r="S1064" s="154"/>
      <c r="T1064" s="154"/>
    </row>
    <row r="1065" spans="1:20" ht="9.75" customHeight="1" thickBot="1" x14ac:dyDescent="0.3">
      <c r="A1065" s="6"/>
      <c r="B1065" s="138"/>
      <c r="C1065" s="5"/>
      <c r="D1065" s="5"/>
      <c r="E1065" s="5"/>
      <c r="F1065" s="5"/>
      <c r="G1065" s="5"/>
      <c r="H1065" s="6"/>
      <c r="I1065" s="5"/>
      <c r="J1065" s="5"/>
      <c r="K1065" s="5"/>
      <c r="L1065" s="5"/>
      <c r="M1065" s="5"/>
      <c r="N1065" s="5"/>
    </row>
    <row r="1066" spans="1:20" ht="23.25" customHeight="1" thickBot="1" x14ac:dyDescent="0.3">
      <c r="A1066" s="6"/>
      <c r="B1066" s="138"/>
      <c r="C1066" s="5"/>
      <c r="D1066" s="5"/>
      <c r="E1066" s="5"/>
      <c r="F1066" s="5"/>
      <c r="G1066" s="5"/>
      <c r="H1066" s="6"/>
      <c r="I1066" s="356"/>
      <c r="J1066" s="296" t="s">
        <v>342</v>
      </c>
      <c r="K1066" s="357"/>
      <c r="L1066" s="358"/>
      <c r="M1066" s="359" t="s">
        <v>343</v>
      </c>
      <c r="N1066" s="360"/>
    </row>
    <row r="1067" spans="1:20" ht="31.5" customHeight="1" thickBot="1" x14ac:dyDescent="0.3">
      <c r="A1067" s="6"/>
      <c r="B1067" s="138"/>
      <c r="C1067" s="5"/>
      <c r="D1067" s="5"/>
      <c r="E1067" s="5"/>
      <c r="F1067" s="5"/>
      <c r="G1067" s="5"/>
      <c r="H1067" s="90"/>
      <c r="I1067" s="91" t="s">
        <v>357</v>
      </c>
      <c r="J1067" s="92" t="s">
        <v>358</v>
      </c>
      <c r="K1067" s="92" t="s">
        <v>359</v>
      </c>
      <c r="L1067" s="140" t="s">
        <v>357</v>
      </c>
      <c r="M1067" s="149" t="s">
        <v>358</v>
      </c>
      <c r="N1067" s="141" t="s">
        <v>359</v>
      </c>
    </row>
    <row r="1068" spans="1:20" ht="22.5" customHeight="1" thickBot="1" x14ac:dyDescent="0.3">
      <c r="A1068" s="6"/>
      <c r="B1068" s="138"/>
      <c r="C1068" s="5"/>
      <c r="D1068" s="5"/>
      <c r="E1068" s="5"/>
      <c r="F1068" s="5"/>
      <c r="G1068" s="5"/>
      <c r="H1068" s="93"/>
      <c r="I1068" s="131">
        <f t="shared" ref="I1068:N1068" si="18">ROUND(SUM(I14:I1063),-3)</f>
        <v>0</v>
      </c>
      <c r="J1068" s="148">
        <f t="shared" si="18"/>
        <v>0</v>
      </c>
      <c r="K1068" s="148">
        <f t="shared" si="18"/>
        <v>0</v>
      </c>
      <c r="L1068" s="150">
        <f t="shared" si="18"/>
        <v>0</v>
      </c>
      <c r="M1068" s="107">
        <f t="shared" si="18"/>
        <v>0</v>
      </c>
      <c r="N1068" s="148">
        <f t="shared" si="18"/>
        <v>0</v>
      </c>
    </row>
    <row r="1069" spans="1:20" ht="9" customHeight="1" thickBot="1" x14ac:dyDescent="0.3">
      <c r="A1069" s="6"/>
      <c r="B1069" s="138"/>
      <c r="C1069" s="5"/>
      <c r="D1069" s="5"/>
      <c r="E1069" s="5"/>
      <c r="F1069" s="5"/>
      <c r="G1069" s="5"/>
      <c r="H1069" s="94"/>
      <c r="I1069" s="95"/>
      <c r="J1069" s="95"/>
      <c r="K1069" s="95"/>
      <c r="L1069" s="95"/>
      <c r="M1069" s="95"/>
      <c r="N1069" s="95"/>
    </row>
    <row r="1070" spans="1:20" ht="22.5" customHeight="1" thickBot="1" x14ac:dyDescent="0.3">
      <c r="A1070" s="6"/>
      <c r="B1070" s="138"/>
      <c r="C1070" s="5"/>
      <c r="D1070" s="5"/>
      <c r="E1070" s="5"/>
      <c r="F1070" s="5"/>
      <c r="G1070" s="5"/>
      <c r="H1070" s="94"/>
      <c r="I1070" s="376" t="s">
        <v>360</v>
      </c>
      <c r="J1070" s="377"/>
      <c r="K1070" s="156"/>
      <c r="L1070" s="374" t="s">
        <v>361</v>
      </c>
      <c r="M1070" s="375"/>
    </row>
    <row r="1071" spans="1:20" ht="22.5" customHeight="1" thickBot="1" x14ac:dyDescent="0.3">
      <c r="A1071" s="6"/>
      <c r="B1071" s="138"/>
      <c r="C1071" s="5"/>
      <c r="D1071" s="5"/>
      <c r="E1071" s="5"/>
      <c r="F1071" s="5"/>
      <c r="G1071" s="5"/>
      <c r="H1071" s="93"/>
      <c r="I1071" s="96" t="s">
        <v>362</v>
      </c>
      <c r="J1071" s="97">
        <f>ROUND(SUMIF($H$13:$H$1063,I1071,$I$13:$I$1063)+SUMIF($H$13:$H$1063,I1071,$J$13:$J$1063)+SUMIF($H$13:$H$1063,I1071,$K$13:$K$1063),-3)</f>
        <v>0</v>
      </c>
      <c r="K1071" s="98"/>
      <c r="L1071" s="96" t="s">
        <v>362</v>
      </c>
      <c r="M1071" s="97">
        <f>ROUND(SUMIF($H$13:$H$1063,L1071,$L$13:$L$1063)+SUMIF($H$13:$H$1063,L1071,$M$13:$M$1063)+SUMIF($H$13:$H$1063,L1071,$N$13:$N$1063),-3)</f>
        <v>0</v>
      </c>
    </row>
    <row r="1072" spans="1:20" ht="22.5" customHeight="1" thickBot="1" x14ac:dyDescent="0.3">
      <c r="A1072" s="6"/>
      <c r="B1072" s="138"/>
      <c r="C1072" s="5"/>
      <c r="D1072" s="5"/>
      <c r="E1072" s="5"/>
      <c r="F1072" s="5"/>
      <c r="G1072" s="5"/>
      <c r="H1072" s="93"/>
      <c r="I1072" s="98" t="s">
        <v>363</v>
      </c>
      <c r="J1072" s="97">
        <f>ROUND(SUMIF($H$13:$H$1063,I1072,$I$13:$I$1063)+SUMIF($H$13:$H$1063,I1072,$J$13:$J$1063)+SUMIF($H$13:$H$1063,I1072,$K$13:$K$1063),-3)</f>
        <v>0</v>
      </c>
      <c r="K1072" s="98"/>
      <c r="L1072" s="98" t="s">
        <v>363</v>
      </c>
      <c r="M1072" s="97">
        <f>ROUND(SUMIF($H$13:$H$1063,L1072,$L$13:$L$1063)+SUMIF($H$13:$H$1063,L1072,$M$13:$M$1063)+SUMIF($H$13:$H$1063,L1072,$N$13:$N$1063),-3)</f>
        <v>0</v>
      </c>
    </row>
    <row r="1073" spans="1:15" ht="22.5" customHeight="1" thickBot="1" x14ac:dyDescent="0.3">
      <c r="A1073" s="6"/>
      <c r="B1073" s="138"/>
      <c r="C1073" s="5"/>
      <c r="D1073" s="5"/>
      <c r="E1073" s="5"/>
      <c r="F1073" s="5"/>
      <c r="G1073" s="5"/>
      <c r="H1073" s="93"/>
      <c r="I1073" s="98" t="s">
        <v>364</v>
      </c>
      <c r="J1073" s="97">
        <f>ROUND(SUMIF($H$13:$H$1063,I1073,$I$13:$I$1063)+SUMIF($H$13:$H$1063,I1073,$J$13:$J$1063)+SUMIF($H$13:$H$1063,I1073,$K$13:$K$1063),-3)</f>
        <v>0</v>
      </c>
      <c r="K1073" s="98"/>
      <c r="L1073" s="98" t="s">
        <v>364</v>
      </c>
      <c r="M1073" s="97">
        <f>ROUND(SUMIF($H$13:$H$1063,L1073,$L$13:$L$1063)+SUMIF($H$13:$H$1063,L1073,$M$13:$M$1063)+SUMIF($H$13:$H$1063,L1073,$N$13:$N$1063),-3)</f>
        <v>0</v>
      </c>
    </row>
    <row r="1074" spans="1:15" ht="22.5" customHeight="1" thickBot="1" x14ac:dyDescent="0.3">
      <c r="A1074" s="6"/>
      <c r="B1074" s="138"/>
      <c r="C1074" s="5"/>
      <c r="D1074" s="5"/>
      <c r="E1074" s="5"/>
      <c r="F1074" s="5"/>
      <c r="G1074" s="5"/>
      <c r="H1074" s="93"/>
      <c r="I1074" s="99" t="s">
        <v>365</v>
      </c>
      <c r="J1074" s="159">
        <f>ROUND(SUMIF($H$13:$H$1063,I1074,$I$13:$I$1063)+SUMIF($H$13:$H$1063,I1074,$J$13:$J$1063)+SUMIF($H$13:$H$1063,I1074,$K$13:$K$1063),-3)</f>
        <v>0</v>
      </c>
      <c r="K1074" s="98"/>
      <c r="L1074" s="99" t="s">
        <v>365</v>
      </c>
      <c r="M1074" s="159">
        <f>ROUND(SUMIF($H$13:$H$1063,L1074,$L$13:$L$1063)+SUMIF($H$13:$H$1063,L1074,$M$13:$M$1063)+SUMIF($H$13:$H$1063,L1074,$N$13:$N$1063),-3)</f>
        <v>0</v>
      </c>
    </row>
    <row r="1075" spans="1:15" ht="9" customHeight="1" thickBot="1" x14ac:dyDescent="0.3">
      <c r="A1075" s="6"/>
      <c r="B1075" s="138"/>
      <c r="C1075" s="5"/>
      <c r="D1075" s="5"/>
      <c r="E1075" s="5"/>
      <c r="F1075" s="5"/>
      <c r="G1075" s="5"/>
      <c r="H1075" s="93"/>
      <c r="I1075" s="93"/>
      <c r="J1075" s="100"/>
      <c r="K1075" s="100"/>
      <c r="L1075" s="93"/>
      <c r="M1075" s="100"/>
      <c r="N1075" s="100"/>
    </row>
    <row r="1076" spans="1:15" ht="22.5" customHeight="1" thickBot="1" x14ac:dyDescent="0.3">
      <c r="A1076" s="6"/>
      <c r="B1076" s="138"/>
      <c r="C1076" s="5"/>
      <c r="D1076" s="5"/>
      <c r="E1076" s="5"/>
      <c r="F1076" s="5"/>
      <c r="G1076" s="5"/>
      <c r="H1076" s="94"/>
      <c r="I1076" s="89" t="s">
        <v>366</v>
      </c>
      <c r="J1076" s="101">
        <f>ROUND(SUM(J1071:J1074),-3)</f>
        <v>0</v>
      </c>
      <c r="K1076" s="98"/>
      <c r="L1076" s="89" t="s">
        <v>366</v>
      </c>
      <c r="M1076" s="101">
        <f>ROUND(SUM(M1071:M1074),-3)</f>
        <v>0</v>
      </c>
    </row>
    <row r="1077" spans="1:15" ht="30.75" hidden="1" thickBot="1" x14ac:dyDescent="0.3">
      <c r="A1077" s="6"/>
      <c r="B1077" s="138"/>
      <c r="C1077" s="5"/>
      <c r="D1077" s="5"/>
      <c r="E1077" s="5"/>
      <c r="F1077" s="5"/>
      <c r="G1077" s="5"/>
      <c r="H1077" s="153"/>
      <c r="I1077" s="152" t="s">
        <v>367</v>
      </c>
      <c r="J1077" s="101">
        <f>J1076-J1074</f>
        <v>0</v>
      </c>
      <c r="K1077" s="98"/>
      <c r="L1077" s="152" t="s">
        <v>367</v>
      </c>
      <c r="M1077" s="101">
        <f>M1076-M1074</f>
        <v>0</v>
      </c>
    </row>
    <row r="1078" spans="1:15" ht="9" customHeight="1" x14ac:dyDescent="0.25">
      <c r="A1078" s="6"/>
      <c r="B1078" s="138"/>
      <c r="C1078" s="5"/>
      <c r="D1078" s="5"/>
      <c r="E1078" s="5"/>
      <c r="F1078" s="5"/>
      <c r="G1078" s="5"/>
      <c r="H1078" s="6"/>
      <c r="I1078" s="5"/>
      <c r="J1078" s="5"/>
      <c r="K1078" s="5"/>
      <c r="L1078" s="5"/>
      <c r="M1078" s="5"/>
      <c r="N1078" s="5"/>
    </row>
    <row r="1079" spans="1:15" x14ac:dyDescent="0.2">
      <c r="A1079" s="385" t="s">
        <v>368</v>
      </c>
      <c r="B1079" s="385"/>
      <c r="C1079" s="385"/>
      <c r="D1079" s="385"/>
      <c r="E1079" s="385"/>
      <c r="F1079" s="385"/>
      <c r="G1079" s="385"/>
      <c r="H1079" s="385"/>
      <c r="I1079" s="385"/>
      <c r="J1079" s="385"/>
      <c r="K1079" s="385"/>
      <c r="L1079" s="385"/>
      <c r="M1079" s="385"/>
      <c r="N1079" s="143"/>
    </row>
    <row r="1080" spans="1:15" x14ac:dyDescent="0.2">
      <c r="A1080" s="386" t="s">
        <v>369</v>
      </c>
      <c r="B1080" s="385"/>
      <c r="C1080" s="385"/>
      <c r="D1080" s="385"/>
      <c r="E1080" s="385"/>
      <c r="F1080" s="385"/>
      <c r="G1080" s="385"/>
      <c r="H1080" s="385"/>
      <c r="I1080" s="385"/>
      <c r="J1080" s="385"/>
      <c r="K1080" s="385"/>
      <c r="L1080" s="385"/>
      <c r="M1080" s="385"/>
      <c r="N1080" s="143"/>
    </row>
    <row r="1081" spans="1:15" x14ac:dyDescent="0.2">
      <c r="A1081" s="385" t="s">
        <v>370</v>
      </c>
      <c r="B1081" s="385"/>
      <c r="C1081" s="385"/>
      <c r="D1081" s="385"/>
      <c r="E1081" s="385"/>
      <c r="F1081" s="385"/>
      <c r="G1081" s="385"/>
      <c r="H1081" s="385"/>
      <c r="I1081" s="385"/>
      <c r="J1081" s="385"/>
      <c r="K1081" s="385"/>
      <c r="L1081" s="385"/>
      <c r="M1081" s="385"/>
      <c r="N1081" s="143"/>
    </row>
    <row r="1082" spans="1:15" x14ac:dyDescent="0.2">
      <c r="A1082" s="230" t="s">
        <v>371</v>
      </c>
      <c r="B1082" s="385"/>
      <c r="C1082" s="385"/>
      <c r="D1082" s="385"/>
      <c r="E1082" s="385"/>
      <c r="F1082" s="385"/>
      <c r="G1082" s="385"/>
      <c r="H1082" s="385"/>
      <c r="I1082" s="385"/>
      <c r="J1082" s="385"/>
      <c r="K1082" s="385"/>
      <c r="L1082" s="385"/>
      <c r="M1082" s="385"/>
      <c r="N1082" s="143"/>
    </row>
    <row r="1083" spans="1:15" ht="16.5" customHeight="1" x14ac:dyDescent="0.2">
      <c r="A1083" s="385" t="s">
        <v>4036</v>
      </c>
      <c r="B1083" s="385"/>
      <c r="C1083" s="385"/>
      <c r="D1083" s="385"/>
      <c r="E1083" s="385"/>
      <c r="F1083" s="385"/>
      <c r="G1083" s="385"/>
      <c r="H1083" s="385"/>
      <c r="I1083" s="385"/>
      <c r="J1083" s="385"/>
      <c r="K1083" s="385"/>
      <c r="L1083" s="385"/>
      <c r="M1083" s="385"/>
      <c r="N1083" s="143"/>
    </row>
    <row r="1084" spans="1:15" ht="16.5" customHeight="1" x14ac:dyDescent="0.2">
      <c r="A1084" s="230" t="s">
        <v>372</v>
      </c>
      <c r="B1084" s="230"/>
      <c r="C1084" s="230"/>
      <c r="D1084" s="230"/>
      <c r="E1084" s="230"/>
      <c r="F1084" s="230"/>
      <c r="G1084" s="230"/>
      <c r="H1084" s="230"/>
      <c r="I1084" s="230"/>
      <c r="J1084" s="230"/>
      <c r="K1084" s="230"/>
      <c r="L1084" s="230"/>
      <c r="M1084" s="230"/>
      <c r="N1084" s="230"/>
    </row>
    <row r="1085" spans="1:15" x14ac:dyDescent="0.2">
      <c r="A1085" s="373" t="s">
        <v>373</v>
      </c>
      <c r="B1085" s="373"/>
      <c r="C1085" s="373"/>
      <c r="D1085" s="373"/>
      <c r="E1085" s="373"/>
      <c r="F1085" s="373"/>
      <c r="G1085" s="373"/>
      <c r="H1085" s="373"/>
      <c r="I1085" s="373"/>
      <c r="J1085" s="373"/>
      <c r="K1085" s="373"/>
      <c r="L1085" s="373"/>
      <c r="M1085" s="373"/>
      <c r="N1085" s="145"/>
    </row>
    <row r="1086" spans="1:15" x14ac:dyDescent="0.2">
      <c r="A1086" s="230" t="s">
        <v>374</v>
      </c>
      <c r="B1086" s="145"/>
      <c r="C1086" s="145"/>
      <c r="D1086" s="145"/>
      <c r="E1086" s="145"/>
      <c r="F1086" s="145"/>
      <c r="G1086" s="145"/>
      <c r="H1086" s="145"/>
      <c r="I1086" s="145"/>
      <c r="J1086" s="145"/>
      <c r="K1086" s="145"/>
      <c r="L1086" s="145"/>
      <c r="M1086" s="145"/>
      <c r="N1086" s="145"/>
    </row>
    <row r="1087" spans="1:15" ht="18.75" customHeight="1" x14ac:dyDescent="0.2">
      <c r="A1087" s="371"/>
      <c r="B1087" s="371"/>
      <c r="C1087" s="371"/>
      <c r="D1087" s="371"/>
      <c r="E1087" s="371"/>
      <c r="F1087" s="371" t="str">
        <f>'6'!C102</f>
        <v xml:space="preserve">                              ***Please note all highlighted cells retrieve data from cells contained in this Worksheet and/or Workbook***  </v>
      </c>
      <c r="G1087" s="369"/>
      <c r="H1087" s="369"/>
      <c r="I1087" s="369"/>
      <c r="J1087" s="369"/>
      <c r="K1087" s="369"/>
      <c r="L1087" s="369"/>
      <c r="M1087" s="369"/>
      <c r="N1087" s="144"/>
      <c r="O1087" s="127"/>
    </row>
    <row r="1088" spans="1:15" ht="18" customHeight="1" x14ac:dyDescent="0.2">
      <c r="A1088" s="370"/>
      <c r="B1088" s="370"/>
      <c r="C1088" s="370"/>
      <c r="D1088" s="370"/>
      <c r="E1088" s="370"/>
      <c r="F1088" s="370"/>
      <c r="G1088" s="372" t="str">
        <f>'6'!E103</f>
        <v>Due to Finance Budget Analyst no later than COB October 23, 2026</v>
      </c>
      <c r="H1088" s="370"/>
      <c r="I1088" s="370"/>
      <c r="J1088" s="370"/>
      <c r="K1088" s="370"/>
      <c r="L1088" s="370"/>
      <c r="M1088" s="370"/>
      <c r="N1088" s="370"/>
    </row>
    <row r="1094" spans="1:14" x14ac:dyDescent="0.2">
      <c r="A1094" s="229"/>
      <c r="B1094" s="139"/>
      <c r="C1094" s="8"/>
      <c r="D1094" s="8"/>
      <c r="E1094" s="8"/>
      <c r="F1094" s="8"/>
      <c r="G1094" s="8"/>
    </row>
    <row r="1095" spans="1:14" x14ac:dyDescent="0.2">
      <c r="A1095" s="229"/>
      <c r="B1095" s="139"/>
      <c r="C1095" s="8"/>
      <c r="D1095" s="8"/>
      <c r="E1095" s="8"/>
      <c r="F1095" s="8"/>
      <c r="G1095" s="8"/>
      <c r="I1095" s="8"/>
      <c r="J1095" s="8"/>
      <c r="K1095" s="8"/>
      <c r="L1095" s="8"/>
      <c r="M1095" s="8"/>
      <c r="N1095" s="8"/>
    </row>
    <row r="1096" spans="1:14" x14ac:dyDescent="0.2">
      <c r="A1096" s="229"/>
      <c r="B1096" s="139"/>
      <c r="C1096" s="8"/>
      <c r="D1096" s="8"/>
      <c r="E1096" s="8"/>
      <c r="F1096" s="8"/>
      <c r="G1096" s="8"/>
      <c r="I1096" s="8"/>
      <c r="J1096" s="8"/>
      <c r="K1096" s="8"/>
      <c r="L1096" s="8"/>
      <c r="M1096" s="8"/>
      <c r="N1096" s="8"/>
    </row>
    <row r="1097" spans="1:14" x14ac:dyDescent="0.2">
      <c r="A1097" s="229"/>
      <c r="B1097" s="139"/>
      <c r="C1097" s="8"/>
      <c r="D1097" s="8"/>
      <c r="E1097" s="8"/>
      <c r="F1097" s="8"/>
      <c r="G1097" s="8"/>
      <c r="I1097" s="8"/>
      <c r="J1097" s="8"/>
      <c r="K1097" s="8"/>
      <c r="L1097" s="8"/>
      <c r="M1097" s="8"/>
      <c r="N1097" s="8"/>
    </row>
    <row r="1098" spans="1:14" x14ac:dyDescent="0.2">
      <c r="A1098" s="229"/>
      <c r="B1098" s="139"/>
      <c r="C1098" s="8"/>
      <c r="D1098" s="8"/>
      <c r="E1098" s="8"/>
      <c r="F1098" s="8"/>
      <c r="G1098" s="8"/>
      <c r="I1098" s="8"/>
      <c r="J1098" s="8"/>
      <c r="K1098" s="8"/>
      <c r="L1098" s="8"/>
      <c r="M1098" s="8"/>
      <c r="N1098" s="8"/>
    </row>
    <row r="1099" spans="1:14" x14ac:dyDescent="0.2">
      <c r="A1099" s="229"/>
      <c r="B1099" s="139"/>
      <c r="C1099" s="8"/>
      <c r="D1099" s="8"/>
      <c r="E1099" s="8"/>
      <c r="F1099" s="8"/>
      <c r="G1099" s="8"/>
      <c r="I1099" s="8"/>
      <c r="J1099" s="8"/>
      <c r="K1099" s="8"/>
      <c r="L1099" s="8"/>
      <c r="M1099" s="8"/>
      <c r="N1099" s="8"/>
    </row>
    <row r="1100" spans="1:14" x14ac:dyDescent="0.2">
      <c r="I1100" s="8"/>
      <c r="J1100" s="8"/>
      <c r="K1100" s="8"/>
      <c r="L1100" s="8"/>
      <c r="M1100" s="8"/>
      <c r="N1100" s="8"/>
    </row>
    <row r="1101" spans="1:14" s="9" customFormat="1" ht="15" x14ac:dyDescent="0.25">
      <c r="A1101" s="7"/>
      <c r="B1101" s="133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</row>
    <row r="1102" spans="1:14" s="9" customFormat="1" ht="15" x14ac:dyDescent="0.25">
      <c r="A1102" s="7"/>
      <c r="B1102" s="133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</row>
  </sheetData>
  <sheetProtection algorithmName="SHA-512" hashValue="vkd54aSyRSTTfaYNr+ULX7e9vR1+9xRiZWfu7XUUWOZXvCa1OUgEQOzyBtOuvWcQOpKgCcGwxOX2CF+WiPJXaA==" saltValue="Apq/A52/UtdaKsD0yn9QLQ==" spinCount="100000" sheet="1" formatColumns="0" formatRows="0" deleteRows="0" sort="0" autoFilter="0"/>
  <mergeCells count="2">
    <mergeCell ref="A6:H6"/>
    <mergeCell ref="A9:H9"/>
  </mergeCells>
  <printOptions horizontalCentered="1"/>
  <pageMargins left="0.25" right="0.25" top="0.25" bottom="0.25" header="0.5" footer="0.5"/>
  <pageSetup scale="41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900-000000000000}">
          <x14:formula1>
            <xm:f>'Category List NEW'!$A$2:$A$25</xm:f>
          </x14:formula1>
          <xm:sqref>G14:G1063</xm:sqref>
        </x14:dataValidation>
        <x14:dataValidation type="list" operator="equal" allowBlank="1" showInputMessage="1" showErrorMessage="1" xr:uid="{7B76DF35-5343-4B7C-9643-9CCB08A01867}">
          <x14:formula1>
            <xm:f>UCM!$A$2:$A$1781</xm:f>
          </x14:formula1>
          <xm:sqref>D15:D1063</xm:sqref>
        </x14:dataValidation>
        <x14:dataValidation type="list" operator="equal" allowBlank="1" showInputMessage="1" showErrorMessage="1" xr:uid="{A05700AE-F71F-4046-9471-61BE7EE33EA1}">
          <x14:formula1>
            <xm:f>UCM!$A$2:$A$1818</xm:f>
          </x14:formula1>
          <xm:sqref>D14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8">
    <tabColor rgb="FFC00000"/>
    <pageSetUpPr fitToPage="1"/>
  </sheetPr>
  <dimension ref="A1:H24"/>
  <sheetViews>
    <sheetView showGridLines="0" zoomScale="115" zoomScaleNormal="115" zoomScaleSheetLayoutView="75" workbookViewId="0">
      <selection activeCell="I15" sqref="I15"/>
    </sheetView>
  </sheetViews>
  <sheetFormatPr defaultColWidth="8.5703125" defaultRowHeight="12.75" x14ac:dyDescent="0.2"/>
  <cols>
    <col min="1" max="1" width="93.42578125" style="10" customWidth="1"/>
    <col min="2" max="2" width="8.5703125" style="10" customWidth="1"/>
    <col min="3" max="3" width="2.42578125" style="10" customWidth="1"/>
    <col min="4" max="4" width="15.5703125" style="10" customWidth="1"/>
    <col min="5" max="5" width="2.42578125" style="10" customWidth="1"/>
    <col min="6" max="6" width="15.5703125" style="10" customWidth="1"/>
    <col min="7" max="16384" width="8.5703125" style="10"/>
  </cols>
  <sheetData>
    <row r="1" spans="1:8" x14ac:dyDescent="0.2">
      <c r="A1" s="13"/>
      <c r="F1" s="53" t="str">
        <f>'9800 Checklist'!K1</f>
        <v>BL 26-23</v>
      </c>
    </row>
    <row r="2" spans="1:8" x14ac:dyDescent="0.2">
      <c r="A2" s="13"/>
      <c r="F2" s="53" t="s">
        <v>375</v>
      </c>
    </row>
    <row r="3" spans="1:8" ht="18" x14ac:dyDescent="0.25">
      <c r="A3" s="324" t="s">
        <v>376</v>
      </c>
      <c r="B3" s="130"/>
      <c r="C3" s="130"/>
      <c r="D3" s="130"/>
      <c r="E3" s="130"/>
      <c r="F3" s="130"/>
      <c r="G3" s="130"/>
      <c r="H3" s="130"/>
    </row>
    <row r="4" spans="1:8" ht="12.75" customHeight="1" x14ac:dyDescent="0.25">
      <c r="A4" s="82"/>
      <c r="B4" s="82"/>
      <c r="C4" s="82"/>
      <c r="D4" s="82"/>
      <c r="E4" s="82"/>
      <c r="F4" s="82"/>
      <c r="G4" s="82"/>
      <c r="H4" s="82"/>
    </row>
    <row r="5" spans="1:8" x14ac:dyDescent="0.2">
      <c r="A5" s="83">
        <f>'9800 Checklist'!A5:E5</f>
        <v>0</v>
      </c>
      <c r="C5" s="13"/>
      <c r="E5" s="13"/>
      <c r="F5" s="13"/>
      <c r="G5" s="13"/>
      <c r="H5" s="13"/>
    </row>
    <row r="6" spans="1:8" x14ac:dyDescent="0.2">
      <c r="A6" s="4" t="str">
        <f>'1'!A8</f>
        <v>Business Unit # (Org Code)</v>
      </c>
      <c r="C6" s="13"/>
      <c r="D6" s="56"/>
      <c r="E6" s="13"/>
      <c r="F6" s="13"/>
    </row>
    <row r="7" spans="1:8" ht="5.25" customHeight="1" x14ac:dyDescent="0.2">
      <c r="A7" s="4"/>
      <c r="C7" s="13"/>
      <c r="D7" s="56"/>
      <c r="E7" s="13"/>
      <c r="F7" s="13"/>
    </row>
    <row r="8" spans="1:8" x14ac:dyDescent="0.2">
      <c r="A8" s="83">
        <f>'9800 Checklist'!A7:E7</f>
        <v>0</v>
      </c>
      <c r="C8" s="13"/>
      <c r="E8" s="13"/>
      <c r="F8" s="13"/>
      <c r="G8" s="13"/>
      <c r="H8" s="13"/>
    </row>
    <row r="9" spans="1:8" x14ac:dyDescent="0.2">
      <c r="A9" s="480" t="s">
        <v>4</v>
      </c>
      <c r="B9" s="37"/>
      <c r="C9" s="13"/>
      <c r="D9" s="14"/>
      <c r="E9" s="14"/>
      <c r="F9" s="14"/>
      <c r="G9" s="14"/>
      <c r="H9" s="14"/>
    </row>
    <row r="10" spans="1:8" ht="13.5" customHeight="1" x14ac:dyDescent="0.2">
      <c r="A10" s="4"/>
      <c r="B10" s="4"/>
      <c r="C10" s="13"/>
      <c r="D10" s="56" t="s">
        <v>377</v>
      </c>
      <c r="E10" s="14"/>
      <c r="F10" s="56" t="s">
        <v>378</v>
      </c>
      <c r="G10" s="14"/>
      <c r="H10" s="14"/>
    </row>
    <row r="11" spans="1:8" ht="15" customHeight="1" thickBot="1" x14ac:dyDescent="0.25">
      <c r="A11" s="11" t="s">
        <v>98</v>
      </c>
      <c r="B11" s="13"/>
      <c r="D11" s="323" t="s">
        <v>342</v>
      </c>
      <c r="E11" s="56"/>
      <c r="F11" s="323" t="s">
        <v>343</v>
      </c>
    </row>
    <row r="12" spans="1:8" ht="5.25" customHeight="1" thickTop="1" x14ac:dyDescent="0.2"/>
    <row r="13" spans="1:8" ht="18" customHeight="1" x14ac:dyDescent="0.2">
      <c r="A13" s="10" t="s">
        <v>379</v>
      </c>
      <c r="D13" s="63">
        <f>'1'!J28-'1'!J32</f>
        <v>0</v>
      </c>
      <c r="F13" s="63">
        <f>'1'!J66-'1'!J70</f>
        <v>0</v>
      </c>
    </row>
    <row r="14" spans="1:8" ht="18" customHeight="1" x14ac:dyDescent="0.2">
      <c r="A14" s="10" t="s">
        <v>380</v>
      </c>
      <c r="D14" s="63">
        <f>'1'!E20:E20-'4'!Q107</f>
        <v>0</v>
      </c>
      <c r="E14" s="63"/>
      <c r="F14" s="63">
        <f>SUM('1'!E58:E58)-'4'!Q240</f>
        <v>0</v>
      </c>
    </row>
    <row r="15" spans="1:8" ht="18" customHeight="1" x14ac:dyDescent="0.2">
      <c r="A15" s="10" t="s">
        <v>381</v>
      </c>
      <c r="D15" s="10">
        <f>SUM('1'!G20:H20)-'4'!S107</f>
        <v>0</v>
      </c>
      <c r="F15" s="63">
        <f>SUM('1'!H58:H58)-'4'!S240</f>
        <v>0</v>
      </c>
    </row>
    <row r="16" spans="1:8" ht="18" customHeight="1" x14ac:dyDescent="0.2">
      <c r="A16" s="10" t="s">
        <v>382</v>
      </c>
      <c r="D16" s="10">
        <f>'1'!J20-'4'!U107</f>
        <v>0</v>
      </c>
      <c r="F16" s="63">
        <f>'1'!J58-'4'!U240</f>
        <v>0</v>
      </c>
    </row>
    <row r="17" spans="1:6" ht="18" customHeight="1" x14ac:dyDescent="0.2">
      <c r="A17" s="10" t="s">
        <v>383</v>
      </c>
      <c r="D17" s="63">
        <f>'1'!J22-'5'!K40</f>
        <v>0</v>
      </c>
      <c r="F17" s="63">
        <f>'1'!J60-'5'!K88</f>
        <v>0</v>
      </c>
    </row>
    <row r="18" spans="1:6" ht="18" customHeight="1" x14ac:dyDescent="0.2">
      <c r="A18" s="10" t="s">
        <v>384</v>
      </c>
      <c r="D18" s="63">
        <f>'1'!J24-'6'!Q29</f>
        <v>0</v>
      </c>
      <c r="F18" s="63">
        <f>'1'!J62-'6'!Q83</f>
        <v>0</v>
      </c>
    </row>
    <row r="19" spans="1:6" ht="18" customHeight="1" x14ac:dyDescent="0.2">
      <c r="A19" s="10" t="s">
        <v>385</v>
      </c>
      <c r="D19" s="63">
        <f>'1'!J28-'7'!J1076</f>
        <v>0</v>
      </c>
      <c r="F19" s="63">
        <f>'1'!J66-'7'!M1076</f>
        <v>0</v>
      </c>
    </row>
    <row r="20" spans="1:6" ht="18" customHeight="1" x14ac:dyDescent="0.2">
      <c r="A20" s="10" t="s">
        <v>386</v>
      </c>
      <c r="D20" s="63">
        <f>SUM('1'!E26:E26)-'7'!I1068</f>
        <v>0</v>
      </c>
      <c r="F20" s="63">
        <f>SUM('1'!E64:E64)-'7'!L1068</f>
        <v>0</v>
      </c>
    </row>
    <row r="21" spans="1:6" ht="18" customHeight="1" x14ac:dyDescent="0.2">
      <c r="A21" s="10" t="s">
        <v>387</v>
      </c>
      <c r="D21" s="63">
        <f>(SUM('1'!G20:H20)+SUM('1'!H22:H22))-'7'!J1068</f>
        <v>0</v>
      </c>
      <c r="E21" s="63"/>
      <c r="F21" s="63">
        <f>(SUM('1'!H58:H58)+SUM('1'!H60:H60))-'7'!M1068</f>
        <v>0</v>
      </c>
    </row>
    <row r="22" spans="1:6" ht="18" customHeight="1" x14ac:dyDescent="0.2">
      <c r="A22" s="10" t="s">
        <v>388</v>
      </c>
      <c r="D22" s="63">
        <f>SUM('1'!H24:H24)-'7'!K1068</f>
        <v>0</v>
      </c>
      <c r="E22" s="63"/>
      <c r="F22" s="63">
        <f>SUM('1'!H62:H62)-'7'!N1068</f>
        <v>0</v>
      </c>
    </row>
    <row r="23" spans="1:6" ht="18" customHeight="1" x14ac:dyDescent="0.2"/>
    <row r="24" spans="1:6" ht="18" customHeight="1" x14ac:dyDescent="0.2">
      <c r="A24" s="325" t="str">
        <f>'9800 Checklist'!D55</f>
        <v>Due to Finance Budget Analyst no later than COB October 23, 2026</v>
      </c>
      <c r="B24" s="262"/>
      <c r="C24" s="262"/>
      <c r="D24" s="262"/>
      <c r="E24" s="262"/>
      <c r="F24" s="262"/>
    </row>
  </sheetData>
  <sheetProtection algorithmName="SHA-512" hashValue="5FJbUqET5r24LPVibJIxLJc5TSgjArYN7TnSeNbeOGGg25jFcbB43LFk9tEQxdPyXL/NJLydRct3gVkx3QJV9Q==" saltValue="+JwdxGASngbc19A9fHrFaA==" spinCount="100000" sheet="1" objects="1" scenarios="1"/>
  <conditionalFormatting sqref="D13:D22">
    <cfRule type="cellIs" dxfId="3" priority="1" stopIfTrue="1" operator="notEqual">
      <formula>0</formula>
    </cfRule>
  </conditionalFormatting>
  <conditionalFormatting sqref="E21:E22">
    <cfRule type="cellIs" dxfId="2" priority="5" stopIfTrue="1" operator="notEqual">
      <formula>0</formula>
    </cfRule>
  </conditionalFormatting>
  <conditionalFormatting sqref="E14:F14">
    <cfRule type="cellIs" dxfId="1" priority="9" stopIfTrue="1" operator="notEqual">
      <formula>0</formula>
    </cfRule>
  </conditionalFormatting>
  <conditionalFormatting sqref="F13:F22">
    <cfRule type="cellIs" dxfId="0" priority="2" stopIfTrue="1" operator="notEqual">
      <formula>0</formula>
    </cfRule>
  </conditionalFormatting>
  <printOptions horizontalCentered="1"/>
  <pageMargins left="0.5" right="0.5" top="0.5" bottom="0.56999999999999995" header="0.25" footer="0.25"/>
  <pageSetup scale="9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915C3-823A-450F-B278-70011C2F02B3}">
  <sheetPr codeName="Sheet11">
    <tabColor rgb="FF00B050"/>
  </sheetPr>
  <dimension ref="A1:F1808"/>
  <sheetViews>
    <sheetView topLeftCell="A1762" workbookViewId="0">
      <selection activeCell="B1800" sqref="B1800:B1808"/>
    </sheetView>
  </sheetViews>
  <sheetFormatPr defaultRowHeight="12.75" x14ac:dyDescent="0.2"/>
  <cols>
    <col min="1" max="1" width="9.42578125" style="444" customWidth="1"/>
    <col min="2" max="2" width="8.5703125" style="444" customWidth="1"/>
    <col min="3" max="3" width="42.5703125" style="443" bestFit="1" customWidth="1"/>
    <col min="4" max="4" width="9.42578125" style="444"/>
    <col min="5" max="231" width="9.42578125" style="443"/>
    <col min="232" max="236" width="0" style="443" hidden="1" customWidth="1"/>
    <col min="237" max="237" width="9.42578125" style="443" customWidth="1"/>
    <col min="238" max="238" width="8.5703125" style="443" customWidth="1"/>
    <col min="239" max="239" width="0" style="443" hidden="1" customWidth="1"/>
    <col min="240" max="240" width="42.5703125" style="443" bestFit="1" customWidth="1"/>
    <col min="241" max="243" width="0" style="443" hidden="1" customWidth="1"/>
    <col min="244" max="244" width="9.42578125" style="443"/>
    <col min="245" max="246" width="0" style="443" hidden="1" customWidth="1"/>
    <col min="247" max="247" width="8.5703125" style="443" customWidth="1"/>
    <col min="248" max="260" width="0" style="443" hidden="1" customWidth="1"/>
    <col min="261" max="487" width="9.42578125" style="443"/>
    <col min="488" max="492" width="0" style="443" hidden="1" customWidth="1"/>
    <col min="493" max="493" width="9.42578125" style="443" customWidth="1"/>
    <col min="494" max="494" width="8.5703125" style="443" customWidth="1"/>
    <col min="495" max="495" width="0" style="443" hidden="1" customWidth="1"/>
    <col min="496" max="496" width="42.5703125" style="443" bestFit="1" customWidth="1"/>
    <col min="497" max="499" width="0" style="443" hidden="1" customWidth="1"/>
    <col min="500" max="500" width="9.42578125" style="443"/>
    <col min="501" max="502" width="0" style="443" hidden="1" customWidth="1"/>
    <col min="503" max="503" width="8.5703125" style="443" customWidth="1"/>
    <col min="504" max="516" width="0" style="443" hidden="1" customWidth="1"/>
    <col min="517" max="743" width="9.42578125" style="443"/>
    <col min="744" max="748" width="0" style="443" hidden="1" customWidth="1"/>
    <col min="749" max="749" width="9.42578125" style="443" customWidth="1"/>
    <col min="750" max="750" width="8.5703125" style="443" customWidth="1"/>
    <col min="751" max="751" width="0" style="443" hidden="1" customWidth="1"/>
    <col min="752" max="752" width="42.5703125" style="443" bestFit="1" customWidth="1"/>
    <col min="753" max="755" width="0" style="443" hidden="1" customWidth="1"/>
    <col min="756" max="756" width="9.42578125" style="443"/>
    <col min="757" max="758" width="0" style="443" hidden="1" customWidth="1"/>
    <col min="759" max="759" width="8.5703125" style="443" customWidth="1"/>
    <col min="760" max="772" width="0" style="443" hidden="1" customWidth="1"/>
    <col min="773" max="999" width="9.42578125" style="443"/>
    <col min="1000" max="1004" width="0" style="443" hidden="1" customWidth="1"/>
    <col min="1005" max="1005" width="9.42578125" style="443" customWidth="1"/>
    <col min="1006" max="1006" width="8.5703125" style="443" customWidth="1"/>
    <col min="1007" max="1007" width="0" style="443" hidden="1" customWidth="1"/>
    <col min="1008" max="1008" width="42.5703125" style="443" bestFit="1" customWidth="1"/>
    <col min="1009" max="1011" width="0" style="443" hidden="1" customWidth="1"/>
    <col min="1012" max="1012" width="9.42578125" style="443"/>
    <col min="1013" max="1014" width="0" style="443" hidden="1" customWidth="1"/>
    <col min="1015" max="1015" width="8.5703125" style="443" customWidth="1"/>
    <col min="1016" max="1028" width="0" style="443" hidden="1" customWidth="1"/>
    <col min="1029" max="1255" width="9.42578125" style="443"/>
    <col min="1256" max="1260" width="0" style="443" hidden="1" customWidth="1"/>
    <col min="1261" max="1261" width="9.42578125" style="443" customWidth="1"/>
    <col min="1262" max="1262" width="8.5703125" style="443" customWidth="1"/>
    <col min="1263" max="1263" width="0" style="443" hidden="1" customWidth="1"/>
    <col min="1264" max="1264" width="42.5703125" style="443" bestFit="1" customWidth="1"/>
    <col min="1265" max="1267" width="0" style="443" hidden="1" customWidth="1"/>
    <col min="1268" max="1268" width="9.42578125" style="443"/>
    <col min="1269" max="1270" width="0" style="443" hidden="1" customWidth="1"/>
    <col min="1271" max="1271" width="8.5703125" style="443" customWidth="1"/>
    <col min="1272" max="1284" width="0" style="443" hidden="1" customWidth="1"/>
    <col min="1285" max="1511" width="9.42578125" style="443"/>
    <col min="1512" max="1516" width="0" style="443" hidden="1" customWidth="1"/>
    <col min="1517" max="1517" width="9.42578125" style="443" customWidth="1"/>
    <col min="1518" max="1518" width="8.5703125" style="443" customWidth="1"/>
    <col min="1519" max="1519" width="0" style="443" hidden="1" customWidth="1"/>
    <col min="1520" max="1520" width="42.5703125" style="443" bestFit="1" customWidth="1"/>
    <col min="1521" max="1523" width="0" style="443" hidden="1" customWidth="1"/>
    <col min="1524" max="1524" width="9.42578125" style="443"/>
    <col min="1525" max="1526" width="0" style="443" hidden="1" customWidth="1"/>
    <col min="1527" max="1527" width="8.5703125" style="443" customWidth="1"/>
    <col min="1528" max="1540" width="0" style="443" hidden="1" customWidth="1"/>
    <col min="1541" max="1767" width="9.42578125" style="443"/>
    <col min="1768" max="1772" width="0" style="443" hidden="1" customWidth="1"/>
    <col min="1773" max="1773" width="9.42578125" style="443" customWidth="1"/>
    <col min="1774" max="1774" width="8.5703125" style="443" customWidth="1"/>
    <col min="1775" max="1775" width="0" style="443" hidden="1" customWidth="1"/>
    <col min="1776" max="1776" width="42.5703125" style="443" bestFit="1" customWidth="1"/>
    <col min="1777" max="1779" width="0" style="443" hidden="1" customWidth="1"/>
    <col min="1780" max="1780" width="9.42578125" style="443"/>
    <col min="1781" max="1782" width="0" style="443" hidden="1" customWidth="1"/>
    <col min="1783" max="1783" width="8.5703125" style="443" customWidth="1"/>
    <col min="1784" max="1796" width="0" style="443" hidden="1" customWidth="1"/>
    <col min="1797" max="2023" width="9.42578125" style="443"/>
    <col min="2024" max="2028" width="0" style="443" hidden="1" customWidth="1"/>
    <col min="2029" max="2029" width="9.42578125" style="443" customWidth="1"/>
    <col min="2030" max="2030" width="8.5703125" style="443" customWidth="1"/>
    <col min="2031" max="2031" width="0" style="443" hidden="1" customWidth="1"/>
    <col min="2032" max="2032" width="42.5703125" style="443" bestFit="1" customWidth="1"/>
    <col min="2033" max="2035" width="0" style="443" hidden="1" customWidth="1"/>
    <col min="2036" max="2036" width="9.42578125" style="443"/>
    <col min="2037" max="2038" width="0" style="443" hidden="1" customWidth="1"/>
    <col min="2039" max="2039" width="8.5703125" style="443" customWidth="1"/>
    <col min="2040" max="2052" width="0" style="443" hidden="1" customWidth="1"/>
    <col min="2053" max="2279" width="9.42578125" style="443"/>
    <col min="2280" max="2284" width="0" style="443" hidden="1" customWidth="1"/>
    <col min="2285" max="2285" width="9.42578125" style="443" customWidth="1"/>
    <col min="2286" max="2286" width="8.5703125" style="443" customWidth="1"/>
    <col min="2287" max="2287" width="0" style="443" hidden="1" customWidth="1"/>
    <col min="2288" max="2288" width="42.5703125" style="443" bestFit="1" customWidth="1"/>
    <col min="2289" max="2291" width="0" style="443" hidden="1" customWidth="1"/>
    <col min="2292" max="2292" width="9.42578125" style="443"/>
    <col min="2293" max="2294" width="0" style="443" hidden="1" customWidth="1"/>
    <col min="2295" max="2295" width="8.5703125" style="443" customWidth="1"/>
    <col min="2296" max="2308" width="0" style="443" hidden="1" customWidth="1"/>
    <col min="2309" max="2535" width="9.42578125" style="443"/>
    <col min="2536" max="2540" width="0" style="443" hidden="1" customWidth="1"/>
    <col min="2541" max="2541" width="9.42578125" style="443" customWidth="1"/>
    <col min="2542" max="2542" width="8.5703125" style="443" customWidth="1"/>
    <col min="2543" max="2543" width="0" style="443" hidden="1" customWidth="1"/>
    <col min="2544" max="2544" width="42.5703125" style="443" bestFit="1" customWidth="1"/>
    <col min="2545" max="2547" width="0" style="443" hidden="1" customWidth="1"/>
    <col min="2548" max="2548" width="9.42578125" style="443"/>
    <col min="2549" max="2550" width="0" style="443" hidden="1" customWidth="1"/>
    <col min="2551" max="2551" width="8.5703125" style="443" customWidth="1"/>
    <col min="2552" max="2564" width="0" style="443" hidden="1" customWidth="1"/>
    <col min="2565" max="2791" width="9.42578125" style="443"/>
    <col min="2792" max="2796" width="0" style="443" hidden="1" customWidth="1"/>
    <col min="2797" max="2797" width="9.42578125" style="443" customWidth="1"/>
    <col min="2798" max="2798" width="8.5703125" style="443" customWidth="1"/>
    <col min="2799" max="2799" width="0" style="443" hidden="1" customWidth="1"/>
    <col min="2800" max="2800" width="42.5703125" style="443" bestFit="1" customWidth="1"/>
    <col min="2801" max="2803" width="0" style="443" hidden="1" customWidth="1"/>
    <col min="2804" max="2804" width="9.42578125" style="443"/>
    <col min="2805" max="2806" width="0" style="443" hidden="1" customWidth="1"/>
    <col min="2807" max="2807" width="8.5703125" style="443" customWidth="1"/>
    <col min="2808" max="2820" width="0" style="443" hidden="1" customWidth="1"/>
    <col min="2821" max="3047" width="9.42578125" style="443"/>
    <col min="3048" max="3052" width="0" style="443" hidden="1" customWidth="1"/>
    <col min="3053" max="3053" width="9.42578125" style="443" customWidth="1"/>
    <col min="3054" max="3054" width="8.5703125" style="443" customWidth="1"/>
    <col min="3055" max="3055" width="0" style="443" hidden="1" customWidth="1"/>
    <col min="3056" max="3056" width="42.5703125" style="443" bestFit="1" customWidth="1"/>
    <col min="3057" max="3059" width="0" style="443" hidden="1" customWidth="1"/>
    <col min="3060" max="3060" width="9.42578125" style="443"/>
    <col min="3061" max="3062" width="0" style="443" hidden="1" customWidth="1"/>
    <col min="3063" max="3063" width="8.5703125" style="443" customWidth="1"/>
    <col min="3064" max="3076" width="0" style="443" hidden="1" customWidth="1"/>
    <col min="3077" max="3303" width="9.42578125" style="443"/>
    <col min="3304" max="3308" width="0" style="443" hidden="1" customWidth="1"/>
    <col min="3309" max="3309" width="9.42578125" style="443" customWidth="1"/>
    <col min="3310" max="3310" width="8.5703125" style="443" customWidth="1"/>
    <col min="3311" max="3311" width="0" style="443" hidden="1" customWidth="1"/>
    <col min="3312" max="3312" width="42.5703125" style="443" bestFit="1" customWidth="1"/>
    <col min="3313" max="3315" width="0" style="443" hidden="1" customWidth="1"/>
    <col min="3316" max="3316" width="9.42578125" style="443"/>
    <col min="3317" max="3318" width="0" style="443" hidden="1" customWidth="1"/>
    <col min="3319" max="3319" width="8.5703125" style="443" customWidth="1"/>
    <col min="3320" max="3332" width="0" style="443" hidden="1" customWidth="1"/>
    <col min="3333" max="3559" width="9.42578125" style="443"/>
    <col min="3560" max="3564" width="0" style="443" hidden="1" customWidth="1"/>
    <col min="3565" max="3565" width="9.42578125" style="443" customWidth="1"/>
    <col min="3566" max="3566" width="8.5703125" style="443" customWidth="1"/>
    <col min="3567" max="3567" width="0" style="443" hidden="1" customWidth="1"/>
    <col min="3568" max="3568" width="42.5703125" style="443" bestFit="1" customWidth="1"/>
    <col min="3569" max="3571" width="0" style="443" hidden="1" customWidth="1"/>
    <col min="3572" max="3572" width="9.42578125" style="443"/>
    <col min="3573" max="3574" width="0" style="443" hidden="1" customWidth="1"/>
    <col min="3575" max="3575" width="8.5703125" style="443" customWidth="1"/>
    <col min="3576" max="3588" width="0" style="443" hidden="1" customWidth="1"/>
    <col min="3589" max="3815" width="9.42578125" style="443"/>
    <col min="3816" max="3820" width="0" style="443" hidden="1" customWidth="1"/>
    <col min="3821" max="3821" width="9.42578125" style="443" customWidth="1"/>
    <col min="3822" max="3822" width="8.5703125" style="443" customWidth="1"/>
    <col min="3823" max="3823" width="0" style="443" hidden="1" customWidth="1"/>
    <col min="3824" max="3824" width="42.5703125" style="443" bestFit="1" customWidth="1"/>
    <col min="3825" max="3827" width="0" style="443" hidden="1" customWidth="1"/>
    <col min="3828" max="3828" width="9.42578125" style="443"/>
    <col min="3829" max="3830" width="0" style="443" hidden="1" customWidth="1"/>
    <col min="3831" max="3831" width="8.5703125" style="443" customWidth="1"/>
    <col min="3832" max="3844" width="0" style="443" hidden="1" customWidth="1"/>
    <col min="3845" max="4071" width="9.42578125" style="443"/>
    <col min="4072" max="4076" width="0" style="443" hidden="1" customWidth="1"/>
    <col min="4077" max="4077" width="9.42578125" style="443" customWidth="1"/>
    <col min="4078" max="4078" width="8.5703125" style="443" customWidth="1"/>
    <col min="4079" max="4079" width="0" style="443" hidden="1" customWidth="1"/>
    <col min="4080" max="4080" width="42.5703125" style="443" bestFit="1" customWidth="1"/>
    <col min="4081" max="4083" width="0" style="443" hidden="1" customWidth="1"/>
    <col min="4084" max="4084" width="9.42578125" style="443"/>
    <col min="4085" max="4086" width="0" style="443" hidden="1" customWidth="1"/>
    <col min="4087" max="4087" width="8.5703125" style="443" customWidth="1"/>
    <col min="4088" max="4100" width="0" style="443" hidden="1" customWidth="1"/>
    <col min="4101" max="4327" width="9.42578125" style="443"/>
    <col min="4328" max="4332" width="0" style="443" hidden="1" customWidth="1"/>
    <col min="4333" max="4333" width="9.42578125" style="443" customWidth="1"/>
    <col min="4334" max="4334" width="8.5703125" style="443" customWidth="1"/>
    <col min="4335" max="4335" width="0" style="443" hidden="1" customWidth="1"/>
    <col min="4336" max="4336" width="42.5703125" style="443" bestFit="1" customWidth="1"/>
    <col min="4337" max="4339" width="0" style="443" hidden="1" customWidth="1"/>
    <col min="4340" max="4340" width="9.42578125" style="443"/>
    <col min="4341" max="4342" width="0" style="443" hidden="1" customWidth="1"/>
    <col min="4343" max="4343" width="8.5703125" style="443" customWidth="1"/>
    <col min="4344" max="4356" width="0" style="443" hidden="1" customWidth="1"/>
    <col min="4357" max="4583" width="9.42578125" style="443"/>
    <col min="4584" max="4588" width="0" style="443" hidden="1" customWidth="1"/>
    <col min="4589" max="4589" width="9.42578125" style="443" customWidth="1"/>
    <col min="4590" max="4590" width="8.5703125" style="443" customWidth="1"/>
    <col min="4591" max="4591" width="0" style="443" hidden="1" customWidth="1"/>
    <col min="4592" max="4592" width="42.5703125" style="443" bestFit="1" customWidth="1"/>
    <col min="4593" max="4595" width="0" style="443" hidden="1" customWidth="1"/>
    <col min="4596" max="4596" width="9.42578125" style="443"/>
    <col min="4597" max="4598" width="0" style="443" hidden="1" customWidth="1"/>
    <col min="4599" max="4599" width="8.5703125" style="443" customWidth="1"/>
    <col min="4600" max="4612" width="0" style="443" hidden="1" customWidth="1"/>
    <col min="4613" max="4839" width="9.42578125" style="443"/>
    <col min="4840" max="4844" width="0" style="443" hidden="1" customWidth="1"/>
    <col min="4845" max="4845" width="9.42578125" style="443" customWidth="1"/>
    <col min="4846" max="4846" width="8.5703125" style="443" customWidth="1"/>
    <col min="4847" max="4847" width="0" style="443" hidden="1" customWidth="1"/>
    <col min="4848" max="4848" width="42.5703125" style="443" bestFit="1" customWidth="1"/>
    <col min="4849" max="4851" width="0" style="443" hidden="1" customWidth="1"/>
    <col min="4852" max="4852" width="9.42578125" style="443"/>
    <col min="4853" max="4854" width="0" style="443" hidden="1" customWidth="1"/>
    <col min="4855" max="4855" width="8.5703125" style="443" customWidth="1"/>
    <col min="4856" max="4868" width="0" style="443" hidden="1" customWidth="1"/>
    <col min="4869" max="5095" width="9.42578125" style="443"/>
    <col min="5096" max="5100" width="0" style="443" hidden="1" customWidth="1"/>
    <col min="5101" max="5101" width="9.42578125" style="443" customWidth="1"/>
    <col min="5102" max="5102" width="8.5703125" style="443" customWidth="1"/>
    <col min="5103" max="5103" width="0" style="443" hidden="1" customWidth="1"/>
    <col min="5104" max="5104" width="42.5703125" style="443" bestFit="1" customWidth="1"/>
    <col min="5105" max="5107" width="0" style="443" hidden="1" customWidth="1"/>
    <col min="5108" max="5108" width="9.42578125" style="443"/>
    <col min="5109" max="5110" width="0" style="443" hidden="1" customWidth="1"/>
    <col min="5111" max="5111" width="8.5703125" style="443" customWidth="1"/>
    <col min="5112" max="5124" width="0" style="443" hidden="1" customWidth="1"/>
    <col min="5125" max="5351" width="9.42578125" style="443"/>
    <col min="5352" max="5356" width="0" style="443" hidden="1" customWidth="1"/>
    <col min="5357" max="5357" width="9.42578125" style="443" customWidth="1"/>
    <col min="5358" max="5358" width="8.5703125" style="443" customWidth="1"/>
    <col min="5359" max="5359" width="0" style="443" hidden="1" customWidth="1"/>
    <col min="5360" max="5360" width="42.5703125" style="443" bestFit="1" customWidth="1"/>
    <col min="5361" max="5363" width="0" style="443" hidden="1" customWidth="1"/>
    <col min="5364" max="5364" width="9.42578125" style="443"/>
    <col min="5365" max="5366" width="0" style="443" hidden="1" customWidth="1"/>
    <col min="5367" max="5367" width="8.5703125" style="443" customWidth="1"/>
    <col min="5368" max="5380" width="0" style="443" hidden="1" customWidth="1"/>
    <col min="5381" max="5607" width="9.42578125" style="443"/>
    <col min="5608" max="5612" width="0" style="443" hidden="1" customWidth="1"/>
    <col min="5613" max="5613" width="9.42578125" style="443" customWidth="1"/>
    <col min="5614" max="5614" width="8.5703125" style="443" customWidth="1"/>
    <col min="5615" max="5615" width="0" style="443" hidden="1" customWidth="1"/>
    <col min="5616" max="5616" width="42.5703125" style="443" bestFit="1" customWidth="1"/>
    <col min="5617" max="5619" width="0" style="443" hidden="1" customWidth="1"/>
    <col min="5620" max="5620" width="9.42578125" style="443"/>
    <col min="5621" max="5622" width="0" style="443" hidden="1" customWidth="1"/>
    <col min="5623" max="5623" width="8.5703125" style="443" customWidth="1"/>
    <col min="5624" max="5636" width="0" style="443" hidden="1" customWidth="1"/>
    <col min="5637" max="5863" width="9.42578125" style="443"/>
    <col min="5864" max="5868" width="0" style="443" hidden="1" customWidth="1"/>
    <col min="5869" max="5869" width="9.42578125" style="443" customWidth="1"/>
    <col min="5870" max="5870" width="8.5703125" style="443" customWidth="1"/>
    <col min="5871" max="5871" width="0" style="443" hidden="1" customWidth="1"/>
    <col min="5872" max="5872" width="42.5703125" style="443" bestFit="1" customWidth="1"/>
    <col min="5873" max="5875" width="0" style="443" hidden="1" customWidth="1"/>
    <col min="5876" max="5876" width="9.42578125" style="443"/>
    <col min="5877" max="5878" width="0" style="443" hidden="1" customWidth="1"/>
    <col min="5879" max="5879" width="8.5703125" style="443" customWidth="1"/>
    <col min="5880" max="5892" width="0" style="443" hidden="1" customWidth="1"/>
    <col min="5893" max="6119" width="9.42578125" style="443"/>
    <col min="6120" max="6124" width="0" style="443" hidden="1" customWidth="1"/>
    <col min="6125" max="6125" width="9.42578125" style="443" customWidth="1"/>
    <col min="6126" max="6126" width="8.5703125" style="443" customWidth="1"/>
    <col min="6127" max="6127" width="0" style="443" hidden="1" customWidth="1"/>
    <col min="6128" max="6128" width="42.5703125" style="443" bestFit="1" customWidth="1"/>
    <col min="6129" max="6131" width="0" style="443" hidden="1" customWidth="1"/>
    <col min="6132" max="6132" width="9.42578125" style="443"/>
    <col min="6133" max="6134" width="0" style="443" hidden="1" customWidth="1"/>
    <col min="6135" max="6135" width="8.5703125" style="443" customWidth="1"/>
    <col min="6136" max="6148" width="0" style="443" hidden="1" customWidth="1"/>
    <col min="6149" max="6375" width="9.42578125" style="443"/>
    <col min="6376" max="6380" width="0" style="443" hidden="1" customWidth="1"/>
    <col min="6381" max="6381" width="9.42578125" style="443" customWidth="1"/>
    <col min="6382" max="6382" width="8.5703125" style="443" customWidth="1"/>
    <col min="6383" max="6383" width="0" style="443" hidden="1" customWidth="1"/>
    <col min="6384" max="6384" width="42.5703125" style="443" bestFit="1" customWidth="1"/>
    <col min="6385" max="6387" width="0" style="443" hidden="1" customWidth="1"/>
    <col min="6388" max="6388" width="9.42578125" style="443"/>
    <col min="6389" max="6390" width="0" style="443" hidden="1" customWidth="1"/>
    <col min="6391" max="6391" width="8.5703125" style="443" customWidth="1"/>
    <col min="6392" max="6404" width="0" style="443" hidden="1" customWidth="1"/>
    <col min="6405" max="6631" width="9.42578125" style="443"/>
    <col min="6632" max="6636" width="0" style="443" hidden="1" customWidth="1"/>
    <col min="6637" max="6637" width="9.42578125" style="443" customWidth="1"/>
    <col min="6638" max="6638" width="8.5703125" style="443" customWidth="1"/>
    <col min="6639" max="6639" width="0" style="443" hidden="1" customWidth="1"/>
    <col min="6640" max="6640" width="42.5703125" style="443" bestFit="1" customWidth="1"/>
    <col min="6641" max="6643" width="0" style="443" hidden="1" customWidth="1"/>
    <col min="6644" max="6644" width="9.42578125" style="443"/>
    <col min="6645" max="6646" width="0" style="443" hidden="1" customWidth="1"/>
    <col min="6647" max="6647" width="8.5703125" style="443" customWidth="1"/>
    <col min="6648" max="6660" width="0" style="443" hidden="1" customWidth="1"/>
    <col min="6661" max="6887" width="9.42578125" style="443"/>
    <col min="6888" max="6892" width="0" style="443" hidden="1" customWidth="1"/>
    <col min="6893" max="6893" width="9.42578125" style="443" customWidth="1"/>
    <col min="6894" max="6894" width="8.5703125" style="443" customWidth="1"/>
    <col min="6895" max="6895" width="0" style="443" hidden="1" customWidth="1"/>
    <col min="6896" max="6896" width="42.5703125" style="443" bestFit="1" customWidth="1"/>
    <col min="6897" max="6899" width="0" style="443" hidden="1" customWidth="1"/>
    <col min="6900" max="6900" width="9.42578125" style="443"/>
    <col min="6901" max="6902" width="0" style="443" hidden="1" customWidth="1"/>
    <col min="6903" max="6903" width="8.5703125" style="443" customWidth="1"/>
    <col min="6904" max="6916" width="0" style="443" hidden="1" customWidth="1"/>
    <col min="6917" max="7143" width="9.42578125" style="443"/>
    <col min="7144" max="7148" width="0" style="443" hidden="1" customWidth="1"/>
    <col min="7149" max="7149" width="9.42578125" style="443" customWidth="1"/>
    <col min="7150" max="7150" width="8.5703125" style="443" customWidth="1"/>
    <col min="7151" max="7151" width="0" style="443" hidden="1" customWidth="1"/>
    <col min="7152" max="7152" width="42.5703125" style="443" bestFit="1" customWidth="1"/>
    <col min="7153" max="7155" width="0" style="443" hidden="1" customWidth="1"/>
    <col min="7156" max="7156" width="9.42578125" style="443"/>
    <col min="7157" max="7158" width="0" style="443" hidden="1" customWidth="1"/>
    <col min="7159" max="7159" width="8.5703125" style="443" customWidth="1"/>
    <col min="7160" max="7172" width="0" style="443" hidden="1" customWidth="1"/>
    <col min="7173" max="7399" width="9.42578125" style="443"/>
    <col min="7400" max="7404" width="0" style="443" hidden="1" customWidth="1"/>
    <col min="7405" max="7405" width="9.42578125" style="443" customWidth="1"/>
    <col min="7406" max="7406" width="8.5703125" style="443" customWidth="1"/>
    <col min="7407" max="7407" width="0" style="443" hidden="1" customWidth="1"/>
    <col min="7408" max="7408" width="42.5703125" style="443" bestFit="1" customWidth="1"/>
    <col min="7409" max="7411" width="0" style="443" hidden="1" customWidth="1"/>
    <col min="7412" max="7412" width="9.42578125" style="443"/>
    <col min="7413" max="7414" width="0" style="443" hidden="1" customWidth="1"/>
    <col min="7415" max="7415" width="8.5703125" style="443" customWidth="1"/>
    <col min="7416" max="7428" width="0" style="443" hidden="1" customWidth="1"/>
    <col min="7429" max="7655" width="9.42578125" style="443"/>
    <col min="7656" max="7660" width="0" style="443" hidden="1" customWidth="1"/>
    <col min="7661" max="7661" width="9.42578125" style="443" customWidth="1"/>
    <col min="7662" max="7662" width="8.5703125" style="443" customWidth="1"/>
    <col min="7663" max="7663" width="0" style="443" hidden="1" customWidth="1"/>
    <col min="7664" max="7664" width="42.5703125" style="443" bestFit="1" customWidth="1"/>
    <col min="7665" max="7667" width="0" style="443" hidden="1" customWidth="1"/>
    <col min="7668" max="7668" width="9.42578125" style="443"/>
    <col min="7669" max="7670" width="0" style="443" hidden="1" customWidth="1"/>
    <col min="7671" max="7671" width="8.5703125" style="443" customWidth="1"/>
    <col min="7672" max="7684" width="0" style="443" hidden="1" customWidth="1"/>
    <col min="7685" max="7911" width="9.42578125" style="443"/>
    <col min="7912" max="7916" width="0" style="443" hidden="1" customWidth="1"/>
    <col min="7917" max="7917" width="9.42578125" style="443" customWidth="1"/>
    <col min="7918" max="7918" width="8.5703125" style="443" customWidth="1"/>
    <col min="7919" max="7919" width="0" style="443" hidden="1" customWidth="1"/>
    <col min="7920" max="7920" width="42.5703125" style="443" bestFit="1" customWidth="1"/>
    <col min="7921" max="7923" width="0" style="443" hidden="1" customWidth="1"/>
    <col min="7924" max="7924" width="9.42578125" style="443"/>
    <col min="7925" max="7926" width="0" style="443" hidden="1" customWidth="1"/>
    <col min="7927" max="7927" width="8.5703125" style="443" customWidth="1"/>
    <col min="7928" max="7940" width="0" style="443" hidden="1" customWidth="1"/>
    <col min="7941" max="8167" width="9.42578125" style="443"/>
    <col min="8168" max="8172" width="0" style="443" hidden="1" customWidth="1"/>
    <col min="8173" max="8173" width="9.42578125" style="443" customWidth="1"/>
    <col min="8174" max="8174" width="8.5703125" style="443" customWidth="1"/>
    <col min="8175" max="8175" width="0" style="443" hidden="1" customWidth="1"/>
    <col min="8176" max="8176" width="42.5703125" style="443" bestFit="1" customWidth="1"/>
    <col min="8177" max="8179" width="0" style="443" hidden="1" customWidth="1"/>
    <col min="8180" max="8180" width="9.42578125" style="443"/>
    <col min="8181" max="8182" width="0" style="443" hidden="1" customWidth="1"/>
    <col min="8183" max="8183" width="8.5703125" style="443" customWidth="1"/>
    <col min="8184" max="8196" width="0" style="443" hidden="1" customWidth="1"/>
    <col min="8197" max="8423" width="9.42578125" style="443"/>
    <col min="8424" max="8428" width="0" style="443" hidden="1" customWidth="1"/>
    <col min="8429" max="8429" width="9.42578125" style="443" customWidth="1"/>
    <col min="8430" max="8430" width="8.5703125" style="443" customWidth="1"/>
    <col min="8431" max="8431" width="0" style="443" hidden="1" customWidth="1"/>
    <col min="8432" max="8432" width="42.5703125" style="443" bestFit="1" customWidth="1"/>
    <col min="8433" max="8435" width="0" style="443" hidden="1" customWidth="1"/>
    <col min="8436" max="8436" width="9.42578125" style="443"/>
    <col min="8437" max="8438" width="0" style="443" hidden="1" customWidth="1"/>
    <col min="8439" max="8439" width="8.5703125" style="443" customWidth="1"/>
    <col min="8440" max="8452" width="0" style="443" hidden="1" customWidth="1"/>
    <col min="8453" max="8679" width="9.42578125" style="443"/>
    <col min="8680" max="8684" width="0" style="443" hidden="1" customWidth="1"/>
    <col min="8685" max="8685" width="9.42578125" style="443" customWidth="1"/>
    <col min="8686" max="8686" width="8.5703125" style="443" customWidth="1"/>
    <col min="8687" max="8687" width="0" style="443" hidden="1" customWidth="1"/>
    <col min="8688" max="8688" width="42.5703125" style="443" bestFit="1" customWidth="1"/>
    <col min="8689" max="8691" width="0" style="443" hidden="1" customWidth="1"/>
    <col min="8692" max="8692" width="9.42578125" style="443"/>
    <col min="8693" max="8694" width="0" style="443" hidden="1" customWidth="1"/>
    <col min="8695" max="8695" width="8.5703125" style="443" customWidth="1"/>
    <col min="8696" max="8708" width="0" style="443" hidden="1" customWidth="1"/>
    <col min="8709" max="8935" width="9.42578125" style="443"/>
    <col min="8936" max="8940" width="0" style="443" hidden="1" customWidth="1"/>
    <col min="8941" max="8941" width="9.42578125" style="443" customWidth="1"/>
    <col min="8942" max="8942" width="8.5703125" style="443" customWidth="1"/>
    <col min="8943" max="8943" width="0" style="443" hidden="1" customWidth="1"/>
    <col min="8944" max="8944" width="42.5703125" style="443" bestFit="1" customWidth="1"/>
    <col min="8945" max="8947" width="0" style="443" hidden="1" customWidth="1"/>
    <col min="8948" max="8948" width="9.42578125" style="443"/>
    <col min="8949" max="8950" width="0" style="443" hidden="1" customWidth="1"/>
    <col min="8951" max="8951" width="8.5703125" style="443" customWidth="1"/>
    <col min="8952" max="8964" width="0" style="443" hidden="1" customWidth="1"/>
    <col min="8965" max="9191" width="9.42578125" style="443"/>
    <col min="9192" max="9196" width="0" style="443" hidden="1" customWidth="1"/>
    <col min="9197" max="9197" width="9.42578125" style="443" customWidth="1"/>
    <col min="9198" max="9198" width="8.5703125" style="443" customWidth="1"/>
    <col min="9199" max="9199" width="0" style="443" hidden="1" customWidth="1"/>
    <col min="9200" max="9200" width="42.5703125" style="443" bestFit="1" customWidth="1"/>
    <col min="9201" max="9203" width="0" style="443" hidden="1" customWidth="1"/>
    <col min="9204" max="9204" width="9.42578125" style="443"/>
    <col min="9205" max="9206" width="0" style="443" hidden="1" customWidth="1"/>
    <col min="9207" max="9207" width="8.5703125" style="443" customWidth="1"/>
    <col min="9208" max="9220" width="0" style="443" hidden="1" customWidth="1"/>
    <col min="9221" max="9447" width="9.42578125" style="443"/>
    <col min="9448" max="9452" width="0" style="443" hidden="1" customWidth="1"/>
    <col min="9453" max="9453" width="9.42578125" style="443" customWidth="1"/>
    <col min="9454" max="9454" width="8.5703125" style="443" customWidth="1"/>
    <col min="9455" max="9455" width="0" style="443" hidden="1" customWidth="1"/>
    <col min="9456" max="9456" width="42.5703125" style="443" bestFit="1" customWidth="1"/>
    <col min="9457" max="9459" width="0" style="443" hidden="1" customWidth="1"/>
    <col min="9460" max="9460" width="9.42578125" style="443"/>
    <col min="9461" max="9462" width="0" style="443" hidden="1" customWidth="1"/>
    <col min="9463" max="9463" width="8.5703125" style="443" customWidth="1"/>
    <col min="9464" max="9476" width="0" style="443" hidden="1" customWidth="1"/>
    <col min="9477" max="9703" width="9.42578125" style="443"/>
    <col min="9704" max="9708" width="0" style="443" hidden="1" customWidth="1"/>
    <col min="9709" max="9709" width="9.42578125" style="443" customWidth="1"/>
    <col min="9710" max="9710" width="8.5703125" style="443" customWidth="1"/>
    <col min="9711" max="9711" width="0" style="443" hidden="1" customWidth="1"/>
    <col min="9712" max="9712" width="42.5703125" style="443" bestFit="1" customWidth="1"/>
    <col min="9713" max="9715" width="0" style="443" hidden="1" customWidth="1"/>
    <col min="9716" max="9716" width="9.42578125" style="443"/>
    <col min="9717" max="9718" width="0" style="443" hidden="1" customWidth="1"/>
    <col min="9719" max="9719" width="8.5703125" style="443" customWidth="1"/>
    <col min="9720" max="9732" width="0" style="443" hidden="1" customWidth="1"/>
    <col min="9733" max="9959" width="9.42578125" style="443"/>
    <col min="9960" max="9964" width="0" style="443" hidden="1" customWidth="1"/>
    <col min="9965" max="9965" width="9.42578125" style="443" customWidth="1"/>
    <col min="9966" max="9966" width="8.5703125" style="443" customWidth="1"/>
    <col min="9967" max="9967" width="0" style="443" hidden="1" customWidth="1"/>
    <col min="9968" max="9968" width="42.5703125" style="443" bestFit="1" customWidth="1"/>
    <col min="9969" max="9971" width="0" style="443" hidden="1" customWidth="1"/>
    <col min="9972" max="9972" width="9.42578125" style="443"/>
    <col min="9973" max="9974" width="0" style="443" hidden="1" customWidth="1"/>
    <col min="9975" max="9975" width="8.5703125" style="443" customWidth="1"/>
    <col min="9976" max="9988" width="0" style="443" hidden="1" customWidth="1"/>
    <col min="9989" max="10215" width="9.42578125" style="443"/>
    <col min="10216" max="10220" width="0" style="443" hidden="1" customWidth="1"/>
    <col min="10221" max="10221" width="9.42578125" style="443" customWidth="1"/>
    <col min="10222" max="10222" width="8.5703125" style="443" customWidth="1"/>
    <col min="10223" max="10223" width="0" style="443" hidden="1" customWidth="1"/>
    <col min="10224" max="10224" width="42.5703125" style="443" bestFit="1" customWidth="1"/>
    <col min="10225" max="10227" width="0" style="443" hidden="1" customWidth="1"/>
    <col min="10228" max="10228" width="9.42578125" style="443"/>
    <col min="10229" max="10230" width="0" style="443" hidden="1" customWidth="1"/>
    <col min="10231" max="10231" width="8.5703125" style="443" customWidth="1"/>
    <col min="10232" max="10244" width="0" style="443" hidden="1" customWidth="1"/>
    <col min="10245" max="10471" width="9.42578125" style="443"/>
    <col min="10472" max="10476" width="0" style="443" hidden="1" customWidth="1"/>
    <col min="10477" max="10477" width="9.42578125" style="443" customWidth="1"/>
    <col min="10478" max="10478" width="8.5703125" style="443" customWidth="1"/>
    <col min="10479" max="10479" width="0" style="443" hidden="1" customWidth="1"/>
    <col min="10480" max="10480" width="42.5703125" style="443" bestFit="1" customWidth="1"/>
    <col min="10481" max="10483" width="0" style="443" hidden="1" customWidth="1"/>
    <col min="10484" max="10484" width="9.42578125" style="443"/>
    <col min="10485" max="10486" width="0" style="443" hidden="1" customWidth="1"/>
    <col min="10487" max="10487" width="8.5703125" style="443" customWidth="1"/>
    <col min="10488" max="10500" width="0" style="443" hidden="1" customWidth="1"/>
    <col min="10501" max="10727" width="9.42578125" style="443"/>
    <col min="10728" max="10732" width="0" style="443" hidden="1" customWidth="1"/>
    <col min="10733" max="10733" width="9.42578125" style="443" customWidth="1"/>
    <col min="10734" max="10734" width="8.5703125" style="443" customWidth="1"/>
    <col min="10735" max="10735" width="0" style="443" hidden="1" customWidth="1"/>
    <col min="10736" max="10736" width="42.5703125" style="443" bestFit="1" customWidth="1"/>
    <col min="10737" max="10739" width="0" style="443" hidden="1" customWidth="1"/>
    <col min="10740" max="10740" width="9.42578125" style="443"/>
    <col min="10741" max="10742" width="0" style="443" hidden="1" customWidth="1"/>
    <col min="10743" max="10743" width="8.5703125" style="443" customWidth="1"/>
    <col min="10744" max="10756" width="0" style="443" hidden="1" customWidth="1"/>
    <col min="10757" max="10983" width="9.42578125" style="443"/>
    <col min="10984" max="10988" width="0" style="443" hidden="1" customWidth="1"/>
    <col min="10989" max="10989" width="9.42578125" style="443" customWidth="1"/>
    <col min="10990" max="10990" width="8.5703125" style="443" customWidth="1"/>
    <col min="10991" max="10991" width="0" style="443" hidden="1" customWidth="1"/>
    <col min="10992" max="10992" width="42.5703125" style="443" bestFit="1" customWidth="1"/>
    <col min="10993" max="10995" width="0" style="443" hidden="1" customWidth="1"/>
    <col min="10996" max="10996" width="9.42578125" style="443"/>
    <col min="10997" max="10998" width="0" style="443" hidden="1" customWidth="1"/>
    <col min="10999" max="10999" width="8.5703125" style="443" customWidth="1"/>
    <col min="11000" max="11012" width="0" style="443" hidden="1" customWidth="1"/>
    <col min="11013" max="11239" width="9.42578125" style="443"/>
    <col min="11240" max="11244" width="0" style="443" hidden="1" customWidth="1"/>
    <col min="11245" max="11245" width="9.42578125" style="443" customWidth="1"/>
    <col min="11246" max="11246" width="8.5703125" style="443" customWidth="1"/>
    <col min="11247" max="11247" width="0" style="443" hidden="1" customWidth="1"/>
    <col min="11248" max="11248" width="42.5703125" style="443" bestFit="1" customWidth="1"/>
    <col min="11249" max="11251" width="0" style="443" hidden="1" customWidth="1"/>
    <col min="11252" max="11252" width="9.42578125" style="443"/>
    <col min="11253" max="11254" width="0" style="443" hidden="1" customWidth="1"/>
    <col min="11255" max="11255" width="8.5703125" style="443" customWidth="1"/>
    <col min="11256" max="11268" width="0" style="443" hidden="1" customWidth="1"/>
    <col min="11269" max="11495" width="9.42578125" style="443"/>
    <col min="11496" max="11500" width="0" style="443" hidden="1" customWidth="1"/>
    <col min="11501" max="11501" width="9.42578125" style="443" customWidth="1"/>
    <col min="11502" max="11502" width="8.5703125" style="443" customWidth="1"/>
    <col min="11503" max="11503" width="0" style="443" hidden="1" customWidth="1"/>
    <col min="11504" max="11504" width="42.5703125" style="443" bestFit="1" customWidth="1"/>
    <col min="11505" max="11507" width="0" style="443" hidden="1" customWidth="1"/>
    <col min="11508" max="11508" width="9.42578125" style="443"/>
    <col min="11509" max="11510" width="0" style="443" hidden="1" customWidth="1"/>
    <col min="11511" max="11511" width="8.5703125" style="443" customWidth="1"/>
    <col min="11512" max="11524" width="0" style="443" hidden="1" customWidth="1"/>
    <col min="11525" max="11751" width="9.42578125" style="443"/>
    <col min="11752" max="11756" width="0" style="443" hidden="1" customWidth="1"/>
    <col min="11757" max="11757" width="9.42578125" style="443" customWidth="1"/>
    <col min="11758" max="11758" width="8.5703125" style="443" customWidth="1"/>
    <col min="11759" max="11759" width="0" style="443" hidden="1" customWidth="1"/>
    <col min="11760" max="11760" width="42.5703125" style="443" bestFit="1" customWidth="1"/>
    <col min="11761" max="11763" width="0" style="443" hidden="1" customWidth="1"/>
    <col min="11764" max="11764" width="9.42578125" style="443"/>
    <col min="11765" max="11766" width="0" style="443" hidden="1" customWidth="1"/>
    <col min="11767" max="11767" width="8.5703125" style="443" customWidth="1"/>
    <col min="11768" max="11780" width="0" style="443" hidden="1" customWidth="1"/>
    <col min="11781" max="12007" width="9.42578125" style="443"/>
    <col min="12008" max="12012" width="0" style="443" hidden="1" customWidth="1"/>
    <col min="12013" max="12013" width="9.42578125" style="443" customWidth="1"/>
    <col min="12014" max="12014" width="8.5703125" style="443" customWidth="1"/>
    <col min="12015" max="12015" width="0" style="443" hidden="1" customWidth="1"/>
    <col min="12016" max="12016" width="42.5703125" style="443" bestFit="1" customWidth="1"/>
    <col min="12017" max="12019" width="0" style="443" hidden="1" customWidth="1"/>
    <col min="12020" max="12020" width="9.42578125" style="443"/>
    <col min="12021" max="12022" width="0" style="443" hidden="1" customWidth="1"/>
    <col min="12023" max="12023" width="8.5703125" style="443" customWidth="1"/>
    <col min="12024" max="12036" width="0" style="443" hidden="1" customWidth="1"/>
    <col min="12037" max="12263" width="9.42578125" style="443"/>
    <col min="12264" max="12268" width="0" style="443" hidden="1" customWidth="1"/>
    <col min="12269" max="12269" width="9.42578125" style="443" customWidth="1"/>
    <col min="12270" max="12270" width="8.5703125" style="443" customWidth="1"/>
    <col min="12271" max="12271" width="0" style="443" hidden="1" customWidth="1"/>
    <col min="12272" max="12272" width="42.5703125" style="443" bestFit="1" customWidth="1"/>
    <col min="12273" max="12275" width="0" style="443" hidden="1" customWidth="1"/>
    <col min="12276" max="12276" width="9.42578125" style="443"/>
    <col min="12277" max="12278" width="0" style="443" hidden="1" customWidth="1"/>
    <col min="12279" max="12279" width="8.5703125" style="443" customWidth="1"/>
    <col min="12280" max="12292" width="0" style="443" hidden="1" customWidth="1"/>
    <col min="12293" max="12519" width="9.42578125" style="443"/>
    <col min="12520" max="12524" width="0" style="443" hidden="1" customWidth="1"/>
    <col min="12525" max="12525" width="9.42578125" style="443" customWidth="1"/>
    <col min="12526" max="12526" width="8.5703125" style="443" customWidth="1"/>
    <col min="12527" max="12527" width="0" style="443" hidden="1" customWidth="1"/>
    <col min="12528" max="12528" width="42.5703125" style="443" bestFit="1" customWidth="1"/>
    <col min="12529" max="12531" width="0" style="443" hidden="1" customWidth="1"/>
    <col min="12532" max="12532" width="9.42578125" style="443"/>
    <col min="12533" max="12534" width="0" style="443" hidden="1" customWidth="1"/>
    <col min="12535" max="12535" width="8.5703125" style="443" customWidth="1"/>
    <col min="12536" max="12548" width="0" style="443" hidden="1" customWidth="1"/>
    <col min="12549" max="12775" width="9.42578125" style="443"/>
    <col min="12776" max="12780" width="0" style="443" hidden="1" customWidth="1"/>
    <col min="12781" max="12781" width="9.42578125" style="443" customWidth="1"/>
    <col min="12782" max="12782" width="8.5703125" style="443" customWidth="1"/>
    <col min="12783" max="12783" width="0" style="443" hidden="1" customWidth="1"/>
    <col min="12784" max="12784" width="42.5703125" style="443" bestFit="1" customWidth="1"/>
    <col min="12785" max="12787" width="0" style="443" hidden="1" customWidth="1"/>
    <col min="12788" max="12788" width="9.42578125" style="443"/>
    <col min="12789" max="12790" width="0" style="443" hidden="1" customWidth="1"/>
    <col min="12791" max="12791" width="8.5703125" style="443" customWidth="1"/>
    <col min="12792" max="12804" width="0" style="443" hidden="1" customWidth="1"/>
    <col min="12805" max="13031" width="9.42578125" style="443"/>
    <col min="13032" max="13036" width="0" style="443" hidden="1" customWidth="1"/>
    <col min="13037" max="13037" width="9.42578125" style="443" customWidth="1"/>
    <col min="13038" max="13038" width="8.5703125" style="443" customWidth="1"/>
    <col min="13039" max="13039" width="0" style="443" hidden="1" customWidth="1"/>
    <col min="13040" max="13040" width="42.5703125" style="443" bestFit="1" customWidth="1"/>
    <col min="13041" max="13043" width="0" style="443" hidden="1" customWidth="1"/>
    <col min="13044" max="13044" width="9.42578125" style="443"/>
    <col min="13045" max="13046" width="0" style="443" hidden="1" customWidth="1"/>
    <col min="13047" max="13047" width="8.5703125" style="443" customWidth="1"/>
    <col min="13048" max="13060" width="0" style="443" hidden="1" customWidth="1"/>
    <col min="13061" max="13287" width="9.42578125" style="443"/>
    <col min="13288" max="13292" width="0" style="443" hidden="1" customWidth="1"/>
    <col min="13293" max="13293" width="9.42578125" style="443" customWidth="1"/>
    <col min="13294" max="13294" width="8.5703125" style="443" customWidth="1"/>
    <col min="13295" max="13295" width="0" style="443" hidden="1" customWidth="1"/>
    <col min="13296" max="13296" width="42.5703125" style="443" bestFit="1" customWidth="1"/>
    <col min="13297" max="13299" width="0" style="443" hidden="1" customWidth="1"/>
    <col min="13300" max="13300" width="9.42578125" style="443"/>
    <col min="13301" max="13302" width="0" style="443" hidden="1" customWidth="1"/>
    <col min="13303" max="13303" width="8.5703125" style="443" customWidth="1"/>
    <col min="13304" max="13316" width="0" style="443" hidden="1" customWidth="1"/>
    <col min="13317" max="13543" width="9.42578125" style="443"/>
    <col min="13544" max="13548" width="0" style="443" hidden="1" customWidth="1"/>
    <col min="13549" max="13549" width="9.42578125" style="443" customWidth="1"/>
    <col min="13550" max="13550" width="8.5703125" style="443" customWidth="1"/>
    <col min="13551" max="13551" width="0" style="443" hidden="1" customWidth="1"/>
    <col min="13552" max="13552" width="42.5703125" style="443" bestFit="1" customWidth="1"/>
    <col min="13553" max="13555" width="0" style="443" hidden="1" customWidth="1"/>
    <col min="13556" max="13556" width="9.42578125" style="443"/>
    <col min="13557" max="13558" width="0" style="443" hidden="1" customWidth="1"/>
    <col min="13559" max="13559" width="8.5703125" style="443" customWidth="1"/>
    <col min="13560" max="13572" width="0" style="443" hidden="1" customWidth="1"/>
    <col min="13573" max="13799" width="9.42578125" style="443"/>
    <col min="13800" max="13804" width="0" style="443" hidden="1" customWidth="1"/>
    <col min="13805" max="13805" width="9.42578125" style="443" customWidth="1"/>
    <col min="13806" max="13806" width="8.5703125" style="443" customWidth="1"/>
    <col min="13807" max="13807" width="0" style="443" hidden="1" customWidth="1"/>
    <col min="13808" max="13808" width="42.5703125" style="443" bestFit="1" customWidth="1"/>
    <col min="13809" max="13811" width="0" style="443" hidden="1" customWidth="1"/>
    <col min="13812" max="13812" width="9.42578125" style="443"/>
    <col min="13813" max="13814" width="0" style="443" hidden="1" customWidth="1"/>
    <col min="13815" max="13815" width="8.5703125" style="443" customWidth="1"/>
    <col min="13816" max="13828" width="0" style="443" hidden="1" customWidth="1"/>
    <col min="13829" max="14055" width="9.42578125" style="443"/>
    <col min="14056" max="14060" width="0" style="443" hidden="1" customWidth="1"/>
    <col min="14061" max="14061" width="9.42578125" style="443" customWidth="1"/>
    <col min="14062" max="14062" width="8.5703125" style="443" customWidth="1"/>
    <col min="14063" max="14063" width="0" style="443" hidden="1" customWidth="1"/>
    <col min="14064" max="14064" width="42.5703125" style="443" bestFit="1" customWidth="1"/>
    <col min="14065" max="14067" width="0" style="443" hidden="1" customWidth="1"/>
    <col min="14068" max="14068" width="9.42578125" style="443"/>
    <col min="14069" max="14070" width="0" style="443" hidden="1" customWidth="1"/>
    <col min="14071" max="14071" width="8.5703125" style="443" customWidth="1"/>
    <col min="14072" max="14084" width="0" style="443" hidden="1" customWidth="1"/>
    <col min="14085" max="14311" width="9.42578125" style="443"/>
    <col min="14312" max="14316" width="0" style="443" hidden="1" customWidth="1"/>
    <col min="14317" max="14317" width="9.42578125" style="443" customWidth="1"/>
    <col min="14318" max="14318" width="8.5703125" style="443" customWidth="1"/>
    <col min="14319" max="14319" width="0" style="443" hidden="1" customWidth="1"/>
    <col min="14320" max="14320" width="42.5703125" style="443" bestFit="1" customWidth="1"/>
    <col min="14321" max="14323" width="0" style="443" hidden="1" customWidth="1"/>
    <col min="14324" max="14324" width="9.42578125" style="443"/>
    <col min="14325" max="14326" width="0" style="443" hidden="1" customWidth="1"/>
    <col min="14327" max="14327" width="8.5703125" style="443" customWidth="1"/>
    <col min="14328" max="14340" width="0" style="443" hidden="1" customWidth="1"/>
    <col min="14341" max="14567" width="9.42578125" style="443"/>
    <col min="14568" max="14572" width="0" style="443" hidden="1" customWidth="1"/>
    <col min="14573" max="14573" width="9.42578125" style="443" customWidth="1"/>
    <col min="14574" max="14574" width="8.5703125" style="443" customWidth="1"/>
    <col min="14575" max="14575" width="0" style="443" hidden="1" customWidth="1"/>
    <col min="14576" max="14576" width="42.5703125" style="443" bestFit="1" customWidth="1"/>
    <col min="14577" max="14579" width="0" style="443" hidden="1" customWidth="1"/>
    <col min="14580" max="14580" width="9.42578125" style="443"/>
    <col min="14581" max="14582" width="0" style="443" hidden="1" customWidth="1"/>
    <col min="14583" max="14583" width="8.5703125" style="443" customWidth="1"/>
    <col min="14584" max="14596" width="0" style="443" hidden="1" customWidth="1"/>
    <col min="14597" max="14823" width="9.42578125" style="443"/>
    <col min="14824" max="14828" width="0" style="443" hidden="1" customWidth="1"/>
    <col min="14829" max="14829" width="9.42578125" style="443" customWidth="1"/>
    <col min="14830" max="14830" width="8.5703125" style="443" customWidth="1"/>
    <col min="14831" max="14831" width="0" style="443" hidden="1" customWidth="1"/>
    <col min="14832" max="14832" width="42.5703125" style="443" bestFit="1" customWidth="1"/>
    <col min="14833" max="14835" width="0" style="443" hidden="1" customWidth="1"/>
    <col min="14836" max="14836" width="9.42578125" style="443"/>
    <col min="14837" max="14838" width="0" style="443" hidden="1" customWidth="1"/>
    <col min="14839" max="14839" width="8.5703125" style="443" customWidth="1"/>
    <col min="14840" max="14852" width="0" style="443" hidden="1" customWidth="1"/>
    <col min="14853" max="15079" width="9.42578125" style="443"/>
    <col min="15080" max="15084" width="0" style="443" hidden="1" customWidth="1"/>
    <col min="15085" max="15085" width="9.42578125" style="443" customWidth="1"/>
    <col min="15086" max="15086" width="8.5703125" style="443" customWidth="1"/>
    <col min="15087" max="15087" width="0" style="443" hidden="1" customWidth="1"/>
    <col min="15088" max="15088" width="42.5703125" style="443" bestFit="1" customWidth="1"/>
    <col min="15089" max="15091" width="0" style="443" hidden="1" customWidth="1"/>
    <col min="15092" max="15092" width="9.42578125" style="443"/>
    <col min="15093" max="15094" width="0" style="443" hidden="1" customWidth="1"/>
    <col min="15095" max="15095" width="8.5703125" style="443" customWidth="1"/>
    <col min="15096" max="15108" width="0" style="443" hidden="1" customWidth="1"/>
    <col min="15109" max="15335" width="9.42578125" style="443"/>
    <col min="15336" max="15340" width="0" style="443" hidden="1" customWidth="1"/>
    <col min="15341" max="15341" width="9.42578125" style="443" customWidth="1"/>
    <col min="15342" max="15342" width="8.5703125" style="443" customWidth="1"/>
    <col min="15343" max="15343" width="0" style="443" hidden="1" customWidth="1"/>
    <col min="15344" max="15344" width="42.5703125" style="443" bestFit="1" customWidth="1"/>
    <col min="15345" max="15347" width="0" style="443" hidden="1" customWidth="1"/>
    <col min="15348" max="15348" width="9.42578125" style="443"/>
    <col min="15349" max="15350" width="0" style="443" hidden="1" customWidth="1"/>
    <col min="15351" max="15351" width="8.5703125" style="443" customWidth="1"/>
    <col min="15352" max="15364" width="0" style="443" hidden="1" customWidth="1"/>
    <col min="15365" max="15591" width="9.42578125" style="443"/>
    <col min="15592" max="15596" width="0" style="443" hidden="1" customWidth="1"/>
    <col min="15597" max="15597" width="9.42578125" style="443" customWidth="1"/>
    <col min="15598" max="15598" width="8.5703125" style="443" customWidth="1"/>
    <col min="15599" max="15599" width="0" style="443" hidden="1" customWidth="1"/>
    <col min="15600" max="15600" width="42.5703125" style="443" bestFit="1" customWidth="1"/>
    <col min="15601" max="15603" width="0" style="443" hidden="1" customWidth="1"/>
    <col min="15604" max="15604" width="9.42578125" style="443"/>
    <col min="15605" max="15606" width="0" style="443" hidden="1" customWidth="1"/>
    <col min="15607" max="15607" width="8.5703125" style="443" customWidth="1"/>
    <col min="15608" max="15620" width="0" style="443" hidden="1" customWidth="1"/>
    <col min="15621" max="15847" width="9.42578125" style="443"/>
    <col min="15848" max="15852" width="0" style="443" hidden="1" customWidth="1"/>
    <col min="15853" max="15853" width="9.42578125" style="443" customWidth="1"/>
    <col min="15854" max="15854" width="8.5703125" style="443" customWidth="1"/>
    <col min="15855" max="15855" width="0" style="443" hidden="1" customWidth="1"/>
    <col min="15856" max="15856" width="42.5703125" style="443" bestFit="1" customWidth="1"/>
    <col min="15857" max="15859" width="0" style="443" hidden="1" customWidth="1"/>
    <col min="15860" max="15860" width="9.42578125" style="443"/>
    <col min="15861" max="15862" width="0" style="443" hidden="1" customWidth="1"/>
    <col min="15863" max="15863" width="8.5703125" style="443" customWidth="1"/>
    <col min="15864" max="15876" width="0" style="443" hidden="1" customWidth="1"/>
    <col min="15877" max="16103" width="9.42578125" style="443"/>
    <col min="16104" max="16108" width="0" style="443" hidden="1" customWidth="1"/>
    <col min="16109" max="16109" width="9.42578125" style="443" customWidth="1"/>
    <col min="16110" max="16110" width="8.5703125" style="443" customWidth="1"/>
    <col min="16111" max="16111" width="0" style="443" hidden="1" customWidth="1"/>
    <col min="16112" max="16112" width="42.5703125" style="443" bestFit="1" customWidth="1"/>
    <col min="16113" max="16115" width="0" style="443" hidden="1" customWidth="1"/>
    <col min="16116" max="16116" width="9.42578125" style="443"/>
    <col min="16117" max="16118" width="0" style="443" hidden="1" customWidth="1"/>
    <col min="16119" max="16119" width="8.5703125" style="443" customWidth="1"/>
    <col min="16120" max="16132" width="0" style="443" hidden="1" customWidth="1"/>
    <col min="16133" max="16384" width="9.42578125" style="443"/>
  </cols>
  <sheetData>
    <row r="1" spans="1:6" ht="25.5" x14ac:dyDescent="0.2">
      <c r="A1" s="442" t="s">
        <v>348</v>
      </c>
      <c r="B1" s="442" t="s">
        <v>389</v>
      </c>
      <c r="C1" s="442" t="s">
        <v>390</v>
      </c>
      <c r="D1" s="442" t="s">
        <v>391</v>
      </c>
    </row>
    <row r="2" spans="1:6" ht="15" x14ac:dyDescent="0.25">
      <c r="A2" s="405" t="s">
        <v>392</v>
      </c>
      <c r="B2" t="s">
        <v>362</v>
      </c>
      <c r="C2" s="406" t="s">
        <v>83</v>
      </c>
      <c r="D2" s="405" t="s">
        <v>393</v>
      </c>
      <c r="F2" s="443" t="str">
        <f>_xlfn.CONCAT(A2," - ",C2)</f>
        <v>0001 - General Fund</v>
      </c>
    </row>
    <row r="3" spans="1:6" ht="15" x14ac:dyDescent="0.25">
      <c r="A3" s="405" t="s">
        <v>394</v>
      </c>
      <c r="B3" t="s">
        <v>363</v>
      </c>
      <c r="C3" s="406" t="s">
        <v>395</v>
      </c>
      <c r="D3" s="405" t="s">
        <v>396</v>
      </c>
      <c r="F3" s="443" t="str">
        <f t="shared" ref="F3:F66" si="0">_xlfn.CONCAT(A3," - ",C3)</f>
        <v>0002 - Property Acquisition Law Money Account</v>
      </c>
    </row>
    <row r="4" spans="1:6" ht="15" x14ac:dyDescent="0.25">
      <c r="A4" s="405" t="s">
        <v>397</v>
      </c>
      <c r="B4" t="s">
        <v>363</v>
      </c>
      <c r="C4" s="406" t="s">
        <v>398</v>
      </c>
      <c r="D4" s="405" t="s">
        <v>396</v>
      </c>
      <c r="F4" s="443" t="str">
        <f t="shared" si="0"/>
        <v>0003 - Motor Vehicle Parking Facilities Moneys Account</v>
      </c>
    </row>
    <row r="5" spans="1:6" ht="15" x14ac:dyDescent="0.25">
      <c r="A5" s="405" t="s">
        <v>399</v>
      </c>
      <c r="B5" t="s">
        <v>363</v>
      </c>
      <c r="C5" s="406" t="s">
        <v>400</v>
      </c>
      <c r="D5" s="405" t="s">
        <v>401</v>
      </c>
      <c r="F5" s="443" t="str">
        <f t="shared" si="0"/>
        <v>0004 - Breast Cancer Fund</v>
      </c>
    </row>
    <row r="6" spans="1:6" ht="15" x14ac:dyDescent="0.25">
      <c r="A6" s="405" t="s">
        <v>402</v>
      </c>
      <c r="B6" t="s">
        <v>364</v>
      </c>
      <c r="C6" s="406" t="s">
        <v>403</v>
      </c>
      <c r="D6" s="405" t="s">
        <v>250</v>
      </c>
      <c r="F6" s="443" t="str">
        <f t="shared" si="0"/>
        <v>0005 - Safe Neighborhood Parks, Clean Water, Clean Air and Coastal Protection Bond Fund</v>
      </c>
    </row>
    <row r="7" spans="1:6" ht="15" x14ac:dyDescent="0.25">
      <c r="A7" s="405" t="s">
        <v>404</v>
      </c>
      <c r="B7" t="s">
        <v>363</v>
      </c>
      <c r="C7" s="406" t="s">
        <v>405</v>
      </c>
      <c r="D7" s="405" t="s">
        <v>396</v>
      </c>
      <c r="F7" s="443" t="str">
        <f t="shared" si="0"/>
        <v>0006 - Disability Access Account</v>
      </c>
    </row>
    <row r="8" spans="1:6" ht="15" x14ac:dyDescent="0.25">
      <c r="A8" s="405" t="s">
        <v>406</v>
      </c>
      <c r="B8" t="s">
        <v>363</v>
      </c>
      <c r="C8" s="406" t="s">
        <v>407</v>
      </c>
      <c r="D8" s="405" t="s">
        <v>401</v>
      </c>
      <c r="F8" s="443" t="str">
        <f t="shared" si="0"/>
        <v>0007 - Breast Cancer Research Account, Breast Cancer Fund</v>
      </c>
    </row>
    <row r="9" spans="1:6" ht="15" x14ac:dyDescent="0.25">
      <c r="A9" s="405" t="s">
        <v>408</v>
      </c>
      <c r="B9" t="s">
        <v>363</v>
      </c>
      <c r="C9" s="406" t="s">
        <v>409</v>
      </c>
      <c r="D9" s="405" t="s">
        <v>396</v>
      </c>
      <c r="F9" s="443" t="str">
        <f t="shared" si="0"/>
        <v>0008 - Boxers Pension Account</v>
      </c>
    </row>
    <row r="10" spans="1:6" ht="15" x14ac:dyDescent="0.25">
      <c r="A10" s="405" t="s">
        <v>410</v>
      </c>
      <c r="B10" t="s">
        <v>363</v>
      </c>
      <c r="C10" s="406" t="s">
        <v>411</v>
      </c>
      <c r="D10" s="405" t="s">
        <v>401</v>
      </c>
      <c r="F10" s="443" t="str">
        <f t="shared" si="0"/>
        <v>0009 - Breast Cancer Control Account, Breast Cancer Fund</v>
      </c>
    </row>
    <row r="11" spans="1:6" ht="15" x14ac:dyDescent="0.25">
      <c r="A11" s="405" t="s">
        <v>412</v>
      </c>
      <c r="B11" t="s">
        <v>363</v>
      </c>
      <c r="C11" s="406" t="s">
        <v>413</v>
      </c>
      <c r="D11" s="405" t="s">
        <v>396</v>
      </c>
      <c r="F11" s="443" t="str">
        <f t="shared" si="0"/>
        <v>0010 - Hazardous Materials Enforcement and Training Account</v>
      </c>
    </row>
    <row r="12" spans="1:6" ht="15" x14ac:dyDescent="0.25">
      <c r="A12" s="405" t="s">
        <v>414</v>
      </c>
      <c r="B12" t="s">
        <v>363</v>
      </c>
      <c r="C12" s="406" t="s">
        <v>415</v>
      </c>
      <c r="D12" s="405" t="s">
        <v>396</v>
      </c>
      <c r="F12" s="443" t="str">
        <f t="shared" si="0"/>
        <v>0011 - Disability Insurance Program Acct Boxers</v>
      </c>
    </row>
    <row r="13" spans="1:6" ht="15" x14ac:dyDescent="0.25">
      <c r="A13" s="405" t="s">
        <v>416</v>
      </c>
      <c r="B13" t="s">
        <v>363</v>
      </c>
      <c r="C13" s="406" t="s">
        <v>417</v>
      </c>
      <c r="D13" s="405" t="s">
        <v>396</v>
      </c>
      <c r="F13" s="443" t="str">
        <f t="shared" si="0"/>
        <v>0012 - Attorney General Antitrust Account</v>
      </c>
    </row>
    <row r="14" spans="1:6" ht="15" x14ac:dyDescent="0.25">
      <c r="A14" s="405" t="s">
        <v>418</v>
      </c>
      <c r="B14" t="s">
        <v>363</v>
      </c>
      <c r="C14" s="406" t="s">
        <v>419</v>
      </c>
      <c r="D14" s="405" t="s">
        <v>396</v>
      </c>
      <c r="F14" s="443" t="str">
        <f t="shared" si="0"/>
        <v>0013 - Federal Receipts Account, Hazardous Waste Control Account</v>
      </c>
    </row>
    <row r="15" spans="1:6" ht="15" x14ac:dyDescent="0.25">
      <c r="A15" s="405" t="s">
        <v>420</v>
      </c>
      <c r="B15" t="s">
        <v>363</v>
      </c>
      <c r="C15" s="406" t="s">
        <v>421</v>
      </c>
      <c r="D15" s="405" t="s">
        <v>396</v>
      </c>
      <c r="F15" s="443" t="str">
        <f t="shared" si="0"/>
        <v>0014 - Hazardous Waste Control Account</v>
      </c>
    </row>
    <row r="16" spans="1:6" ht="15" x14ac:dyDescent="0.25">
      <c r="A16" s="405" t="s">
        <v>422</v>
      </c>
      <c r="B16" t="s">
        <v>363</v>
      </c>
      <c r="C16" s="406" t="s">
        <v>423</v>
      </c>
      <c r="D16" s="405" t="s">
        <v>396</v>
      </c>
      <c r="F16" s="443" t="str">
        <f t="shared" si="0"/>
        <v>0015 - Firearms Safety Training Fund Special Account</v>
      </c>
    </row>
    <row r="17" spans="1:6" ht="15" x14ac:dyDescent="0.25">
      <c r="A17" s="405" t="s">
        <v>424</v>
      </c>
      <c r="B17" t="s">
        <v>364</v>
      </c>
      <c r="C17" s="406" t="s">
        <v>425</v>
      </c>
      <c r="D17" s="405" t="s">
        <v>426</v>
      </c>
      <c r="F17" s="443" t="str">
        <f t="shared" si="0"/>
        <v>0016 - Subsequent Injuries Benefits Trust Fund</v>
      </c>
    </row>
    <row r="18" spans="1:6" ht="15" x14ac:dyDescent="0.25">
      <c r="A18" s="405" t="s">
        <v>427</v>
      </c>
      <c r="B18" t="s">
        <v>363</v>
      </c>
      <c r="C18" s="406" t="s">
        <v>428</v>
      </c>
      <c r="D18" s="405" t="s">
        <v>396</v>
      </c>
      <c r="F18" s="443" t="str">
        <f t="shared" si="0"/>
        <v>0017 - Fingerprint Fees Account</v>
      </c>
    </row>
    <row r="19" spans="1:6" ht="15" x14ac:dyDescent="0.25">
      <c r="A19" s="405" t="s">
        <v>429</v>
      </c>
      <c r="B19" t="s">
        <v>363</v>
      </c>
      <c r="C19" s="406" t="s">
        <v>430</v>
      </c>
      <c r="D19" s="405" t="s">
        <v>396</v>
      </c>
      <c r="F19" s="443" t="str">
        <f t="shared" si="0"/>
        <v>0018 - Site Remediation Account</v>
      </c>
    </row>
    <row r="20" spans="1:6" ht="15" x14ac:dyDescent="0.25">
      <c r="A20" s="405" t="s">
        <v>431</v>
      </c>
      <c r="B20" t="s">
        <v>363</v>
      </c>
      <c r="C20" s="406" t="s">
        <v>432</v>
      </c>
      <c r="D20" s="405" t="s">
        <v>401</v>
      </c>
      <c r="F20" s="443" t="str">
        <f t="shared" si="0"/>
        <v>0019 - Trustline Voluntary Registration Fund</v>
      </c>
    </row>
    <row r="21" spans="1:6" ht="15" x14ac:dyDescent="0.25">
      <c r="A21" s="405" t="s">
        <v>433</v>
      </c>
      <c r="B21" t="s">
        <v>363</v>
      </c>
      <c r="C21" s="406" t="s">
        <v>434</v>
      </c>
      <c r="D21" s="405" t="s">
        <v>396</v>
      </c>
      <c r="F21" s="443" t="str">
        <f t="shared" si="0"/>
        <v>0020 - California State Law Library Special Account</v>
      </c>
    </row>
    <row r="22" spans="1:6" ht="15" x14ac:dyDescent="0.25">
      <c r="A22" s="405" t="s">
        <v>435</v>
      </c>
      <c r="B22" t="s">
        <v>364</v>
      </c>
      <c r="C22" s="406" t="s">
        <v>436</v>
      </c>
      <c r="D22" s="405" t="s">
        <v>437</v>
      </c>
      <c r="F22" s="443" t="str">
        <f t="shared" si="0"/>
        <v>0021 - State Enterprise Loan Fund</v>
      </c>
    </row>
    <row r="23" spans="1:6" ht="15" x14ac:dyDescent="0.25">
      <c r="A23" s="405" t="s">
        <v>438</v>
      </c>
      <c r="B23" t="s">
        <v>363</v>
      </c>
      <c r="C23" s="406" t="s">
        <v>439</v>
      </c>
      <c r="D23" s="405" t="s">
        <v>396</v>
      </c>
      <c r="F23" s="443" t="str">
        <f t="shared" si="0"/>
        <v>0022 - State Emergency Telephone Number Account</v>
      </c>
    </row>
    <row r="24" spans="1:6" ht="15" x14ac:dyDescent="0.25">
      <c r="A24" s="405" t="s">
        <v>440</v>
      </c>
      <c r="B24" t="s">
        <v>363</v>
      </c>
      <c r="C24" s="406" t="s">
        <v>441</v>
      </c>
      <c r="D24" s="405" t="s">
        <v>401</v>
      </c>
      <c r="F24" s="443" t="str">
        <f t="shared" si="0"/>
        <v>0023 - Farmworker Remedial Account</v>
      </c>
    </row>
    <row r="25" spans="1:6" ht="15" x14ac:dyDescent="0.25">
      <c r="A25" s="405" t="s">
        <v>442</v>
      </c>
      <c r="B25" t="s">
        <v>363</v>
      </c>
      <c r="C25" s="406" t="s">
        <v>443</v>
      </c>
      <c r="D25" s="405" t="s">
        <v>401</v>
      </c>
      <c r="F25" s="443" t="str">
        <f t="shared" si="0"/>
        <v>0024 - State Board of Guide Dogs for the Blind Fund</v>
      </c>
    </row>
    <row r="26" spans="1:6" ht="15" x14ac:dyDescent="0.25">
      <c r="A26" s="405" t="s">
        <v>444</v>
      </c>
      <c r="B26" t="s">
        <v>363</v>
      </c>
      <c r="C26" s="406" t="s">
        <v>445</v>
      </c>
      <c r="D26" s="405" t="s">
        <v>396</v>
      </c>
      <c r="F26" s="443" t="str">
        <f t="shared" si="0"/>
        <v>0025 - Leaking Underground Storage Tank Cost Recovery Fund</v>
      </c>
    </row>
    <row r="27" spans="1:6" ht="15" x14ac:dyDescent="0.25">
      <c r="A27" s="405" t="s">
        <v>446</v>
      </c>
      <c r="B27" t="s">
        <v>363</v>
      </c>
      <c r="C27" s="406" t="s">
        <v>447</v>
      </c>
      <c r="D27" s="405" t="s">
        <v>396</v>
      </c>
      <c r="F27" s="443" t="str">
        <f t="shared" si="0"/>
        <v>0026 - State Motor Vehicle Insurance Account</v>
      </c>
    </row>
    <row r="28" spans="1:6" ht="15" x14ac:dyDescent="0.25">
      <c r="A28" s="405" t="s">
        <v>448</v>
      </c>
      <c r="B28" t="s">
        <v>363</v>
      </c>
      <c r="C28" s="406" t="s">
        <v>449</v>
      </c>
      <c r="D28" s="405" t="s">
        <v>396</v>
      </c>
      <c r="F28" s="443" t="str">
        <f t="shared" si="0"/>
        <v>0027 - Tax Relief and Refund Account</v>
      </c>
    </row>
    <row r="29" spans="1:6" ht="15" x14ac:dyDescent="0.25">
      <c r="A29" s="405" t="s">
        <v>450</v>
      </c>
      <c r="B29" t="s">
        <v>363</v>
      </c>
      <c r="C29" s="406" t="s">
        <v>451</v>
      </c>
      <c r="D29" s="405" t="s">
        <v>396</v>
      </c>
      <c r="F29" s="443" t="str">
        <f t="shared" si="0"/>
        <v>0028 - Unified Program Account</v>
      </c>
    </row>
    <row r="30" spans="1:6" ht="15" x14ac:dyDescent="0.25">
      <c r="A30" s="405" t="s">
        <v>452</v>
      </c>
      <c r="B30" t="s">
        <v>363</v>
      </c>
      <c r="C30" s="406" t="s">
        <v>453</v>
      </c>
      <c r="D30" s="405" t="s">
        <v>396</v>
      </c>
      <c r="F30" s="443" t="str">
        <f t="shared" si="0"/>
        <v>0029 - Nuclear Planning Assessment Special Account</v>
      </c>
    </row>
    <row r="31" spans="1:6" ht="15" x14ac:dyDescent="0.25">
      <c r="A31" s="405" t="s">
        <v>454</v>
      </c>
      <c r="B31" t="s">
        <v>363</v>
      </c>
      <c r="C31" s="406" t="s">
        <v>455</v>
      </c>
      <c r="D31" s="405" t="s">
        <v>396</v>
      </c>
      <c r="F31" s="443" t="str">
        <f t="shared" si="0"/>
        <v>0030 - County School Service Fund Contingency Account</v>
      </c>
    </row>
    <row r="32" spans="1:6" ht="15" x14ac:dyDescent="0.25">
      <c r="A32" s="405" t="s">
        <v>456</v>
      </c>
      <c r="B32" t="s">
        <v>363</v>
      </c>
      <c r="C32" s="406" t="s">
        <v>457</v>
      </c>
      <c r="D32" s="405" t="s">
        <v>396</v>
      </c>
      <c r="F32" s="443" t="str">
        <f t="shared" si="0"/>
        <v>0031 - State Agricultural and Forestry Residue Utilization Account</v>
      </c>
    </row>
    <row r="33" spans="1:6" ht="15" x14ac:dyDescent="0.25">
      <c r="A33" s="405" t="s">
        <v>458</v>
      </c>
      <c r="B33" t="s">
        <v>363</v>
      </c>
      <c r="C33" s="406" t="s">
        <v>459</v>
      </c>
      <c r="D33" s="405" t="s">
        <v>396</v>
      </c>
      <c r="F33" s="443" t="str">
        <f t="shared" si="0"/>
        <v>0032 - Firearm Safety Account</v>
      </c>
    </row>
    <row r="34" spans="1:6" ht="15" x14ac:dyDescent="0.25">
      <c r="A34" s="405" t="s">
        <v>460</v>
      </c>
      <c r="B34" t="s">
        <v>363</v>
      </c>
      <c r="C34" s="406" t="s">
        <v>461</v>
      </c>
      <c r="D34" s="405" t="s">
        <v>396</v>
      </c>
      <c r="F34" s="443" t="str">
        <f t="shared" si="0"/>
        <v>0033 - State Energy Conservation Assistance Account</v>
      </c>
    </row>
    <row r="35" spans="1:6" ht="15" x14ac:dyDescent="0.25">
      <c r="A35" s="405" t="s">
        <v>462</v>
      </c>
      <c r="B35" t="s">
        <v>363</v>
      </c>
      <c r="C35" s="406" t="s">
        <v>463</v>
      </c>
      <c r="D35" s="405" t="s">
        <v>396</v>
      </c>
      <c r="F35" s="443" t="str">
        <f t="shared" si="0"/>
        <v>0034 - Geothermal Resources Development Account</v>
      </c>
    </row>
    <row r="36" spans="1:6" ht="15" x14ac:dyDescent="0.25">
      <c r="A36" s="405" t="s">
        <v>464</v>
      </c>
      <c r="B36" t="s">
        <v>363</v>
      </c>
      <c r="C36" s="406" t="s">
        <v>465</v>
      </c>
      <c r="D36" s="405" t="s">
        <v>396</v>
      </c>
      <c r="F36" s="443" t="str">
        <f t="shared" si="0"/>
        <v>0035 - Surface Mining and Reclamation Account</v>
      </c>
    </row>
    <row r="37" spans="1:6" ht="15" x14ac:dyDescent="0.25">
      <c r="A37" s="405" t="s">
        <v>466</v>
      </c>
      <c r="B37" t="s">
        <v>363</v>
      </c>
      <c r="C37" s="406" t="s">
        <v>467</v>
      </c>
      <c r="D37" s="405" t="s">
        <v>396</v>
      </c>
      <c r="F37" s="443" t="str">
        <f t="shared" si="0"/>
        <v>0036 - Special Account for Capital Outlay</v>
      </c>
    </row>
    <row r="38" spans="1:6" ht="15" x14ac:dyDescent="0.25">
      <c r="A38" s="405" t="s">
        <v>468</v>
      </c>
      <c r="B38" t="s">
        <v>363</v>
      </c>
      <c r="C38" s="406" t="s">
        <v>469</v>
      </c>
      <c r="D38" s="405" t="s">
        <v>396</v>
      </c>
      <c r="F38" s="443" t="str">
        <f t="shared" si="0"/>
        <v>0037 - Renewable Resources Energy Agricult Acct</v>
      </c>
    </row>
    <row r="39" spans="1:6" ht="15" x14ac:dyDescent="0.25">
      <c r="A39" s="405" t="s">
        <v>470</v>
      </c>
      <c r="B39" t="s">
        <v>363</v>
      </c>
      <c r="C39" s="406" t="s">
        <v>471</v>
      </c>
      <c r="D39" s="405" t="s">
        <v>396</v>
      </c>
      <c r="F39" s="443" t="str">
        <f t="shared" si="0"/>
        <v>0039 - Contingency Reserve for Economic Uncertainties Account</v>
      </c>
    </row>
    <row r="40" spans="1:6" ht="15" x14ac:dyDescent="0.25">
      <c r="A40" s="405" t="s">
        <v>472</v>
      </c>
      <c r="B40" t="s">
        <v>363</v>
      </c>
      <c r="C40" s="406" t="s">
        <v>473</v>
      </c>
      <c r="D40" s="405" t="s">
        <v>474</v>
      </c>
      <c r="F40" s="443" t="str">
        <f t="shared" si="0"/>
        <v>0040 - State Transportation Fund</v>
      </c>
    </row>
    <row r="41" spans="1:6" ht="15" x14ac:dyDescent="0.25">
      <c r="A41" s="405" t="s">
        <v>475</v>
      </c>
      <c r="B41" t="s">
        <v>363</v>
      </c>
      <c r="C41" s="406" t="s">
        <v>476</v>
      </c>
      <c r="D41" s="405" t="s">
        <v>474</v>
      </c>
      <c r="F41" s="443" t="str">
        <f t="shared" si="0"/>
        <v>0041 - Aeronautics Account, State Transportation Fund</v>
      </c>
    </row>
    <row r="42" spans="1:6" ht="15" x14ac:dyDescent="0.25">
      <c r="A42" s="405" t="s">
        <v>477</v>
      </c>
      <c r="B42" t="s">
        <v>363</v>
      </c>
      <c r="C42" s="406" t="s">
        <v>478</v>
      </c>
      <c r="D42" s="405" t="s">
        <v>474</v>
      </c>
      <c r="F42" s="443" t="str">
        <f t="shared" si="0"/>
        <v>0042 - State Highway Account, State Transportation Fund</v>
      </c>
    </row>
    <row r="43" spans="1:6" ht="15" x14ac:dyDescent="0.25">
      <c r="A43" s="405" t="s">
        <v>479</v>
      </c>
      <c r="B43" t="s">
        <v>363</v>
      </c>
      <c r="C43" s="406" t="s">
        <v>480</v>
      </c>
      <c r="D43" s="405" t="s">
        <v>474</v>
      </c>
      <c r="F43" s="443" t="str">
        <f t="shared" si="0"/>
        <v>0043 - Bikeway Account, State Transportation Fund</v>
      </c>
    </row>
    <row r="44" spans="1:6" ht="15" x14ac:dyDescent="0.25">
      <c r="A44" s="405" t="s">
        <v>481</v>
      </c>
      <c r="B44" t="s">
        <v>363</v>
      </c>
      <c r="C44" s="406" t="s">
        <v>482</v>
      </c>
      <c r="D44" s="405" t="s">
        <v>474</v>
      </c>
      <c r="F44" s="443" t="str">
        <f t="shared" si="0"/>
        <v>0044 - Motor Vehicle Account, State Transportation Fund</v>
      </c>
    </row>
    <row r="45" spans="1:6" ht="15" x14ac:dyDescent="0.25">
      <c r="A45" s="405" t="s">
        <v>483</v>
      </c>
      <c r="B45" t="s">
        <v>363</v>
      </c>
      <c r="C45" s="406" t="s">
        <v>484</v>
      </c>
      <c r="D45" s="405" t="s">
        <v>474</v>
      </c>
      <c r="F45" s="443" t="str">
        <f t="shared" si="0"/>
        <v>0045 - Bicycle Transportation Account, State Transportation Fund</v>
      </c>
    </row>
    <row r="46" spans="1:6" ht="15" x14ac:dyDescent="0.25">
      <c r="A46" s="405" t="s">
        <v>485</v>
      </c>
      <c r="B46" t="s">
        <v>363</v>
      </c>
      <c r="C46" s="406" t="s">
        <v>486</v>
      </c>
      <c r="D46" s="405" t="s">
        <v>474</v>
      </c>
      <c r="F46" s="443" t="str">
        <f t="shared" si="0"/>
        <v>0046 - Public Transportation Account, State Transportation Fund</v>
      </c>
    </row>
    <row r="47" spans="1:6" ht="15" x14ac:dyDescent="0.25">
      <c r="A47" s="405" t="s">
        <v>487</v>
      </c>
      <c r="B47" t="s">
        <v>363</v>
      </c>
      <c r="C47" s="406" t="s">
        <v>488</v>
      </c>
      <c r="D47" s="405" t="s">
        <v>474</v>
      </c>
      <c r="F47" s="443" t="str">
        <f t="shared" si="0"/>
        <v>0047 - Abandoned Railroad Account, State Transportation Fund</v>
      </c>
    </row>
    <row r="48" spans="1:6" ht="15" x14ac:dyDescent="0.25">
      <c r="A48" s="405" t="s">
        <v>489</v>
      </c>
      <c r="B48" t="s">
        <v>364</v>
      </c>
      <c r="C48" s="406" t="s">
        <v>490</v>
      </c>
      <c r="D48" s="405" t="s">
        <v>474</v>
      </c>
      <c r="F48" s="443" t="str">
        <f t="shared" si="0"/>
        <v>0048 - Transportation Revolving Account, State Transportation Fund</v>
      </c>
    </row>
    <row r="49" spans="1:6" ht="15" x14ac:dyDescent="0.25">
      <c r="A49" s="405" t="s">
        <v>491</v>
      </c>
      <c r="B49" t="s">
        <v>364</v>
      </c>
      <c r="C49" s="406" t="s">
        <v>492</v>
      </c>
      <c r="D49" s="405" t="s">
        <v>474</v>
      </c>
      <c r="F49" s="443" t="str">
        <f t="shared" si="0"/>
        <v>0049 - Toll Bridge Revenues Account, State Transportation Fund</v>
      </c>
    </row>
    <row r="50" spans="1:6" ht="15" x14ac:dyDescent="0.25">
      <c r="A50" s="405" t="s">
        <v>493</v>
      </c>
      <c r="B50" t="s">
        <v>363</v>
      </c>
      <c r="C50" s="406" t="s">
        <v>494</v>
      </c>
      <c r="D50" s="405" t="s">
        <v>396</v>
      </c>
      <c r="F50" s="443" t="str">
        <f t="shared" si="0"/>
        <v>0050 - Colorado River Management Account</v>
      </c>
    </row>
    <row r="51" spans="1:6" ht="15" x14ac:dyDescent="0.25">
      <c r="A51" s="405" t="s">
        <v>495</v>
      </c>
      <c r="B51" t="s">
        <v>364</v>
      </c>
      <c r="C51" s="406" t="s">
        <v>496</v>
      </c>
      <c r="D51" s="405" t="s">
        <v>249</v>
      </c>
      <c r="F51" s="443" t="str">
        <f t="shared" si="0"/>
        <v>0051 - Propane Safety Inspection and Enforcement Program Trust Fund</v>
      </c>
    </row>
    <row r="52" spans="1:6" ht="15" x14ac:dyDescent="0.25">
      <c r="A52" s="405" t="s">
        <v>497</v>
      </c>
      <c r="B52" t="s">
        <v>363</v>
      </c>
      <c r="C52" s="406" t="s">
        <v>498</v>
      </c>
      <c r="D52" s="405" t="s">
        <v>474</v>
      </c>
      <c r="F52" s="443" t="str">
        <f t="shared" si="0"/>
        <v>0052 - Local Airport Loan Account</v>
      </c>
    </row>
    <row r="53" spans="1:6" ht="15" x14ac:dyDescent="0.25">
      <c r="A53" s="405" t="s">
        <v>499</v>
      </c>
      <c r="B53" t="s">
        <v>364</v>
      </c>
      <c r="C53" s="406" t="s">
        <v>500</v>
      </c>
      <c r="D53" s="405" t="s">
        <v>474</v>
      </c>
      <c r="F53" s="443" t="str">
        <f t="shared" si="0"/>
        <v>0053 - State Highway Construction Revolving Account, State Transportation Fund</v>
      </c>
    </row>
    <row r="54" spans="1:6" ht="15" x14ac:dyDescent="0.25">
      <c r="A54" s="405" t="s">
        <v>501</v>
      </c>
      <c r="B54" t="s">
        <v>363</v>
      </c>
      <c r="C54" s="406" t="s">
        <v>502</v>
      </c>
      <c r="D54" s="405" t="s">
        <v>474</v>
      </c>
      <c r="F54" s="443" t="str">
        <f t="shared" si="0"/>
        <v>0054 - New Motor Vehicle Board Account</v>
      </c>
    </row>
    <row r="55" spans="1:6" ht="15" x14ac:dyDescent="0.25">
      <c r="A55" s="405" t="s">
        <v>503</v>
      </c>
      <c r="B55" t="s">
        <v>363</v>
      </c>
      <c r="C55" s="406" t="s">
        <v>504</v>
      </c>
      <c r="D55" s="405" t="s">
        <v>474</v>
      </c>
      <c r="F55" s="443" t="str">
        <f t="shared" si="0"/>
        <v>0055 - Mass Transit Revolving Account, State Transportation Fund</v>
      </c>
    </row>
    <row r="56" spans="1:6" ht="15" x14ac:dyDescent="0.25">
      <c r="A56" s="405" t="s">
        <v>505</v>
      </c>
      <c r="B56" t="s">
        <v>363</v>
      </c>
      <c r="C56" s="406" t="s">
        <v>506</v>
      </c>
      <c r="D56" s="405" t="s">
        <v>396</v>
      </c>
      <c r="F56" s="443" t="str">
        <f t="shared" si="0"/>
        <v>0056 - Seismic Safety Retrofit Account, State Transportation Fund</v>
      </c>
    </row>
    <row r="57" spans="1:6" ht="15" x14ac:dyDescent="0.25">
      <c r="A57" s="405" t="s">
        <v>507</v>
      </c>
      <c r="B57" t="s">
        <v>363</v>
      </c>
      <c r="C57" s="406" t="s">
        <v>508</v>
      </c>
      <c r="D57" s="405" t="s">
        <v>396</v>
      </c>
      <c r="F57" s="443" t="str">
        <f t="shared" si="0"/>
        <v>0057 - SS Baton Rouge Victory Memorial Plaque</v>
      </c>
    </row>
    <row r="58" spans="1:6" ht="15" x14ac:dyDescent="0.25">
      <c r="A58" s="405" t="s">
        <v>509</v>
      </c>
      <c r="B58" t="s">
        <v>363</v>
      </c>
      <c r="C58" s="406" t="s">
        <v>510</v>
      </c>
      <c r="D58" s="405" t="s">
        <v>401</v>
      </c>
      <c r="F58" s="443" t="str">
        <f t="shared" si="0"/>
        <v>0058 - Rail Accident Prevention and Response Fund</v>
      </c>
    </row>
    <row r="59" spans="1:6" ht="15" x14ac:dyDescent="0.25">
      <c r="A59" s="405" t="s">
        <v>511</v>
      </c>
      <c r="B59" t="s">
        <v>363</v>
      </c>
      <c r="C59" s="406" t="s">
        <v>512</v>
      </c>
      <c r="D59" s="405" t="s">
        <v>401</v>
      </c>
      <c r="F59" s="443" t="str">
        <f t="shared" si="0"/>
        <v>0059 - Hazardous Spill Prevention Account, Rail Accident Prevention and Response Fund</v>
      </c>
    </row>
    <row r="60" spans="1:6" ht="15" x14ac:dyDescent="0.25">
      <c r="A60" s="405" t="s">
        <v>513</v>
      </c>
      <c r="B60" t="s">
        <v>363</v>
      </c>
      <c r="C60" s="406" t="s">
        <v>514</v>
      </c>
      <c r="D60" s="405" t="s">
        <v>474</v>
      </c>
      <c r="F60" s="443" t="str">
        <f t="shared" si="0"/>
        <v>0060 - Transportation Tax Fund</v>
      </c>
    </row>
    <row r="61" spans="1:6" ht="15" x14ac:dyDescent="0.25">
      <c r="A61" s="405" t="s">
        <v>515</v>
      </c>
      <c r="B61" t="s">
        <v>363</v>
      </c>
      <c r="C61" s="406" t="s">
        <v>516</v>
      </c>
      <c r="D61" s="405" t="s">
        <v>474</v>
      </c>
      <c r="F61" s="443" t="str">
        <f t="shared" si="0"/>
        <v>0061 - Motor Vehicle Fuel Account, Transportation Tax Fund</v>
      </c>
    </row>
    <row r="62" spans="1:6" ht="15" x14ac:dyDescent="0.25">
      <c r="A62" s="405" t="s">
        <v>517</v>
      </c>
      <c r="B62" t="s">
        <v>363</v>
      </c>
      <c r="C62" s="406" t="s">
        <v>518</v>
      </c>
      <c r="D62" s="405" t="s">
        <v>474</v>
      </c>
      <c r="F62" s="443" t="str">
        <f t="shared" si="0"/>
        <v>0062 - Highway Users Tax Account, Transportation Tax Fund</v>
      </c>
    </row>
    <row r="63" spans="1:6" ht="15" x14ac:dyDescent="0.25">
      <c r="A63" s="405" t="s">
        <v>519</v>
      </c>
      <c r="B63" t="s">
        <v>363</v>
      </c>
      <c r="C63" s="406" t="s">
        <v>520</v>
      </c>
      <c r="D63" s="405" t="s">
        <v>474</v>
      </c>
      <c r="F63" s="443" t="str">
        <f t="shared" si="0"/>
        <v>0063 - Motor Vehicle Transportation Tax Account,Transportation Tax Fund</v>
      </c>
    </row>
    <row r="64" spans="1:6" ht="15" x14ac:dyDescent="0.25">
      <c r="A64" s="405" t="s">
        <v>521</v>
      </c>
      <c r="B64" t="s">
        <v>363</v>
      </c>
      <c r="C64" s="406" t="s">
        <v>522</v>
      </c>
      <c r="D64" s="405" t="s">
        <v>474</v>
      </c>
      <c r="F64" s="443" t="str">
        <f t="shared" si="0"/>
        <v>0064 - Motor Vehicle License Fee Account, Transportation Tax Fund</v>
      </c>
    </row>
    <row r="65" spans="1:6" ht="15" x14ac:dyDescent="0.25">
      <c r="A65" s="405" t="s">
        <v>523</v>
      </c>
      <c r="B65" t="s">
        <v>363</v>
      </c>
      <c r="C65" s="406" t="s">
        <v>524</v>
      </c>
      <c r="D65" s="405" t="s">
        <v>396</v>
      </c>
      <c r="F65" s="443" t="str">
        <f t="shared" si="0"/>
        <v>0065 - Illegal Drug Lab Cleanup Account</v>
      </c>
    </row>
    <row r="66" spans="1:6" ht="15" x14ac:dyDescent="0.25">
      <c r="A66" s="405" t="s">
        <v>525</v>
      </c>
      <c r="B66" t="s">
        <v>363</v>
      </c>
      <c r="C66" s="406" t="s">
        <v>526</v>
      </c>
      <c r="D66" s="405" t="s">
        <v>401</v>
      </c>
      <c r="F66" s="443" t="str">
        <f t="shared" si="0"/>
        <v>0066 - Sale of Tobacco to Minors Control Account</v>
      </c>
    </row>
    <row r="67" spans="1:6" ht="15" x14ac:dyDescent="0.25">
      <c r="A67" s="405" t="s">
        <v>527</v>
      </c>
      <c r="B67" t="s">
        <v>363</v>
      </c>
      <c r="C67" s="406" t="s">
        <v>528</v>
      </c>
      <c r="D67" s="405" t="s">
        <v>401</v>
      </c>
      <c r="F67" s="443" t="str">
        <f t="shared" ref="F67:F130" si="1">_xlfn.CONCAT(A67," - ",C67)</f>
        <v>0067 - State Corporations Fund</v>
      </c>
    </row>
    <row r="68" spans="1:6" ht="15" x14ac:dyDescent="0.25">
      <c r="A68" s="405" t="s">
        <v>529</v>
      </c>
      <c r="B68" t="s">
        <v>363</v>
      </c>
      <c r="C68" s="406" t="s">
        <v>530</v>
      </c>
      <c r="D68" s="405" t="s">
        <v>401</v>
      </c>
      <c r="F68" s="443" t="str">
        <f t="shared" si="1"/>
        <v>0068 - Diesel Fuel Trust Fund</v>
      </c>
    </row>
    <row r="69" spans="1:6" ht="15" x14ac:dyDescent="0.25">
      <c r="A69" s="405" t="s">
        <v>531</v>
      </c>
      <c r="B69" t="s">
        <v>363</v>
      </c>
      <c r="C69" s="406" t="s">
        <v>532</v>
      </c>
      <c r="D69" s="405" t="s">
        <v>401</v>
      </c>
      <c r="F69" s="443" t="str">
        <f t="shared" si="1"/>
        <v>0069 - Barbering and Cosmetology Contingent Fund</v>
      </c>
    </row>
    <row r="70" spans="1:6" ht="15" x14ac:dyDescent="0.25">
      <c r="A70" s="405" t="s">
        <v>533</v>
      </c>
      <c r="B70" t="s">
        <v>363</v>
      </c>
      <c r="C70" s="406" t="s">
        <v>534</v>
      </c>
      <c r="D70" s="405" t="s">
        <v>396</v>
      </c>
      <c r="F70" s="443" t="str">
        <f t="shared" si="1"/>
        <v>0070 - Occupational Lead Poisoning Prevention Account</v>
      </c>
    </row>
    <row r="71" spans="1:6" ht="15" x14ac:dyDescent="0.25">
      <c r="A71" s="405" t="s">
        <v>535</v>
      </c>
      <c r="B71" t="s">
        <v>363</v>
      </c>
      <c r="C71" s="406" t="s">
        <v>536</v>
      </c>
      <c r="D71" s="405" t="s">
        <v>401</v>
      </c>
      <c r="F71" s="443" t="str">
        <f t="shared" si="1"/>
        <v>0071 - Yosemite Foundation Account, California Environmental License Plate Fund</v>
      </c>
    </row>
    <row r="72" spans="1:6" ht="15" x14ac:dyDescent="0.25">
      <c r="A72" s="405" t="s">
        <v>537</v>
      </c>
      <c r="B72" t="s">
        <v>363</v>
      </c>
      <c r="C72" s="406" t="s">
        <v>538</v>
      </c>
      <c r="D72" s="405" t="s">
        <v>401</v>
      </c>
      <c r="F72" s="443" t="str">
        <f t="shared" si="1"/>
        <v>0072 - California Collegiate License Plate Fund</v>
      </c>
    </row>
    <row r="73" spans="1:6" ht="15" x14ac:dyDescent="0.25">
      <c r="A73" s="405" t="s">
        <v>539</v>
      </c>
      <c r="B73" t="s">
        <v>363</v>
      </c>
      <c r="C73" s="406" t="s">
        <v>540</v>
      </c>
      <c r="D73" s="405" t="s">
        <v>401</v>
      </c>
      <c r="F73" s="443" t="str">
        <f t="shared" si="1"/>
        <v>0073 - Resources License Plate Fund</v>
      </c>
    </row>
    <row r="74" spans="1:6" ht="15" x14ac:dyDescent="0.25">
      <c r="A74" s="405" t="s">
        <v>541</v>
      </c>
      <c r="B74" t="s">
        <v>363</v>
      </c>
      <c r="C74" s="406" t="s">
        <v>542</v>
      </c>
      <c r="D74" s="405" t="s">
        <v>401</v>
      </c>
      <c r="F74" s="443" t="str">
        <f t="shared" si="1"/>
        <v>0074 - Medical Waste Management Fund</v>
      </c>
    </row>
    <row r="75" spans="1:6" ht="15" x14ac:dyDescent="0.25">
      <c r="A75" s="405" t="s">
        <v>543</v>
      </c>
      <c r="B75" t="s">
        <v>363</v>
      </c>
      <c r="C75" s="406" t="s">
        <v>544</v>
      </c>
      <c r="D75" s="405" t="s">
        <v>401</v>
      </c>
      <c r="F75" s="443" t="str">
        <f t="shared" si="1"/>
        <v>0075 - Radiation Control Fund</v>
      </c>
    </row>
    <row r="76" spans="1:6" ht="15" x14ac:dyDescent="0.25">
      <c r="A76" s="405" t="s">
        <v>545</v>
      </c>
      <c r="B76" t="s">
        <v>363</v>
      </c>
      <c r="C76" s="406" t="s">
        <v>546</v>
      </c>
      <c r="D76" s="405" t="s">
        <v>401</v>
      </c>
      <c r="F76" s="443" t="str">
        <f t="shared" si="1"/>
        <v>0076 - Tissue Bank License Fund</v>
      </c>
    </row>
    <row r="77" spans="1:6" ht="15" x14ac:dyDescent="0.25">
      <c r="A77" s="405" t="s">
        <v>547</v>
      </c>
      <c r="B77" t="s">
        <v>363</v>
      </c>
      <c r="C77" s="406" t="s">
        <v>548</v>
      </c>
      <c r="D77" s="405" t="s">
        <v>401</v>
      </c>
      <c r="F77" s="443" t="str">
        <f t="shared" si="1"/>
        <v>0077 - State Employee Scholarship Fund</v>
      </c>
    </row>
    <row r="78" spans="1:6" ht="15" x14ac:dyDescent="0.25">
      <c r="A78" s="405" t="s">
        <v>549</v>
      </c>
      <c r="B78" t="s">
        <v>363</v>
      </c>
      <c r="C78" s="406" t="s">
        <v>550</v>
      </c>
      <c r="D78" s="405" t="s">
        <v>401</v>
      </c>
      <c r="F78" s="443" t="str">
        <f t="shared" si="1"/>
        <v>0078 - Graphic Design License Plate Account</v>
      </c>
    </row>
    <row r="79" spans="1:6" ht="15" x14ac:dyDescent="0.25">
      <c r="A79" s="405" t="s">
        <v>551</v>
      </c>
      <c r="B79" t="s">
        <v>363</v>
      </c>
      <c r="C79" s="406" t="s">
        <v>552</v>
      </c>
      <c r="D79" s="405" t="s">
        <v>401</v>
      </c>
      <c r="F79" s="443" t="str">
        <f t="shared" si="1"/>
        <v>0079 - Industrial Medicine Fund</v>
      </c>
    </row>
    <row r="80" spans="1:6" ht="15" x14ac:dyDescent="0.25">
      <c r="A80" s="405" t="s">
        <v>553</v>
      </c>
      <c r="B80" t="s">
        <v>363</v>
      </c>
      <c r="C80" s="406" t="s">
        <v>554</v>
      </c>
      <c r="D80" s="405" t="s">
        <v>401</v>
      </c>
      <c r="F80" s="443" t="str">
        <f t="shared" si="1"/>
        <v>0080 - Childhood Lead Poisoning Prevention Fund</v>
      </c>
    </row>
    <row r="81" spans="1:6" ht="15" x14ac:dyDescent="0.25">
      <c r="A81" s="405" t="s">
        <v>555</v>
      </c>
      <c r="B81" t="s">
        <v>363</v>
      </c>
      <c r="C81" s="406" t="s">
        <v>556</v>
      </c>
      <c r="D81" s="405" t="s">
        <v>557</v>
      </c>
      <c r="F81" s="443" t="str">
        <f t="shared" si="1"/>
        <v>0081 - Alcohol Beverage Control Fund</v>
      </c>
    </row>
    <row r="82" spans="1:6" ht="15" x14ac:dyDescent="0.25">
      <c r="A82" s="405" t="s">
        <v>558</v>
      </c>
      <c r="B82" t="s">
        <v>363</v>
      </c>
      <c r="C82" s="406" t="s">
        <v>559</v>
      </c>
      <c r="D82" s="405" t="s">
        <v>396</v>
      </c>
      <c r="F82" s="443" t="str">
        <f t="shared" si="1"/>
        <v>0082 - Export Document Program Fund</v>
      </c>
    </row>
    <row r="83" spans="1:6" ht="15" x14ac:dyDescent="0.25">
      <c r="A83" s="405" t="s">
        <v>560</v>
      </c>
      <c r="B83" t="s">
        <v>363</v>
      </c>
      <c r="C83" s="406" t="s">
        <v>561</v>
      </c>
      <c r="D83" s="405" t="s">
        <v>401</v>
      </c>
      <c r="F83" s="443" t="str">
        <f t="shared" si="1"/>
        <v>0083 - Veterans Service Office Fund</v>
      </c>
    </row>
    <row r="84" spans="1:6" ht="15" x14ac:dyDescent="0.25">
      <c r="A84" s="405" t="s">
        <v>562</v>
      </c>
      <c r="B84" t="s">
        <v>363</v>
      </c>
      <c r="C84" s="406" t="s">
        <v>563</v>
      </c>
      <c r="D84" s="405" t="s">
        <v>557</v>
      </c>
      <c r="F84" s="443" t="str">
        <f t="shared" si="1"/>
        <v>0084 - Corporation Tax Fund</v>
      </c>
    </row>
    <row r="85" spans="1:6" ht="15" x14ac:dyDescent="0.25">
      <c r="A85" s="405" t="s">
        <v>564</v>
      </c>
      <c r="B85" t="s">
        <v>363</v>
      </c>
      <c r="C85" s="406" t="s">
        <v>565</v>
      </c>
      <c r="D85" s="405" t="s">
        <v>557</v>
      </c>
      <c r="F85" s="443" t="str">
        <f t="shared" si="1"/>
        <v>0085 - Estate Tax Fund</v>
      </c>
    </row>
    <row r="86" spans="1:6" ht="15" x14ac:dyDescent="0.25">
      <c r="A86" s="405" t="s">
        <v>566</v>
      </c>
      <c r="B86" t="s">
        <v>363</v>
      </c>
      <c r="C86" s="406" t="s">
        <v>567</v>
      </c>
      <c r="D86" s="405" t="s">
        <v>557</v>
      </c>
      <c r="F86" s="443" t="str">
        <f t="shared" si="1"/>
        <v>0086 - Cigarette Tax Fund</v>
      </c>
    </row>
    <row r="87" spans="1:6" ht="15" x14ac:dyDescent="0.25">
      <c r="A87" s="405" t="s">
        <v>568</v>
      </c>
      <c r="B87" t="s">
        <v>363</v>
      </c>
      <c r="C87" s="406" t="s">
        <v>569</v>
      </c>
      <c r="D87" s="405" t="s">
        <v>396</v>
      </c>
      <c r="F87" s="443" t="str">
        <f t="shared" si="1"/>
        <v>0087 - School Safety Account</v>
      </c>
    </row>
    <row r="88" spans="1:6" ht="15" x14ac:dyDescent="0.25">
      <c r="A88" s="405" t="s">
        <v>570</v>
      </c>
      <c r="B88" t="s">
        <v>364</v>
      </c>
      <c r="C88" s="406" t="s">
        <v>571</v>
      </c>
      <c r="D88" s="405" t="s">
        <v>557</v>
      </c>
      <c r="F88" s="443" t="str">
        <f t="shared" si="1"/>
        <v>0088 - Gift Tax Fund</v>
      </c>
    </row>
    <row r="89" spans="1:6" ht="15" x14ac:dyDescent="0.25">
      <c r="A89" s="405" t="s">
        <v>572</v>
      </c>
      <c r="B89" t="s">
        <v>363</v>
      </c>
      <c r="C89" s="406" t="s">
        <v>573</v>
      </c>
      <c r="D89" s="405" t="s">
        <v>557</v>
      </c>
      <c r="F89" s="443" t="str">
        <f t="shared" si="1"/>
        <v>0089 - Inheritance Tax Fund</v>
      </c>
    </row>
    <row r="90" spans="1:6" ht="15" x14ac:dyDescent="0.25">
      <c r="A90" s="405" t="s">
        <v>574</v>
      </c>
      <c r="B90" t="s">
        <v>363</v>
      </c>
      <c r="C90" s="406" t="s">
        <v>575</v>
      </c>
      <c r="D90" s="405" t="s">
        <v>557</v>
      </c>
      <c r="F90" s="443" t="str">
        <f t="shared" si="1"/>
        <v>0090 - Insurance Tax Fund</v>
      </c>
    </row>
    <row r="91" spans="1:6" ht="15" x14ac:dyDescent="0.25">
      <c r="A91" s="405" t="s">
        <v>576</v>
      </c>
      <c r="B91" t="s">
        <v>363</v>
      </c>
      <c r="C91" s="406" t="s">
        <v>577</v>
      </c>
      <c r="D91" s="405" t="s">
        <v>557</v>
      </c>
      <c r="F91" s="443" t="str">
        <f t="shared" si="1"/>
        <v>0091 - Personal Income Tax Fund</v>
      </c>
    </row>
    <row r="92" spans="1:6" ht="15" x14ac:dyDescent="0.25">
      <c r="A92" s="405" t="s">
        <v>578</v>
      </c>
      <c r="B92" t="s">
        <v>363</v>
      </c>
      <c r="C92" s="406" t="s">
        <v>579</v>
      </c>
      <c r="D92" s="405" t="s">
        <v>401</v>
      </c>
      <c r="F92" s="443" t="str">
        <f t="shared" si="1"/>
        <v>0092 - Radon Contractor Certification Fund</v>
      </c>
    </row>
    <row r="93" spans="1:6" ht="15" x14ac:dyDescent="0.25">
      <c r="A93" s="405" t="s">
        <v>580</v>
      </c>
      <c r="B93" t="s">
        <v>363</v>
      </c>
      <c r="C93" s="406" t="s">
        <v>581</v>
      </c>
      <c r="D93" s="405" t="s">
        <v>401</v>
      </c>
      <c r="F93" s="443" t="str">
        <f t="shared" si="1"/>
        <v>0093 - Construction Management Education Account (CMEA)</v>
      </c>
    </row>
    <row r="94" spans="1:6" ht="15" x14ac:dyDescent="0.25">
      <c r="A94" s="405" t="s">
        <v>582</v>
      </c>
      <c r="B94" t="s">
        <v>363</v>
      </c>
      <c r="C94" s="406" t="s">
        <v>583</v>
      </c>
      <c r="D94" s="405" t="s">
        <v>557</v>
      </c>
      <c r="F94" s="443" t="str">
        <f t="shared" si="1"/>
        <v>0094 - Retail Sales Tax Fund</v>
      </c>
    </row>
    <row r="95" spans="1:6" ht="15" x14ac:dyDescent="0.25">
      <c r="A95" s="405" t="s">
        <v>584</v>
      </c>
      <c r="B95" t="s">
        <v>364</v>
      </c>
      <c r="C95" s="406" t="s">
        <v>585</v>
      </c>
      <c r="D95" s="405" t="s">
        <v>557</v>
      </c>
      <c r="F95" s="443" t="str">
        <f t="shared" si="1"/>
        <v>0095 - Insurance Fund</v>
      </c>
    </row>
    <row r="96" spans="1:6" ht="15" x14ac:dyDescent="0.25">
      <c r="A96" s="405" t="s">
        <v>586</v>
      </c>
      <c r="B96" t="s">
        <v>363</v>
      </c>
      <c r="C96" s="406" t="s">
        <v>587</v>
      </c>
      <c r="D96" s="405" t="s">
        <v>401</v>
      </c>
      <c r="F96" s="443" t="str">
        <f t="shared" si="1"/>
        <v>0096 - Cal-OSHA Targeted Inspection and Consultation Fund</v>
      </c>
    </row>
    <row r="97" spans="1:6" ht="15" x14ac:dyDescent="0.25">
      <c r="A97" s="405" t="s">
        <v>588</v>
      </c>
      <c r="B97" t="s">
        <v>363</v>
      </c>
      <c r="C97" s="406" t="s">
        <v>589</v>
      </c>
      <c r="D97" s="405" t="s">
        <v>557</v>
      </c>
      <c r="F97" s="443" t="str">
        <f t="shared" si="1"/>
        <v>0097 - Highway Carriers Uniform Business License Tax Fund</v>
      </c>
    </row>
    <row r="98" spans="1:6" ht="15" x14ac:dyDescent="0.25">
      <c r="A98" s="405" t="s">
        <v>590</v>
      </c>
      <c r="B98" t="s">
        <v>363</v>
      </c>
      <c r="C98" s="406" t="s">
        <v>591</v>
      </c>
      <c r="D98" s="405" t="s">
        <v>401</v>
      </c>
      <c r="F98" s="443" t="str">
        <f t="shared" si="1"/>
        <v>0098 - Clinical Laboratory Improvement Fund</v>
      </c>
    </row>
    <row r="99" spans="1:6" ht="15" x14ac:dyDescent="0.25">
      <c r="A99" s="405" t="s">
        <v>592</v>
      </c>
      <c r="B99" t="s">
        <v>363</v>
      </c>
      <c r="C99" s="406" t="s">
        <v>593</v>
      </c>
      <c r="D99" s="405" t="s">
        <v>401</v>
      </c>
      <c r="F99" s="443" t="str">
        <f t="shared" si="1"/>
        <v>0099 - Health Statistics Special Fund</v>
      </c>
    </row>
    <row r="100" spans="1:6" ht="15" x14ac:dyDescent="0.25">
      <c r="A100" s="405" t="s">
        <v>594</v>
      </c>
      <c r="B100" t="s">
        <v>363</v>
      </c>
      <c r="C100" s="406" t="s">
        <v>595</v>
      </c>
      <c r="D100" s="405" t="s">
        <v>401</v>
      </c>
      <c r="F100" s="443" t="str">
        <f t="shared" si="1"/>
        <v>0100 - California Used Oil Recycling Fund</v>
      </c>
    </row>
    <row r="101" spans="1:6" ht="15" x14ac:dyDescent="0.25">
      <c r="A101" s="405" t="s">
        <v>596</v>
      </c>
      <c r="B101" t="s">
        <v>363</v>
      </c>
      <c r="C101" s="406" t="s">
        <v>597</v>
      </c>
      <c r="D101" s="405" t="s">
        <v>401</v>
      </c>
      <c r="F101" s="443" t="str">
        <f t="shared" si="1"/>
        <v>0101 - School Facilities Fee Assistance Fund</v>
      </c>
    </row>
    <row r="102" spans="1:6" ht="15" x14ac:dyDescent="0.25">
      <c r="A102" s="405" t="s">
        <v>598</v>
      </c>
      <c r="B102" t="s">
        <v>363</v>
      </c>
      <c r="C102" s="406" t="s">
        <v>599</v>
      </c>
      <c r="D102" s="405" t="s">
        <v>401</v>
      </c>
      <c r="F102" s="443" t="str">
        <f t="shared" si="1"/>
        <v>0102 - State Fire Marshal Licensing and Certification Fund</v>
      </c>
    </row>
    <row r="103" spans="1:6" ht="15" x14ac:dyDescent="0.25">
      <c r="A103" s="405" t="s">
        <v>600</v>
      </c>
      <c r="B103" t="s">
        <v>364</v>
      </c>
      <c r="C103" s="406" t="s">
        <v>601</v>
      </c>
      <c r="D103" s="405" t="s">
        <v>249</v>
      </c>
      <c r="F103" s="443" t="str">
        <f t="shared" si="1"/>
        <v>0103 - Administrative Claiming Fund</v>
      </c>
    </row>
    <row r="104" spans="1:6" ht="15" x14ac:dyDescent="0.25">
      <c r="A104" s="405" t="s">
        <v>602</v>
      </c>
      <c r="B104" t="s">
        <v>363</v>
      </c>
      <c r="C104" s="406" t="s">
        <v>603</v>
      </c>
      <c r="D104" s="405" t="s">
        <v>401</v>
      </c>
      <c r="F104" s="443" t="str">
        <f t="shared" si="1"/>
        <v>0104 - San Joaquin River Conservancy Fund</v>
      </c>
    </row>
    <row r="105" spans="1:6" ht="15" x14ac:dyDescent="0.25">
      <c r="A105" s="405" t="s">
        <v>604</v>
      </c>
      <c r="B105" t="s">
        <v>363</v>
      </c>
      <c r="C105" s="406" t="s">
        <v>605</v>
      </c>
      <c r="D105" s="405" t="s">
        <v>401</v>
      </c>
      <c r="F105" s="443" t="str">
        <f t="shared" si="1"/>
        <v>0105 - Oil Refinery &amp; Chemical Plant Safety Fund, California</v>
      </c>
    </row>
    <row r="106" spans="1:6" ht="15" x14ac:dyDescent="0.25">
      <c r="A106" s="405" t="s">
        <v>606</v>
      </c>
      <c r="B106" t="s">
        <v>363</v>
      </c>
      <c r="C106" s="406" t="s">
        <v>607</v>
      </c>
      <c r="D106" s="405" t="s">
        <v>401</v>
      </c>
      <c r="F106" s="443" t="str">
        <f t="shared" si="1"/>
        <v>0106 - Department of Pesticide Regulation Fund</v>
      </c>
    </row>
    <row r="107" spans="1:6" ht="15" x14ac:dyDescent="0.25">
      <c r="A107" s="405" t="s">
        <v>608</v>
      </c>
      <c r="B107" t="s">
        <v>364</v>
      </c>
      <c r="C107" s="406" t="s">
        <v>609</v>
      </c>
      <c r="D107" s="405" t="s">
        <v>249</v>
      </c>
      <c r="F107" s="443" t="str">
        <f t="shared" si="1"/>
        <v>0107 - Abandoned Vehicle Trust Fund</v>
      </c>
    </row>
    <row r="108" spans="1:6" ht="15" x14ac:dyDescent="0.25">
      <c r="A108" s="405" t="s">
        <v>610</v>
      </c>
      <c r="B108" t="s">
        <v>363</v>
      </c>
      <c r="C108" s="406" t="s">
        <v>611</v>
      </c>
      <c r="D108" s="405" t="s">
        <v>401</v>
      </c>
      <c r="F108" s="443" t="str">
        <f t="shared" si="1"/>
        <v>0108 - Acupuncture Fund</v>
      </c>
    </row>
    <row r="109" spans="1:6" ht="15" x14ac:dyDescent="0.25">
      <c r="A109" s="405" t="s">
        <v>612</v>
      </c>
      <c r="B109" t="s">
        <v>363</v>
      </c>
      <c r="C109" s="406" t="s">
        <v>613</v>
      </c>
      <c r="D109" s="405" t="s">
        <v>401</v>
      </c>
      <c r="F109" s="443" t="str">
        <f t="shared" si="1"/>
        <v>0109 - Adoption Information Fund</v>
      </c>
    </row>
    <row r="110" spans="1:6" ht="15" x14ac:dyDescent="0.25">
      <c r="A110" s="405" t="s">
        <v>614</v>
      </c>
      <c r="B110" t="s">
        <v>363</v>
      </c>
      <c r="C110" s="406" t="s">
        <v>615</v>
      </c>
      <c r="D110" s="405" t="s">
        <v>401</v>
      </c>
      <c r="F110" s="443" t="str">
        <f t="shared" si="1"/>
        <v>0110 - Department of Agriculture Fund</v>
      </c>
    </row>
    <row r="111" spans="1:6" ht="15" x14ac:dyDescent="0.25">
      <c r="A111" s="405" t="s">
        <v>616</v>
      </c>
      <c r="B111" t="s">
        <v>363</v>
      </c>
      <c r="C111" s="406" t="s">
        <v>617</v>
      </c>
      <c r="D111" s="405" t="s">
        <v>401</v>
      </c>
      <c r="F111" s="443" t="str">
        <f t="shared" si="1"/>
        <v>0111 - Department of Agriculture Account, Department of Food and Agriculture Fund</v>
      </c>
    </row>
    <row r="112" spans="1:6" ht="15" x14ac:dyDescent="0.25">
      <c r="A112" s="405" t="s">
        <v>618</v>
      </c>
      <c r="B112" t="s">
        <v>363</v>
      </c>
      <c r="C112" s="406" t="s">
        <v>619</v>
      </c>
      <c r="D112" s="405" t="s">
        <v>401</v>
      </c>
      <c r="F112" s="443" t="str">
        <f t="shared" si="1"/>
        <v>0112 - Agricultural Pest Control Research Account</v>
      </c>
    </row>
    <row r="113" spans="1:6" ht="15" x14ac:dyDescent="0.25">
      <c r="A113" s="405" t="s">
        <v>620</v>
      </c>
      <c r="B113" t="s">
        <v>363</v>
      </c>
      <c r="C113" s="406" t="s">
        <v>621</v>
      </c>
      <c r="D113" s="405" t="s">
        <v>401</v>
      </c>
      <c r="F113" s="443" t="str">
        <f t="shared" si="1"/>
        <v>0113 - Missing Children Reward Fund</v>
      </c>
    </row>
    <row r="114" spans="1:6" ht="15" x14ac:dyDescent="0.25">
      <c r="A114" s="405" t="s">
        <v>622</v>
      </c>
      <c r="B114" t="s">
        <v>363</v>
      </c>
      <c r="C114" s="406" t="s">
        <v>623</v>
      </c>
      <c r="D114" s="405" t="s">
        <v>401</v>
      </c>
      <c r="F114" s="443" t="str">
        <f t="shared" si="1"/>
        <v>0114 - Auctioneer Commission Fund</v>
      </c>
    </row>
    <row r="115" spans="1:6" ht="15" x14ac:dyDescent="0.25">
      <c r="A115" s="405" t="s">
        <v>624</v>
      </c>
      <c r="B115" t="s">
        <v>363</v>
      </c>
      <c r="C115" s="406" t="s">
        <v>625</v>
      </c>
      <c r="D115" s="405" t="s">
        <v>401</v>
      </c>
      <c r="F115" s="443" t="str">
        <f t="shared" si="1"/>
        <v>0115 - Air Pollution Control Fund</v>
      </c>
    </row>
    <row r="116" spans="1:6" ht="15" x14ac:dyDescent="0.25">
      <c r="A116" s="405" t="s">
        <v>626</v>
      </c>
      <c r="B116" t="s">
        <v>363</v>
      </c>
      <c r="C116" s="406" t="s">
        <v>627</v>
      </c>
      <c r="D116" s="405" t="s">
        <v>401</v>
      </c>
      <c r="F116" s="443" t="str">
        <f t="shared" si="1"/>
        <v>0116 - Wine Safety Fund</v>
      </c>
    </row>
    <row r="117" spans="1:6" ht="15" x14ac:dyDescent="0.25">
      <c r="A117" s="405" t="s">
        <v>628</v>
      </c>
      <c r="B117" t="s">
        <v>363</v>
      </c>
      <c r="C117" s="406" t="s">
        <v>629</v>
      </c>
      <c r="D117" s="405" t="s">
        <v>401</v>
      </c>
      <c r="F117" s="443" t="str">
        <f t="shared" si="1"/>
        <v>0117 - Alcoholic Beverage Control Appeals Fund</v>
      </c>
    </row>
    <row r="118" spans="1:6" ht="15" x14ac:dyDescent="0.25">
      <c r="A118" s="405" t="s">
        <v>630</v>
      </c>
      <c r="B118" t="s">
        <v>363</v>
      </c>
      <c r="C118" s="406" t="s">
        <v>631</v>
      </c>
      <c r="D118" s="405" t="s">
        <v>401</v>
      </c>
      <c r="F118" s="443" t="str">
        <f t="shared" si="1"/>
        <v>0118 - Registered Veterinary Technician Examining Committee Fund</v>
      </c>
    </row>
    <row r="119" spans="1:6" ht="15" x14ac:dyDescent="0.25">
      <c r="A119" s="405" t="s">
        <v>632</v>
      </c>
      <c r="B119" t="s">
        <v>364</v>
      </c>
      <c r="C119" s="406" t="s">
        <v>633</v>
      </c>
      <c r="D119" s="405" t="s">
        <v>250</v>
      </c>
      <c r="F119" s="443" t="str">
        <f t="shared" si="1"/>
        <v>0119 - 1998 State School Facilities Fund</v>
      </c>
    </row>
    <row r="120" spans="1:6" ht="15" x14ac:dyDescent="0.25">
      <c r="A120" s="405" t="s">
        <v>634</v>
      </c>
      <c r="B120" t="s">
        <v>363</v>
      </c>
      <c r="C120" s="406" t="s">
        <v>635</v>
      </c>
      <c r="D120" s="405" t="s">
        <v>396</v>
      </c>
      <c r="F120" s="443" t="str">
        <f t="shared" si="1"/>
        <v>0120 - CA Mexican American Vets Memorial Beaut and Enhnc Acct</v>
      </c>
    </row>
    <row r="121" spans="1:6" ht="15" x14ac:dyDescent="0.25">
      <c r="A121" s="405" t="s">
        <v>636</v>
      </c>
      <c r="B121" t="s">
        <v>363</v>
      </c>
      <c r="C121" s="406" t="s">
        <v>637</v>
      </c>
      <c r="D121" s="405" t="s">
        <v>401</v>
      </c>
      <c r="F121" s="443" t="str">
        <f t="shared" si="1"/>
        <v>0121 - Hospital Building Fund</v>
      </c>
    </row>
    <row r="122" spans="1:6" ht="15" x14ac:dyDescent="0.25">
      <c r="A122" s="405" t="s">
        <v>638</v>
      </c>
      <c r="B122" t="s">
        <v>363</v>
      </c>
      <c r="C122" s="406" t="s">
        <v>639</v>
      </c>
      <c r="D122" s="405" t="s">
        <v>401</v>
      </c>
      <c r="F122" s="443" t="str">
        <f t="shared" si="1"/>
        <v>0122 - Emergency Food Assistance Program Fund</v>
      </c>
    </row>
    <row r="123" spans="1:6" ht="15" x14ac:dyDescent="0.25">
      <c r="A123" s="405" t="s">
        <v>640</v>
      </c>
      <c r="B123" t="s">
        <v>363</v>
      </c>
      <c r="C123" s="406" t="s">
        <v>641</v>
      </c>
      <c r="D123" s="405" t="s">
        <v>401</v>
      </c>
      <c r="F123" s="443" t="str">
        <f t="shared" si="1"/>
        <v>0123 - Rural Economic Development Fund</v>
      </c>
    </row>
    <row r="124" spans="1:6" ht="15" x14ac:dyDescent="0.25">
      <c r="A124" s="405" t="s">
        <v>642</v>
      </c>
      <c r="B124" t="s">
        <v>363</v>
      </c>
      <c r="C124" s="406" t="s">
        <v>643</v>
      </c>
      <c r="D124" s="405" t="s">
        <v>401</v>
      </c>
      <c r="F124" s="443" t="str">
        <f t="shared" si="1"/>
        <v>0124 - California Agricultural Export Promotion Account</v>
      </c>
    </row>
    <row r="125" spans="1:6" ht="15" x14ac:dyDescent="0.25">
      <c r="A125" s="405" t="s">
        <v>644</v>
      </c>
      <c r="B125" t="s">
        <v>363</v>
      </c>
      <c r="C125" s="406" t="s">
        <v>645</v>
      </c>
      <c r="D125" s="405" t="s">
        <v>401</v>
      </c>
      <c r="F125" s="443" t="str">
        <f t="shared" si="1"/>
        <v>0125 - Assembly Operating Fund</v>
      </c>
    </row>
    <row r="126" spans="1:6" ht="15" x14ac:dyDescent="0.25">
      <c r="A126" s="405" t="s">
        <v>646</v>
      </c>
      <c r="B126" t="s">
        <v>363</v>
      </c>
      <c r="C126" s="406" t="s">
        <v>647</v>
      </c>
      <c r="D126" s="405" t="s">
        <v>401</v>
      </c>
      <c r="F126" s="443" t="str">
        <f t="shared" si="1"/>
        <v>0126 - State Audit Fund</v>
      </c>
    </row>
    <row r="127" spans="1:6" ht="15" x14ac:dyDescent="0.25">
      <c r="A127" s="405" t="s">
        <v>648</v>
      </c>
      <c r="B127" t="s">
        <v>364</v>
      </c>
      <c r="C127" s="406" t="s">
        <v>649</v>
      </c>
      <c r="D127" s="405" t="s">
        <v>250</v>
      </c>
      <c r="F127" s="443" t="str">
        <f t="shared" si="1"/>
        <v>0127 - California State University, Channel Islands Site Authority Fund</v>
      </c>
    </row>
    <row r="128" spans="1:6" ht="15" x14ac:dyDescent="0.25">
      <c r="A128" s="405" t="s">
        <v>650</v>
      </c>
      <c r="B128" t="s">
        <v>363</v>
      </c>
      <c r="C128" s="406" t="s">
        <v>651</v>
      </c>
      <c r="D128" s="405" t="s">
        <v>401</v>
      </c>
      <c r="F128" s="443" t="str">
        <f t="shared" si="1"/>
        <v>0128 - Low and Moderate Income Housing Fund</v>
      </c>
    </row>
    <row r="129" spans="1:6" ht="15" x14ac:dyDescent="0.25">
      <c r="A129" s="405" t="s">
        <v>652</v>
      </c>
      <c r="B129" t="s">
        <v>363</v>
      </c>
      <c r="C129" s="406" t="s">
        <v>653</v>
      </c>
      <c r="D129" s="405" t="s">
        <v>401</v>
      </c>
      <c r="F129" s="443" t="str">
        <f t="shared" si="1"/>
        <v>0129 - Water Device Certification Special Account</v>
      </c>
    </row>
    <row r="130" spans="1:6" ht="15" x14ac:dyDescent="0.25">
      <c r="A130" s="405" t="s">
        <v>654</v>
      </c>
      <c r="B130" t="s">
        <v>363</v>
      </c>
      <c r="C130" s="406" t="s">
        <v>655</v>
      </c>
      <c r="D130" s="405" t="s">
        <v>401</v>
      </c>
      <c r="F130" s="443" t="str">
        <f t="shared" si="1"/>
        <v>0130 - AWOL Abatement Program Fund</v>
      </c>
    </row>
    <row r="131" spans="1:6" ht="15" x14ac:dyDescent="0.25">
      <c r="A131" s="405" t="s">
        <v>656</v>
      </c>
      <c r="B131" t="s">
        <v>363</v>
      </c>
      <c r="C131" s="406" t="s">
        <v>657</v>
      </c>
      <c r="D131" s="405" t="s">
        <v>401</v>
      </c>
      <c r="F131" s="443" t="str">
        <f t="shared" ref="F131:F194" si="2">_xlfn.CONCAT(A131," - ",C131)</f>
        <v>0131 - Foster Family Home and Small Family Home Insurance Fund</v>
      </c>
    </row>
    <row r="132" spans="1:6" ht="15" x14ac:dyDescent="0.25">
      <c r="A132" s="405" t="s">
        <v>658</v>
      </c>
      <c r="B132" t="s">
        <v>363</v>
      </c>
      <c r="C132" s="406" t="s">
        <v>659</v>
      </c>
      <c r="D132" s="405" t="s">
        <v>401</v>
      </c>
      <c r="F132" s="443" t="str">
        <f t="shared" si="2"/>
        <v>0132 - Workers Compensation Managed Care Fund</v>
      </c>
    </row>
    <row r="133" spans="1:6" ht="15" x14ac:dyDescent="0.25">
      <c r="A133" s="405" t="s">
        <v>660</v>
      </c>
      <c r="B133" t="s">
        <v>363</v>
      </c>
      <c r="C133" s="406" t="s">
        <v>661</v>
      </c>
      <c r="D133" s="405" t="s">
        <v>401</v>
      </c>
      <c r="F133" s="443" t="str">
        <f t="shared" si="2"/>
        <v>0133 - California Beverage Container Recycling Fund</v>
      </c>
    </row>
    <row r="134" spans="1:6" ht="15" x14ac:dyDescent="0.25">
      <c r="A134" s="405" t="s">
        <v>662</v>
      </c>
      <c r="B134" t="s">
        <v>363</v>
      </c>
      <c r="C134" s="406" t="s">
        <v>663</v>
      </c>
      <c r="D134" s="405" t="s">
        <v>401</v>
      </c>
      <c r="F134" s="443" t="str">
        <f t="shared" si="2"/>
        <v>0134 - Redemption Bonus Account, California Beverage Container Recycling Fund</v>
      </c>
    </row>
    <row r="135" spans="1:6" ht="15" x14ac:dyDescent="0.25">
      <c r="A135" s="405" t="s">
        <v>664</v>
      </c>
      <c r="B135" t="s">
        <v>363</v>
      </c>
      <c r="C135" s="406" t="s">
        <v>665</v>
      </c>
      <c r="D135" s="405" t="s">
        <v>401</v>
      </c>
      <c r="F135" s="443" t="str">
        <f t="shared" si="2"/>
        <v>0135 - AIDS Vaccine Research and Development Grant Fund</v>
      </c>
    </row>
    <row r="136" spans="1:6" ht="15" x14ac:dyDescent="0.25">
      <c r="A136" s="405" t="s">
        <v>666</v>
      </c>
      <c r="B136" t="s">
        <v>363</v>
      </c>
      <c r="C136" s="406" t="s">
        <v>667</v>
      </c>
      <c r="D136" s="405" t="s">
        <v>401</v>
      </c>
      <c r="F136" s="443" t="str">
        <f t="shared" si="2"/>
        <v>0136 - State Banking Fund</v>
      </c>
    </row>
    <row r="137" spans="1:6" ht="15" x14ac:dyDescent="0.25">
      <c r="A137" s="405" t="s">
        <v>668</v>
      </c>
      <c r="B137" t="s">
        <v>363</v>
      </c>
      <c r="C137" s="406" t="s">
        <v>669</v>
      </c>
      <c r="D137" s="405" t="s">
        <v>401</v>
      </c>
      <c r="F137" s="443" t="str">
        <f t="shared" si="2"/>
        <v>0137 - State Vital Record Improvement Account</v>
      </c>
    </row>
    <row r="138" spans="1:6" ht="15" x14ac:dyDescent="0.25">
      <c r="A138" s="405" t="s">
        <v>670</v>
      </c>
      <c r="B138" t="s">
        <v>363</v>
      </c>
      <c r="C138" s="406" t="s">
        <v>671</v>
      </c>
      <c r="D138" s="405" t="s">
        <v>401</v>
      </c>
      <c r="F138" s="443" t="str">
        <f t="shared" si="2"/>
        <v>0138 - Commercial Motor Carrier Safety Enforcement Fund</v>
      </c>
    </row>
    <row r="139" spans="1:6" ht="15" x14ac:dyDescent="0.25">
      <c r="A139" s="405" t="s">
        <v>672</v>
      </c>
      <c r="B139" t="s">
        <v>363</v>
      </c>
      <c r="C139" s="406" t="s">
        <v>673</v>
      </c>
      <c r="D139" s="405" t="s">
        <v>401</v>
      </c>
      <c r="F139" s="443" t="str">
        <f t="shared" si="2"/>
        <v>0139 - Driving Under-the-Influence Program Licensing Trust Fund</v>
      </c>
    </row>
    <row r="140" spans="1:6" ht="15" x14ac:dyDescent="0.25">
      <c r="A140" s="405" t="s">
        <v>674</v>
      </c>
      <c r="B140" t="s">
        <v>363</v>
      </c>
      <c r="C140" s="406" t="s">
        <v>675</v>
      </c>
      <c r="D140" s="405" t="s">
        <v>401</v>
      </c>
      <c r="F140" s="443" t="str">
        <f t="shared" si="2"/>
        <v>0140 - California Environmental License Plate Fund</v>
      </c>
    </row>
    <row r="141" spans="1:6" ht="15" x14ac:dyDescent="0.25">
      <c r="A141" s="405" t="s">
        <v>676</v>
      </c>
      <c r="B141" t="s">
        <v>363</v>
      </c>
      <c r="C141" s="406" t="s">
        <v>677</v>
      </c>
      <c r="D141" s="405" t="s">
        <v>401</v>
      </c>
      <c r="F141" s="443" t="str">
        <f t="shared" si="2"/>
        <v>0141 - Soil Conservation Fund</v>
      </c>
    </row>
    <row r="142" spans="1:6" ht="15" x14ac:dyDescent="0.25">
      <c r="A142" s="405" t="s">
        <v>678</v>
      </c>
      <c r="B142" t="s">
        <v>363</v>
      </c>
      <c r="C142" s="406" t="s">
        <v>679</v>
      </c>
      <c r="D142" s="405" t="s">
        <v>396</v>
      </c>
      <c r="F142" s="443" t="str">
        <f t="shared" si="2"/>
        <v>0142 - Department of Justice Sexual Habitual Offender Fund</v>
      </c>
    </row>
    <row r="143" spans="1:6" ht="15" x14ac:dyDescent="0.25">
      <c r="A143" s="405" t="s">
        <v>680</v>
      </c>
      <c r="B143" t="s">
        <v>363</v>
      </c>
      <c r="C143" s="406" t="s">
        <v>681</v>
      </c>
      <c r="D143" s="405" t="s">
        <v>401</v>
      </c>
      <c r="F143" s="443" t="str">
        <f t="shared" si="2"/>
        <v>0143 - California Health Data and Planning Fund</v>
      </c>
    </row>
    <row r="144" spans="1:6" ht="15" x14ac:dyDescent="0.25">
      <c r="A144" s="405" t="s">
        <v>682</v>
      </c>
      <c r="B144" t="s">
        <v>363</v>
      </c>
      <c r="C144" s="406" t="s">
        <v>683</v>
      </c>
      <c r="D144" s="405" t="s">
        <v>401</v>
      </c>
      <c r="F144" s="443" t="str">
        <f t="shared" si="2"/>
        <v>0144 - California Water Fund</v>
      </c>
    </row>
    <row r="145" spans="1:6" ht="15" x14ac:dyDescent="0.25">
      <c r="A145" s="405" t="s">
        <v>684</v>
      </c>
      <c r="B145" t="s">
        <v>363</v>
      </c>
      <c r="C145" s="406" t="s">
        <v>685</v>
      </c>
      <c r="D145" s="405" t="s">
        <v>401</v>
      </c>
      <c r="F145" s="443" t="str">
        <f t="shared" si="2"/>
        <v>0145 - Commerce Marketing Fund</v>
      </c>
    </row>
    <row r="146" spans="1:6" ht="15" x14ac:dyDescent="0.25">
      <c r="A146" s="405" t="s">
        <v>686</v>
      </c>
      <c r="B146" t="s">
        <v>363</v>
      </c>
      <c r="C146" s="406" t="s">
        <v>687</v>
      </c>
      <c r="D146" s="405" t="s">
        <v>401</v>
      </c>
      <c r="F146" s="443" t="str">
        <f t="shared" si="2"/>
        <v>0146 - Capital Outlay Fund for Public Higher Education</v>
      </c>
    </row>
    <row r="147" spans="1:6" ht="15" x14ac:dyDescent="0.25">
      <c r="A147" s="405" t="s">
        <v>688</v>
      </c>
      <c r="B147" t="s">
        <v>363</v>
      </c>
      <c r="C147" s="406" t="s">
        <v>689</v>
      </c>
      <c r="D147" s="405" t="s">
        <v>401</v>
      </c>
      <c r="F147" s="443" t="str">
        <f t="shared" si="2"/>
        <v>0147 - Calfiornia Unitary Fund</v>
      </c>
    </row>
    <row r="148" spans="1:6" ht="15" x14ac:dyDescent="0.25">
      <c r="A148" s="405" t="s">
        <v>690</v>
      </c>
      <c r="B148" t="s">
        <v>363</v>
      </c>
      <c r="C148" s="406" t="s">
        <v>691</v>
      </c>
      <c r="D148" s="405" t="s">
        <v>401</v>
      </c>
      <c r="F148" s="443" t="str">
        <f t="shared" si="2"/>
        <v>0148 - AIDS Clinical Trails Testing Fund</v>
      </c>
    </row>
    <row r="149" spans="1:6" ht="15" x14ac:dyDescent="0.25">
      <c r="A149" s="405" t="s">
        <v>692</v>
      </c>
      <c r="B149" t="s">
        <v>363</v>
      </c>
      <c r="C149" s="406" t="s">
        <v>693</v>
      </c>
      <c r="D149" s="405" t="s">
        <v>401</v>
      </c>
      <c r="F149" s="443" t="str">
        <f t="shared" si="2"/>
        <v>0149 - AIDS Vaccine Victims Compensation Fund</v>
      </c>
    </row>
    <row r="150" spans="1:6" ht="15" x14ac:dyDescent="0.25">
      <c r="A150" s="405" t="s">
        <v>694</v>
      </c>
      <c r="B150" t="s">
        <v>363</v>
      </c>
      <c r="C150" s="406" t="s">
        <v>695</v>
      </c>
      <c r="D150" s="405" t="s">
        <v>401</v>
      </c>
      <c r="F150" s="443" t="str">
        <f t="shared" si="2"/>
        <v>0150 - AIDS Vaccine Guaranteed Purchase Fund</v>
      </c>
    </row>
    <row r="151" spans="1:6" ht="15" x14ac:dyDescent="0.25">
      <c r="A151" s="405" t="s">
        <v>696</v>
      </c>
      <c r="B151" t="s">
        <v>363</v>
      </c>
      <c r="C151" s="406" t="s">
        <v>697</v>
      </c>
      <c r="D151" s="405" t="s">
        <v>396</v>
      </c>
      <c r="F151" s="443" t="str">
        <f t="shared" si="2"/>
        <v>0151 - Community Services Development Account</v>
      </c>
    </row>
    <row r="152" spans="1:6" ht="15" x14ac:dyDescent="0.25">
      <c r="A152" s="405" t="s">
        <v>698</v>
      </c>
      <c r="B152" t="s">
        <v>363</v>
      </c>
      <c r="C152" s="406" t="s">
        <v>699</v>
      </c>
      <c r="D152" s="405" t="s">
        <v>401</v>
      </c>
      <c r="F152" s="443" t="str">
        <f t="shared" si="2"/>
        <v>0152 - State Board of Chiropractic Examiners Fund</v>
      </c>
    </row>
    <row r="153" spans="1:6" ht="15" x14ac:dyDescent="0.25">
      <c r="A153" s="405" t="s">
        <v>700</v>
      </c>
      <c r="B153" t="s">
        <v>363</v>
      </c>
      <c r="C153" s="406" t="s">
        <v>701</v>
      </c>
      <c r="D153" s="405" t="s">
        <v>401</v>
      </c>
      <c r="F153" s="443" t="str">
        <f t="shared" si="2"/>
        <v>0153 - San Gabriel and Lower Los Angeles Riversand Mountains Conservancy Fund</v>
      </c>
    </row>
    <row r="154" spans="1:6" ht="15" x14ac:dyDescent="0.25">
      <c r="A154" s="405" t="s">
        <v>702</v>
      </c>
      <c r="B154" t="s">
        <v>363</v>
      </c>
      <c r="C154" s="406" t="s">
        <v>703</v>
      </c>
      <c r="D154" s="405" t="s">
        <v>401</v>
      </c>
      <c r="F154" s="443" t="str">
        <f t="shared" si="2"/>
        <v>0154 - Ridesharing Vanpool Revolving Loan Fund</v>
      </c>
    </row>
    <row r="155" spans="1:6" ht="15" x14ac:dyDescent="0.25">
      <c r="A155" s="405" t="s">
        <v>704</v>
      </c>
      <c r="B155" t="s">
        <v>363</v>
      </c>
      <c r="C155" s="406" t="s">
        <v>705</v>
      </c>
      <c r="D155" s="405" t="s">
        <v>401</v>
      </c>
      <c r="F155" s="443" t="str">
        <f t="shared" si="2"/>
        <v>0155 - Senior Citizens Housing Annuity Account</v>
      </c>
    </row>
    <row r="156" spans="1:6" ht="15" x14ac:dyDescent="0.25">
      <c r="A156" s="405" t="s">
        <v>706</v>
      </c>
      <c r="B156" t="s">
        <v>363</v>
      </c>
      <c r="C156" s="406" t="s">
        <v>707</v>
      </c>
      <c r="D156" s="405" t="s">
        <v>401</v>
      </c>
      <c r="F156" s="443" t="str">
        <f t="shared" si="2"/>
        <v>0156 - California Heritage Fund</v>
      </c>
    </row>
    <row r="157" spans="1:6" ht="15" x14ac:dyDescent="0.25">
      <c r="A157" s="405" t="s">
        <v>708</v>
      </c>
      <c r="B157" t="s">
        <v>363</v>
      </c>
      <c r="C157" s="406" t="s">
        <v>709</v>
      </c>
      <c r="D157" s="405" t="s">
        <v>401</v>
      </c>
      <c r="F157" s="443" t="str">
        <f t="shared" si="2"/>
        <v>0157 - Collection Agency Fund</v>
      </c>
    </row>
    <row r="158" spans="1:6" ht="15" x14ac:dyDescent="0.25">
      <c r="A158" s="405" t="s">
        <v>710</v>
      </c>
      <c r="B158" t="s">
        <v>363</v>
      </c>
      <c r="C158" s="406" t="s">
        <v>711</v>
      </c>
      <c r="D158" s="405" t="s">
        <v>401</v>
      </c>
      <c r="F158" s="443" t="str">
        <f t="shared" si="2"/>
        <v>0158 - Travel Seller Fund</v>
      </c>
    </row>
    <row r="159" spans="1:6" ht="15" x14ac:dyDescent="0.25">
      <c r="A159" s="405" t="s">
        <v>712</v>
      </c>
      <c r="B159" t="s">
        <v>363</v>
      </c>
      <c r="C159" s="406" t="s">
        <v>713</v>
      </c>
      <c r="D159" s="405" t="s">
        <v>401</v>
      </c>
      <c r="F159" s="443" t="str">
        <f t="shared" si="2"/>
        <v>0159 - State Trial Court Improvement and Modernization Fund</v>
      </c>
    </row>
    <row r="160" spans="1:6" ht="15" x14ac:dyDescent="0.25">
      <c r="A160" s="405" t="s">
        <v>714</v>
      </c>
      <c r="B160" t="s">
        <v>363</v>
      </c>
      <c r="C160" s="406" t="s">
        <v>715</v>
      </c>
      <c r="D160" s="405" t="s">
        <v>401</v>
      </c>
      <c r="F160" s="443" t="str">
        <f t="shared" si="2"/>
        <v>0160 - Operating Funds of the Assembly and Senate</v>
      </c>
    </row>
    <row r="161" spans="1:6" ht="15" x14ac:dyDescent="0.25">
      <c r="A161" s="405" t="s">
        <v>716</v>
      </c>
      <c r="B161" t="s">
        <v>363</v>
      </c>
      <c r="C161" s="406" t="s">
        <v>717</v>
      </c>
      <c r="D161" s="405" t="s">
        <v>401</v>
      </c>
      <c r="F161" s="443" t="str">
        <f t="shared" si="2"/>
        <v>0161 - Local Project Account for Non-Transient Spending, California Unitary Fund</v>
      </c>
    </row>
    <row r="162" spans="1:6" ht="15" x14ac:dyDescent="0.25">
      <c r="A162" s="405" t="s">
        <v>718</v>
      </c>
      <c r="B162" t="s">
        <v>363</v>
      </c>
      <c r="C162" s="406" t="s">
        <v>719</v>
      </c>
      <c r="D162" s="405" t="s">
        <v>401</v>
      </c>
      <c r="F162" s="443" t="str">
        <f t="shared" si="2"/>
        <v>0162 - Future Infrastructure State Targeted Account, California Unitary Fund</v>
      </c>
    </row>
    <row r="163" spans="1:6" ht="15" x14ac:dyDescent="0.25">
      <c r="A163" s="405" t="s">
        <v>720</v>
      </c>
      <c r="B163" t="s">
        <v>363</v>
      </c>
      <c r="C163" s="406" t="s">
        <v>721</v>
      </c>
      <c r="D163" s="405" t="s">
        <v>401</v>
      </c>
      <c r="F163" s="443" t="str">
        <f t="shared" si="2"/>
        <v>0163 - Continuing Care Provider Fee Fund</v>
      </c>
    </row>
    <row r="164" spans="1:6" ht="15" x14ac:dyDescent="0.25">
      <c r="A164" s="405" t="s">
        <v>722</v>
      </c>
      <c r="B164" t="s">
        <v>363</v>
      </c>
      <c r="C164" s="406" t="s">
        <v>723</v>
      </c>
      <c r="D164" s="405" t="s">
        <v>401</v>
      </c>
      <c r="F164" s="443" t="str">
        <f t="shared" si="2"/>
        <v>0164 - Teachers' Replacement Benefits Program Fund</v>
      </c>
    </row>
    <row r="165" spans="1:6" ht="15" x14ac:dyDescent="0.25">
      <c r="A165" s="405" t="s">
        <v>724</v>
      </c>
      <c r="B165" t="s">
        <v>363</v>
      </c>
      <c r="C165" s="406" t="s">
        <v>725</v>
      </c>
      <c r="D165" s="405" t="s">
        <v>401</v>
      </c>
      <c r="F165" s="443" t="str">
        <f t="shared" si="2"/>
        <v>0165 - Ronald Regan Presidential Library Account</v>
      </c>
    </row>
    <row r="166" spans="1:6" ht="15" x14ac:dyDescent="0.25">
      <c r="A166" s="405" t="s">
        <v>726</v>
      </c>
      <c r="B166" t="s">
        <v>363</v>
      </c>
      <c r="C166" s="406" t="s">
        <v>727</v>
      </c>
      <c r="D166" s="405" t="s">
        <v>401</v>
      </c>
      <c r="F166" s="443" t="str">
        <f t="shared" si="2"/>
        <v>0166 - Certification Account, Consumer Affairs Fund</v>
      </c>
    </row>
    <row r="167" spans="1:6" ht="15" x14ac:dyDescent="0.25">
      <c r="A167" s="405" t="s">
        <v>728</v>
      </c>
      <c r="B167" t="s">
        <v>363</v>
      </c>
      <c r="C167" s="406" t="s">
        <v>729</v>
      </c>
      <c r="D167" s="405" t="s">
        <v>401</v>
      </c>
      <c r="F167" s="443" t="str">
        <f t="shared" si="2"/>
        <v>0167 - Delinquent Tax Collection Fund</v>
      </c>
    </row>
    <row r="168" spans="1:6" ht="15" x14ac:dyDescent="0.25">
      <c r="A168" s="405" t="s">
        <v>730</v>
      </c>
      <c r="B168" t="s">
        <v>363</v>
      </c>
      <c r="C168" s="406" t="s">
        <v>731</v>
      </c>
      <c r="D168" s="405" t="s">
        <v>401</v>
      </c>
      <c r="F168" s="443" t="str">
        <f t="shared" si="2"/>
        <v>0168 - Structural Pest Control Research Fund</v>
      </c>
    </row>
    <row r="169" spans="1:6" ht="15" x14ac:dyDescent="0.25">
      <c r="A169" s="405" t="s">
        <v>732</v>
      </c>
      <c r="B169" t="s">
        <v>363</v>
      </c>
      <c r="C169" s="406" t="s">
        <v>733</v>
      </c>
      <c r="D169" s="405" t="s">
        <v>401</v>
      </c>
      <c r="F169" s="443" t="str">
        <f t="shared" si="2"/>
        <v>0169 - California Debt Limit Allocation Committee Fund</v>
      </c>
    </row>
    <row r="170" spans="1:6" ht="15" x14ac:dyDescent="0.25">
      <c r="A170" s="405" t="s">
        <v>734</v>
      </c>
      <c r="B170" t="s">
        <v>363</v>
      </c>
      <c r="C170" s="406" t="s">
        <v>735</v>
      </c>
      <c r="D170" s="405" t="s">
        <v>401</v>
      </c>
      <c r="F170" s="443" t="str">
        <f t="shared" si="2"/>
        <v>0170 - Corrections Training Fund</v>
      </c>
    </row>
    <row r="171" spans="1:6" ht="15" x14ac:dyDescent="0.25">
      <c r="A171" s="405" t="s">
        <v>736</v>
      </c>
      <c r="B171" t="s">
        <v>363</v>
      </c>
      <c r="C171" s="406" t="s">
        <v>737</v>
      </c>
      <c r="D171" s="405" t="s">
        <v>401</v>
      </c>
      <c r="F171" s="443" t="str">
        <f t="shared" si="2"/>
        <v>0171 - California Debt and Investment Advisory Commission Fund</v>
      </c>
    </row>
    <row r="172" spans="1:6" ht="15" x14ac:dyDescent="0.25">
      <c r="A172" s="405" t="s">
        <v>738</v>
      </c>
      <c r="B172" t="s">
        <v>363</v>
      </c>
      <c r="C172" s="406" t="s">
        <v>739</v>
      </c>
      <c r="D172" s="405" t="s">
        <v>401</v>
      </c>
      <c r="F172" s="443" t="str">
        <f t="shared" si="2"/>
        <v>0172 - Developmental Disabilities Program Development Fund</v>
      </c>
    </row>
    <row r="173" spans="1:6" ht="15" x14ac:dyDescent="0.25">
      <c r="A173" s="405" t="s">
        <v>740</v>
      </c>
      <c r="B173" t="s">
        <v>363</v>
      </c>
      <c r="C173" s="406" t="s">
        <v>741</v>
      </c>
      <c r="D173" s="405" t="s">
        <v>401</v>
      </c>
      <c r="F173" s="443" t="str">
        <f t="shared" si="2"/>
        <v>0173 - Competitive Technology Fund</v>
      </c>
    </row>
    <row r="174" spans="1:6" ht="15" x14ac:dyDescent="0.25">
      <c r="A174" s="405" t="s">
        <v>742</v>
      </c>
      <c r="B174" t="s">
        <v>363</v>
      </c>
      <c r="C174" s="406" t="s">
        <v>743</v>
      </c>
      <c r="D174" s="405" t="s">
        <v>401</v>
      </c>
      <c r="F174" s="443" t="str">
        <f t="shared" si="2"/>
        <v>0174 - Clandestine Drug Lab Clean-Up Account</v>
      </c>
    </row>
    <row r="175" spans="1:6" ht="15" x14ac:dyDescent="0.25">
      <c r="A175" s="405" t="s">
        <v>744</v>
      </c>
      <c r="B175" t="s">
        <v>363</v>
      </c>
      <c r="C175" s="406" t="s">
        <v>745</v>
      </c>
      <c r="D175" s="405" t="s">
        <v>401</v>
      </c>
      <c r="F175" s="443" t="str">
        <f t="shared" si="2"/>
        <v>0175 - Dispensing Opticians Fund</v>
      </c>
    </row>
    <row r="176" spans="1:6" ht="15" x14ac:dyDescent="0.25">
      <c r="A176" s="405" t="s">
        <v>746</v>
      </c>
      <c r="B176" t="s">
        <v>363</v>
      </c>
      <c r="C176" s="406" t="s">
        <v>747</v>
      </c>
      <c r="D176" s="405" t="s">
        <v>401</v>
      </c>
      <c r="F176" s="443" t="str">
        <f t="shared" si="2"/>
        <v>0176 - Delta Flood Protection Fund</v>
      </c>
    </row>
    <row r="177" spans="1:6" ht="15" x14ac:dyDescent="0.25">
      <c r="A177" s="405" t="s">
        <v>748</v>
      </c>
      <c r="B177" t="s">
        <v>363</v>
      </c>
      <c r="C177" s="406" t="s">
        <v>749</v>
      </c>
      <c r="D177" s="405" t="s">
        <v>401</v>
      </c>
      <c r="F177" s="443" t="str">
        <f t="shared" si="2"/>
        <v>0177 - Food Safety Fund</v>
      </c>
    </row>
    <row r="178" spans="1:6" ht="15" x14ac:dyDescent="0.25">
      <c r="A178" s="405" t="s">
        <v>750</v>
      </c>
      <c r="B178" t="s">
        <v>363</v>
      </c>
      <c r="C178" s="406" t="s">
        <v>751</v>
      </c>
      <c r="D178" s="405" t="s">
        <v>401</v>
      </c>
      <c r="F178" s="443" t="str">
        <f t="shared" si="2"/>
        <v>0178 - Driver Training Penalty Assessment Fund</v>
      </c>
    </row>
    <row r="179" spans="1:6" ht="15" x14ac:dyDescent="0.25">
      <c r="A179" s="405" t="s">
        <v>752</v>
      </c>
      <c r="B179" t="s">
        <v>363</v>
      </c>
      <c r="C179" s="406" t="s">
        <v>753</v>
      </c>
      <c r="D179" s="405" t="s">
        <v>401</v>
      </c>
      <c r="F179" s="443" t="str">
        <f t="shared" si="2"/>
        <v>0179 - Environmental Laboratory Improvement Fund</v>
      </c>
    </row>
    <row r="180" spans="1:6" ht="15" x14ac:dyDescent="0.25">
      <c r="A180" s="405" t="s">
        <v>754</v>
      </c>
      <c r="B180" t="s">
        <v>363</v>
      </c>
      <c r="C180" s="406" t="s">
        <v>755</v>
      </c>
      <c r="D180" s="405" t="s">
        <v>401</v>
      </c>
      <c r="F180" s="443" t="str">
        <f t="shared" si="2"/>
        <v>0180 - Northern California Veterans Cemetery Master Development Fund</v>
      </c>
    </row>
    <row r="181" spans="1:6" ht="15" x14ac:dyDescent="0.25">
      <c r="A181" s="405" t="s">
        <v>756</v>
      </c>
      <c r="B181" t="s">
        <v>363</v>
      </c>
      <c r="C181" s="406" t="s">
        <v>757</v>
      </c>
      <c r="D181" s="405" t="s">
        <v>401</v>
      </c>
      <c r="F181" s="443" t="str">
        <f t="shared" si="2"/>
        <v>0181 - Registered Nurse Education Fund</v>
      </c>
    </row>
    <row r="182" spans="1:6" ht="15" x14ac:dyDescent="0.25">
      <c r="A182" s="405" t="s">
        <v>758</v>
      </c>
      <c r="B182" t="s">
        <v>363</v>
      </c>
      <c r="C182" s="406" t="s">
        <v>759</v>
      </c>
      <c r="D182" s="405" t="s">
        <v>401</v>
      </c>
      <c r="F182" s="443" t="str">
        <f t="shared" si="2"/>
        <v>0182 - State Department of Health Services Electromagnetic Fields Study Fund</v>
      </c>
    </row>
    <row r="183" spans="1:6" ht="15" x14ac:dyDescent="0.25">
      <c r="A183" s="405" t="s">
        <v>760</v>
      </c>
      <c r="B183" t="s">
        <v>363</v>
      </c>
      <c r="C183" s="406" t="s">
        <v>761</v>
      </c>
      <c r="D183" s="405" t="s">
        <v>401</v>
      </c>
      <c r="F183" s="443" t="str">
        <f t="shared" si="2"/>
        <v>0183 - Environmental Enhancement and Mitigation Program Fund</v>
      </c>
    </row>
    <row r="184" spans="1:6" ht="15" x14ac:dyDescent="0.25">
      <c r="A184" s="405" t="s">
        <v>762</v>
      </c>
      <c r="B184" t="s">
        <v>363</v>
      </c>
      <c r="C184" s="406" t="s">
        <v>763</v>
      </c>
      <c r="D184" s="405" t="s">
        <v>401</v>
      </c>
      <c r="F184" s="443" t="str">
        <f t="shared" si="2"/>
        <v>0184 - Employment Development Department Benefit Audit Fund</v>
      </c>
    </row>
    <row r="185" spans="1:6" ht="15" x14ac:dyDescent="0.25">
      <c r="A185" s="405" t="s">
        <v>764</v>
      </c>
      <c r="B185" t="s">
        <v>363</v>
      </c>
      <c r="C185" s="406" t="s">
        <v>765</v>
      </c>
      <c r="D185" s="405" t="s">
        <v>401</v>
      </c>
      <c r="F185" s="443" t="str">
        <f t="shared" si="2"/>
        <v>0185 - Employment Development Department Contingent Fund</v>
      </c>
    </row>
    <row r="186" spans="1:6" ht="15" x14ac:dyDescent="0.25">
      <c r="A186" s="405" t="s">
        <v>766</v>
      </c>
      <c r="B186" t="s">
        <v>363</v>
      </c>
      <c r="C186" s="406" t="s">
        <v>767</v>
      </c>
      <c r="D186" s="405" t="s">
        <v>401</v>
      </c>
      <c r="F186" s="443" t="str">
        <f t="shared" si="2"/>
        <v>0186 - Energy Resources Surcharge Fund</v>
      </c>
    </row>
    <row r="187" spans="1:6" ht="15" x14ac:dyDescent="0.25">
      <c r="A187" s="405" t="s">
        <v>768</v>
      </c>
      <c r="B187" t="s">
        <v>363</v>
      </c>
      <c r="C187" s="406" t="s">
        <v>769</v>
      </c>
      <c r="D187" s="405" t="s">
        <v>401</v>
      </c>
      <c r="F187" s="443" t="str">
        <f t="shared" si="2"/>
        <v>0187 - Environmental Education Fund</v>
      </c>
    </row>
    <row r="188" spans="1:6" ht="15" x14ac:dyDescent="0.25">
      <c r="A188" s="405" t="s">
        <v>770</v>
      </c>
      <c r="B188" t="s">
        <v>363</v>
      </c>
      <c r="C188" s="406" t="s">
        <v>771</v>
      </c>
      <c r="D188" s="405" t="s">
        <v>401</v>
      </c>
      <c r="F188" s="443" t="str">
        <f t="shared" si="2"/>
        <v>0188 - Energy and Resources Fund</v>
      </c>
    </row>
    <row r="189" spans="1:6" ht="15" x14ac:dyDescent="0.25">
      <c r="A189" s="405" t="s">
        <v>772</v>
      </c>
      <c r="B189" t="s">
        <v>363</v>
      </c>
      <c r="C189" s="406" t="s">
        <v>773</v>
      </c>
      <c r="D189" s="405" t="s">
        <v>401</v>
      </c>
      <c r="F189" s="443" t="str">
        <f t="shared" si="2"/>
        <v>0189 - Energy Account, Energy and Recources Fund</v>
      </c>
    </row>
    <row r="190" spans="1:6" ht="15" x14ac:dyDescent="0.25">
      <c r="A190" s="405" t="s">
        <v>774</v>
      </c>
      <c r="B190" t="s">
        <v>363</v>
      </c>
      <c r="C190" s="406" t="s">
        <v>775</v>
      </c>
      <c r="D190" s="405" t="s">
        <v>401</v>
      </c>
      <c r="F190" s="443" t="str">
        <f t="shared" si="2"/>
        <v>0190 - Resources Account, Energy and Resources Fund</v>
      </c>
    </row>
    <row r="191" spans="1:6" ht="15" x14ac:dyDescent="0.25">
      <c r="A191" s="405" t="s">
        <v>776</v>
      </c>
      <c r="B191" t="s">
        <v>363</v>
      </c>
      <c r="C191" s="406" t="s">
        <v>777</v>
      </c>
      <c r="D191" s="405" t="s">
        <v>401</v>
      </c>
      <c r="F191" s="443" t="str">
        <f t="shared" si="2"/>
        <v>0191 - Fair and Exposition Fund</v>
      </c>
    </row>
    <row r="192" spans="1:6" ht="15" x14ac:dyDescent="0.25">
      <c r="A192" s="405" t="s">
        <v>778</v>
      </c>
      <c r="B192" t="s">
        <v>363</v>
      </c>
      <c r="C192" s="406" t="s">
        <v>779</v>
      </c>
      <c r="D192" s="405" t="s">
        <v>401</v>
      </c>
      <c r="F192" s="443" t="str">
        <f t="shared" si="2"/>
        <v>0192 - Satellite Wagering Account</v>
      </c>
    </row>
    <row r="193" spans="1:6" ht="15" x14ac:dyDescent="0.25">
      <c r="A193" s="405" t="s">
        <v>780</v>
      </c>
      <c r="B193" t="s">
        <v>363</v>
      </c>
      <c r="C193" s="406" t="s">
        <v>781</v>
      </c>
      <c r="D193" s="405" t="s">
        <v>401</v>
      </c>
      <c r="F193" s="443" t="str">
        <f t="shared" si="2"/>
        <v>0193 - Waste Discharge Permit Fund</v>
      </c>
    </row>
    <row r="194" spans="1:6" ht="15" x14ac:dyDescent="0.25">
      <c r="A194" s="405" t="s">
        <v>782</v>
      </c>
      <c r="B194" t="s">
        <v>363</v>
      </c>
      <c r="C194" s="406" t="s">
        <v>783</v>
      </c>
      <c r="D194" s="405" t="s">
        <v>401</v>
      </c>
      <c r="F194" s="443" t="str">
        <f t="shared" si="2"/>
        <v>0194 - Emergency Medical Services Training Program Approval Fund</v>
      </c>
    </row>
    <row r="195" spans="1:6" ht="15" x14ac:dyDescent="0.25">
      <c r="A195" s="405" t="s">
        <v>784</v>
      </c>
      <c r="B195" t="s">
        <v>363</v>
      </c>
      <c r="C195" s="406" t="s">
        <v>785</v>
      </c>
      <c r="D195" s="405" t="s">
        <v>401</v>
      </c>
      <c r="F195" s="443" t="str">
        <f t="shared" ref="F195:F258" si="3">_xlfn.CONCAT(A195," - ",C195)</f>
        <v>0195 - Conservatorship Registry Fund</v>
      </c>
    </row>
    <row r="196" spans="1:6" ht="15" x14ac:dyDescent="0.25">
      <c r="A196" s="405" t="s">
        <v>786</v>
      </c>
      <c r="B196" t="s">
        <v>363</v>
      </c>
      <c r="C196" s="406" t="s">
        <v>787</v>
      </c>
      <c r="D196" s="405" t="s">
        <v>401</v>
      </c>
      <c r="F196" s="443" t="str">
        <f t="shared" si="3"/>
        <v>0196 - Asset Forfeiture Distribution Fund</v>
      </c>
    </row>
    <row r="197" spans="1:6" ht="15" x14ac:dyDescent="0.25">
      <c r="A197" s="405" t="s">
        <v>788</v>
      </c>
      <c r="B197" t="s">
        <v>364</v>
      </c>
      <c r="C197" s="406" t="s">
        <v>789</v>
      </c>
      <c r="D197" s="405" t="s">
        <v>249</v>
      </c>
      <c r="F197" s="443" t="str">
        <f t="shared" si="3"/>
        <v>0197 - Rural Health Care Equity Trust Fund</v>
      </c>
    </row>
    <row r="198" spans="1:6" ht="15" x14ac:dyDescent="0.25">
      <c r="A198" s="405" t="s">
        <v>790</v>
      </c>
      <c r="B198" t="s">
        <v>363</v>
      </c>
      <c r="C198" s="406" t="s">
        <v>791</v>
      </c>
      <c r="D198" s="405" t="s">
        <v>401</v>
      </c>
      <c r="F198" s="443" t="str">
        <f t="shared" si="3"/>
        <v>0198 - California Fire and Arson Training Fund</v>
      </c>
    </row>
    <row r="199" spans="1:6" ht="15" x14ac:dyDescent="0.25">
      <c r="A199" s="405" t="s">
        <v>792</v>
      </c>
      <c r="B199" t="s">
        <v>363</v>
      </c>
      <c r="C199" s="406" t="s">
        <v>793</v>
      </c>
      <c r="D199" s="405" t="s">
        <v>401</v>
      </c>
      <c r="F199" s="443" t="str">
        <f t="shared" si="3"/>
        <v>0199 - California Fireworks Licensing Fund</v>
      </c>
    </row>
    <row r="200" spans="1:6" ht="15" x14ac:dyDescent="0.25">
      <c r="A200" s="405" t="s">
        <v>794</v>
      </c>
      <c r="B200" t="s">
        <v>363</v>
      </c>
      <c r="C200" s="406" t="s">
        <v>795</v>
      </c>
      <c r="D200" s="405" t="s">
        <v>401</v>
      </c>
      <c r="F200" s="443" t="str">
        <f t="shared" si="3"/>
        <v>0200 - Fish and Game Preservation Fund</v>
      </c>
    </row>
    <row r="201" spans="1:6" ht="15" x14ac:dyDescent="0.25">
      <c r="A201" s="405" t="s">
        <v>796</v>
      </c>
      <c r="B201" t="s">
        <v>364</v>
      </c>
      <c r="C201" s="406" t="s">
        <v>797</v>
      </c>
      <c r="D201" s="405" t="s">
        <v>798</v>
      </c>
      <c r="F201" s="443" t="str">
        <f t="shared" si="3"/>
        <v>0201 - Medical Providers Interim Payment Fund</v>
      </c>
    </row>
    <row r="202" spans="1:6" ht="15" x14ac:dyDescent="0.25">
      <c r="A202" s="405" t="s">
        <v>799</v>
      </c>
      <c r="B202" t="s">
        <v>363</v>
      </c>
      <c r="C202" s="406" t="s">
        <v>800</v>
      </c>
      <c r="D202" s="405" t="s">
        <v>401</v>
      </c>
      <c r="F202" s="443" t="str">
        <f t="shared" si="3"/>
        <v>0202 - Fisheries Restoration Account, Fish and Game Preservation Fund</v>
      </c>
    </row>
    <row r="203" spans="1:6" ht="15" x14ac:dyDescent="0.25">
      <c r="A203" s="405" t="s">
        <v>801</v>
      </c>
      <c r="B203" t="s">
        <v>363</v>
      </c>
      <c r="C203" s="406" t="s">
        <v>802</v>
      </c>
      <c r="D203" s="405" t="s">
        <v>401</v>
      </c>
      <c r="F203" s="443" t="str">
        <f t="shared" si="3"/>
        <v>0203 - Genetic Disease Testing Fund</v>
      </c>
    </row>
    <row r="204" spans="1:6" ht="15" x14ac:dyDescent="0.25">
      <c r="A204" s="405" t="s">
        <v>803</v>
      </c>
      <c r="B204" t="s">
        <v>363</v>
      </c>
      <c r="C204" s="406" t="s">
        <v>804</v>
      </c>
      <c r="D204" s="405" t="s">
        <v>401</v>
      </c>
      <c r="F204" s="443" t="str">
        <f t="shared" si="3"/>
        <v>0204 - Commercial Salmon Stamp Account, Fish and Game Preservation Fund</v>
      </c>
    </row>
    <row r="205" spans="1:6" ht="15" x14ac:dyDescent="0.25">
      <c r="A205" s="405" t="s">
        <v>805</v>
      </c>
      <c r="B205" t="s">
        <v>363</v>
      </c>
      <c r="C205" s="406" t="s">
        <v>806</v>
      </c>
      <c r="D205" s="405" t="s">
        <v>401</v>
      </c>
      <c r="F205" s="443" t="str">
        <f t="shared" si="3"/>
        <v>0205 - Geology and Geophysics Account, Professional Engineers and Land Surveyors Fund</v>
      </c>
    </row>
    <row r="206" spans="1:6" ht="15" x14ac:dyDescent="0.25">
      <c r="A206" s="405" t="s">
        <v>807</v>
      </c>
      <c r="B206" t="s">
        <v>363</v>
      </c>
      <c r="C206" s="406" t="s">
        <v>808</v>
      </c>
      <c r="D206" s="405" t="s">
        <v>401</v>
      </c>
      <c r="F206" s="443" t="str">
        <f t="shared" si="3"/>
        <v>0206 - Oil Spill Emergency Response Account</v>
      </c>
    </row>
    <row r="207" spans="1:6" ht="15" x14ac:dyDescent="0.25">
      <c r="A207" s="405" t="s">
        <v>809</v>
      </c>
      <c r="B207" t="s">
        <v>363</v>
      </c>
      <c r="C207" s="406" t="s">
        <v>810</v>
      </c>
      <c r="D207" s="405" t="s">
        <v>401</v>
      </c>
      <c r="F207" s="443" t="str">
        <f t="shared" si="3"/>
        <v>0207 - Fish and Wildlife Pollution Account</v>
      </c>
    </row>
    <row r="208" spans="1:6" ht="15" x14ac:dyDescent="0.25">
      <c r="A208" s="405" t="s">
        <v>811</v>
      </c>
      <c r="B208" t="s">
        <v>363</v>
      </c>
      <c r="C208" s="406" t="s">
        <v>812</v>
      </c>
      <c r="D208" s="405" t="s">
        <v>401</v>
      </c>
      <c r="F208" s="443" t="str">
        <f t="shared" si="3"/>
        <v>0208 - Hearing Aid Dispensers Account of the Speech-Language Pathology &amp; Audiology Fund</v>
      </c>
    </row>
    <row r="209" spans="1:6" ht="15" x14ac:dyDescent="0.25">
      <c r="A209" s="405" t="s">
        <v>813</v>
      </c>
      <c r="B209" t="s">
        <v>363</v>
      </c>
      <c r="C209" s="406" t="s">
        <v>814</v>
      </c>
      <c r="D209" s="405" t="s">
        <v>401</v>
      </c>
      <c r="F209" s="443" t="str">
        <f t="shared" si="3"/>
        <v>0209 - California Hazardous Liquid Pipeline Safety Fund</v>
      </c>
    </row>
    <row r="210" spans="1:6" ht="15" x14ac:dyDescent="0.25">
      <c r="A210" s="405" t="s">
        <v>815</v>
      </c>
      <c r="B210" t="s">
        <v>363</v>
      </c>
      <c r="C210" s="406" t="s">
        <v>816</v>
      </c>
      <c r="D210" s="405" t="s">
        <v>401</v>
      </c>
      <c r="F210" s="443" t="str">
        <f t="shared" si="3"/>
        <v>0210 - Outpatient Setting Fund of the Medical Board of California</v>
      </c>
    </row>
    <row r="211" spans="1:6" ht="15" x14ac:dyDescent="0.25">
      <c r="A211" s="405" t="s">
        <v>817</v>
      </c>
      <c r="B211" t="s">
        <v>363</v>
      </c>
      <c r="C211" s="406" t="s">
        <v>818</v>
      </c>
      <c r="D211" s="405" t="s">
        <v>401</v>
      </c>
      <c r="F211" s="443" t="str">
        <f t="shared" si="3"/>
        <v>0211 - California Waterfowl Habitat Preservation Account, Fish and Game Preservation Fd</v>
      </c>
    </row>
    <row r="212" spans="1:6" ht="15" x14ac:dyDescent="0.25">
      <c r="A212" s="405" t="s">
        <v>819</v>
      </c>
      <c r="B212" t="s">
        <v>363</v>
      </c>
      <c r="C212" s="406" t="s">
        <v>820</v>
      </c>
      <c r="D212" s="405" t="s">
        <v>401</v>
      </c>
      <c r="F212" s="443" t="str">
        <f t="shared" si="3"/>
        <v>0212 - Marine Invasive Species Control Fund</v>
      </c>
    </row>
    <row r="213" spans="1:6" ht="15" x14ac:dyDescent="0.25">
      <c r="A213" s="405" t="s">
        <v>821</v>
      </c>
      <c r="B213" t="s">
        <v>363</v>
      </c>
      <c r="C213" s="406" t="s">
        <v>822</v>
      </c>
      <c r="D213" s="405" t="s">
        <v>401</v>
      </c>
      <c r="F213" s="443" t="str">
        <f t="shared" si="3"/>
        <v>0213 - Native Species Conservation and Enhancement Acct, Fish and Game Preservation Fd</v>
      </c>
    </row>
    <row r="214" spans="1:6" ht="15" x14ac:dyDescent="0.25">
      <c r="A214" s="405" t="s">
        <v>823</v>
      </c>
      <c r="B214" t="s">
        <v>363</v>
      </c>
      <c r="C214" s="406" t="s">
        <v>824</v>
      </c>
      <c r="D214" s="405" t="s">
        <v>401</v>
      </c>
      <c r="F214" s="443" t="str">
        <f t="shared" si="3"/>
        <v>0214 - Restitution Fund</v>
      </c>
    </row>
    <row r="215" spans="1:6" ht="15" x14ac:dyDescent="0.25">
      <c r="A215" s="405" t="s">
        <v>825</v>
      </c>
      <c r="B215" t="s">
        <v>363</v>
      </c>
      <c r="C215" s="406" t="s">
        <v>826</v>
      </c>
      <c r="D215" s="405" t="s">
        <v>401</v>
      </c>
      <c r="F215" s="443" t="str">
        <f t="shared" si="3"/>
        <v>0215 - Industrial Development Fund</v>
      </c>
    </row>
    <row r="216" spans="1:6" ht="15" x14ac:dyDescent="0.25">
      <c r="A216" s="405" t="s">
        <v>827</v>
      </c>
      <c r="B216" t="s">
        <v>363</v>
      </c>
      <c r="C216" s="406" t="s">
        <v>828</v>
      </c>
      <c r="D216" s="405" t="s">
        <v>401</v>
      </c>
      <c r="F216" s="443" t="str">
        <f t="shared" si="3"/>
        <v>0216 - Industrial Relations Construction Industry Enforcement Fund</v>
      </c>
    </row>
    <row r="217" spans="1:6" ht="15" x14ac:dyDescent="0.25">
      <c r="A217" s="405" t="s">
        <v>829</v>
      </c>
      <c r="B217" t="s">
        <v>363</v>
      </c>
      <c r="C217" s="406" t="s">
        <v>585</v>
      </c>
      <c r="D217" s="405" t="s">
        <v>401</v>
      </c>
      <c r="F217" s="443" t="str">
        <f t="shared" si="3"/>
        <v>0217 - Insurance Fund</v>
      </c>
    </row>
    <row r="218" spans="1:6" ht="15" x14ac:dyDescent="0.25">
      <c r="A218" s="405" t="s">
        <v>830</v>
      </c>
      <c r="B218" t="s">
        <v>363</v>
      </c>
      <c r="C218" s="406" t="s">
        <v>831</v>
      </c>
      <c r="D218" s="405" t="s">
        <v>401</v>
      </c>
      <c r="F218" s="443" t="str">
        <f t="shared" si="3"/>
        <v>0218 - Rural Development Fund</v>
      </c>
    </row>
    <row r="219" spans="1:6" ht="15" x14ac:dyDescent="0.25">
      <c r="A219" s="405" t="s">
        <v>832</v>
      </c>
      <c r="B219" t="s">
        <v>363</v>
      </c>
      <c r="C219" s="406" t="s">
        <v>833</v>
      </c>
      <c r="D219" s="405" t="s">
        <v>401</v>
      </c>
      <c r="F219" s="443" t="str">
        <f t="shared" si="3"/>
        <v>0219 - Lifetime License Trust Account, Fish and Game Preservation Fund</v>
      </c>
    </row>
    <row r="220" spans="1:6" ht="15" x14ac:dyDescent="0.25">
      <c r="A220" s="405" t="s">
        <v>834</v>
      </c>
      <c r="B220" t="s">
        <v>363</v>
      </c>
      <c r="C220" s="406" t="s">
        <v>835</v>
      </c>
      <c r="D220" s="405" t="s">
        <v>401</v>
      </c>
      <c r="F220" s="443" t="str">
        <f t="shared" si="3"/>
        <v>0220 - California National Guard MIlitary Museum Fund</v>
      </c>
    </row>
    <row r="221" spans="1:6" ht="15" x14ac:dyDescent="0.25">
      <c r="A221" s="405" t="s">
        <v>836</v>
      </c>
      <c r="B221" t="s">
        <v>363</v>
      </c>
      <c r="C221" s="406" t="s">
        <v>837</v>
      </c>
      <c r="D221" s="405" t="s">
        <v>401</v>
      </c>
      <c r="F221" s="443" t="str">
        <f t="shared" si="3"/>
        <v>0221 - Industrial Loan Special Fund</v>
      </c>
    </row>
    <row r="222" spans="1:6" ht="15" x14ac:dyDescent="0.25">
      <c r="A222" s="405" t="s">
        <v>838</v>
      </c>
      <c r="B222" t="s">
        <v>363</v>
      </c>
      <c r="C222" s="406" t="s">
        <v>839</v>
      </c>
      <c r="D222" s="405" t="s">
        <v>401</v>
      </c>
      <c r="F222" s="443" t="str">
        <f t="shared" si="3"/>
        <v>0222 - Workplace Health and Safety Revolving Fund</v>
      </c>
    </row>
    <row r="223" spans="1:6" ht="15" x14ac:dyDescent="0.25">
      <c r="A223" s="405" t="s">
        <v>840</v>
      </c>
      <c r="B223" t="s">
        <v>363</v>
      </c>
      <c r="C223" s="406" t="s">
        <v>841</v>
      </c>
      <c r="D223" s="405" t="s">
        <v>401</v>
      </c>
      <c r="F223" s="443" t="str">
        <f t="shared" si="3"/>
        <v>0223 - Workers Compensation Administration Revolving Fund</v>
      </c>
    </row>
    <row r="224" spans="1:6" ht="15" x14ac:dyDescent="0.25">
      <c r="A224" s="405" t="s">
        <v>842</v>
      </c>
      <c r="B224" t="s">
        <v>363</v>
      </c>
      <c r="C224" s="406" t="s">
        <v>843</v>
      </c>
      <c r="D224" s="405" t="s">
        <v>401</v>
      </c>
      <c r="F224" s="443" t="str">
        <f t="shared" si="3"/>
        <v>0224 - Food Safety Account, Department of Pesticide Regulation Fund</v>
      </c>
    </row>
    <row r="225" spans="1:6" ht="15" x14ac:dyDescent="0.25">
      <c r="A225" s="405" t="s">
        <v>844</v>
      </c>
      <c r="B225" t="s">
        <v>363</v>
      </c>
      <c r="C225" s="406" t="s">
        <v>845</v>
      </c>
      <c r="D225" s="405" t="s">
        <v>401</v>
      </c>
      <c r="F225" s="443" t="str">
        <f t="shared" si="3"/>
        <v>0225 - Environmental Protection Trust Fund</v>
      </c>
    </row>
    <row r="226" spans="1:6" ht="15" x14ac:dyDescent="0.25">
      <c r="A226" s="405" t="s">
        <v>846</v>
      </c>
      <c r="B226" t="s">
        <v>363</v>
      </c>
      <c r="C226" s="406" t="s">
        <v>847</v>
      </c>
      <c r="D226" s="405" t="s">
        <v>401</v>
      </c>
      <c r="F226" s="443" t="str">
        <f t="shared" si="3"/>
        <v>0226 - California Tire Recycling Management Fund</v>
      </c>
    </row>
    <row r="227" spans="1:6" ht="15" x14ac:dyDescent="0.25">
      <c r="A227" s="405" t="s">
        <v>848</v>
      </c>
      <c r="B227" t="s">
        <v>363</v>
      </c>
      <c r="C227" s="406" t="s">
        <v>849</v>
      </c>
      <c r="D227" s="405" t="s">
        <v>401</v>
      </c>
      <c r="F227" s="443" t="str">
        <f t="shared" si="3"/>
        <v>0227 - Low-Level Radioactive Waste Disposal Fund</v>
      </c>
    </row>
    <row r="228" spans="1:6" ht="15" x14ac:dyDescent="0.25">
      <c r="A228" s="405" t="s">
        <v>850</v>
      </c>
      <c r="B228" t="s">
        <v>363</v>
      </c>
      <c r="C228" s="406" t="s">
        <v>851</v>
      </c>
      <c r="D228" s="405" t="s">
        <v>401</v>
      </c>
      <c r="F228" s="443" t="str">
        <f t="shared" si="3"/>
        <v>0228 - Secretary of States Business Fees Fund</v>
      </c>
    </row>
    <row r="229" spans="1:6" ht="15" x14ac:dyDescent="0.25">
      <c r="A229" s="405" t="s">
        <v>852</v>
      </c>
      <c r="B229" t="s">
        <v>363</v>
      </c>
      <c r="C229" s="406" t="s">
        <v>853</v>
      </c>
      <c r="D229" s="405" t="s">
        <v>401</v>
      </c>
      <c r="F229" s="443" t="str">
        <f t="shared" si="3"/>
        <v>0229 - Dry Cleaning Fund</v>
      </c>
    </row>
    <row r="230" spans="1:6" ht="15" x14ac:dyDescent="0.25">
      <c r="A230" s="405" t="s">
        <v>854</v>
      </c>
      <c r="B230" t="s">
        <v>363</v>
      </c>
      <c r="C230" s="406" t="s">
        <v>855</v>
      </c>
      <c r="D230" s="405" t="s">
        <v>401</v>
      </c>
      <c r="F230" s="443" t="str">
        <f t="shared" si="3"/>
        <v>0230 - Cigarette and Tobacco Products Surtax Fund</v>
      </c>
    </row>
    <row r="231" spans="1:6" ht="15" x14ac:dyDescent="0.25">
      <c r="A231" s="405" t="s">
        <v>856</v>
      </c>
      <c r="B231" t="s">
        <v>363</v>
      </c>
      <c r="C231" s="406" t="s">
        <v>857</v>
      </c>
      <c r="D231" s="405" t="s">
        <v>401</v>
      </c>
      <c r="F231" s="443" t="str">
        <f t="shared" si="3"/>
        <v>0231 - Health Education Account, Cigarette and Tobacco Products Surtax Fund</v>
      </c>
    </row>
    <row r="232" spans="1:6" ht="15" x14ac:dyDescent="0.25">
      <c r="A232" s="405" t="s">
        <v>858</v>
      </c>
      <c r="B232" t="s">
        <v>363</v>
      </c>
      <c r="C232" s="406" t="s">
        <v>859</v>
      </c>
      <c r="D232" s="405" t="s">
        <v>401</v>
      </c>
      <c r="F232" s="443" t="str">
        <f t="shared" si="3"/>
        <v>0232 - Hospital Services Account Cigarette and Tobacco Products Surtax Fund</v>
      </c>
    </row>
    <row r="233" spans="1:6" ht="15" x14ac:dyDescent="0.25">
      <c r="A233" s="405" t="s">
        <v>860</v>
      </c>
      <c r="B233" t="s">
        <v>363</v>
      </c>
      <c r="C233" s="406" t="s">
        <v>861</v>
      </c>
      <c r="D233" s="405" t="s">
        <v>401</v>
      </c>
      <c r="F233" s="443" t="str">
        <f t="shared" si="3"/>
        <v>0233 - Physician Services Account, Cigarette and Tobacco Products Surtax Fund</v>
      </c>
    </row>
    <row r="234" spans="1:6" ht="15" x14ac:dyDescent="0.25">
      <c r="A234" s="405" t="s">
        <v>862</v>
      </c>
      <c r="B234" t="s">
        <v>363</v>
      </c>
      <c r="C234" s="406" t="s">
        <v>863</v>
      </c>
      <c r="D234" s="405" t="s">
        <v>401</v>
      </c>
      <c r="F234" s="443" t="str">
        <f t="shared" si="3"/>
        <v>0234 - Research Account, Cigarette and Tobacco Products Surtax Fund</v>
      </c>
    </row>
    <row r="235" spans="1:6" ht="15" x14ac:dyDescent="0.25">
      <c r="A235" s="405" t="s">
        <v>864</v>
      </c>
      <c r="B235" t="s">
        <v>363</v>
      </c>
      <c r="C235" s="406" t="s">
        <v>865</v>
      </c>
      <c r="D235" s="405" t="s">
        <v>401</v>
      </c>
      <c r="F235" s="443" t="str">
        <f t="shared" si="3"/>
        <v>0235 - Public Resources Account, Cigarette and Tobacco Products Surtax Fund</v>
      </c>
    </row>
    <row r="236" spans="1:6" ht="15" x14ac:dyDescent="0.25">
      <c r="A236" s="405" t="s">
        <v>866</v>
      </c>
      <c r="B236" t="s">
        <v>363</v>
      </c>
      <c r="C236" s="406" t="s">
        <v>867</v>
      </c>
      <c r="D236" s="405" t="s">
        <v>401</v>
      </c>
      <c r="F236" s="443" t="str">
        <f t="shared" si="3"/>
        <v>0236 - Unallocated Account, Cigarette and Tobacco Products Surtax Fund</v>
      </c>
    </row>
    <row r="237" spans="1:6" ht="15" x14ac:dyDescent="0.25">
      <c r="A237" s="405" t="s">
        <v>868</v>
      </c>
      <c r="B237" t="s">
        <v>363</v>
      </c>
      <c r="C237" s="406" t="s">
        <v>869</v>
      </c>
      <c r="D237" s="405" t="s">
        <v>401</v>
      </c>
      <c r="F237" s="443" t="str">
        <f t="shared" si="3"/>
        <v>0237 - Sacramento-San Joaquin Delta Protection Fund</v>
      </c>
    </row>
    <row r="238" spans="1:6" ht="15" x14ac:dyDescent="0.25">
      <c r="A238" s="405" t="s">
        <v>870</v>
      </c>
      <c r="B238" t="s">
        <v>363</v>
      </c>
      <c r="C238" s="406" t="s">
        <v>871</v>
      </c>
      <c r="D238" s="405" t="s">
        <v>401</v>
      </c>
      <c r="F238" s="443" t="str">
        <f t="shared" si="3"/>
        <v>0238 - Northern California Veterans Cemetery Perpetual Maintenance Fund</v>
      </c>
    </row>
    <row r="239" spans="1:6" ht="15" x14ac:dyDescent="0.25">
      <c r="A239" s="405" t="s">
        <v>872</v>
      </c>
      <c r="B239" t="s">
        <v>363</v>
      </c>
      <c r="C239" s="406" t="s">
        <v>873</v>
      </c>
      <c r="D239" s="405" t="s">
        <v>401</v>
      </c>
      <c r="F239" s="443" t="str">
        <f t="shared" si="3"/>
        <v>0239 - Private Security Services Fund</v>
      </c>
    </row>
    <row r="240" spans="1:6" ht="15" x14ac:dyDescent="0.25">
      <c r="A240" s="405" t="s">
        <v>874</v>
      </c>
      <c r="B240" t="s">
        <v>363</v>
      </c>
      <c r="C240" s="406" t="s">
        <v>875</v>
      </c>
      <c r="D240" s="405" t="s">
        <v>401</v>
      </c>
      <c r="F240" s="443" t="str">
        <f t="shared" si="3"/>
        <v>0240 - Local Agency Deposit Security Fund</v>
      </c>
    </row>
    <row r="241" spans="1:6" ht="15" x14ac:dyDescent="0.25">
      <c r="A241" s="405" t="s">
        <v>876</v>
      </c>
      <c r="B241" t="s">
        <v>363</v>
      </c>
      <c r="C241" s="406" t="s">
        <v>877</v>
      </c>
      <c r="D241" s="405" t="s">
        <v>401</v>
      </c>
      <c r="F241" s="443" t="str">
        <f t="shared" si="3"/>
        <v>0241 - Local Public Prosecutors and Public Defenders Training Fund</v>
      </c>
    </row>
    <row r="242" spans="1:6" ht="15" x14ac:dyDescent="0.25">
      <c r="A242" s="405" t="s">
        <v>878</v>
      </c>
      <c r="B242" t="s">
        <v>363</v>
      </c>
      <c r="C242" s="406" t="s">
        <v>879</v>
      </c>
      <c r="D242" s="405" t="s">
        <v>396</v>
      </c>
      <c r="F242" s="443" t="str">
        <f t="shared" si="3"/>
        <v>0242 - Court Collection Account</v>
      </c>
    </row>
    <row r="243" spans="1:6" ht="15" x14ac:dyDescent="0.25">
      <c r="A243" s="405" t="s">
        <v>880</v>
      </c>
      <c r="B243" t="s">
        <v>363</v>
      </c>
      <c r="C243" s="406" t="s">
        <v>881</v>
      </c>
      <c r="D243" s="405" t="s">
        <v>401</v>
      </c>
      <c r="F243" s="443" t="str">
        <f t="shared" si="3"/>
        <v>0243 - Narcotic Treatment Program Licensing Trust Fund</v>
      </c>
    </row>
    <row r="244" spans="1:6" ht="15" x14ac:dyDescent="0.25">
      <c r="A244" s="405" t="s">
        <v>882</v>
      </c>
      <c r="B244" t="s">
        <v>363</v>
      </c>
      <c r="C244" s="406" t="s">
        <v>883</v>
      </c>
      <c r="D244" s="405" t="s">
        <v>401</v>
      </c>
      <c r="F244" s="443" t="str">
        <f t="shared" si="3"/>
        <v>0244 - Environmental Water Fund</v>
      </c>
    </row>
    <row r="245" spans="1:6" ht="15" x14ac:dyDescent="0.25">
      <c r="A245" s="405" t="s">
        <v>884</v>
      </c>
      <c r="B245" t="s">
        <v>363</v>
      </c>
      <c r="C245" s="406" t="s">
        <v>885</v>
      </c>
      <c r="D245" s="405" t="s">
        <v>401</v>
      </c>
      <c r="F245" s="443" t="str">
        <f t="shared" si="3"/>
        <v>0245 - Mobilehome Parks and Special Occupancy Parks Revolving Fund</v>
      </c>
    </row>
    <row r="246" spans="1:6" ht="15" x14ac:dyDescent="0.25">
      <c r="A246" s="405" t="s">
        <v>886</v>
      </c>
      <c r="B246" t="s">
        <v>364</v>
      </c>
      <c r="C246" s="406" t="s">
        <v>887</v>
      </c>
      <c r="D246" s="405" t="s">
        <v>437</v>
      </c>
      <c r="F246" s="443" t="str">
        <f t="shared" si="3"/>
        <v>0246 - Protective Services Fund</v>
      </c>
    </row>
    <row r="247" spans="1:6" ht="15" x14ac:dyDescent="0.25">
      <c r="A247" s="405" t="s">
        <v>888</v>
      </c>
      <c r="B247" t="s">
        <v>363</v>
      </c>
      <c r="C247" s="406" t="s">
        <v>889</v>
      </c>
      <c r="D247" s="405" t="s">
        <v>401</v>
      </c>
      <c r="F247" s="443" t="str">
        <f t="shared" si="3"/>
        <v>0247 - Drinking Water Operator Certification Special Account</v>
      </c>
    </row>
    <row r="248" spans="1:6" ht="15" x14ac:dyDescent="0.25">
      <c r="A248" s="405" t="s">
        <v>890</v>
      </c>
      <c r="B248" t="s">
        <v>363</v>
      </c>
      <c r="C248" s="406" t="s">
        <v>891</v>
      </c>
      <c r="D248" s="405" t="s">
        <v>401</v>
      </c>
      <c r="F248" s="443" t="str">
        <f t="shared" si="3"/>
        <v>0248 - Long Term Management Strategy Study Fund</v>
      </c>
    </row>
    <row r="249" spans="1:6" ht="15" x14ac:dyDescent="0.25">
      <c r="A249" s="405" t="s">
        <v>892</v>
      </c>
      <c r="B249" t="s">
        <v>363</v>
      </c>
      <c r="C249" s="406" t="s">
        <v>893</v>
      </c>
      <c r="D249" s="405" t="s">
        <v>401</v>
      </c>
      <c r="F249" s="443" t="str">
        <f t="shared" si="3"/>
        <v>0249 - California Individual and Family Supplemental Grant Fund</v>
      </c>
    </row>
    <row r="250" spans="1:6" ht="15" x14ac:dyDescent="0.25">
      <c r="A250" s="405" t="s">
        <v>894</v>
      </c>
      <c r="B250" t="s">
        <v>363</v>
      </c>
      <c r="C250" s="406" t="s">
        <v>895</v>
      </c>
      <c r="D250" s="405" t="s">
        <v>401</v>
      </c>
      <c r="F250" s="443" t="str">
        <f t="shared" si="3"/>
        <v>0250 - Office of Emergency Svcs Disaster Admin Support Acct, Natural Disaster Assist Fd</v>
      </c>
    </row>
    <row r="251" spans="1:6" ht="15" x14ac:dyDescent="0.25">
      <c r="A251" s="405" t="s">
        <v>896</v>
      </c>
      <c r="B251" t="s">
        <v>363</v>
      </c>
      <c r="C251" s="406" t="s">
        <v>897</v>
      </c>
      <c r="D251" s="405" t="s">
        <v>401</v>
      </c>
      <c r="F251" s="443" t="str">
        <f t="shared" si="3"/>
        <v>0251 - Public Facilities &amp; Local Agency Disaster Resp Acct, Natural Disaster Assist Fd</v>
      </c>
    </row>
    <row r="252" spans="1:6" ht="15" x14ac:dyDescent="0.25">
      <c r="A252" s="405" t="s">
        <v>898</v>
      </c>
      <c r="B252" t="s">
        <v>363</v>
      </c>
      <c r="C252" s="406" t="s">
        <v>899</v>
      </c>
      <c r="D252" s="405" t="s">
        <v>401</v>
      </c>
      <c r="F252" s="443" t="str">
        <f t="shared" si="3"/>
        <v>0252 - Disaster Assistance Fund</v>
      </c>
    </row>
    <row r="253" spans="1:6" ht="15" x14ac:dyDescent="0.25">
      <c r="A253" s="405" t="s">
        <v>900</v>
      </c>
      <c r="B253" t="s">
        <v>363</v>
      </c>
      <c r="C253" s="406" t="s">
        <v>901</v>
      </c>
      <c r="D253" s="405" t="s">
        <v>401</v>
      </c>
      <c r="F253" s="443" t="str">
        <f t="shared" si="3"/>
        <v>0253 - Domestic Violence Fund</v>
      </c>
    </row>
    <row r="254" spans="1:6" ht="15" x14ac:dyDescent="0.25">
      <c r="A254" s="405" t="s">
        <v>902</v>
      </c>
      <c r="B254" t="s">
        <v>363</v>
      </c>
      <c r="C254" s="406" t="s">
        <v>903</v>
      </c>
      <c r="D254" s="405" t="s">
        <v>401</v>
      </c>
      <c r="F254" s="443" t="str">
        <f t="shared" si="3"/>
        <v>0254 - Street amd Highway Account, Natural Disaster Assistance Fund</v>
      </c>
    </row>
    <row r="255" spans="1:6" ht="15" x14ac:dyDescent="0.25">
      <c r="A255" s="405" t="s">
        <v>904</v>
      </c>
      <c r="B255" t="s">
        <v>363</v>
      </c>
      <c r="C255" s="406" t="s">
        <v>905</v>
      </c>
      <c r="D255" s="405" t="s">
        <v>401</v>
      </c>
      <c r="F255" s="443" t="str">
        <f t="shared" si="3"/>
        <v>0255 - Department of Justice DNA Testing Fund</v>
      </c>
    </row>
    <row r="256" spans="1:6" ht="15" x14ac:dyDescent="0.25">
      <c r="A256" s="405" t="s">
        <v>906</v>
      </c>
      <c r="B256" t="s">
        <v>363</v>
      </c>
      <c r="C256" s="406" t="s">
        <v>907</v>
      </c>
      <c r="D256" s="405" t="s">
        <v>401</v>
      </c>
      <c r="F256" s="443" t="str">
        <f t="shared" si="3"/>
        <v>0256 - Sexual Predator Public Information Account</v>
      </c>
    </row>
    <row r="257" spans="1:6" ht="15" x14ac:dyDescent="0.25">
      <c r="A257" s="405" t="s">
        <v>908</v>
      </c>
      <c r="B257" t="s">
        <v>363</v>
      </c>
      <c r="C257" s="406" t="s">
        <v>909</v>
      </c>
      <c r="D257" s="405" t="s">
        <v>401</v>
      </c>
      <c r="F257" s="443" t="str">
        <f t="shared" si="3"/>
        <v>0257 - Earthquake Emergency Investigations Account, Disaster Assistance Fund</v>
      </c>
    </row>
    <row r="258" spans="1:6" ht="15" x14ac:dyDescent="0.25">
      <c r="A258" s="405" t="s">
        <v>910</v>
      </c>
      <c r="B258" t="s">
        <v>363</v>
      </c>
      <c r="C258" s="406" t="s">
        <v>911</v>
      </c>
      <c r="D258" s="405" t="s">
        <v>401</v>
      </c>
      <c r="F258" s="443" t="str">
        <f t="shared" si="3"/>
        <v>0258 - Work and Family Fund</v>
      </c>
    </row>
    <row r="259" spans="1:6" ht="15" x14ac:dyDescent="0.25">
      <c r="A259" s="405" t="s">
        <v>912</v>
      </c>
      <c r="B259" t="s">
        <v>364</v>
      </c>
      <c r="C259" s="406" t="s">
        <v>913</v>
      </c>
      <c r="D259" s="405" t="s">
        <v>249</v>
      </c>
      <c r="F259" s="443" t="str">
        <f t="shared" ref="F259:F322" si="4">_xlfn.CONCAT(A259," - ",C259)</f>
        <v>0259 - Supplemental Contributions Program Fund</v>
      </c>
    </row>
    <row r="260" spans="1:6" ht="15" x14ac:dyDescent="0.25">
      <c r="A260" s="405" t="s">
        <v>914</v>
      </c>
      <c r="B260" t="s">
        <v>363</v>
      </c>
      <c r="C260" s="406" t="s">
        <v>915</v>
      </c>
      <c r="D260" s="405" t="s">
        <v>401</v>
      </c>
      <c r="F260" s="443" t="str">
        <f t="shared" si="4"/>
        <v>0260 - Nursing Home Administrators State License Examining Fund</v>
      </c>
    </row>
    <row r="261" spans="1:6" ht="15" x14ac:dyDescent="0.25">
      <c r="A261" s="405" t="s">
        <v>916</v>
      </c>
      <c r="B261" t="s">
        <v>363</v>
      </c>
      <c r="C261" s="406" t="s">
        <v>917</v>
      </c>
      <c r="D261" s="405" t="s">
        <v>401</v>
      </c>
      <c r="F261" s="443" t="str">
        <f t="shared" si="4"/>
        <v>0261 - Off Highway License Fee Fund</v>
      </c>
    </row>
    <row r="262" spans="1:6" ht="15" x14ac:dyDescent="0.25">
      <c r="A262" s="405" t="s">
        <v>918</v>
      </c>
      <c r="B262" t="s">
        <v>363</v>
      </c>
      <c r="C262" s="406" t="s">
        <v>919</v>
      </c>
      <c r="D262" s="405" t="s">
        <v>401</v>
      </c>
      <c r="F262" s="443" t="str">
        <f t="shared" si="4"/>
        <v>0262 - Habitat Conservation Fund</v>
      </c>
    </row>
    <row r="263" spans="1:6" ht="15" x14ac:dyDescent="0.25">
      <c r="A263" s="405" t="s">
        <v>920</v>
      </c>
      <c r="B263" t="s">
        <v>363</v>
      </c>
      <c r="C263" s="406" t="s">
        <v>921</v>
      </c>
      <c r="D263" s="405" t="s">
        <v>401</v>
      </c>
      <c r="F263" s="443" t="str">
        <f t="shared" si="4"/>
        <v>0263 - Off-Highway Vehicle Trust Fund</v>
      </c>
    </row>
    <row r="264" spans="1:6" ht="15" x14ac:dyDescent="0.25">
      <c r="A264" s="405" t="s">
        <v>922</v>
      </c>
      <c r="B264" t="s">
        <v>363</v>
      </c>
      <c r="C264" s="406" t="s">
        <v>923</v>
      </c>
      <c r="D264" s="405" t="s">
        <v>401</v>
      </c>
      <c r="F264" s="443" t="str">
        <f t="shared" si="4"/>
        <v>0264 - Osteopathic Medical Board of California Contingent Fund</v>
      </c>
    </row>
    <row r="265" spans="1:6" ht="15" x14ac:dyDescent="0.25">
      <c r="A265" s="405" t="s">
        <v>924</v>
      </c>
      <c r="B265" t="s">
        <v>363</v>
      </c>
      <c r="C265" s="406" t="s">
        <v>925</v>
      </c>
      <c r="D265" s="405" t="s">
        <v>401</v>
      </c>
      <c r="F265" s="443" t="str">
        <f t="shared" si="4"/>
        <v>0265 - Conservation and Enforcement Services Account, Off-Highway Vehicle Trust Fund</v>
      </c>
    </row>
    <row r="266" spans="1:6" ht="15" x14ac:dyDescent="0.25">
      <c r="A266" s="405" t="s">
        <v>926</v>
      </c>
      <c r="B266" t="s">
        <v>363</v>
      </c>
      <c r="C266" s="406" t="s">
        <v>927</v>
      </c>
      <c r="D266" s="405" t="s">
        <v>401</v>
      </c>
      <c r="F266" s="443" t="str">
        <f t="shared" si="4"/>
        <v>0266 - Inland Wetlands Conservation Fund, Wildlife Restoration Fund</v>
      </c>
    </row>
    <row r="267" spans="1:6" ht="15" x14ac:dyDescent="0.25">
      <c r="A267" s="405" t="s">
        <v>928</v>
      </c>
      <c r="B267" t="s">
        <v>363</v>
      </c>
      <c r="C267" s="406" t="s">
        <v>929</v>
      </c>
      <c r="D267" s="405" t="s">
        <v>401</v>
      </c>
      <c r="F267" s="443" t="str">
        <f t="shared" si="4"/>
        <v>0267 - Exposition Park Improvement Fund</v>
      </c>
    </row>
    <row r="268" spans="1:6" ht="15" x14ac:dyDescent="0.25">
      <c r="A268" s="405" t="s">
        <v>930</v>
      </c>
      <c r="B268" t="s">
        <v>363</v>
      </c>
      <c r="C268" s="406" t="s">
        <v>931</v>
      </c>
      <c r="D268" s="405" t="s">
        <v>401</v>
      </c>
      <c r="F268" s="443" t="str">
        <f t="shared" si="4"/>
        <v>0268 - Peace Officers Training Fund</v>
      </c>
    </row>
    <row r="269" spans="1:6" ht="15" x14ac:dyDescent="0.25">
      <c r="A269" s="405" t="s">
        <v>932</v>
      </c>
      <c r="B269" t="s">
        <v>363</v>
      </c>
      <c r="C269" s="406" t="s">
        <v>933</v>
      </c>
      <c r="D269" s="405" t="s">
        <v>401</v>
      </c>
      <c r="F269" s="443" t="str">
        <f t="shared" si="4"/>
        <v>0269 - Glass Processing Fee Account, California Beverage Container Recycling Fund</v>
      </c>
    </row>
    <row r="270" spans="1:6" ht="15" x14ac:dyDescent="0.25">
      <c r="A270" s="405" t="s">
        <v>934</v>
      </c>
      <c r="B270" t="s">
        <v>363</v>
      </c>
      <c r="C270" s="406" t="s">
        <v>935</v>
      </c>
      <c r="D270" s="405" t="s">
        <v>401</v>
      </c>
      <c r="F270" s="443" t="str">
        <f t="shared" si="4"/>
        <v>0270 - Technical Assistance Fund</v>
      </c>
    </row>
    <row r="271" spans="1:6" ht="15" x14ac:dyDescent="0.25">
      <c r="A271" s="405" t="s">
        <v>936</v>
      </c>
      <c r="B271" t="s">
        <v>363</v>
      </c>
      <c r="C271" s="406" t="s">
        <v>937</v>
      </c>
      <c r="D271" s="405" t="s">
        <v>401</v>
      </c>
      <c r="F271" s="443" t="str">
        <f t="shared" si="4"/>
        <v>0271 - Certification Fund</v>
      </c>
    </row>
    <row r="272" spans="1:6" ht="15" x14ac:dyDescent="0.25">
      <c r="A272" s="405" t="s">
        <v>938</v>
      </c>
      <c r="B272" t="s">
        <v>363</v>
      </c>
      <c r="C272" s="406" t="s">
        <v>939</v>
      </c>
      <c r="D272" s="405" t="s">
        <v>401</v>
      </c>
      <c r="F272" s="443" t="str">
        <f t="shared" si="4"/>
        <v>0272 - Infant Botulism Treatment and Prevention Fund</v>
      </c>
    </row>
    <row r="273" spans="1:6" ht="15" x14ac:dyDescent="0.25">
      <c r="A273" s="405" t="s">
        <v>940</v>
      </c>
      <c r="B273" t="s">
        <v>363</v>
      </c>
      <c r="C273" s="406" t="s">
        <v>941</v>
      </c>
      <c r="D273" s="405" t="s">
        <v>401</v>
      </c>
      <c r="F273" s="443" t="str">
        <f t="shared" si="4"/>
        <v>0273 - Long Term Management Strategy CompletionFund</v>
      </c>
    </row>
    <row r="274" spans="1:6" ht="15" x14ac:dyDescent="0.25">
      <c r="A274" s="405" t="s">
        <v>942</v>
      </c>
      <c r="B274" t="s">
        <v>363</v>
      </c>
      <c r="C274" s="406" t="s">
        <v>943</v>
      </c>
      <c r="D274" s="405" t="s">
        <v>401</v>
      </c>
      <c r="F274" s="443" t="str">
        <f t="shared" si="4"/>
        <v>0274 - Business Reinvestment Fund</v>
      </c>
    </row>
    <row r="275" spans="1:6" ht="15" x14ac:dyDescent="0.25">
      <c r="A275" s="405" t="s">
        <v>944</v>
      </c>
      <c r="B275" t="s">
        <v>363</v>
      </c>
      <c r="C275" s="406" t="s">
        <v>945</v>
      </c>
      <c r="D275" s="405" t="s">
        <v>401</v>
      </c>
      <c r="F275" s="443" t="str">
        <f t="shared" si="4"/>
        <v>0275 - Hazardous and Idle-Deserted Well Abatement Fund</v>
      </c>
    </row>
    <row r="276" spans="1:6" ht="15" x14ac:dyDescent="0.25">
      <c r="A276" s="405" t="s">
        <v>946</v>
      </c>
      <c r="B276" t="s">
        <v>363</v>
      </c>
      <c r="C276" s="406" t="s">
        <v>947</v>
      </c>
      <c r="D276" s="405" t="s">
        <v>401</v>
      </c>
      <c r="F276" s="443" t="str">
        <f t="shared" si="4"/>
        <v>0276 - Penalty Account, California Beverage Container Recycling Fund</v>
      </c>
    </row>
    <row r="277" spans="1:6" ht="15" x14ac:dyDescent="0.25">
      <c r="A277" s="405" t="s">
        <v>948</v>
      </c>
      <c r="B277" t="s">
        <v>363</v>
      </c>
      <c r="C277" s="406" t="s">
        <v>949</v>
      </c>
      <c r="D277" s="405" t="s">
        <v>401</v>
      </c>
      <c r="F277" s="443" t="str">
        <f t="shared" si="4"/>
        <v>0277 - Bi-metal Processing Fee Account, California Beverage Container Recycling Fund</v>
      </c>
    </row>
    <row r="278" spans="1:6" ht="15" x14ac:dyDescent="0.25">
      <c r="A278" s="405" t="s">
        <v>950</v>
      </c>
      <c r="B278" t="s">
        <v>363</v>
      </c>
      <c r="C278" s="406" t="s">
        <v>951</v>
      </c>
      <c r="D278" s="405" t="s">
        <v>401</v>
      </c>
      <c r="F278" s="443" t="str">
        <f t="shared" si="4"/>
        <v>0278 - PET Processing Fee Account, California Beverage Container Recycling Fund</v>
      </c>
    </row>
    <row r="279" spans="1:6" ht="15" x14ac:dyDescent="0.25">
      <c r="A279" s="405" t="s">
        <v>952</v>
      </c>
      <c r="B279" t="s">
        <v>363</v>
      </c>
      <c r="C279" s="406" t="s">
        <v>953</v>
      </c>
      <c r="D279" s="405" t="s">
        <v>401</v>
      </c>
      <c r="F279" s="443" t="str">
        <f t="shared" si="4"/>
        <v>0279 - Child Health and Safety Fund</v>
      </c>
    </row>
    <row r="280" spans="1:6" ht="15" x14ac:dyDescent="0.25">
      <c r="A280" s="405" t="s">
        <v>954</v>
      </c>
      <c r="B280" t="s">
        <v>363</v>
      </c>
      <c r="C280" s="406" t="s">
        <v>955</v>
      </c>
      <c r="D280" s="405" t="s">
        <v>401</v>
      </c>
      <c r="F280" s="443" t="str">
        <f t="shared" si="4"/>
        <v>0280 - Physician Assistant Fund</v>
      </c>
    </row>
    <row r="281" spans="1:6" ht="15" x14ac:dyDescent="0.25">
      <c r="A281" s="405" t="s">
        <v>956</v>
      </c>
      <c r="B281" t="s">
        <v>363</v>
      </c>
      <c r="C281" s="406" t="s">
        <v>957</v>
      </c>
      <c r="D281" s="405" t="s">
        <v>401</v>
      </c>
      <c r="F281" s="443" t="str">
        <f t="shared" si="4"/>
        <v>0281 - RecyclingMarketDevelopRvlvgLoanSubaccount,IntegratedWasteManagementAcct</v>
      </c>
    </row>
    <row r="282" spans="1:6" ht="15" x14ac:dyDescent="0.25">
      <c r="A282" s="405" t="s">
        <v>958</v>
      </c>
      <c r="B282" t="s">
        <v>363</v>
      </c>
      <c r="C282" s="406" t="s">
        <v>959</v>
      </c>
      <c r="D282" s="405" t="s">
        <v>401</v>
      </c>
      <c r="F282" s="443" t="str">
        <f t="shared" si="4"/>
        <v>0282 - Bay Protection and Toxic Cleanup Fund</v>
      </c>
    </row>
    <row r="283" spans="1:6" ht="15" x14ac:dyDescent="0.25">
      <c r="A283" s="405" t="s">
        <v>960</v>
      </c>
      <c r="B283" t="s">
        <v>364</v>
      </c>
      <c r="C283" s="406" t="s">
        <v>961</v>
      </c>
      <c r="D283" s="405" t="s">
        <v>249</v>
      </c>
      <c r="F283" s="443" t="str">
        <f t="shared" si="4"/>
        <v>0283 - Targeted Case Management Claiming Fund</v>
      </c>
    </row>
    <row r="284" spans="1:6" ht="15" x14ac:dyDescent="0.25">
      <c r="A284" s="405" t="s">
        <v>962</v>
      </c>
      <c r="B284" t="s">
        <v>363</v>
      </c>
      <c r="C284" s="406" t="s">
        <v>963</v>
      </c>
      <c r="D284" s="405" t="s">
        <v>401</v>
      </c>
      <c r="F284" s="443" t="str">
        <f t="shared" si="4"/>
        <v>0284 - Loss Control Certification Fund</v>
      </c>
    </row>
    <row r="285" spans="1:6" ht="15" x14ac:dyDescent="0.25">
      <c r="A285" s="405" t="s">
        <v>964</v>
      </c>
      <c r="B285" t="s">
        <v>363</v>
      </c>
      <c r="C285" s="406" t="s">
        <v>965</v>
      </c>
      <c r="D285" s="405" t="s">
        <v>396</v>
      </c>
      <c r="F285" s="443" t="str">
        <f t="shared" si="4"/>
        <v>0285 - California Residential Earthquake Recovery Fund</v>
      </c>
    </row>
    <row r="286" spans="1:6" ht="15" x14ac:dyDescent="0.25">
      <c r="A286" s="405" t="s">
        <v>966</v>
      </c>
      <c r="B286" t="s">
        <v>363</v>
      </c>
      <c r="C286" s="406" t="s">
        <v>967</v>
      </c>
      <c r="D286" s="405" t="s">
        <v>401</v>
      </c>
      <c r="F286" s="443" t="str">
        <f t="shared" si="4"/>
        <v>0286 - Lake Tahoe Conservancy Account</v>
      </c>
    </row>
    <row r="287" spans="1:6" ht="15" x14ac:dyDescent="0.25">
      <c r="A287" s="405" t="s">
        <v>968</v>
      </c>
      <c r="B287" t="s">
        <v>363</v>
      </c>
      <c r="C287" s="406" t="s">
        <v>969</v>
      </c>
      <c r="D287" s="405" t="s">
        <v>401</v>
      </c>
      <c r="F287" s="443" t="str">
        <f t="shared" si="4"/>
        <v>0287 - Youth Pilot Program Fund</v>
      </c>
    </row>
    <row r="288" spans="1:6" ht="15" x14ac:dyDescent="0.25">
      <c r="A288" s="405" t="s">
        <v>970</v>
      </c>
      <c r="B288" t="s">
        <v>363</v>
      </c>
      <c r="C288" s="406" t="s">
        <v>971</v>
      </c>
      <c r="D288" s="405" t="s">
        <v>401</v>
      </c>
      <c r="F288" s="443" t="str">
        <f t="shared" si="4"/>
        <v>0288 - International Student Exchange Visitor Placement Organizations Fund</v>
      </c>
    </row>
    <row r="289" spans="1:6" ht="15" x14ac:dyDescent="0.25">
      <c r="A289" s="405" t="s">
        <v>972</v>
      </c>
      <c r="B289" t="s">
        <v>363</v>
      </c>
      <c r="C289" s="406" t="s">
        <v>973</v>
      </c>
      <c r="D289" s="405" t="s">
        <v>401</v>
      </c>
      <c r="F289" s="443" t="str">
        <f t="shared" si="4"/>
        <v>0289 - State HICAP Fund</v>
      </c>
    </row>
    <row r="290" spans="1:6" ht="15" x14ac:dyDescent="0.25">
      <c r="A290" s="405" t="s">
        <v>974</v>
      </c>
      <c r="B290" t="s">
        <v>363</v>
      </c>
      <c r="C290" s="406" t="s">
        <v>975</v>
      </c>
      <c r="D290" s="405" t="s">
        <v>401</v>
      </c>
      <c r="F290" s="443" t="str">
        <f t="shared" si="4"/>
        <v>0290 - Board of Pilot Commissioners Special Fund</v>
      </c>
    </row>
    <row r="291" spans="1:6" ht="15" x14ac:dyDescent="0.25">
      <c r="A291" s="405" t="s">
        <v>976</v>
      </c>
      <c r="B291" t="s">
        <v>363</v>
      </c>
      <c r="C291" s="406" t="s">
        <v>977</v>
      </c>
      <c r="D291" s="405" t="s">
        <v>474</v>
      </c>
      <c r="F291" s="443" t="str">
        <f t="shared" si="4"/>
        <v>0292 - Motor Carriers Permit Fund</v>
      </c>
    </row>
    <row r="292" spans="1:6" ht="15" x14ac:dyDescent="0.25">
      <c r="A292" s="405" t="s">
        <v>978</v>
      </c>
      <c r="B292" t="s">
        <v>363</v>
      </c>
      <c r="C292" s="406" t="s">
        <v>979</v>
      </c>
      <c r="D292" s="405" t="s">
        <v>474</v>
      </c>
      <c r="F292" s="443" t="str">
        <f t="shared" si="4"/>
        <v>0293 - Motor Carriers Safety Improvement Fund</v>
      </c>
    </row>
    <row r="293" spans="1:6" ht="15" x14ac:dyDescent="0.25">
      <c r="A293" s="405" t="s">
        <v>980</v>
      </c>
      <c r="B293" t="s">
        <v>363</v>
      </c>
      <c r="C293" s="406" t="s">
        <v>981</v>
      </c>
      <c r="D293" s="405" t="s">
        <v>401</v>
      </c>
      <c r="F293" s="443" t="str">
        <f t="shared" si="4"/>
        <v>0294 - Removal and Remedial Action Account</v>
      </c>
    </row>
    <row r="294" spans="1:6" ht="15" x14ac:dyDescent="0.25">
      <c r="A294" s="405" t="s">
        <v>982</v>
      </c>
      <c r="B294" t="s">
        <v>363</v>
      </c>
      <c r="C294" s="406" t="s">
        <v>983</v>
      </c>
      <c r="D294" s="405" t="s">
        <v>401</v>
      </c>
      <c r="F294" s="443" t="str">
        <f t="shared" si="4"/>
        <v>0295 - Board of Podiatric Medicine Fund</v>
      </c>
    </row>
    <row r="295" spans="1:6" ht="15" x14ac:dyDescent="0.25">
      <c r="A295" s="405" t="s">
        <v>984</v>
      </c>
      <c r="B295" t="s">
        <v>363</v>
      </c>
      <c r="C295" s="406" t="s">
        <v>985</v>
      </c>
      <c r="D295" s="405" t="s">
        <v>401</v>
      </c>
      <c r="F295" s="443" t="str">
        <f t="shared" si="4"/>
        <v>0296 - Coachella Valley Mountains Conservancy Fund</v>
      </c>
    </row>
    <row r="296" spans="1:6" ht="15" x14ac:dyDescent="0.25">
      <c r="A296" s="405" t="s">
        <v>986</v>
      </c>
      <c r="B296" t="s">
        <v>364</v>
      </c>
      <c r="C296" s="406" t="s">
        <v>987</v>
      </c>
      <c r="D296" s="405" t="s">
        <v>250</v>
      </c>
      <c r="F296" s="443" t="str">
        <f t="shared" si="4"/>
        <v>0297 - Community and Economic Development Fund</v>
      </c>
    </row>
    <row r="297" spans="1:6" ht="15" x14ac:dyDescent="0.25">
      <c r="A297" s="405" t="s">
        <v>988</v>
      </c>
      <c r="B297" t="s">
        <v>363</v>
      </c>
      <c r="C297" s="406" t="s">
        <v>989</v>
      </c>
      <c r="D297" s="405" t="s">
        <v>401</v>
      </c>
      <c r="F297" s="443" t="str">
        <f t="shared" si="4"/>
        <v>0298 - Financial Institutions Fund</v>
      </c>
    </row>
    <row r="298" spans="1:6" ht="15" x14ac:dyDescent="0.25">
      <c r="A298" s="405" t="s">
        <v>990</v>
      </c>
      <c r="B298" t="s">
        <v>363</v>
      </c>
      <c r="C298" s="406" t="s">
        <v>991</v>
      </c>
      <c r="D298" s="405" t="s">
        <v>401</v>
      </c>
      <c r="F298" s="443" t="str">
        <f t="shared" si="4"/>
        <v>0299 - Credit Union Fund</v>
      </c>
    </row>
    <row r="299" spans="1:6" ht="15" x14ac:dyDescent="0.25">
      <c r="A299" s="405" t="s">
        <v>992</v>
      </c>
      <c r="B299" t="s">
        <v>363</v>
      </c>
      <c r="C299" s="406" t="s">
        <v>993</v>
      </c>
      <c r="D299" s="405" t="s">
        <v>401</v>
      </c>
      <c r="F299" s="443" t="str">
        <f t="shared" si="4"/>
        <v>0300 - Professional Forester Registration Fund</v>
      </c>
    </row>
    <row r="300" spans="1:6" ht="15" x14ac:dyDescent="0.25">
      <c r="A300" s="405" t="s">
        <v>994</v>
      </c>
      <c r="B300" t="s">
        <v>363</v>
      </c>
      <c r="C300" s="406" t="s">
        <v>995</v>
      </c>
      <c r="D300" s="405" t="s">
        <v>401</v>
      </c>
      <c r="F300" s="443" t="str">
        <f t="shared" si="4"/>
        <v>0301 - Playground Safety and Recycling Account</v>
      </c>
    </row>
    <row r="301" spans="1:6" ht="15" x14ac:dyDescent="0.25">
      <c r="A301" s="405" t="s">
        <v>996</v>
      </c>
      <c r="B301" t="s">
        <v>363</v>
      </c>
      <c r="C301" s="406" t="s">
        <v>997</v>
      </c>
      <c r="D301" s="405" t="s">
        <v>401</v>
      </c>
      <c r="F301" s="443" t="str">
        <f t="shared" si="4"/>
        <v>0303 - Asbestos Training and Consultant Certification Fund</v>
      </c>
    </row>
    <row r="302" spans="1:6" ht="15" x14ac:dyDescent="0.25">
      <c r="A302" s="405" t="s">
        <v>998</v>
      </c>
      <c r="B302" t="s">
        <v>363</v>
      </c>
      <c r="C302" s="406" t="s">
        <v>999</v>
      </c>
      <c r="D302" s="405" t="s">
        <v>396</v>
      </c>
      <c r="F302" s="443" t="str">
        <f t="shared" si="4"/>
        <v>0304 - Back Wages and Taxes Account</v>
      </c>
    </row>
    <row r="303" spans="1:6" ht="15" x14ac:dyDescent="0.25">
      <c r="A303" s="405" t="s">
        <v>1000</v>
      </c>
      <c r="B303" t="s">
        <v>363</v>
      </c>
      <c r="C303" s="406" t="s">
        <v>1001</v>
      </c>
      <c r="D303" s="405" t="s">
        <v>401</v>
      </c>
      <c r="F303" s="443" t="str">
        <f t="shared" si="4"/>
        <v>0305 - Private Postsecondary Education Administration Fund</v>
      </c>
    </row>
    <row r="304" spans="1:6" ht="15" x14ac:dyDescent="0.25">
      <c r="A304" s="405" t="s">
        <v>1002</v>
      </c>
      <c r="B304" t="s">
        <v>363</v>
      </c>
      <c r="C304" s="406" t="s">
        <v>1003</v>
      </c>
      <c r="D304" s="405" t="s">
        <v>401</v>
      </c>
      <c r="F304" s="443" t="str">
        <f t="shared" si="4"/>
        <v>0306 - Safe Drinking Water Account</v>
      </c>
    </row>
    <row r="305" spans="1:6" ht="15" x14ac:dyDescent="0.25">
      <c r="A305" s="405" t="s">
        <v>1004</v>
      </c>
      <c r="B305" t="s">
        <v>363</v>
      </c>
      <c r="C305" s="406" t="s">
        <v>1005</v>
      </c>
      <c r="D305" s="405" t="s">
        <v>401</v>
      </c>
      <c r="F305" s="443" t="str">
        <f t="shared" si="4"/>
        <v>0307 - Professions and Vocations Fund</v>
      </c>
    </row>
    <row r="306" spans="1:6" ht="15" x14ac:dyDescent="0.25">
      <c r="A306" s="405" t="s">
        <v>1006</v>
      </c>
      <c r="B306" t="s">
        <v>363</v>
      </c>
      <c r="C306" s="406" t="s">
        <v>1007</v>
      </c>
      <c r="D306" s="405" t="s">
        <v>401</v>
      </c>
      <c r="F306" s="443" t="str">
        <f t="shared" si="4"/>
        <v>0308 - Earthquake Risk Reduction Fund of 1996</v>
      </c>
    </row>
    <row r="307" spans="1:6" ht="15" x14ac:dyDescent="0.25">
      <c r="A307" s="405" t="s">
        <v>1008</v>
      </c>
      <c r="B307" t="s">
        <v>363</v>
      </c>
      <c r="C307" s="406" t="s">
        <v>1009</v>
      </c>
      <c r="D307" s="405" t="s">
        <v>401</v>
      </c>
      <c r="F307" s="443" t="str">
        <f t="shared" si="4"/>
        <v>0309 - Perinatal Insurance Fund</v>
      </c>
    </row>
    <row r="308" spans="1:6" ht="15" x14ac:dyDescent="0.25">
      <c r="A308" s="405" t="s">
        <v>1010</v>
      </c>
      <c r="B308" t="s">
        <v>363</v>
      </c>
      <c r="C308" s="406" t="s">
        <v>1011</v>
      </c>
      <c r="D308" s="405" t="s">
        <v>401</v>
      </c>
      <c r="F308" s="443" t="str">
        <f t="shared" si="4"/>
        <v>0310 - Psychology Fund</v>
      </c>
    </row>
    <row r="309" spans="1:6" ht="15" x14ac:dyDescent="0.25">
      <c r="A309" s="405" t="s">
        <v>1012</v>
      </c>
      <c r="B309" t="s">
        <v>363</v>
      </c>
      <c r="C309" s="406" t="s">
        <v>1013</v>
      </c>
      <c r="D309" s="405" t="s">
        <v>401</v>
      </c>
      <c r="F309" s="443" t="str">
        <f t="shared" si="4"/>
        <v>0311 - Traumatic Brain Injury Fund</v>
      </c>
    </row>
    <row r="310" spans="1:6" ht="15" x14ac:dyDescent="0.25">
      <c r="A310" s="405" t="s">
        <v>1014</v>
      </c>
      <c r="B310" t="s">
        <v>363</v>
      </c>
      <c r="C310" s="406" t="s">
        <v>1015</v>
      </c>
      <c r="D310" s="405" t="s">
        <v>401</v>
      </c>
      <c r="F310" s="443" t="str">
        <f t="shared" si="4"/>
        <v>0312 - Emergency Medical Services Personnel Fund</v>
      </c>
    </row>
    <row r="311" spans="1:6" ht="15" x14ac:dyDescent="0.25">
      <c r="A311" s="405" t="s">
        <v>1016</v>
      </c>
      <c r="B311" t="s">
        <v>363</v>
      </c>
      <c r="C311" s="406" t="s">
        <v>1017</v>
      </c>
      <c r="D311" s="405" t="s">
        <v>401</v>
      </c>
      <c r="F311" s="443" t="str">
        <f t="shared" si="4"/>
        <v>0313 - Major Risk Medical Insurance Fund</v>
      </c>
    </row>
    <row r="312" spans="1:6" ht="15" x14ac:dyDescent="0.25">
      <c r="A312" s="405" t="s">
        <v>1018</v>
      </c>
      <c r="B312" t="s">
        <v>363</v>
      </c>
      <c r="C312" s="406" t="s">
        <v>1019</v>
      </c>
      <c r="D312" s="405" t="s">
        <v>401</v>
      </c>
      <c r="F312" s="443" t="str">
        <f t="shared" si="4"/>
        <v>0314 - Diesel Emission Reduction Fund</v>
      </c>
    </row>
    <row r="313" spans="1:6" ht="15" x14ac:dyDescent="0.25">
      <c r="A313" s="405" t="s">
        <v>1020</v>
      </c>
      <c r="B313" t="s">
        <v>363</v>
      </c>
      <c r="C313" s="406" t="s">
        <v>1021</v>
      </c>
      <c r="D313" s="405" t="s">
        <v>401</v>
      </c>
      <c r="F313" s="443" t="str">
        <f t="shared" si="4"/>
        <v>0315 - Aging Information and Education Fund</v>
      </c>
    </row>
    <row r="314" spans="1:6" ht="15" x14ac:dyDescent="0.25">
      <c r="A314" s="405" t="s">
        <v>1022</v>
      </c>
      <c r="B314" t="s">
        <v>363</v>
      </c>
      <c r="C314" s="406" t="s">
        <v>1023</v>
      </c>
      <c r="D314" s="405" t="s">
        <v>401</v>
      </c>
      <c r="F314" s="443" t="str">
        <f t="shared" si="4"/>
        <v>0316 - San Francisco Bay Area Conservancy Program Acct, St Coastal Conservancy Fd</v>
      </c>
    </row>
    <row r="315" spans="1:6" ht="15" x14ac:dyDescent="0.25">
      <c r="A315" s="405" t="s">
        <v>1024</v>
      </c>
      <c r="B315" t="s">
        <v>363</v>
      </c>
      <c r="C315" s="406" t="s">
        <v>1025</v>
      </c>
      <c r="D315" s="405" t="s">
        <v>401</v>
      </c>
      <c r="F315" s="443" t="str">
        <f t="shared" si="4"/>
        <v>0317 - Real Estate Fund</v>
      </c>
    </row>
    <row r="316" spans="1:6" ht="15" x14ac:dyDescent="0.25">
      <c r="A316" s="405" t="s">
        <v>1026</v>
      </c>
      <c r="B316" t="s">
        <v>363</v>
      </c>
      <c r="C316" s="406" t="s">
        <v>1027</v>
      </c>
      <c r="D316" s="405" t="s">
        <v>396</v>
      </c>
      <c r="F316" s="443" t="str">
        <f t="shared" si="4"/>
        <v>0318 - Collins-Dugan California Conservation Corps Reimbursement Account</v>
      </c>
    </row>
    <row r="317" spans="1:6" ht="15" x14ac:dyDescent="0.25">
      <c r="A317" s="405" t="s">
        <v>1028</v>
      </c>
      <c r="B317" t="s">
        <v>363</v>
      </c>
      <c r="C317" s="406" t="s">
        <v>1029</v>
      </c>
      <c r="D317" s="405" t="s">
        <v>401</v>
      </c>
      <c r="F317" s="443" t="str">
        <f t="shared" si="4"/>
        <v>0319 - Respiratory Care Fund</v>
      </c>
    </row>
    <row r="318" spans="1:6" ht="15" x14ac:dyDescent="0.25">
      <c r="A318" s="405" t="s">
        <v>1030</v>
      </c>
      <c r="B318" t="s">
        <v>363</v>
      </c>
      <c r="C318" s="406" t="s">
        <v>1031</v>
      </c>
      <c r="D318" s="405" t="s">
        <v>401</v>
      </c>
      <c r="F318" s="443" t="str">
        <f t="shared" si="4"/>
        <v>0320 - Oil Spill Prevention and Administration Fund</v>
      </c>
    </row>
    <row r="319" spans="1:6" ht="15" x14ac:dyDescent="0.25">
      <c r="A319" s="405" t="s">
        <v>1032</v>
      </c>
      <c r="B319" t="s">
        <v>363</v>
      </c>
      <c r="C319" s="406" t="s">
        <v>1033</v>
      </c>
      <c r="D319" s="405" t="s">
        <v>401</v>
      </c>
      <c r="F319" s="443" t="str">
        <f t="shared" si="4"/>
        <v>0321 - Oil Spill Response Trust Fund</v>
      </c>
    </row>
    <row r="320" spans="1:6" ht="15" x14ac:dyDescent="0.25">
      <c r="A320" s="405" t="s">
        <v>1034</v>
      </c>
      <c r="B320" t="s">
        <v>363</v>
      </c>
      <c r="C320" s="406" t="s">
        <v>1035</v>
      </c>
      <c r="D320" s="405" t="s">
        <v>401</v>
      </c>
      <c r="F320" s="443" t="str">
        <f t="shared" si="4"/>
        <v>0322 - Environmental Enhancement Fund</v>
      </c>
    </row>
    <row r="321" spans="1:6" ht="15" x14ac:dyDescent="0.25">
      <c r="A321" s="405" t="s">
        <v>1036</v>
      </c>
      <c r="B321" t="s">
        <v>363</v>
      </c>
      <c r="C321" s="406" t="s">
        <v>1037</v>
      </c>
      <c r="D321" s="405" t="s">
        <v>396</v>
      </c>
      <c r="F321" s="443" t="str">
        <f t="shared" si="4"/>
        <v>0323 - Commodity Merchant Account</v>
      </c>
    </row>
    <row r="322" spans="1:6" ht="15" x14ac:dyDescent="0.25">
      <c r="A322" s="405" t="s">
        <v>1038</v>
      </c>
      <c r="B322" t="s">
        <v>363</v>
      </c>
      <c r="C322" s="406" t="s">
        <v>1039</v>
      </c>
      <c r="D322" s="405" t="s">
        <v>396</v>
      </c>
      <c r="F322" s="443" t="str">
        <f t="shared" si="4"/>
        <v>0324 - Telephonic Seller of a Commodity or a Commodity Contract Account</v>
      </c>
    </row>
    <row r="323" spans="1:6" ht="15" x14ac:dyDescent="0.25">
      <c r="A323" s="405" t="s">
        <v>1040</v>
      </c>
      <c r="B323" t="s">
        <v>363</v>
      </c>
      <c r="C323" s="406" t="s">
        <v>1041</v>
      </c>
      <c r="D323" s="405" t="s">
        <v>401</v>
      </c>
      <c r="F323" s="443" t="str">
        <f t="shared" ref="F323:F386" si="5">_xlfn.CONCAT(A323," - ",C323)</f>
        <v>0325 - Electronic and Appliance Repair Fund</v>
      </c>
    </row>
    <row r="324" spans="1:6" ht="15" x14ac:dyDescent="0.25">
      <c r="A324" s="405" t="s">
        <v>1042</v>
      </c>
      <c r="B324" t="s">
        <v>363</v>
      </c>
      <c r="C324" s="406" t="s">
        <v>1043</v>
      </c>
      <c r="D324" s="405" t="s">
        <v>401</v>
      </c>
      <c r="F324" s="443" t="str">
        <f t="shared" si="5"/>
        <v>0326 - Athletic Commission Fund</v>
      </c>
    </row>
    <row r="325" spans="1:6" ht="15" x14ac:dyDescent="0.25">
      <c r="A325" s="405" t="s">
        <v>1044</v>
      </c>
      <c r="B325" t="s">
        <v>363</v>
      </c>
      <c r="C325" s="406" t="s">
        <v>1045</v>
      </c>
      <c r="D325" s="405" t="s">
        <v>401</v>
      </c>
      <c r="F325" s="443" t="str">
        <f t="shared" si="5"/>
        <v>0327 - Court Interpreters Fund</v>
      </c>
    </row>
    <row r="326" spans="1:6" ht="15" x14ac:dyDescent="0.25">
      <c r="A326" s="405" t="s">
        <v>1046</v>
      </c>
      <c r="B326" t="s">
        <v>363</v>
      </c>
      <c r="C326" s="406" t="s">
        <v>1047</v>
      </c>
      <c r="D326" s="405" t="s">
        <v>401</v>
      </c>
      <c r="F326" s="443" t="str">
        <f t="shared" si="5"/>
        <v>0328 - Public School Planning, Design, and Construction Review Revolving Fund</v>
      </c>
    </row>
    <row r="327" spans="1:6" ht="15" x14ac:dyDescent="0.25">
      <c r="A327" s="405" t="s">
        <v>1048</v>
      </c>
      <c r="B327" t="s">
        <v>363</v>
      </c>
      <c r="C327" s="406" t="s">
        <v>1049</v>
      </c>
      <c r="D327" s="405" t="s">
        <v>401</v>
      </c>
      <c r="F327" s="443" t="str">
        <f t="shared" si="5"/>
        <v>0329 - Vehicle License Collection Account, Local Revenue Fund</v>
      </c>
    </row>
    <row r="328" spans="1:6" ht="15" x14ac:dyDescent="0.25">
      <c r="A328" s="405" t="s">
        <v>1050</v>
      </c>
      <c r="B328" t="s">
        <v>363</v>
      </c>
      <c r="C328" s="406" t="s">
        <v>1051</v>
      </c>
      <c r="D328" s="405" t="s">
        <v>401</v>
      </c>
      <c r="F328" s="443" t="str">
        <f t="shared" si="5"/>
        <v>0330 - Local Revenue Fund</v>
      </c>
    </row>
    <row r="329" spans="1:6" ht="15" x14ac:dyDescent="0.25">
      <c r="A329" s="405" t="s">
        <v>1052</v>
      </c>
      <c r="B329" t="s">
        <v>363</v>
      </c>
      <c r="C329" s="406" t="s">
        <v>1053</v>
      </c>
      <c r="D329" s="405" t="s">
        <v>401</v>
      </c>
      <c r="F329" s="443" t="str">
        <f t="shared" si="5"/>
        <v>0331 - Sales Tax Account, Local Revenue Fund</v>
      </c>
    </row>
    <row r="330" spans="1:6" ht="15" x14ac:dyDescent="0.25">
      <c r="A330" s="405" t="s">
        <v>1054</v>
      </c>
      <c r="B330" t="s">
        <v>363</v>
      </c>
      <c r="C330" s="406" t="s">
        <v>1055</v>
      </c>
      <c r="D330" s="405" t="s">
        <v>401</v>
      </c>
      <c r="F330" s="443" t="str">
        <f t="shared" si="5"/>
        <v>0332 - Vehicle License Fee Account, Local Revenue Fund</v>
      </c>
    </row>
    <row r="331" spans="1:6" ht="15" x14ac:dyDescent="0.25">
      <c r="A331" s="405" t="s">
        <v>1056</v>
      </c>
      <c r="B331" t="s">
        <v>363</v>
      </c>
      <c r="C331" s="406" t="s">
        <v>1057</v>
      </c>
      <c r="D331" s="405" t="s">
        <v>401</v>
      </c>
      <c r="F331" s="443" t="str">
        <f t="shared" si="5"/>
        <v>0333 - Sales Tax Growth Account, Local Revenue Fund</v>
      </c>
    </row>
    <row r="332" spans="1:6" ht="15" x14ac:dyDescent="0.25">
      <c r="A332" s="405" t="s">
        <v>1058</v>
      </c>
      <c r="B332" t="s">
        <v>363</v>
      </c>
      <c r="C332" s="406" t="s">
        <v>1059</v>
      </c>
      <c r="D332" s="405" t="s">
        <v>401</v>
      </c>
      <c r="F332" s="443" t="str">
        <f t="shared" si="5"/>
        <v>0334 - Vehicle License Fee Growth Account</v>
      </c>
    </row>
    <row r="333" spans="1:6" ht="15" x14ac:dyDescent="0.25">
      <c r="A333" s="405" t="s">
        <v>1060</v>
      </c>
      <c r="B333" t="s">
        <v>363</v>
      </c>
      <c r="C333" s="406" t="s">
        <v>1061</v>
      </c>
      <c r="D333" s="405" t="s">
        <v>401</v>
      </c>
      <c r="F333" s="443" t="str">
        <f t="shared" si="5"/>
        <v>0335 - Registered Environmental Health Specialist Fund</v>
      </c>
    </row>
    <row r="334" spans="1:6" ht="15" x14ac:dyDescent="0.25">
      <c r="A334" s="405" t="s">
        <v>1062</v>
      </c>
      <c r="B334" t="s">
        <v>363</v>
      </c>
      <c r="C334" s="406" t="s">
        <v>1063</v>
      </c>
      <c r="D334" s="405" t="s">
        <v>401</v>
      </c>
      <c r="F334" s="443" t="str">
        <f t="shared" si="5"/>
        <v>0336 - Mine Reclamation Account</v>
      </c>
    </row>
    <row r="335" spans="1:6" ht="15" x14ac:dyDescent="0.25">
      <c r="A335" s="405" t="s">
        <v>1064</v>
      </c>
      <c r="B335" t="s">
        <v>363</v>
      </c>
      <c r="C335" s="406" t="s">
        <v>1065</v>
      </c>
      <c r="D335" s="405" t="s">
        <v>401</v>
      </c>
      <c r="F335" s="443" t="str">
        <f t="shared" si="5"/>
        <v>0337 - Savings Association Special Regulatory Fund</v>
      </c>
    </row>
    <row r="336" spans="1:6" ht="15" x14ac:dyDescent="0.25">
      <c r="A336" s="405" t="s">
        <v>1066</v>
      </c>
      <c r="B336" t="s">
        <v>363</v>
      </c>
      <c r="C336" s="406" t="s">
        <v>1067</v>
      </c>
      <c r="D336" s="405" t="s">
        <v>401</v>
      </c>
      <c r="F336" s="443" t="str">
        <f t="shared" si="5"/>
        <v>0338 - Strong-Motion Instrumentation and Seismic Hazards Mapping Fund</v>
      </c>
    </row>
    <row r="337" spans="1:6" ht="15" x14ac:dyDescent="0.25">
      <c r="A337" s="405" t="s">
        <v>1068</v>
      </c>
      <c r="B337" t="s">
        <v>363</v>
      </c>
      <c r="C337" s="406" t="s">
        <v>1069</v>
      </c>
      <c r="D337" s="405" t="s">
        <v>401</v>
      </c>
      <c r="F337" s="443" t="str">
        <f t="shared" si="5"/>
        <v>0339 - Community College Faculty and Staff Development Fund</v>
      </c>
    </row>
    <row r="338" spans="1:6" ht="15" x14ac:dyDescent="0.25">
      <c r="A338" s="405" t="s">
        <v>1070</v>
      </c>
      <c r="B338" t="s">
        <v>363</v>
      </c>
      <c r="C338" s="406" t="s">
        <v>1071</v>
      </c>
      <c r="D338" s="405" t="s">
        <v>401</v>
      </c>
      <c r="F338" s="443" t="str">
        <f t="shared" si="5"/>
        <v>0340 - Faculty and Staff Diversity Fund</v>
      </c>
    </row>
    <row r="339" spans="1:6" ht="15" x14ac:dyDescent="0.25">
      <c r="A339" s="405" t="s">
        <v>1072</v>
      </c>
      <c r="B339" t="s">
        <v>363</v>
      </c>
      <c r="C339" s="406" t="s">
        <v>1073</v>
      </c>
      <c r="D339" s="405" t="s">
        <v>401</v>
      </c>
      <c r="F339" s="443" t="str">
        <f t="shared" si="5"/>
        <v>0341 - Tideland Oil Revenue Account, State School Building Lease - Purchase Fund</v>
      </c>
    </row>
    <row r="340" spans="1:6" ht="15" x14ac:dyDescent="0.25">
      <c r="A340" s="405" t="s">
        <v>1074</v>
      </c>
      <c r="B340" t="s">
        <v>363</v>
      </c>
      <c r="C340" s="406" t="s">
        <v>1075</v>
      </c>
      <c r="D340" s="405" t="s">
        <v>401</v>
      </c>
      <c r="F340" s="443" t="str">
        <f t="shared" si="5"/>
        <v>0342 - State School Fund</v>
      </c>
    </row>
    <row r="341" spans="1:6" ht="15" x14ac:dyDescent="0.25">
      <c r="A341" s="405" t="s">
        <v>1076</v>
      </c>
      <c r="B341" t="s">
        <v>363</v>
      </c>
      <c r="C341" s="406" t="s">
        <v>1077</v>
      </c>
      <c r="D341" s="405" t="s">
        <v>401</v>
      </c>
      <c r="F341" s="443" t="str">
        <f t="shared" si="5"/>
        <v>0343 - Lease Facilities Revenue Account, State School Building Lease - Purchase Fund</v>
      </c>
    </row>
    <row r="342" spans="1:6" ht="15" x14ac:dyDescent="0.25">
      <c r="A342" s="405" t="s">
        <v>1078</v>
      </c>
      <c r="B342" t="s">
        <v>363</v>
      </c>
      <c r="C342" s="406" t="s">
        <v>1079</v>
      </c>
      <c r="D342" s="405" t="s">
        <v>401</v>
      </c>
      <c r="F342" s="443" t="str">
        <f t="shared" si="5"/>
        <v>0344 - State School Building Lease - Purchase Fund</v>
      </c>
    </row>
    <row r="343" spans="1:6" ht="15" x14ac:dyDescent="0.25">
      <c r="A343" s="405" t="s">
        <v>1080</v>
      </c>
      <c r="B343" t="s">
        <v>363</v>
      </c>
      <c r="C343" s="406" t="s">
        <v>1081</v>
      </c>
      <c r="D343" s="405" t="s">
        <v>401</v>
      </c>
      <c r="F343" s="443" t="str">
        <f t="shared" si="5"/>
        <v>0345 - School Building Safety Fund</v>
      </c>
    </row>
    <row r="344" spans="1:6" ht="15" x14ac:dyDescent="0.25">
      <c r="A344" s="405" t="s">
        <v>1082</v>
      </c>
      <c r="B344" t="s">
        <v>363</v>
      </c>
      <c r="C344" s="406" t="s">
        <v>1083</v>
      </c>
      <c r="D344" s="405" t="s">
        <v>401</v>
      </c>
      <c r="F344" s="443" t="str">
        <f t="shared" si="5"/>
        <v>0346 - Revolving Loan Account, State School Building Lease - Purchase Fund</v>
      </c>
    </row>
    <row r="345" spans="1:6" ht="15" x14ac:dyDescent="0.25">
      <c r="A345" s="405" t="s">
        <v>1084</v>
      </c>
      <c r="B345" t="s">
        <v>363</v>
      </c>
      <c r="C345" s="406" t="s">
        <v>1085</v>
      </c>
      <c r="D345" s="405" t="s">
        <v>401</v>
      </c>
      <c r="F345" s="443" t="str">
        <f t="shared" si="5"/>
        <v>0347 - School Land Bank Fund</v>
      </c>
    </row>
    <row r="346" spans="1:6" ht="15" x14ac:dyDescent="0.25">
      <c r="A346" s="405" t="s">
        <v>1086</v>
      </c>
      <c r="B346" t="s">
        <v>363</v>
      </c>
      <c r="C346" s="406" t="s">
        <v>1087</v>
      </c>
      <c r="D346" s="405" t="s">
        <v>401</v>
      </c>
      <c r="F346" s="443" t="str">
        <f t="shared" si="5"/>
        <v>0348 - Senate Operating Fund</v>
      </c>
    </row>
    <row r="347" spans="1:6" ht="15" x14ac:dyDescent="0.25">
      <c r="A347" s="405" t="s">
        <v>1088</v>
      </c>
      <c r="B347" t="s">
        <v>363</v>
      </c>
      <c r="C347" s="406" t="s">
        <v>1089</v>
      </c>
      <c r="D347" s="405" t="s">
        <v>401</v>
      </c>
      <c r="F347" s="443" t="str">
        <f t="shared" si="5"/>
        <v>0349 - Educational Telecommunication Fund</v>
      </c>
    </row>
    <row r="348" spans="1:6" ht="15" x14ac:dyDescent="0.25">
      <c r="A348" s="405" t="s">
        <v>1090</v>
      </c>
      <c r="B348" t="s">
        <v>363</v>
      </c>
      <c r="C348" s="406" t="s">
        <v>1091</v>
      </c>
      <c r="D348" s="405" t="s">
        <v>401</v>
      </c>
      <c r="F348" s="443" t="str">
        <f t="shared" si="5"/>
        <v>0350 - In-Home Supportive Service Registry Model Subaccount, Sales Tax Account</v>
      </c>
    </row>
    <row r="349" spans="1:6" ht="15" x14ac:dyDescent="0.25">
      <c r="A349" s="405" t="s">
        <v>1092</v>
      </c>
      <c r="B349" t="s">
        <v>363</v>
      </c>
      <c r="C349" s="406" t="s">
        <v>1093</v>
      </c>
      <c r="D349" s="405" t="s">
        <v>401</v>
      </c>
      <c r="F349" s="443" t="str">
        <f t="shared" si="5"/>
        <v>0351 - Mental Health Subaccount, Sales Tax Account</v>
      </c>
    </row>
    <row r="350" spans="1:6" ht="15" x14ac:dyDescent="0.25">
      <c r="A350" s="405" t="s">
        <v>1094</v>
      </c>
      <c r="B350" t="s">
        <v>363</v>
      </c>
      <c r="C350" s="406" t="s">
        <v>1095</v>
      </c>
      <c r="D350" s="405" t="s">
        <v>401</v>
      </c>
      <c r="F350" s="443" t="str">
        <f t="shared" si="5"/>
        <v>0352 - Social Services Subaccount, Sales Tax Account</v>
      </c>
    </row>
    <row r="351" spans="1:6" ht="15" x14ac:dyDescent="0.25">
      <c r="A351" s="405" t="s">
        <v>1096</v>
      </c>
      <c r="B351" t="s">
        <v>363</v>
      </c>
      <c r="C351" s="406" t="s">
        <v>1097</v>
      </c>
      <c r="D351" s="405" t="s">
        <v>401</v>
      </c>
      <c r="F351" s="443" t="str">
        <f t="shared" si="5"/>
        <v>0353 - Health Subaccount, Sales Tax Account</v>
      </c>
    </row>
    <row r="352" spans="1:6" ht="15" x14ac:dyDescent="0.25">
      <c r="A352" s="405" t="s">
        <v>1098</v>
      </c>
      <c r="B352" t="s">
        <v>363</v>
      </c>
      <c r="C352" s="406" t="s">
        <v>1099</v>
      </c>
      <c r="D352" s="405" t="s">
        <v>401</v>
      </c>
      <c r="F352" s="443" t="str">
        <f t="shared" si="5"/>
        <v>0354 - Caseload Subaccount, Sales Tax Growth Account</v>
      </c>
    </row>
    <row r="353" spans="1:6" ht="15" x14ac:dyDescent="0.25">
      <c r="A353" s="405" t="s">
        <v>1100</v>
      </c>
      <c r="B353" t="s">
        <v>363</v>
      </c>
      <c r="C353" s="406" t="s">
        <v>1101</v>
      </c>
      <c r="D353" s="405" t="s">
        <v>401</v>
      </c>
      <c r="F353" s="443" t="str">
        <f t="shared" si="5"/>
        <v>0355 - Indigent Health Equity Subaccount, SalesTax Growth Account</v>
      </c>
    </row>
    <row r="354" spans="1:6" ht="15" x14ac:dyDescent="0.25">
      <c r="A354" s="405" t="s">
        <v>1102</v>
      </c>
      <c r="B354" t="s">
        <v>363</v>
      </c>
      <c r="C354" s="406" t="s">
        <v>1103</v>
      </c>
      <c r="D354" s="405" t="s">
        <v>401</v>
      </c>
      <c r="F354" s="443" t="str">
        <f t="shared" si="5"/>
        <v>0356 - Community Health Equity Subaccount, Sales Tax Growth Account</v>
      </c>
    </row>
    <row r="355" spans="1:6" ht="15" x14ac:dyDescent="0.25">
      <c r="A355" s="405" t="s">
        <v>1104</v>
      </c>
      <c r="B355" t="s">
        <v>363</v>
      </c>
      <c r="C355" s="406" t="s">
        <v>1105</v>
      </c>
      <c r="D355" s="405" t="s">
        <v>401</v>
      </c>
      <c r="F355" s="443" t="str">
        <f t="shared" si="5"/>
        <v>0357 - Mental Health Equity Subaccount, Sales Tax Growth Account</v>
      </c>
    </row>
    <row r="356" spans="1:6" ht="15" x14ac:dyDescent="0.25">
      <c r="A356" s="405" t="s">
        <v>1106</v>
      </c>
      <c r="B356" t="s">
        <v>363</v>
      </c>
      <c r="C356" s="406" t="s">
        <v>1107</v>
      </c>
      <c r="D356" s="405" t="s">
        <v>401</v>
      </c>
      <c r="F356" s="443" t="str">
        <f t="shared" si="5"/>
        <v>0358 - State Hospital Mental Health Equity Subaccount, Sales Tax Growth Account</v>
      </c>
    </row>
    <row r="357" spans="1:6" ht="15" x14ac:dyDescent="0.25">
      <c r="A357" s="405" t="s">
        <v>1108</v>
      </c>
      <c r="B357" t="s">
        <v>363</v>
      </c>
      <c r="C357" s="406" t="s">
        <v>1109</v>
      </c>
      <c r="D357" s="405" t="s">
        <v>401</v>
      </c>
      <c r="F357" s="443" t="str">
        <f t="shared" si="5"/>
        <v>0359 - County Medical Services Program Subaccount, Sales Tax Growth Account</v>
      </c>
    </row>
    <row r="358" spans="1:6" ht="15" x14ac:dyDescent="0.25">
      <c r="A358" s="405" t="s">
        <v>1110</v>
      </c>
      <c r="B358" t="s">
        <v>363</v>
      </c>
      <c r="C358" s="406" t="s">
        <v>1111</v>
      </c>
      <c r="D358" s="405" t="s">
        <v>401</v>
      </c>
      <c r="F358" s="443" t="str">
        <f t="shared" si="5"/>
        <v>0360 - State Mandates Claims Fund</v>
      </c>
    </row>
    <row r="359" spans="1:6" ht="15" x14ac:dyDescent="0.25">
      <c r="A359" s="405" t="s">
        <v>1112</v>
      </c>
      <c r="B359" t="s">
        <v>363</v>
      </c>
      <c r="C359" s="406" t="s">
        <v>1113</v>
      </c>
      <c r="D359" s="405" t="s">
        <v>401</v>
      </c>
      <c r="F359" s="443" t="str">
        <f t="shared" si="5"/>
        <v>0361 - General Growth Subaccount, Sales Tax Growth Account</v>
      </c>
    </row>
    <row r="360" spans="1:6" ht="15" x14ac:dyDescent="0.25">
      <c r="A360" s="405" t="s">
        <v>1114</v>
      </c>
      <c r="B360" t="s">
        <v>363</v>
      </c>
      <c r="C360" s="406" t="s">
        <v>1115</v>
      </c>
      <c r="D360" s="405" t="s">
        <v>401</v>
      </c>
      <c r="F360" s="443" t="str">
        <f t="shared" si="5"/>
        <v>0362 - Base Restoration Subaccount, Sales Tax Growth Account</v>
      </c>
    </row>
    <row r="361" spans="1:6" ht="15" x14ac:dyDescent="0.25">
      <c r="A361" s="405" t="s">
        <v>1116</v>
      </c>
      <c r="B361" t="s">
        <v>363</v>
      </c>
      <c r="C361" s="406" t="s">
        <v>1117</v>
      </c>
      <c r="D361" s="405" t="s">
        <v>401</v>
      </c>
      <c r="F361" s="443" t="str">
        <f t="shared" si="5"/>
        <v>0363 - Special Equity Subaccount, Sales Tax Growth Account</v>
      </c>
    </row>
    <row r="362" spans="1:6" ht="15" x14ac:dyDescent="0.25">
      <c r="A362" s="405" t="s">
        <v>1118</v>
      </c>
      <c r="B362" t="s">
        <v>363</v>
      </c>
      <c r="C362" s="406" t="s">
        <v>1119</v>
      </c>
      <c r="D362" s="405" t="s">
        <v>396</v>
      </c>
      <c r="F362" s="443" t="str">
        <f t="shared" si="5"/>
        <v>0364 - American Heritage Rodeo Foundation License Plate Account, General Fund</v>
      </c>
    </row>
    <row r="363" spans="1:6" ht="15" x14ac:dyDescent="0.25">
      <c r="A363" s="405" t="s">
        <v>1120</v>
      </c>
      <c r="B363" t="s">
        <v>363</v>
      </c>
      <c r="C363" s="406" t="s">
        <v>1121</v>
      </c>
      <c r="D363" s="405" t="s">
        <v>401</v>
      </c>
      <c r="F363" s="443" t="str">
        <f t="shared" si="5"/>
        <v>0365 - Historic Property Maintenance Fund</v>
      </c>
    </row>
    <row r="364" spans="1:6" ht="15" x14ac:dyDescent="0.25">
      <c r="A364" s="405" t="s">
        <v>1122</v>
      </c>
      <c r="B364" t="s">
        <v>364</v>
      </c>
      <c r="C364" s="406" t="s">
        <v>1123</v>
      </c>
      <c r="D364" s="405" t="s">
        <v>249</v>
      </c>
      <c r="F364" s="443" t="str">
        <f t="shared" si="5"/>
        <v>0366 - Indian Gaming Revenue Sharing Trust Fund</v>
      </c>
    </row>
    <row r="365" spans="1:6" ht="15" x14ac:dyDescent="0.25">
      <c r="A365" s="405" t="s">
        <v>1124</v>
      </c>
      <c r="B365" t="s">
        <v>363</v>
      </c>
      <c r="C365" s="406" t="s">
        <v>1125</v>
      </c>
      <c r="D365" s="405" t="s">
        <v>401</v>
      </c>
      <c r="F365" s="443" t="str">
        <f t="shared" si="5"/>
        <v>0367 - Indian Gaming Special Distribution Fund</v>
      </c>
    </row>
    <row r="366" spans="1:6" ht="15" x14ac:dyDescent="0.25">
      <c r="A366" s="405" t="s">
        <v>1126</v>
      </c>
      <c r="B366" t="s">
        <v>363</v>
      </c>
      <c r="C366" s="406" t="s">
        <v>1127</v>
      </c>
      <c r="D366" s="405" t="s">
        <v>401</v>
      </c>
      <c r="F366" s="443" t="str">
        <f t="shared" si="5"/>
        <v>0368 - Asbestos Consultant Certification,Asbestos Training and Consultant Certification</v>
      </c>
    </row>
    <row r="367" spans="1:6" ht="15" x14ac:dyDescent="0.25">
      <c r="A367" s="405" t="s">
        <v>1128</v>
      </c>
      <c r="B367" t="s">
        <v>363</v>
      </c>
      <c r="C367" s="406" t="s">
        <v>1129</v>
      </c>
      <c r="D367" s="405" t="s">
        <v>401</v>
      </c>
      <c r="F367" s="443" t="str">
        <f t="shared" si="5"/>
        <v>0369 - Asbestos Training Approval, Asbestos Training and Consultant Certification Fd</v>
      </c>
    </row>
    <row r="368" spans="1:6" ht="15" x14ac:dyDescent="0.25">
      <c r="A368" s="405" t="s">
        <v>1130</v>
      </c>
      <c r="B368" t="s">
        <v>363</v>
      </c>
      <c r="C368" s="406" t="s">
        <v>1131</v>
      </c>
      <c r="D368" s="405" t="s">
        <v>401</v>
      </c>
      <c r="F368" s="443" t="str">
        <f t="shared" si="5"/>
        <v>0371 - CA Beach &amp; Coastal Enhancement Acct, CA Environmental License Plate Fd</v>
      </c>
    </row>
    <row r="369" spans="1:6" ht="15" x14ac:dyDescent="0.25">
      <c r="A369" s="405" t="s">
        <v>1132</v>
      </c>
      <c r="B369" t="s">
        <v>363</v>
      </c>
      <c r="C369" s="406" t="s">
        <v>1133</v>
      </c>
      <c r="D369" s="405" t="s">
        <v>401</v>
      </c>
      <c r="F369" s="443" t="str">
        <f t="shared" si="5"/>
        <v>0372 - Disaster Relief Fund</v>
      </c>
    </row>
    <row r="370" spans="1:6" ht="15" x14ac:dyDescent="0.25">
      <c r="A370" s="405" t="s">
        <v>1134</v>
      </c>
      <c r="B370" t="s">
        <v>363</v>
      </c>
      <c r="C370" s="406" t="s">
        <v>1135</v>
      </c>
      <c r="D370" s="405" t="s">
        <v>401</v>
      </c>
      <c r="F370" s="443" t="str">
        <f t="shared" si="5"/>
        <v>0373 - San Francisco-Oakland Bay Bridge and I-880 Cypress Structure Disaster Fund</v>
      </c>
    </row>
    <row r="371" spans="1:6" ht="15" x14ac:dyDescent="0.25">
      <c r="A371" s="405" t="s">
        <v>1136</v>
      </c>
      <c r="B371" t="s">
        <v>363</v>
      </c>
      <c r="C371" s="406" t="s">
        <v>1137</v>
      </c>
      <c r="D371" s="405" t="s">
        <v>401</v>
      </c>
      <c r="F371" s="443" t="str">
        <f t="shared" si="5"/>
        <v>0374 - Special Fund for Economic Uncertainties</v>
      </c>
    </row>
    <row r="372" spans="1:6" ht="15" x14ac:dyDescent="0.25">
      <c r="A372" s="405" t="s">
        <v>1138</v>
      </c>
      <c r="B372" t="s">
        <v>363</v>
      </c>
      <c r="C372" s="406" t="s">
        <v>1139</v>
      </c>
      <c r="D372" s="405" t="s">
        <v>401</v>
      </c>
      <c r="F372" s="443" t="str">
        <f t="shared" si="5"/>
        <v>0375 - Disaster Response-Emerg Operations Acc, Special Fund for Economic Uncertainties</v>
      </c>
    </row>
    <row r="373" spans="1:6" ht="15" x14ac:dyDescent="0.25">
      <c r="A373" s="405" t="s">
        <v>1140</v>
      </c>
      <c r="B373" t="s">
        <v>363</v>
      </c>
      <c r="C373" s="406" t="s">
        <v>1141</v>
      </c>
      <c r="D373" s="405" t="s">
        <v>401</v>
      </c>
      <c r="F373" s="443" t="str">
        <f t="shared" si="5"/>
        <v>0376 - Speech-Language Pathology and Audiology and Hearing Aid Dispensers Fund</v>
      </c>
    </row>
    <row r="374" spans="1:6" ht="15" x14ac:dyDescent="0.25">
      <c r="A374" s="405" t="s">
        <v>1142</v>
      </c>
      <c r="B374" t="s">
        <v>363</v>
      </c>
      <c r="C374" s="406" t="s">
        <v>1143</v>
      </c>
      <c r="D374" s="405" t="s">
        <v>401</v>
      </c>
      <c r="F374" s="443" t="str">
        <f t="shared" si="5"/>
        <v>0377 - 1987 Higher Education Earthquake Acct, Disaster Resp - Emerg Operations Acct</v>
      </c>
    </row>
    <row r="375" spans="1:6" ht="15" x14ac:dyDescent="0.25">
      <c r="A375" s="405" t="s">
        <v>1144</v>
      </c>
      <c r="B375" t="s">
        <v>363</v>
      </c>
      <c r="C375" s="406" t="s">
        <v>1145</v>
      </c>
      <c r="D375" s="405" t="s">
        <v>401</v>
      </c>
      <c r="F375" s="443" t="str">
        <f t="shared" si="5"/>
        <v>0378 - False Claims Act Fund</v>
      </c>
    </row>
    <row r="376" spans="1:6" ht="15" x14ac:dyDescent="0.25">
      <c r="A376" s="405" t="s">
        <v>1146</v>
      </c>
      <c r="B376" t="s">
        <v>363</v>
      </c>
      <c r="C376" s="406" t="s">
        <v>1147</v>
      </c>
      <c r="D376" s="405" t="s">
        <v>401</v>
      </c>
      <c r="F376" s="443" t="str">
        <f t="shared" si="5"/>
        <v>0379 - State Historic Building Code Fund</v>
      </c>
    </row>
    <row r="377" spans="1:6" ht="15" x14ac:dyDescent="0.25">
      <c r="A377" s="405" t="s">
        <v>1148</v>
      </c>
      <c r="B377" t="s">
        <v>363</v>
      </c>
      <c r="C377" s="406" t="s">
        <v>1149</v>
      </c>
      <c r="D377" s="405" t="s">
        <v>401</v>
      </c>
      <c r="F377" s="443" t="str">
        <f t="shared" si="5"/>
        <v>0380 - State Dental Auxiliary Fund</v>
      </c>
    </row>
    <row r="378" spans="1:6" ht="15" x14ac:dyDescent="0.25">
      <c r="A378" s="405" t="s">
        <v>1150</v>
      </c>
      <c r="B378" t="s">
        <v>363</v>
      </c>
      <c r="C378" s="406" t="s">
        <v>1151</v>
      </c>
      <c r="D378" s="405" t="s">
        <v>401</v>
      </c>
      <c r="F378" s="443" t="str">
        <f t="shared" si="5"/>
        <v>0381 - Public Interest Research, Development, and Demonstration Fund</v>
      </c>
    </row>
    <row r="379" spans="1:6" ht="15" x14ac:dyDescent="0.25">
      <c r="A379" s="405" t="s">
        <v>1152</v>
      </c>
      <c r="B379" t="s">
        <v>363</v>
      </c>
      <c r="C379" s="406" t="s">
        <v>1153</v>
      </c>
      <c r="D379" s="405" t="s">
        <v>401</v>
      </c>
      <c r="F379" s="443" t="str">
        <f t="shared" si="5"/>
        <v>0382 - Renewable Resource Trust Fund</v>
      </c>
    </row>
    <row r="380" spans="1:6" ht="15" x14ac:dyDescent="0.25">
      <c r="A380" s="405" t="s">
        <v>1154</v>
      </c>
      <c r="B380" t="s">
        <v>363</v>
      </c>
      <c r="C380" s="406" t="s">
        <v>1155</v>
      </c>
      <c r="D380" s="405" t="s">
        <v>401</v>
      </c>
      <c r="F380" s="443" t="str">
        <f t="shared" si="5"/>
        <v>0383 - Natural Resources Infrastructure Fund</v>
      </c>
    </row>
    <row r="381" spans="1:6" ht="15" x14ac:dyDescent="0.25">
      <c r="A381" s="405" t="s">
        <v>1156</v>
      </c>
      <c r="B381" t="s">
        <v>363</v>
      </c>
      <c r="C381" s="406" t="s">
        <v>1157</v>
      </c>
      <c r="D381" s="405" t="s">
        <v>401</v>
      </c>
      <c r="F381" s="443" t="str">
        <f t="shared" si="5"/>
        <v>0384 - The Salmon and Steelhead Trout Restoration Account</v>
      </c>
    </row>
    <row r="382" spans="1:6" ht="15" x14ac:dyDescent="0.25">
      <c r="A382" s="405" t="s">
        <v>1158</v>
      </c>
      <c r="B382" t="s">
        <v>363</v>
      </c>
      <c r="C382" s="406" t="s">
        <v>1159</v>
      </c>
      <c r="D382" s="405" t="s">
        <v>401</v>
      </c>
      <c r="F382" s="443" t="str">
        <f t="shared" si="5"/>
        <v>0385 - The Fish and Wildlife Resources Stewardship Account</v>
      </c>
    </row>
    <row r="383" spans="1:6" ht="15" x14ac:dyDescent="0.25">
      <c r="A383" s="405" t="s">
        <v>1160</v>
      </c>
      <c r="B383" t="s">
        <v>363</v>
      </c>
      <c r="C383" s="406" t="s">
        <v>1161</v>
      </c>
      <c r="D383" s="405" t="s">
        <v>401</v>
      </c>
      <c r="F383" s="443" t="str">
        <f t="shared" si="5"/>
        <v>0386 - Solid Waste Disposal Site Cleanup Trust Fund</v>
      </c>
    </row>
    <row r="384" spans="1:6" ht="15" x14ac:dyDescent="0.25">
      <c r="A384" s="405" t="s">
        <v>1162</v>
      </c>
      <c r="B384" t="s">
        <v>363</v>
      </c>
      <c r="C384" s="406" t="s">
        <v>1163</v>
      </c>
      <c r="D384" s="405" t="s">
        <v>401</v>
      </c>
      <c r="F384" s="443" t="str">
        <f t="shared" si="5"/>
        <v>0387 - Integrated Waste Management Account, Integrated Waste Management Fund</v>
      </c>
    </row>
    <row r="385" spans="1:6" ht="15" x14ac:dyDescent="0.25">
      <c r="A385" s="405" t="s">
        <v>1164</v>
      </c>
      <c r="B385" t="s">
        <v>363</v>
      </c>
      <c r="C385" s="406" t="s">
        <v>1165</v>
      </c>
      <c r="D385" s="405" t="s">
        <v>401</v>
      </c>
      <c r="F385" s="443" t="str">
        <f t="shared" si="5"/>
        <v>0389 - Integrated Waste Management Fund</v>
      </c>
    </row>
    <row r="386" spans="1:6" ht="15" x14ac:dyDescent="0.25">
      <c r="A386" s="405" t="s">
        <v>1166</v>
      </c>
      <c r="B386" t="s">
        <v>363</v>
      </c>
      <c r="C386" s="406" t="s">
        <v>1167</v>
      </c>
      <c r="D386" s="405" t="s">
        <v>401</v>
      </c>
      <c r="F386" s="443" t="str">
        <f t="shared" si="5"/>
        <v>0390 - State School Construction Fund</v>
      </c>
    </row>
    <row r="387" spans="1:6" ht="15" x14ac:dyDescent="0.25">
      <c r="A387" s="405" t="s">
        <v>1168</v>
      </c>
      <c r="B387" t="s">
        <v>363</v>
      </c>
      <c r="C387" s="406" t="s">
        <v>1169</v>
      </c>
      <c r="D387" s="405" t="s">
        <v>401</v>
      </c>
      <c r="F387" s="443" t="str">
        <f t="shared" ref="F387:F450" si="6">_xlfn.CONCAT(A387," - ",C387)</f>
        <v>0391 - State Parks and Recreation Fund</v>
      </c>
    </row>
    <row r="388" spans="1:6" ht="15" x14ac:dyDescent="0.25">
      <c r="A388" s="405" t="s">
        <v>1170</v>
      </c>
      <c r="B388" t="s">
        <v>363</v>
      </c>
      <c r="C388" s="406" t="s">
        <v>1169</v>
      </c>
      <c r="D388" s="405" t="s">
        <v>401</v>
      </c>
      <c r="F388" s="443" t="str">
        <f t="shared" si="6"/>
        <v>0392 - State Parks and Recreation Fund</v>
      </c>
    </row>
    <row r="389" spans="1:6" ht="15" x14ac:dyDescent="0.25">
      <c r="A389" s="405" t="s">
        <v>1171</v>
      </c>
      <c r="B389" t="s">
        <v>363</v>
      </c>
      <c r="C389" s="406" t="s">
        <v>1172</v>
      </c>
      <c r="D389" s="405" t="s">
        <v>401</v>
      </c>
      <c r="F389" s="443" t="str">
        <f t="shared" si="6"/>
        <v>0393 - Job Creation Investment Fund</v>
      </c>
    </row>
    <row r="390" spans="1:6" ht="15" x14ac:dyDescent="0.25">
      <c r="A390" s="405" t="s">
        <v>1173</v>
      </c>
      <c r="B390" t="s">
        <v>363</v>
      </c>
      <c r="C390" s="406" t="s">
        <v>1174</v>
      </c>
      <c r="D390" s="405" t="s">
        <v>401</v>
      </c>
      <c r="F390" s="443" t="str">
        <f t="shared" si="6"/>
        <v>0394 - Fines and Forfeitures Account, State Parks and Recreation Fund</v>
      </c>
    </row>
    <row r="391" spans="1:6" ht="15" x14ac:dyDescent="0.25">
      <c r="A391" s="405" t="s">
        <v>1175</v>
      </c>
      <c r="B391" t="s">
        <v>363</v>
      </c>
      <c r="C391" s="406" t="s">
        <v>1176</v>
      </c>
      <c r="D391" s="405" t="s">
        <v>401</v>
      </c>
      <c r="F391" s="443" t="str">
        <f t="shared" si="6"/>
        <v>0395 - Coastal Zone Constructional Conversion Account, State Parks &amp; Recreation Fund</v>
      </c>
    </row>
    <row r="392" spans="1:6" ht="15" x14ac:dyDescent="0.25">
      <c r="A392" s="405" t="s">
        <v>1177</v>
      </c>
      <c r="B392" t="s">
        <v>363</v>
      </c>
      <c r="C392" s="406" t="s">
        <v>1178</v>
      </c>
      <c r="D392" s="405" t="s">
        <v>401</v>
      </c>
      <c r="F392" s="443" t="str">
        <f t="shared" si="6"/>
        <v>0396 - Self-Insurance Plans Fund</v>
      </c>
    </row>
    <row r="393" spans="1:6" ht="15" x14ac:dyDescent="0.25">
      <c r="A393" s="405" t="s">
        <v>1179</v>
      </c>
      <c r="B393" t="s">
        <v>363</v>
      </c>
      <c r="C393" s="406" t="s">
        <v>1180</v>
      </c>
      <c r="D393" s="405" t="s">
        <v>401</v>
      </c>
      <c r="F393" s="443" t="str">
        <f t="shared" si="6"/>
        <v>0397 - California State Police Fund</v>
      </c>
    </row>
    <row r="394" spans="1:6" ht="15" x14ac:dyDescent="0.25">
      <c r="A394" s="405" t="s">
        <v>1181</v>
      </c>
      <c r="B394" t="s">
        <v>363</v>
      </c>
      <c r="C394" s="406" t="s">
        <v>1182</v>
      </c>
      <c r="D394" s="405" t="s">
        <v>401</v>
      </c>
      <c r="F394" s="443" t="str">
        <f t="shared" si="6"/>
        <v>0398 - Strong-Motion Instrumentation Special Fund</v>
      </c>
    </row>
    <row r="395" spans="1:6" ht="15" x14ac:dyDescent="0.25">
      <c r="A395" s="405" t="s">
        <v>1183</v>
      </c>
      <c r="B395" t="s">
        <v>363</v>
      </c>
      <c r="C395" s="406" t="s">
        <v>1184</v>
      </c>
      <c r="D395" s="405" t="s">
        <v>401</v>
      </c>
      <c r="F395" s="443" t="str">
        <f t="shared" si="6"/>
        <v>0399 - Structural Pest Control Education and Enforcement Fund</v>
      </c>
    </row>
    <row r="396" spans="1:6" ht="15" x14ac:dyDescent="0.25">
      <c r="A396" s="405" t="s">
        <v>1185</v>
      </c>
      <c r="B396" t="s">
        <v>363</v>
      </c>
      <c r="C396" s="406" t="s">
        <v>1186</v>
      </c>
      <c r="D396" s="405" t="s">
        <v>401</v>
      </c>
      <c r="F396" s="443" t="str">
        <f t="shared" si="6"/>
        <v>0400 - Real Estate Appraisers Regulation Fund</v>
      </c>
    </row>
    <row r="397" spans="1:6" ht="15" x14ac:dyDescent="0.25">
      <c r="A397" s="405" t="s">
        <v>1187</v>
      </c>
      <c r="B397" t="s">
        <v>364</v>
      </c>
      <c r="C397" s="406" t="s">
        <v>1188</v>
      </c>
      <c r="D397" s="405" t="s">
        <v>250</v>
      </c>
      <c r="F397" s="443" t="str">
        <f t="shared" si="6"/>
        <v>0402 - Safe, Clean, Reliable Water Supply Fund</v>
      </c>
    </row>
    <row r="398" spans="1:6" ht="15" x14ac:dyDescent="0.25">
      <c r="A398" s="405" t="s">
        <v>1189</v>
      </c>
      <c r="B398" t="s">
        <v>364</v>
      </c>
      <c r="C398" s="406" t="s">
        <v>1190</v>
      </c>
      <c r="D398" s="405" t="s">
        <v>250</v>
      </c>
      <c r="F398" s="443" t="str">
        <f t="shared" si="6"/>
        <v>0403 - Delta Improvement Account</v>
      </c>
    </row>
    <row r="399" spans="1:6" ht="15" x14ac:dyDescent="0.25">
      <c r="A399" s="405" t="s">
        <v>1191</v>
      </c>
      <c r="B399" t="s">
        <v>364</v>
      </c>
      <c r="C399" s="406" t="s">
        <v>1192</v>
      </c>
      <c r="D399" s="405" t="s">
        <v>250</v>
      </c>
      <c r="F399" s="443" t="str">
        <f t="shared" si="6"/>
        <v>0404 - Central Valley Project Improvement Subaccount</v>
      </c>
    </row>
    <row r="400" spans="1:6" ht="15" x14ac:dyDescent="0.25">
      <c r="A400" s="405" t="s">
        <v>1193</v>
      </c>
      <c r="B400" t="s">
        <v>364</v>
      </c>
      <c r="C400" s="406" t="s">
        <v>1194</v>
      </c>
      <c r="D400" s="405" t="s">
        <v>250</v>
      </c>
      <c r="F400" s="443" t="str">
        <f t="shared" si="6"/>
        <v>0405 - Bay-Delta Agreement Subaccount</v>
      </c>
    </row>
    <row r="401" spans="1:6" ht="15" x14ac:dyDescent="0.25">
      <c r="A401" s="405" t="s">
        <v>1195</v>
      </c>
      <c r="B401" t="s">
        <v>363</v>
      </c>
      <c r="C401" s="406" t="s">
        <v>1196</v>
      </c>
      <c r="D401" s="405" t="s">
        <v>401</v>
      </c>
      <c r="F401" s="443" t="str">
        <f t="shared" si="6"/>
        <v>0406 - Tax Preparers Fund</v>
      </c>
    </row>
    <row r="402" spans="1:6" ht="15" x14ac:dyDescent="0.25">
      <c r="A402" s="405" t="s">
        <v>1197</v>
      </c>
      <c r="B402" t="s">
        <v>363</v>
      </c>
      <c r="C402" s="406" t="s">
        <v>1198</v>
      </c>
      <c r="D402" s="405" t="s">
        <v>401</v>
      </c>
      <c r="F402" s="443" t="str">
        <f t="shared" si="6"/>
        <v>0407 - Teacher Credentials Fund</v>
      </c>
    </row>
    <row r="403" spans="1:6" ht="15" x14ac:dyDescent="0.25">
      <c r="A403" s="405" t="s">
        <v>1199</v>
      </c>
      <c r="B403" t="s">
        <v>363</v>
      </c>
      <c r="C403" s="406" t="s">
        <v>1200</v>
      </c>
      <c r="D403" s="405" t="s">
        <v>401</v>
      </c>
      <c r="F403" s="443" t="str">
        <f t="shared" si="6"/>
        <v>0408 - Test Development and Administration Account, Teacher Credentials Fund</v>
      </c>
    </row>
    <row r="404" spans="1:6" ht="15" x14ac:dyDescent="0.25">
      <c r="A404" s="405" t="s">
        <v>1201</v>
      </c>
      <c r="B404" t="s">
        <v>364</v>
      </c>
      <c r="C404" s="406" t="s">
        <v>1202</v>
      </c>
      <c r="D404" s="405" t="s">
        <v>250</v>
      </c>
      <c r="F404" s="443" t="str">
        <f t="shared" si="6"/>
        <v>0409 - Delta Levee Rehabilitation Subaccount</v>
      </c>
    </row>
    <row r="405" spans="1:6" ht="15" x14ac:dyDescent="0.25">
      <c r="A405" s="405" t="s">
        <v>1203</v>
      </c>
      <c r="B405" t="s">
        <v>363</v>
      </c>
      <c r="C405" s="406" t="s">
        <v>1204</v>
      </c>
      <c r="D405" s="405" t="s">
        <v>401</v>
      </c>
      <c r="F405" s="443" t="str">
        <f t="shared" si="6"/>
        <v>0410 - Transcript Reimbursement Fund</v>
      </c>
    </row>
    <row r="406" spans="1:6" ht="15" x14ac:dyDescent="0.25">
      <c r="A406" s="405" t="s">
        <v>1205</v>
      </c>
      <c r="B406" t="s">
        <v>363</v>
      </c>
      <c r="C406" s="406" t="s">
        <v>1206</v>
      </c>
      <c r="D406" s="405" t="s">
        <v>401</v>
      </c>
      <c r="F406" s="443" t="str">
        <f t="shared" si="6"/>
        <v>0411 - Residential Care Facilities for Persons with Chronic Life Threatening Illness Fd</v>
      </c>
    </row>
    <row r="407" spans="1:6" ht="15" x14ac:dyDescent="0.25">
      <c r="A407" s="405" t="s">
        <v>1207</v>
      </c>
      <c r="B407" t="s">
        <v>363</v>
      </c>
      <c r="C407" s="406" t="s">
        <v>1208</v>
      </c>
      <c r="D407" s="405" t="s">
        <v>401</v>
      </c>
      <c r="F407" s="443" t="str">
        <f t="shared" si="6"/>
        <v>0412 - Transportation Rate Fund</v>
      </c>
    </row>
    <row r="408" spans="1:6" ht="15" x14ac:dyDescent="0.25">
      <c r="A408" s="405" t="s">
        <v>1209</v>
      </c>
      <c r="B408" t="s">
        <v>364</v>
      </c>
      <c r="C408" s="406" t="s">
        <v>1210</v>
      </c>
      <c r="D408" s="405" t="s">
        <v>250</v>
      </c>
      <c r="F408" s="443" t="str">
        <f t="shared" si="6"/>
        <v>0413 - South Delta Barriers Subaccount</v>
      </c>
    </row>
    <row r="409" spans="1:6" ht="15" x14ac:dyDescent="0.25">
      <c r="A409" s="405" t="s">
        <v>1211</v>
      </c>
      <c r="B409" t="s">
        <v>364</v>
      </c>
      <c r="C409" s="406" t="s">
        <v>1212</v>
      </c>
      <c r="D409" s="405" t="s">
        <v>250</v>
      </c>
      <c r="F409" s="443" t="str">
        <f t="shared" si="6"/>
        <v>0414 - Delta Recreation Subaccount</v>
      </c>
    </row>
    <row r="410" spans="1:6" ht="15" x14ac:dyDescent="0.25">
      <c r="A410" s="405" t="s">
        <v>1213</v>
      </c>
      <c r="B410" t="s">
        <v>364</v>
      </c>
      <c r="C410" s="406" t="s">
        <v>1214</v>
      </c>
      <c r="D410" s="405" t="s">
        <v>250</v>
      </c>
      <c r="F410" s="443" t="str">
        <f t="shared" si="6"/>
        <v>0415 - CALFED Subaccount</v>
      </c>
    </row>
    <row r="411" spans="1:6" ht="15" x14ac:dyDescent="0.25">
      <c r="A411" s="405" t="s">
        <v>1215</v>
      </c>
      <c r="B411" t="s">
        <v>364</v>
      </c>
      <c r="C411" s="406" t="s">
        <v>1216</v>
      </c>
      <c r="D411" s="405" t="s">
        <v>250</v>
      </c>
      <c r="F411" s="443" t="str">
        <f t="shared" si="6"/>
        <v>0416 - Clean Water and Water Recycling Account</v>
      </c>
    </row>
    <row r="412" spans="1:6" ht="15" x14ac:dyDescent="0.25">
      <c r="A412" s="405" t="s">
        <v>1217</v>
      </c>
      <c r="B412" t="s">
        <v>364</v>
      </c>
      <c r="C412" s="406" t="s">
        <v>1218</v>
      </c>
      <c r="D412" s="405" t="s">
        <v>250</v>
      </c>
      <c r="F412" s="443" t="str">
        <f t="shared" si="6"/>
        <v>0417 - State Revolving Fund Loan Subaccount</v>
      </c>
    </row>
    <row r="413" spans="1:6" ht="15" x14ac:dyDescent="0.25">
      <c r="A413" s="405" t="s">
        <v>1219</v>
      </c>
      <c r="B413" t="s">
        <v>364</v>
      </c>
      <c r="C413" s="406" t="s">
        <v>1220</v>
      </c>
      <c r="D413" s="405" t="s">
        <v>250</v>
      </c>
      <c r="F413" s="443" t="str">
        <f t="shared" si="6"/>
        <v>0418 - Small Communities Grant Subaccount</v>
      </c>
    </row>
    <row r="414" spans="1:6" ht="15" x14ac:dyDescent="0.25">
      <c r="A414" s="405" t="s">
        <v>1221</v>
      </c>
      <c r="B414" t="s">
        <v>364</v>
      </c>
      <c r="C414" s="406" t="s">
        <v>1222</v>
      </c>
      <c r="D414" s="405" t="s">
        <v>250</v>
      </c>
      <c r="F414" s="443" t="str">
        <f t="shared" si="6"/>
        <v>0419 - Water Recycling Subaccount</v>
      </c>
    </row>
    <row r="415" spans="1:6" ht="15" x14ac:dyDescent="0.25">
      <c r="A415" s="405" t="s">
        <v>1223</v>
      </c>
      <c r="B415" t="s">
        <v>363</v>
      </c>
      <c r="C415" t="s">
        <v>1224</v>
      </c>
      <c r="D415" s="405" t="s">
        <v>401</v>
      </c>
      <c r="F415" s="443" t="str">
        <f t="shared" si="6"/>
        <v>0420 - Vehicle Inspection Fund</v>
      </c>
    </row>
    <row r="416" spans="1:6" ht="15" x14ac:dyDescent="0.25">
      <c r="A416" s="405" t="s">
        <v>1225</v>
      </c>
      <c r="B416" t="s">
        <v>363</v>
      </c>
      <c r="C416" s="406" t="s">
        <v>1226</v>
      </c>
      <c r="D416" s="405" t="s">
        <v>401</v>
      </c>
      <c r="F416" s="443" t="str">
        <f t="shared" si="6"/>
        <v>0421 - Vehicle Inspection and Repair Fund</v>
      </c>
    </row>
    <row r="417" spans="1:6" ht="15" x14ac:dyDescent="0.25">
      <c r="A417" s="405" t="s">
        <v>1227</v>
      </c>
      <c r="B417" t="s">
        <v>364</v>
      </c>
      <c r="C417" s="406" t="s">
        <v>1228</v>
      </c>
      <c r="D417" s="405" t="s">
        <v>250</v>
      </c>
      <c r="F417" s="443" t="str">
        <f t="shared" si="6"/>
        <v>0422 - Drainage Management Subaccount</v>
      </c>
    </row>
    <row r="418" spans="1:6" ht="15" x14ac:dyDescent="0.25">
      <c r="A418" s="405" t="s">
        <v>1229</v>
      </c>
      <c r="B418" t="s">
        <v>364</v>
      </c>
      <c r="C418" s="406" t="s">
        <v>1230</v>
      </c>
      <c r="D418" s="405" t="s">
        <v>250</v>
      </c>
      <c r="F418" s="443" t="str">
        <f t="shared" si="6"/>
        <v>0423 - Delta Tributary Watershed Subaccount</v>
      </c>
    </row>
    <row r="419" spans="1:6" ht="15" x14ac:dyDescent="0.25">
      <c r="A419" s="405" t="s">
        <v>1231</v>
      </c>
      <c r="B419" t="s">
        <v>364</v>
      </c>
      <c r="C419" s="406" t="s">
        <v>1232</v>
      </c>
      <c r="D419" s="405" t="s">
        <v>250</v>
      </c>
      <c r="F419" s="443" t="str">
        <f t="shared" si="6"/>
        <v>0424 - Seawater Intrusion Control Subaccount</v>
      </c>
    </row>
    <row r="420" spans="1:6" ht="15" x14ac:dyDescent="0.25">
      <c r="A420" s="405" t="s">
        <v>1233</v>
      </c>
      <c r="B420" t="s">
        <v>363</v>
      </c>
      <c r="C420" s="406" t="s">
        <v>1234</v>
      </c>
      <c r="D420" s="405" t="s">
        <v>401</v>
      </c>
      <c r="F420" s="443" t="str">
        <f t="shared" si="6"/>
        <v>0425 - Victim - Witness Assistance Fund</v>
      </c>
    </row>
    <row r="421" spans="1:6" ht="15" x14ac:dyDescent="0.25">
      <c r="A421" s="405" t="s">
        <v>1235</v>
      </c>
      <c r="B421" t="s">
        <v>363</v>
      </c>
      <c r="C421" s="406" t="s">
        <v>1236</v>
      </c>
      <c r="D421" s="405" t="s">
        <v>396</v>
      </c>
      <c r="F421" s="443" t="str">
        <f t="shared" si="6"/>
        <v>0426 - Energy Efficiency Improvements Loan Fund</v>
      </c>
    </row>
    <row r="422" spans="1:6" ht="15" x14ac:dyDescent="0.25">
      <c r="A422" s="405" t="s">
        <v>1237</v>
      </c>
      <c r="B422" t="s">
        <v>363</v>
      </c>
      <c r="C422" s="406" t="s">
        <v>1238</v>
      </c>
      <c r="D422" s="405" t="s">
        <v>396</v>
      </c>
      <c r="F422" s="443" t="str">
        <f t="shared" si="6"/>
        <v>0427 - Clean Fuels Account</v>
      </c>
    </row>
    <row r="423" spans="1:6" ht="15" x14ac:dyDescent="0.25">
      <c r="A423" s="405" t="s">
        <v>1239</v>
      </c>
      <c r="B423" t="s">
        <v>363</v>
      </c>
      <c r="C423" s="406" t="s">
        <v>1240</v>
      </c>
      <c r="D423" s="405" t="s">
        <v>396</v>
      </c>
      <c r="F423" s="443" t="str">
        <f t="shared" si="6"/>
        <v>0428 - Hazardous Waste Management Planning Subaccount</v>
      </c>
    </row>
    <row r="424" spans="1:6" ht="15" x14ac:dyDescent="0.25">
      <c r="A424" s="405" t="s">
        <v>1241</v>
      </c>
      <c r="B424" t="s">
        <v>363</v>
      </c>
      <c r="C424" s="406" t="s">
        <v>1242</v>
      </c>
      <c r="D424" s="405" t="s">
        <v>396</v>
      </c>
      <c r="F424" s="443" t="str">
        <f t="shared" si="6"/>
        <v>0429 - Local Jurisdiction Energy Assistance Account</v>
      </c>
    </row>
    <row r="425" spans="1:6" ht="15" x14ac:dyDescent="0.25">
      <c r="A425" s="405" t="s">
        <v>1243</v>
      </c>
      <c r="B425" t="s">
        <v>363</v>
      </c>
      <c r="C425" s="406" t="s">
        <v>1244</v>
      </c>
      <c r="D425" s="405" t="s">
        <v>396</v>
      </c>
      <c r="F425" s="443" t="str">
        <f t="shared" si="6"/>
        <v>0430 - Hazardous Waste Enforcement Training Fund</v>
      </c>
    </row>
    <row r="426" spans="1:6" ht="15" x14ac:dyDescent="0.25">
      <c r="A426" s="405" t="s">
        <v>1245</v>
      </c>
      <c r="B426" t="s">
        <v>363</v>
      </c>
      <c r="C426" s="406" t="s">
        <v>1246</v>
      </c>
      <c r="D426" s="405" t="s">
        <v>396</v>
      </c>
      <c r="F426" s="443" t="str">
        <f t="shared" si="6"/>
        <v>0431 - Local Agency Technical Assistance Account</v>
      </c>
    </row>
    <row r="427" spans="1:6" ht="15" x14ac:dyDescent="0.25">
      <c r="A427" s="405" t="s">
        <v>1247</v>
      </c>
      <c r="B427" t="s">
        <v>363</v>
      </c>
      <c r="C427" s="406" t="s">
        <v>1248</v>
      </c>
      <c r="D427" s="405" t="s">
        <v>396</v>
      </c>
      <c r="F427" s="443" t="str">
        <f t="shared" si="6"/>
        <v>0433 - Methane Gas Hazard Reduction Account</v>
      </c>
    </row>
    <row r="428" spans="1:6" ht="15" x14ac:dyDescent="0.25">
      <c r="A428" s="405" t="s">
        <v>1249</v>
      </c>
      <c r="B428" t="s">
        <v>363</v>
      </c>
      <c r="C428" s="406" t="s">
        <v>1250</v>
      </c>
      <c r="D428" s="405" t="s">
        <v>396</v>
      </c>
      <c r="F428" s="443" t="str">
        <f t="shared" si="6"/>
        <v>0434 - Air Toxics Inventory and Assessment Account</v>
      </c>
    </row>
    <row r="429" spans="1:6" ht="15" x14ac:dyDescent="0.25">
      <c r="A429" s="405" t="s">
        <v>1251</v>
      </c>
      <c r="B429" t="s">
        <v>363</v>
      </c>
      <c r="C429" s="406" t="s">
        <v>1252</v>
      </c>
      <c r="D429" s="405" t="s">
        <v>396</v>
      </c>
      <c r="F429" s="443" t="str">
        <f t="shared" si="6"/>
        <v>0436 - Underground Storage Tank Tester Account</v>
      </c>
    </row>
    <row r="430" spans="1:6" ht="15" x14ac:dyDescent="0.25">
      <c r="A430" s="405" t="s">
        <v>1253</v>
      </c>
      <c r="B430" t="s">
        <v>363</v>
      </c>
      <c r="C430" s="406" t="s">
        <v>1254</v>
      </c>
      <c r="D430" s="405" t="s">
        <v>396</v>
      </c>
      <c r="F430" s="443" t="str">
        <f t="shared" si="6"/>
        <v>0437 - State Assistance For Fire Equipment Account</v>
      </c>
    </row>
    <row r="431" spans="1:6" ht="15" x14ac:dyDescent="0.25">
      <c r="A431" s="405" t="s">
        <v>1255</v>
      </c>
      <c r="B431" t="s">
        <v>363</v>
      </c>
      <c r="C431" s="406" t="s">
        <v>1256</v>
      </c>
      <c r="D431" s="405" t="s">
        <v>396</v>
      </c>
      <c r="F431" s="443" t="str">
        <f t="shared" si="6"/>
        <v>0438 - Supercomputer Center Account</v>
      </c>
    </row>
    <row r="432" spans="1:6" ht="15" x14ac:dyDescent="0.25">
      <c r="A432" s="405" t="s">
        <v>1257</v>
      </c>
      <c r="B432" t="s">
        <v>363</v>
      </c>
      <c r="C432" s="406" t="s">
        <v>1258</v>
      </c>
      <c r="D432" s="405" t="s">
        <v>401</v>
      </c>
      <c r="F432" s="443" t="str">
        <f t="shared" si="6"/>
        <v>0439 - Underground Storage Tank Cleanup Fund</v>
      </c>
    </row>
    <row r="433" spans="1:6" ht="15" x14ac:dyDescent="0.25">
      <c r="A433" s="405" t="s">
        <v>1259</v>
      </c>
      <c r="B433" t="s">
        <v>363</v>
      </c>
      <c r="C433" s="406" t="s">
        <v>1260</v>
      </c>
      <c r="D433" s="405" t="s">
        <v>396</v>
      </c>
      <c r="F433" s="443" t="str">
        <f t="shared" si="6"/>
        <v>0440 - Petroleum Underground Storage Tank Financing Account</v>
      </c>
    </row>
    <row r="434" spans="1:6" ht="15" x14ac:dyDescent="0.25">
      <c r="A434" s="405" t="s">
        <v>1261</v>
      </c>
      <c r="B434" t="s">
        <v>363</v>
      </c>
      <c r="C434" s="406" t="s">
        <v>1262</v>
      </c>
      <c r="D434" s="405" t="s">
        <v>396</v>
      </c>
      <c r="F434" s="443" t="str">
        <f t="shared" si="6"/>
        <v>0441 - Waste Management Incentive Account</v>
      </c>
    </row>
    <row r="435" spans="1:6" ht="15" x14ac:dyDescent="0.25">
      <c r="A435" s="405" t="s">
        <v>1263</v>
      </c>
      <c r="B435" t="s">
        <v>363</v>
      </c>
      <c r="C435" s="406" t="s">
        <v>1264</v>
      </c>
      <c r="D435" s="405" t="s">
        <v>396</v>
      </c>
      <c r="F435" s="443" t="str">
        <f t="shared" si="6"/>
        <v>0442 - California Olympic Training Account</v>
      </c>
    </row>
    <row r="436" spans="1:6" ht="15" x14ac:dyDescent="0.25">
      <c r="A436" s="405" t="s">
        <v>1265</v>
      </c>
      <c r="B436" t="s">
        <v>364</v>
      </c>
      <c r="C436" s="406" t="s">
        <v>1266</v>
      </c>
      <c r="D436" s="405" t="s">
        <v>250</v>
      </c>
      <c r="F436" s="443" t="str">
        <f t="shared" si="6"/>
        <v>0443 - Lake Tahoe Water Quality Subaccount</v>
      </c>
    </row>
    <row r="437" spans="1:6" ht="15" x14ac:dyDescent="0.25">
      <c r="A437" s="405" t="s">
        <v>1267</v>
      </c>
      <c r="B437" t="s">
        <v>364</v>
      </c>
      <c r="C437" s="406" t="s">
        <v>1268</v>
      </c>
      <c r="D437" s="405" t="s">
        <v>250</v>
      </c>
      <c r="F437" s="443" t="str">
        <f t="shared" si="6"/>
        <v>0444 - Water Supply Reliability Account</v>
      </c>
    </row>
    <row r="438" spans="1:6" ht="15" x14ac:dyDescent="0.25">
      <c r="A438" s="405" t="s">
        <v>1269</v>
      </c>
      <c r="B438" t="s">
        <v>364</v>
      </c>
      <c r="C438" s="406" t="s">
        <v>1270</v>
      </c>
      <c r="D438" s="405" t="s">
        <v>250</v>
      </c>
      <c r="F438" s="443" t="str">
        <f t="shared" si="6"/>
        <v>0445 - Feasibility Projects Subaccount</v>
      </c>
    </row>
    <row r="439" spans="1:6" ht="15" x14ac:dyDescent="0.25">
      <c r="A439" s="405" t="s">
        <v>1271</v>
      </c>
      <c r="B439" t="s">
        <v>364</v>
      </c>
      <c r="C439" s="406" t="s">
        <v>1272</v>
      </c>
      <c r="D439" s="405" t="s">
        <v>250</v>
      </c>
      <c r="F439" s="443" t="str">
        <f t="shared" si="6"/>
        <v>0446 - Water Conservation and Groundwater Recharge Subaccount</v>
      </c>
    </row>
    <row r="440" spans="1:6" ht="15" x14ac:dyDescent="0.25">
      <c r="A440" s="405" t="s">
        <v>1273</v>
      </c>
      <c r="B440" t="s">
        <v>363</v>
      </c>
      <c r="C440" s="406" t="s">
        <v>1274</v>
      </c>
      <c r="D440" s="405" t="s">
        <v>401</v>
      </c>
      <c r="F440" s="443" t="str">
        <f t="shared" si="6"/>
        <v>0447 - Wildlife Restoration Fund</v>
      </c>
    </row>
    <row r="441" spans="1:6" ht="15" x14ac:dyDescent="0.25">
      <c r="A441" s="405" t="s">
        <v>1275</v>
      </c>
      <c r="B441" t="s">
        <v>363</v>
      </c>
      <c r="C441" s="406" t="s">
        <v>1276</v>
      </c>
      <c r="D441" s="405" t="s">
        <v>401</v>
      </c>
      <c r="F441" s="443" t="str">
        <f t="shared" si="6"/>
        <v>0448 - Occupancy Compliance Monitoring Account,Tax Credit Allocation Fee Account</v>
      </c>
    </row>
    <row r="442" spans="1:6" ht="15" x14ac:dyDescent="0.25">
      <c r="A442" s="405" t="s">
        <v>1277</v>
      </c>
      <c r="B442" t="s">
        <v>363</v>
      </c>
      <c r="C442" s="406" t="s">
        <v>1278</v>
      </c>
      <c r="D442" s="405" t="s">
        <v>401</v>
      </c>
      <c r="F442" s="443" t="str">
        <f t="shared" si="6"/>
        <v>0449 - Winter Recreation Fund</v>
      </c>
    </row>
    <row r="443" spans="1:6" ht="15" x14ac:dyDescent="0.25">
      <c r="A443" s="405" t="s">
        <v>1279</v>
      </c>
      <c r="B443" t="s">
        <v>363</v>
      </c>
      <c r="C443" s="406" t="s">
        <v>1280</v>
      </c>
      <c r="D443" s="405" t="s">
        <v>401</v>
      </c>
      <c r="F443" s="443" t="str">
        <f t="shared" si="6"/>
        <v>0450 - Seismic Gas Valve Certification Fee Account</v>
      </c>
    </row>
    <row r="444" spans="1:6" ht="15" x14ac:dyDescent="0.25">
      <c r="A444" s="405" t="s">
        <v>1281</v>
      </c>
      <c r="B444" t="s">
        <v>363</v>
      </c>
      <c r="C444" s="406" t="s">
        <v>1282</v>
      </c>
      <c r="D444" s="405" t="s">
        <v>396</v>
      </c>
      <c r="F444" s="443" t="str">
        <f t="shared" si="6"/>
        <v>0451 - Manufactured Home License Fee Account</v>
      </c>
    </row>
    <row r="445" spans="1:6" ht="15" x14ac:dyDescent="0.25">
      <c r="A445" s="405" t="s">
        <v>1283</v>
      </c>
      <c r="B445" t="s">
        <v>363</v>
      </c>
      <c r="C445" s="406" t="s">
        <v>1284</v>
      </c>
      <c r="D445" s="405" t="s">
        <v>401</v>
      </c>
      <c r="F445" s="443" t="str">
        <f t="shared" si="6"/>
        <v>0452 - Elevator Safety Account</v>
      </c>
    </row>
    <row r="446" spans="1:6" ht="15" x14ac:dyDescent="0.25">
      <c r="A446" s="405" t="s">
        <v>1285</v>
      </c>
      <c r="B446" t="s">
        <v>363</v>
      </c>
      <c r="C446" s="406" t="s">
        <v>1286</v>
      </c>
      <c r="D446" s="405" t="s">
        <v>401</v>
      </c>
      <c r="F446" s="443" t="str">
        <f t="shared" si="6"/>
        <v>0453 - Pressure Vessel Account</v>
      </c>
    </row>
    <row r="447" spans="1:6" ht="15" x14ac:dyDescent="0.25">
      <c r="A447" s="405" t="s">
        <v>1287</v>
      </c>
      <c r="B447" t="s">
        <v>363</v>
      </c>
      <c r="C447" s="406" t="s">
        <v>1288</v>
      </c>
      <c r="D447" s="405" t="s">
        <v>396</v>
      </c>
      <c r="F447" s="443" t="str">
        <f t="shared" si="6"/>
        <v>0454 - Hazardous Substance Account</v>
      </c>
    </row>
    <row r="448" spans="1:6" ht="15" x14ac:dyDescent="0.25">
      <c r="A448" s="405" t="s">
        <v>1289</v>
      </c>
      <c r="B448" t="s">
        <v>363</v>
      </c>
      <c r="C448" s="406" t="s">
        <v>1290</v>
      </c>
      <c r="D448" s="405" t="s">
        <v>396</v>
      </c>
      <c r="F448" s="443" t="str">
        <f t="shared" si="6"/>
        <v>0455 - Hazardous Substance Subaccount</v>
      </c>
    </row>
    <row r="449" spans="1:6" ht="15" x14ac:dyDescent="0.25">
      <c r="A449" s="405" t="s">
        <v>1291</v>
      </c>
      <c r="B449" t="s">
        <v>363</v>
      </c>
      <c r="C449" s="406" t="s">
        <v>1292</v>
      </c>
      <c r="D449" s="405" t="s">
        <v>401</v>
      </c>
      <c r="F449" s="443" t="str">
        <f t="shared" si="6"/>
        <v>0456 - Expedited Site Remediation Trust Fund</v>
      </c>
    </row>
    <row r="450" spans="1:6" ht="15" x14ac:dyDescent="0.25">
      <c r="A450" s="405" t="s">
        <v>1293</v>
      </c>
      <c r="B450" t="s">
        <v>363</v>
      </c>
      <c r="C450" s="406" t="s">
        <v>1294</v>
      </c>
      <c r="D450" s="405" t="s">
        <v>401</v>
      </c>
      <c r="F450" s="443" t="str">
        <f t="shared" si="6"/>
        <v>0457 - Tax Credit Allocation Fee Account</v>
      </c>
    </row>
    <row r="451" spans="1:6" ht="15" x14ac:dyDescent="0.25">
      <c r="A451" s="405" t="s">
        <v>1295</v>
      </c>
      <c r="B451" t="s">
        <v>363</v>
      </c>
      <c r="C451" s="406" t="s">
        <v>1296</v>
      </c>
      <c r="D451" s="405" t="s">
        <v>396</v>
      </c>
      <c r="F451" s="443" t="str">
        <f t="shared" ref="F451:F514" si="7">_xlfn.CONCAT(A451," - ",C451)</f>
        <v>0458 - Site Operation and Maintenance Account, Hazardous Substances Account</v>
      </c>
    </row>
    <row r="452" spans="1:6" ht="15" x14ac:dyDescent="0.25">
      <c r="A452" s="405" t="s">
        <v>1297</v>
      </c>
      <c r="B452" t="s">
        <v>363</v>
      </c>
      <c r="C452" s="406" t="s">
        <v>1298</v>
      </c>
      <c r="D452" s="405" t="s">
        <v>401</v>
      </c>
      <c r="F452" s="443" t="str">
        <f t="shared" si="7"/>
        <v>0459 - Telephone Medical Advice Services Fund</v>
      </c>
    </row>
    <row r="453" spans="1:6" ht="15" x14ac:dyDescent="0.25">
      <c r="A453" s="405" t="s">
        <v>1299</v>
      </c>
      <c r="B453" t="s">
        <v>363</v>
      </c>
      <c r="C453" s="406" t="s">
        <v>1300</v>
      </c>
      <c r="D453" s="405" t="s">
        <v>396</v>
      </c>
      <c r="F453" s="443" t="str">
        <f t="shared" si="7"/>
        <v>0460 - Dealers Record of Sale Special Account</v>
      </c>
    </row>
    <row r="454" spans="1:6" ht="15" x14ac:dyDescent="0.25">
      <c r="A454" s="405" t="s">
        <v>1301</v>
      </c>
      <c r="B454" t="s">
        <v>363</v>
      </c>
      <c r="C454" s="406" t="s">
        <v>1302</v>
      </c>
      <c r="D454" s="405" t="s">
        <v>396</v>
      </c>
      <c r="F454" s="443" t="str">
        <f t="shared" si="7"/>
        <v>0461 - Public Utilities Commission Transportation Reimbursement Account</v>
      </c>
    </row>
    <row r="455" spans="1:6" ht="15" x14ac:dyDescent="0.25">
      <c r="A455" s="405" t="s">
        <v>1303</v>
      </c>
      <c r="B455" t="s">
        <v>363</v>
      </c>
      <c r="C455" s="406" t="s">
        <v>1304</v>
      </c>
      <c r="D455" s="405" t="s">
        <v>396</v>
      </c>
      <c r="F455" s="443" t="str">
        <f t="shared" si="7"/>
        <v>0462 - Public Utilities Commission Utilities Reimbursement Account</v>
      </c>
    </row>
    <row r="456" spans="1:6" ht="15" x14ac:dyDescent="0.25">
      <c r="A456" s="405" t="s">
        <v>1305</v>
      </c>
      <c r="B456" t="s">
        <v>363</v>
      </c>
      <c r="C456" s="406" t="s">
        <v>1306</v>
      </c>
      <c r="D456" s="405" t="s">
        <v>396</v>
      </c>
      <c r="F456" s="443" t="str">
        <f t="shared" si="7"/>
        <v>0463 - Roberti-Z'berg Urban Open-Space and Recreation Program Account</v>
      </c>
    </row>
    <row r="457" spans="1:6" ht="15" x14ac:dyDescent="0.25">
      <c r="A457" s="405" t="s">
        <v>1307</v>
      </c>
      <c r="B457" t="s">
        <v>363</v>
      </c>
      <c r="C457" s="406" t="s">
        <v>1308</v>
      </c>
      <c r="D457" s="405" t="s">
        <v>401</v>
      </c>
      <c r="F457" s="443" t="str">
        <f t="shared" si="7"/>
        <v>0464 - California High-Cost Fund-A Administrative Committee Fund</v>
      </c>
    </row>
    <row r="458" spans="1:6" ht="15" x14ac:dyDescent="0.25">
      <c r="A458" s="405" t="s">
        <v>1309</v>
      </c>
      <c r="B458" t="s">
        <v>363</v>
      </c>
      <c r="C458" s="406" t="s">
        <v>1310</v>
      </c>
      <c r="D458" s="405" t="s">
        <v>396</v>
      </c>
      <c r="F458" s="443" t="str">
        <f t="shared" si="7"/>
        <v>0465 - Energy Resources Programs Account</v>
      </c>
    </row>
    <row r="459" spans="1:6" ht="15" x14ac:dyDescent="0.25">
      <c r="A459" s="405" t="s">
        <v>1311</v>
      </c>
      <c r="B459" t="s">
        <v>363</v>
      </c>
      <c r="C459" s="406" t="s">
        <v>1312</v>
      </c>
      <c r="D459" s="405" t="s">
        <v>396</v>
      </c>
      <c r="F459" s="443" t="str">
        <f t="shared" si="7"/>
        <v>0466 - California State Fair Police Special Account</v>
      </c>
    </row>
    <row r="460" spans="1:6" ht="15" x14ac:dyDescent="0.25">
      <c r="A460" s="405" t="s">
        <v>1313</v>
      </c>
      <c r="B460" t="s">
        <v>363</v>
      </c>
      <c r="C460" s="406" t="s">
        <v>1314</v>
      </c>
      <c r="D460" s="405" t="s">
        <v>396</v>
      </c>
      <c r="F460" s="443" t="str">
        <f t="shared" si="7"/>
        <v>0467 - State Notes Expense Account</v>
      </c>
    </row>
    <row r="461" spans="1:6" ht="15" x14ac:dyDescent="0.25">
      <c r="A461" s="405" t="s">
        <v>1315</v>
      </c>
      <c r="B461" t="s">
        <v>363</v>
      </c>
      <c r="C461" s="406" t="s">
        <v>1316</v>
      </c>
      <c r="D461" s="405" t="s">
        <v>396</v>
      </c>
      <c r="F461" s="443" t="str">
        <f t="shared" si="7"/>
        <v>0468 - Los Angeles County Medical Assistance Grant Account</v>
      </c>
    </row>
    <row r="462" spans="1:6" ht="15" x14ac:dyDescent="0.25">
      <c r="A462" s="405" t="s">
        <v>1317</v>
      </c>
      <c r="B462" t="s">
        <v>363</v>
      </c>
      <c r="C462" s="406" t="s">
        <v>1318</v>
      </c>
      <c r="D462" s="405" t="s">
        <v>396</v>
      </c>
      <c r="F462" s="443" t="str">
        <f t="shared" si="7"/>
        <v>0469 - Narcotics Assistance and Relinquishment by Criminal Offender Fund, General Fund</v>
      </c>
    </row>
    <row r="463" spans="1:6" ht="15" x14ac:dyDescent="0.25">
      <c r="A463" s="405" t="s">
        <v>1319</v>
      </c>
      <c r="B463" t="s">
        <v>363</v>
      </c>
      <c r="C463" s="406" t="s">
        <v>1320</v>
      </c>
      <c r="D463" s="405" t="s">
        <v>401</v>
      </c>
      <c r="F463" s="443" t="str">
        <f t="shared" si="7"/>
        <v>0470 - California High-Cost Fund-B Administrative Committee Fund</v>
      </c>
    </row>
    <row r="464" spans="1:6" ht="15" x14ac:dyDescent="0.25">
      <c r="A464" s="405" t="s">
        <v>1321</v>
      </c>
      <c r="B464" t="s">
        <v>363</v>
      </c>
      <c r="C464" s="406" t="s">
        <v>1322</v>
      </c>
      <c r="D464" s="405" t="s">
        <v>401</v>
      </c>
      <c r="F464" s="443" t="str">
        <f t="shared" si="7"/>
        <v>0471 - Universal Lifeline Telephone Service Trust Administrative Committee Fund</v>
      </c>
    </row>
    <row r="465" spans="1:6" ht="15" x14ac:dyDescent="0.25">
      <c r="A465" s="405" t="s">
        <v>1323</v>
      </c>
      <c r="B465" t="s">
        <v>364</v>
      </c>
      <c r="C465" s="406" t="s">
        <v>1324</v>
      </c>
      <c r="D465" s="405" t="s">
        <v>426</v>
      </c>
      <c r="F465" s="443" t="str">
        <f t="shared" si="7"/>
        <v>0472 - Child Care and Development Facilities Direct Loan Fund</v>
      </c>
    </row>
    <row r="466" spans="1:6" ht="15" x14ac:dyDescent="0.25">
      <c r="A466" s="405" t="s">
        <v>1325</v>
      </c>
      <c r="B466" t="s">
        <v>363</v>
      </c>
      <c r="C466" s="406" t="s">
        <v>1326</v>
      </c>
      <c r="D466" s="405" t="s">
        <v>396</v>
      </c>
      <c r="F466" s="443" t="str">
        <f t="shared" si="7"/>
        <v>0473 - Vietnam Veterans Memorial Account</v>
      </c>
    </row>
    <row r="467" spans="1:6" ht="15" x14ac:dyDescent="0.25">
      <c r="A467" s="405" t="s">
        <v>1327</v>
      </c>
      <c r="B467" t="s">
        <v>364</v>
      </c>
      <c r="C467" s="406" t="s">
        <v>1328</v>
      </c>
      <c r="D467" s="405" t="s">
        <v>249</v>
      </c>
      <c r="F467" s="443" t="str">
        <f t="shared" si="7"/>
        <v>0474 - Child Care and Development Facilities Loan Guaranty Fund</v>
      </c>
    </row>
    <row r="468" spans="1:6" ht="15" x14ac:dyDescent="0.25">
      <c r="A468" s="405" t="s">
        <v>1329</v>
      </c>
      <c r="B468" t="s">
        <v>363</v>
      </c>
      <c r="C468" s="406" t="s">
        <v>1330</v>
      </c>
      <c r="D468" s="405" t="s">
        <v>396</v>
      </c>
      <c r="F468" s="443" t="str">
        <f t="shared" si="7"/>
        <v>0475 - Underground Storage Tank Fund</v>
      </c>
    </row>
    <row r="469" spans="1:6" ht="15" x14ac:dyDescent="0.25">
      <c r="A469" s="405" t="s">
        <v>1331</v>
      </c>
      <c r="B469" t="s">
        <v>363</v>
      </c>
      <c r="C469" s="406" t="s">
        <v>1332</v>
      </c>
      <c r="D469" s="405" t="s">
        <v>401</v>
      </c>
      <c r="F469" s="443" t="str">
        <f t="shared" si="7"/>
        <v>0476 - Child Care Facilities Revolving Fund</v>
      </c>
    </row>
    <row r="470" spans="1:6" ht="15" x14ac:dyDescent="0.25">
      <c r="A470" s="405" t="s">
        <v>1333</v>
      </c>
      <c r="B470" t="s">
        <v>363</v>
      </c>
      <c r="C470" s="406" t="s">
        <v>1334</v>
      </c>
      <c r="D470" s="405" t="s">
        <v>396</v>
      </c>
      <c r="F470" s="443" t="str">
        <f t="shared" si="7"/>
        <v>0477 - Gaming Registration License Fee Account, General Fund</v>
      </c>
    </row>
    <row r="471" spans="1:6" ht="15" x14ac:dyDescent="0.25">
      <c r="A471" s="405" t="s">
        <v>1335</v>
      </c>
      <c r="B471" t="s">
        <v>363</v>
      </c>
      <c r="C471" s="406" t="s">
        <v>1336</v>
      </c>
      <c r="D471" s="405" t="s">
        <v>401</v>
      </c>
      <c r="F471" s="443" t="str">
        <f t="shared" si="7"/>
        <v>0478 - Vectorborne Disease Account</v>
      </c>
    </row>
    <row r="472" spans="1:6" ht="15" x14ac:dyDescent="0.25">
      <c r="A472" s="405" t="s">
        <v>1337</v>
      </c>
      <c r="B472" t="s">
        <v>363</v>
      </c>
      <c r="C472" s="406" t="s">
        <v>1338</v>
      </c>
      <c r="D472" s="405" t="s">
        <v>396</v>
      </c>
      <c r="F472" s="443" t="str">
        <f t="shared" si="7"/>
        <v>0479 - Energy Technologies Research, Development and Demonstration Account</v>
      </c>
    </row>
    <row r="473" spans="1:6" ht="15" x14ac:dyDescent="0.25">
      <c r="A473" s="405" t="s">
        <v>1339</v>
      </c>
      <c r="B473" t="s">
        <v>363</v>
      </c>
      <c r="C473" s="406" t="s">
        <v>1340</v>
      </c>
      <c r="D473" s="405" t="s">
        <v>396</v>
      </c>
      <c r="F473" s="443" t="str">
        <f t="shared" si="7"/>
        <v>0480 - Health Facilities License Fee Account</v>
      </c>
    </row>
    <row r="474" spans="1:6" ht="15" x14ac:dyDescent="0.25">
      <c r="A474" s="405" t="s">
        <v>1341</v>
      </c>
      <c r="B474" t="s">
        <v>363</v>
      </c>
      <c r="C474" s="406" t="s">
        <v>1342</v>
      </c>
      <c r="D474" s="405" t="s">
        <v>396</v>
      </c>
      <c r="F474" s="443" t="str">
        <f t="shared" si="7"/>
        <v>0481 - Garment Manufacturers Special Account</v>
      </c>
    </row>
    <row r="475" spans="1:6" ht="15" x14ac:dyDescent="0.25">
      <c r="A475" s="405" t="s">
        <v>1343</v>
      </c>
      <c r="B475" t="s">
        <v>363</v>
      </c>
      <c r="C475" s="406" t="s">
        <v>1344</v>
      </c>
      <c r="D475" s="405" t="s">
        <v>396</v>
      </c>
      <c r="F475" s="443" t="str">
        <f t="shared" si="7"/>
        <v>0482 - Surface Impoundment Assessment Account</v>
      </c>
    </row>
    <row r="476" spans="1:6" ht="15" x14ac:dyDescent="0.25">
      <c r="A476" s="405" t="s">
        <v>1345</v>
      </c>
      <c r="B476" t="s">
        <v>363</v>
      </c>
      <c r="C476" s="406" t="s">
        <v>1346</v>
      </c>
      <c r="D476" s="405" t="s">
        <v>401</v>
      </c>
      <c r="F476" s="443" t="str">
        <f t="shared" si="7"/>
        <v>0483 - Deaf and Disabled Telecommunications Program Administrative Committee Fund</v>
      </c>
    </row>
    <row r="477" spans="1:6" ht="15" x14ac:dyDescent="0.25">
      <c r="A477" s="405" t="s">
        <v>1347</v>
      </c>
      <c r="B477" t="s">
        <v>363</v>
      </c>
      <c r="C477" s="406" t="s">
        <v>1348</v>
      </c>
      <c r="D477" s="405" t="s">
        <v>396</v>
      </c>
      <c r="F477" s="443" t="str">
        <f t="shared" si="7"/>
        <v>0484 - Hazardous Substance Clearing Account</v>
      </c>
    </row>
    <row r="478" spans="1:6" ht="15" x14ac:dyDescent="0.25">
      <c r="A478" s="405" t="s">
        <v>1349</v>
      </c>
      <c r="B478" t="s">
        <v>363</v>
      </c>
      <c r="C478" s="406" t="s">
        <v>1350</v>
      </c>
      <c r="D478" s="405" t="s">
        <v>396</v>
      </c>
      <c r="F478" s="443" t="str">
        <f t="shared" si="7"/>
        <v>0485 - Armory Discretionary Improvement Account</v>
      </c>
    </row>
    <row r="479" spans="1:6" ht="15" x14ac:dyDescent="0.25">
      <c r="A479" s="405" t="s">
        <v>1351</v>
      </c>
      <c r="B479" t="s">
        <v>363</v>
      </c>
      <c r="C479" s="406" t="s">
        <v>1352</v>
      </c>
      <c r="D479" s="405" t="s">
        <v>396</v>
      </c>
      <c r="F479" s="443" t="str">
        <f t="shared" si="7"/>
        <v>0486 - Emergency Clean Water Grant Fund</v>
      </c>
    </row>
    <row r="480" spans="1:6" ht="15" x14ac:dyDescent="0.25">
      <c r="A480" s="405" t="s">
        <v>1353</v>
      </c>
      <c r="B480" t="s">
        <v>363</v>
      </c>
      <c r="C480" s="406" t="s">
        <v>1354</v>
      </c>
      <c r="D480" s="405" t="s">
        <v>396</v>
      </c>
      <c r="F480" s="443" t="str">
        <f t="shared" si="7"/>
        <v>0487 - Financial Responsibility Penalty Account</v>
      </c>
    </row>
    <row r="481" spans="1:6" ht="15" x14ac:dyDescent="0.25">
      <c r="A481" s="405" t="s">
        <v>1355</v>
      </c>
      <c r="B481" t="s">
        <v>363</v>
      </c>
      <c r="C481" s="406" t="s">
        <v>1356</v>
      </c>
      <c r="D481" s="405" t="s">
        <v>396</v>
      </c>
      <c r="F481" s="443" t="str">
        <f t="shared" si="7"/>
        <v>0488 - Veterans Memorial Account</v>
      </c>
    </row>
    <row r="482" spans="1:6" ht="15" x14ac:dyDescent="0.25">
      <c r="A482" s="405" t="s">
        <v>1357</v>
      </c>
      <c r="B482" t="s">
        <v>363</v>
      </c>
      <c r="C482" s="406" t="s">
        <v>1358</v>
      </c>
      <c r="D482" s="405" t="s">
        <v>401</v>
      </c>
      <c r="F482" s="443" t="str">
        <f t="shared" si="7"/>
        <v>0489 - Rice Straw Demonstration Project Grant Fund</v>
      </c>
    </row>
    <row r="483" spans="1:6" ht="15" x14ac:dyDescent="0.25">
      <c r="A483" s="405" t="s">
        <v>1359</v>
      </c>
      <c r="B483" t="s">
        <v>363</v>
      </c>
      <c r="C483" s="406" t="s">
        <v>1360</v>
      </c>
      <c r="D483" s="405" t="s">
        <v>396</v>
      </c>
      <c r="F483" s="443" t="str">
        <f t="shared" si="7"/>
        <v>0490 - Hazardous Waste Injection Well Account</v>
      </c>
    </row>
    <row r="484" spans="1:6" ht="15" x14ac:dyDescent="0.25">
      <c r="A484" s="405" t="s">
        <v>1361</v>
      </c>
      <c r="B484" t="s">
        <v>363</v>
      </c>
      <c r="C484" s="406" t="s">
        <v>1362</v>
      </c>
      <c r="D484" s="405" t="s">
        <v>401</v>
      </c>
      <c r="F484" s="443" t="str">
        <f t="shared" si="7"/>
        <v>0491 - Payphone Service Providers Committee Fund</v>
      </c>
    </row>
    <row r="485" spans="1:6" ht="15" x14ac:dyDescent="0.25">
      <c r="A485" s="405" t="s">
        <v>1363</v>
      </c>
      <c r="B485" t="s">
        <v>363</v>
      </c>
      <c r="C485" s="406" t="s">
        <v>1364</v>
      </c>
      <c r="D485" s="405" t="s">
        <v>396</v>
      </c>
      <c r="F485" s="443" t="str">
        <f t="shared" si="7"/>
        <v>0492 - State Athletic Commission Neurological Examination Account</v>
      </c>
    </row>
    <row r="486" spans="1:6" ht="15" x14ac:dyDescent="0.25">
      <c r="A486" s="405" t="s">
        <v>1365</v>
      </c>
      <c r="B486" t="s">
        <v>363</v>
      </c>
      <c r="C486" s="406" t="s">
        <v>1366</v>
      </c>
      <c r="D486" s="405" t="s">
        <v>401</v>
      </c>
      <c r="F486" s="443" t="str">
        <f t="shared" si="7"/>
        <v>0493 - California Teleconnect Fund Administrative Committee Fund</v>
      </c>
    </row>
    <row r="487" spans="1:6" ht="15" x14ac:dyDescent="0.25">
      <c r="A487" s="405" t="s">
        <v>1367</v>
      </c>
      <c r="B487" t="s">
        <v>363</v>
      </c>
      <c r="C487" s="406" t="s">
        <v>1368</v>
      </c>
      <c r="D487" s="405" t="s">
        <v>1369</v>
      </c>
      <c r="F487" s="443" t="str">
        <f t="shared" si="7"/>
        <v>0494 - Other - Unallocated Special Funds</v>
      </c>
    </row>
    <row r="488" spans="1:6" ht="15" x14ac:dyDescent="0.25">
      <c r="A488" s="405" t="s">
        <v>1370</v>
      </c>
      <c r="B488" t="s">
        <v>363</v>
      </c>
      <c r="C488" s="406" t="s">
        <v>1371</v>
      </c>
      <c r="D488" s="405" t="s">
        <v>396</v>
      </c>
      <c r="F488" s="443" t="str">
        <f t="shared" si="7"/>
        <v>0495 - Court Funding Account</v>
      </c>
    </row>
    <row r="489" spans="1:6" ht="15" x14ac:dyDescent="0.25">
      <c r="A489" s="405" t="s">
        <v>1372</v>
      </c>
      <c r="B489" t="s">
        <v>363</v>
      </c>
      <c r="C489" s="406" t="s">
        <v>1373</v>
      </c>
      <c r="D489" s="405" t="s">
        <v>396</v>
      </c>
      <c r="F489" s="443" t="str">
        <f t="shared" si="7"/>
        <v>0496 - Developmental Disabilities Services Account</v>
      </c>
    </row>
    <row r="490" spans="1:6" ht="15" x14ac:dyDescent="0.25">
      <c r="A490" s="405" t="s">
        <v>1374</v>
      </c>
      <c r="B490" t="s">
        <v>363</v>
      </c>
      <c r="C490" s="406" t="s">
        <v>1375</v>
      </c>
      <c r="D490" s="405" t="s">
        <v>396</v>
      </c>
      <c r="F490" s="443" t="str">
        <f t="shared" si="7"/>
        <v>0497 - Local Government Geothermal Res Revolving Subacct, Geothermal Res Dev Acct</v>
      </c>
    </row>
    <row r="491" spans="1:6" ht="15" x14ac:dyDescent="0.25">
      <c r="A491" s="405" t="s">
        <v>1376</v>
      </c>
      <c r="B491" t="s">
        <v>363</v>
      </c>
      <c r="C491" s="406" t="s">
        <v>1377</v>
      </c>
      <c r="D491" s="405" t="s">
        <v>396</v>
      </c>
      <c r="F491" s="443" t="str">
        <f t="shared" si="7"/>
        <v>0498 - Higher Education Fees and Income-CSU</v>
      </c>
    </row>
    <row r="492" spans="1:6" ht="15" x14ac:dyDescent="0.25">
      <c r="A492" s="405" t="s">
        <v>1378</v>
      </c>
      <c r="B492" t="s">
        <v>363</v>
      </c>
      <c r="C492" s="406" t="s">
        <v>1379</v>
      </c>
      <c r="D492" s="405" t="s">
        <v>1380</v>
      </c>
      <c r="F492" s="443" t="str">
        <f t="shared" si="7"/>
        <v>0499 - Pending New Special Funds</v>
      </c>
    </row>
    <row r="493" spans="1:6" ht="15" x14ac:dyDescent="0.25">
      <c r="A493" s="405" t="s">
        <v>1381</v>
      </c>
      <c r="B493" t="s">
        <v>364</v>
      </c>
      <c r="C493" s="406" t="s">
        <v>1382</v>
      </c>
      <c r="D493" s="405" t="s">
        <v>426</v>
      </c>
      <c r="F493" s="443" t="str">
        <f t="shared" si="7"/>
        <v>0500 - Antioch and Carquinez Strait Bridge Toll Revenue Fund</v>
      </c>
    </row>
    <row r="494" spans="1:6" ht="15" x14ac:dyDescent="0.25">
      <c r="A494" s="405" t="s">
        <v>1383</v>
      </c>
      <c r="B494" t="s">
        <v>364</v>
      </c>
      <c r="C494" s="406" t="s">
        <v>1384</v>
      </c>
      <c r="D494" s="405" t="s">
        <v>426</v>
      </c>
      <c r="F494" s="443" t="str">
        <f t="shared" si="7"/>
        <v>0501 - California Housing Finance Fund</v>
      </c>
    </row>
    <row r="495" spans="1:6" ht="15" x14ac:dyDescent="0.25">
      <c r="A495" s="405" t="s">
        <v>1385</v>
      </c>
      <c r="B495" t="s">
        <v>364</v>
      </c>
      <c r="C495" s="406" t="s">
        <v>1386</v>
      </c>
      <c r="D495" s="405" t="s">
        <v>426</v>
      </c>
      <c r="F495" s="443" t="str">
        <f t="shared" si="7"/>
        <v>0502 - California Water Resources Development Bond Fund</v>
      </c>
    </row>
    <row r="496" spans="1:6" ht="15" x14ac:dyDescent="0.25">
      <c r="A496" s="405" t="s">
        <v>1387</v>
      </c>
      <c r="B496" t="s">
        <v>364</v>
      </c>
      <c r="C496" s="406" t="s">
        <v>1388</v>
      </c>
      <c r="D496" s="405" t="s">
        <v>426</v>
      </c>
      <c r="F496" s="443" t="str">
        <f t="shared" si="7"/>
        <v>0503 - California National Guard Members' Farm and Home Building Fund of 1978</v>
      </c>
    </row>
    <row r="497" spans="1:6" ht="15" x14ac:dyDescent="0.25">
      <c r="A497" s="405" t="s">
        <v>1389</v>
      </c>
      <c r="B497" t="s">
        <v>364</v>
      </c>
      <c r="C497" s="406" t="s">
        <v>1390</v>
      </c>
      <c r="D497" s="405" t="s">
        <v>426</v>
      </c>
      <c r="F497" s="443" t="str">
        <f t="shared" si="7"/>
        <v>0504 - Carquinez Straits Bridge Construction Fund</v>
      </c>
    </row>
    <row r="498" spans="1:6" ht="15" x14ac:dyDescent="0.25">
      <c r="A498" s="405" t="s">
        <v>1391</v>
      </c>
      <c r="B498" t="s">
        <v>364</v>
      </c>
      <c r="C498" s="406" t="s">
        <v>1392</v>
      </c>
      <c r="D498" s="405" t="s">
        <v>426</v>
      </c>
      <c r="F498" s="443" t="str">
        <f t="shared" si="7"/>
        <v>0505 - Affordable Student Housing Revolving Fund</v>
      </c>
    </row>
    <row r="499" spans="1:6" ht="15" x14ac:dyDescent="0.25">
      <c r="A499" s="405" t="s">
        <v>1393</v>
      </c>
      <c r="B499" t="s">
        <v>364</v>
      </c>
      <c r="C499" s="406" t="s">
        <v>1394</v>
      </c>
      <c r="D499" s="405" t="s">
        <v>426</v>
      </c>
      <c r="F499" s="443" t="str">
        <f t="shared" si="7"/>
        <v>0506 - Central Valley Water Project Construction Fund</v>
      </c>
    </row>
    <row r="500" spans="1:6" ht="15" x14ac:dyDescent="0.25">
      <c r="A500" s="405" t="s">
        <v>1395</v>
      </c>
      <c r="B500" t="s">
        <v>364</v>
      </c>
      <c r="C500" s="406" t="s">
        <v>1396</v>
      </c>
      <c r="D500" s="405" t="s">
        <v>426</v>
      </c>
      <c r="F500" s="443" t="str">
        <f t="shared" si="7"/>
        <v>0507 - Central Valley Water Project Revenue Fund</v>
      </c>
    </row>
    <row r="501" spans="1:6" ht="15" x14ac:dyDescent="0.25">
      <c r="A501" s="405" t="s">
        <v>1397</v>
      </c>
      <c r="B501" t="s">
        <v>364</v>
      </c>
      <c r="C501" s="406" t="s">
        <v>1398</v>
      </c>
      <c r="D501" s="405" t="s">
        <v>426</v>
      </c>
      <c r="F501" s="443" t="str">
        <f t="shared" si="7"/>
        <v>0508 - Senior Citizens Housing Assistance Fund</v>
      </c>
    </row>
    <row r="502" spans="1:6" ht="15" x14ac:dyDescent="0.25">
      <c r="A502" s="405" t="s">
        <v>1399</v>
      </c>
      <c r="B502" t="s">
        <v>364</v>
      </c>
      <c r="C502" s="406" t="s">
        <v>1400</v>
      </c>
      <c r="D502" s="405" t="s">
        <v>426</v>
      </c>
      <c r="F502" s="443" t="str">
        <f t="shared" si="7"/>
        <v>0509 - Revenue Bond Account, California Residential Earthquake Recovery Fund</v>
      </c>
    </row>
    <row r="503" spans="1:6" ht="15" x14ac:dyDescent="0.25">
      <c r="A503" s="405" t="s">
        <v>1401</v>
      </c>
      <c r="B503" t="s">
        <v>364</v>
      </c>
      <c r="C503" s="406" t="s">
        <v>1402</v>
      </c>
      <c r="D503" s="405" t="s">
        <v>426</v>
      </c>
      <c r="F503" s="443" t="str">
        <f t="shared" si="7"/>
        <v>0510 - California Exposition and State Fair Enterprise Fund</v>
      </c>
    </row>
    <row r="504" spans="1:6" ht="15" x14ac:dyDescent="0.25">
      <c r="A504" s="405" t="s">
        <v>1403</v>
      </c>
      <c r="B504" t="s">
        <v>364</v>
      </c>
      <c r="C504" s="406" t="s">
        <v>1404</v>
      </c>
      <c r="D504" s="405" t="s">
        <v>426</v>
      </c>
      <c r="F504" s="443" t="str">
        <f t="shared" si="7"/>
        <v>0511 - Del Mar Grandstand Capital Reserve Account</v>
      </c>
    </row>
    <row r="505" spans="1:6" ht="15" x14ac:dyDescent="0.25">
      <c r="A505" s="405" t="s">
        <v>1405</v>
      </c>
      <c r="B505" t="s">
        <v>364</v>
      </c>
      <c r="C505" s="406" t="s">
        <v>1406</v>
      </c>
      <c r="D505" s="405" t="s">
        <v>426</v>
      </c>
      <c r="F505" s="443" t="str">
        <f t="shared" si="7"/>
        <v>0512 - State Compensation Insurance Fund</v>
      </c>
    </row>
    <row r="506" spans="1:6" ht="15" x14ac:dyDescent="0.25">
      <c r="A506" s="405" t="s">
        <v>1407</v>
      </c>
      <c r="B506" t="s">
        <v>364</v>
      </c>
      <c r="C506" s="406" t="s">
        <v>1408</v>
      </c>
      <c r="D506" s="405" t="s">
        <v>426</v>
      </c>
      <c r="F506" s="443" t="str">
        <f t="shared" si="7"/>
        <v>0513 - First-Time Home Buyers Fund</v>
      </c>
    </row>
    <row r="507" spans="1:6" ht="15" x14ac:dyDescent="0.25">
      <c r="A507" s="405" t="s">
        <v>1409</v>
      </c>
      <c r="B507" t="s">
        <v>364</v>
      </c>
      <c r="C507" s="406" t="s">
        <v>1410</v>
      </c>
      <c r="D507" s="405" t="s">
        <v>426</v>
      </c>
      <c r="F507" s="443" t="str">
        <f t="shared" si="7"/>
        <v>0514 - Employment Training Fund</v>
      </c>
    </row>
    <row r="508" spans="1:6" ht="15" x14ac:dyDescent="0.25">
      <c r="A508" s="405" t="s">
        <v>1411</v>
      </c>
      <c r="B508" t="s">
        <v>364</v>
      </c>
      <c r="C508" s="406" t="s">
        <v>1412</v>
      </c>
      <c r="D508" s="405" t="s">
        <v>426</v>
      </c>
      <c r="F508" s="443" t="str">
        <f t="shared" si="7"/>
        <v>0515 - Harbor Bond Sinking Fund</v>
      </c>
    </row>
    <row r="509" spans="1:6" ht="15" x14ac:dyDescent="0.25">
      <c r="A509" s="405" t="s">
        <v>1413</v>
      </c>
      <c r="B509" t="s">
        <v>364</v>
      </c>
      <c r="C509" s="406" t="s">
        <v>1414</v>
      </c>
      <c r="D509" s="405" t="s">
        <v>426</v>
      </c>
      <c r="F509" s="443" t="str">
        <f t="shared" si="7"/>
        <v>0516 - Harbors and Watercraft Revolving Fund</v>
      </c>
    </row>
    <row r="510" spans="1:6" ht="15" x14ac:dyDescent="0.25">
      <c r="A510" s="405" t="s">
        <v>1415</v>
      </c>
      <c r="B510" t="s">
        <v>364</v>
      </c>
      <c r="C510" s="406" t="s">
        <v>1416</v>
      </c>
      <c r="D510" s="405" t="s">
        <v>426</v>
      </c>
      <c r="F510" s="443" t="str">
        <f t="shared" si="7"/>
        <v>0517 - India Basin Sinking Fund</v>
      </c>
    </row>
    <row r="511" spans="1:6" ht="15" x14ac:dyDescent="0.25">
      <c r="A511" s="405" t="s">
        <v>1417</v>
      </c>
      <c r="B511" t="s">
        <v>364</v>
      </c>
      <c r="C511" s="406" t="s">
        <v>1418</v>
      </c>
      <c r="D511" s="405" t="s">
        <v>426</v>
      </c>
      <c r="F511" s="443" t="str">
        <f t="shared" si="7"/>
        <v>0518 - Health Facility Construction Loan Insurance Fund</v>
      </c>
    </row>
    <row r="512" spans="1:6" ht="15" x14ac:dyDescent="0.25">
      <c r="A512" s="405" t="s">
        <v>1419</v>
      </c>
      <c r="B512" t="s">
        <v>364</v>
      </c>
      <c r="C512" s="406" t="s">
        <v>1420</v>
      </c>
      <c r="D512" s="405" t="s">
        <v>426</v>
      </c>
      <c r="F512" s="443" t="str">
        <f t="shared" si="7"/>
        <v>0519 - Maritime Academy Continuing Education Revenue Fund</v>
      </c>
    </row>
    <row r="513" spans="1:6" ht="15" x14ac:dyDescent="0.25">
      <c r="A513" s="405" t="s">
        <v>1421</v>
      </c>
      <c r="B513" t="s">
        <v>364</v>
      </c>
      <c r="C513" s="406" t="s">
        <v>1422</v>
      </c>
      <c r="D513" s="405" t="s">
        <v>426</v>
      </c>
      <c r="F513" s="443" t="str">
        <f t="shared" si="7"/>
        <v>0520 - New Antioch Bridge Construction Fund</v>
      </c>
    </row>
    <row r="514" spans="1:6" ht="15" x14ac:dyDescent="0.25">
      <c r="A514" s="405" t="s">
        <v>1423</v>
      </c>
      <c r="B514" t="s">
        <v>364</v>
      </c>
      <c r="C514" s="406" t="s">
        <v>1424</v>
      </c>
      <c r="D514" s="405" t="s">
        <v>426</v>
      </c>
      <c r="F514" s="443" t="str">
        <f t="shared" si="7"/>
        <v>0521 - Rural Economic Development Infrastructure Revenue Bond Fund</v>
      </c>
    </row>
    <row r="515" spans="1:6" ht="15" x14ac:dyDescent="0.25">
      <c r="A515" s="405" t="s">
        <v>1425</v>
      </c>
      <c r="B515" t="s">
        <v>364</v>
      </c>
      <c r="C515" s="406" t="s">
        <v>1426</v>
      </c>
      <c r="D515" s="405" t="s">
        <v>426</v>
      </c>
      <c r="F515" s="443" t="str">
        <f t="shared" ref="F515:F578" si="8">_xlfn.CONCAT(A515," - ",C515)</f>
        <v>0523 - East Bay State Building Authority Fund</v>
      </c>
    </row>
    <row r="516" spans="1:6" ht="15" x14ac:dyDescent="0.25">
      <c r="A516" s="405" t="s">
        <v>1427</v>
      </c>
      <c r="B516" t="s">
        <v>364</v>
      </c>
      <c r="C516" s="406" t="s">
        <v>1428</v>
      </c>
      <c r="D516" s="405" t="s">
        <v>426</v>
      </c>
      <c r="F516" s="443" t="str">
        <f t="shared" si="8"/>
        <v>0524 - Los Angeles State Building Authority Fund</v>
      </c>
    </row>
    <row r="517" spans="1:6" ht="15" x14ac:dyDescent="0.25">
      <c r="A517" s="405" t="s">
        <v>1429</v>
      </c>
      <c r="B517" t="s">
        <v>364</v>
      </c>
      <c r="C517" s="406" t="s">
        <v>1430</v>
      </c>
      <c r="D517" s="405" t="s">
        <v>426</v>
      </c>
      <c r="F517" s="443" t="str">
        <f t="shared" si="8"/>
        <v>0525 - High Technology Education Revenue Bond Fund, Public Buildings Construction Fund</v>
      </c>
    </row>
    <row r="518" spans="1:6" ht="15" x14ac:dyDescent="0.25">
      <c r="A518" s="405" t="s">
        <v>1431</v>
      </c>
      <c r="B518" t="s">
        <v>364</v>
      </c>
      <c r="C518" s="406" t="s">
        <v>1432</v>
      </c>
      <c r="D518" s="405" t="s">
        <v>426</v>
      </c>
      <c r="F518" s="443" t="str">
        <f t="shared" si="8"/>
        <v>0526 - California School Finance Authority Fund</v>
      </c>
    </row>
    <row r="519" spans="1:6" ht="15" x14ac:dyDescent="0.25">
      <c r="A519" s="405" t="s">
        <v>1433</v>
      </c>
      <c r="B519" t="s">
        <v>364</v>
      </c>
      <c r="C519" s="406" t="s">
        <v>1434</v>
      </c>
      <c r="D519" s="405" t="s">
        <v>426</v>
      </c>
      <c r="F519" s="443" t="str">
        <f t="shared" si="8"/>
        <v>0527 - Richmond-San Rafael Toll Revenue Fund</v>
      </c>
    </row>
    <row r="520" spans="1:6" ht="15" x14ac:dyDescent="0.25">
      <c r="A520" s="405" t="s">
        <v>1435</v>
      </c>
      <c r="B520" t="s">
        <v>364</v>
      </c>
      <c r="C520" s="406" t="s">
        <v>1436</v>
      </c>
      <c r="D520" s="405" t="s">
        <v>426</v>
      </c>
      <c r="F520" s="443" t="str">
        <f t="shared" si="8"/>
        <v>0528 - California Alternative Energy Authority Fund</v>
      </c>
    </row>
    <row r="521" spans="1:6" ht="15" x14ac:dyDescent="0.25">
      <c r="A521" s="405" t="s">
        <v>1437</v>
      </c>
      <c r="B521" t="s">
        <v>364</v>
      </c>
      <c r="C521" s="406" t="s">
        <v>1438</v>
      </c>
      <c r="D521" s="405" t="s">
        <v>426</v>
      </c>
      <c r="F521" s="443" t="str">
        <f t="shared" si="8"/>
        <v>0529 - San Diego-Coronado Bridge Cosntruction Fund</v>
      </c>
    </row>
    <row r="522" spans="1:6" ht="15" x14ac:dyDescent="0.25">
      <c r="A522" s="405" t="s">
        <v>1439</v>
      </c>
      <c r="B522" t="s">
        <v>364</v>
      </c>
      <c r="C522" s="406" t="s">
        <v>1440</v>
      </c>
      <c r="D522" s="405" t="s">
        <v>426</v>
      </c>
      <c r="F522" s="443" t="str">
        <f t="shared" si="8"/>
        <v>0530 - Mobilehome Park Purchase Fund</v>
      </c>
    </row>
    <row r="523" spans="1:6" ht="15" x14ac:dyDescent="0.25">
      <c r="A523" s="405" t="s">
        <v>1441</v>
      </c>
      <c r="B523" t="s">
        <v>364</v>
      </c>
      <c r="C523" s="406" t="s">
        <v>1442</v>
      </c>
      <c r="D523" s="405" t="s">
        <v>426</v>
      </c>
      <c r="F523" s="443" t="str">
        <f t="shared" si="8"/>
        <v>0532 - California Small Business Bond Insurance Reserve Fund</v>
      </c>
    </row>
    <row r="524" spans="1:6" ht="15" x14ac:dyDescent="0.25">
      <c r="A524" s="405" t="s">
        <v>1443</v>
      </c>
      <c r="B524" t="s">
        <v>364</v>
      </c>
      <c r="C524" s="406" t="s">
        <v>1444</v>
      </c>
      <c r="D524" s="405" t="s">
        <v>426</v>
      </c>
      <c r="F524" s="443" t="str">
        <f t="shared" si="8"/>
        <v>0533 - California Small Business Bond Insurance Corporation Operations</v>
      </c>
    </row>
    <row r="525" spans="1:6" ht="15" x14ac:dyDescent="0.25">
      <c r="A525" s="405" t="s">
        <v>1445</v>
      </c>
      <c r="B525" t="s">
        <v>364</v>
      </c>
      <c r="C525" s="406" t="s">
        <v>1446</v>
      </c>
      <c r="D525" s="405" t="s">
        <v>426</v>
      </c>
      <c r="F525" s="443" t="str">
        <f t="shared" si="8"/>
        <v>0534 - New Prison Construction Revenue Fund</v>
      </c>
    </row>
    <row r="526" spans="1:6" ht="15" x14ac:dyDescent="0.25">
      <c r="A526" s="405" t="s">
        <v>1447</v>
      </c>
      <c r="B526" t="s">
        <v>364</v>
      </c>
      <c r="C526" s="406" t="s">
        <v>1448</v>
      </c>
      <c r="D526" s="405" t="s">
        <v>426</v>
      </c>
      <c r="F526" s="443" t="str">
        <f t="shared" si="8"/>
        <v>0535 - CA Main Street Program</v>
      </c>
    </row>
    <row r="527" spans="1:6" ht="15" x14ac:dyDescent="0.25">
      <c r="A527" s="405" t="s">
        <v>1449</v>
      </c>
      <c r="B527" t="s">
        <v>364</v>
      </c>
      <c r="C527" s="406" t="s">
        <v>1450</v>
      </c>
      <c r="D527" s="405" t="s">
        <v>426</v>
      </c>
      <c r="F527" s="443" t="str">
        <f t="shared" si="8"/>
        <v>0536 - San Diego Coronado Toll Revenue Fund</v>
      </c>
    </row>
    <row r="528" spans="1:6" ht="15" x14ac:dyDescent="0.25">
      <c r="A528" s="405" t="s">
        <v>1451</v>
      </c>
      <c r="B528" t="s">
        <v>364</v>
      </c>
      <c r="C528" s="406" t="s">
        <v>1452</v>
      </c>
      <c r="D528" s="405" t="s">
        <v>426</v>
      </c>
      <c r="F528" s="443" t="str">
        <f t="shared" si="8"/>
        <v>0537 - Capitol Area Development Fund</v>
      </c>
    </row>
    <row r="529" spans="1:6" ht="15" x14ac:dyDescent="0.25">
      <c r="A529" s="405" t="s">
        <v>1453</v>
      </c>
      <c r="B529" t="s">
        <v>364</v>
      </c>
      <c r="C529" s="406" t="s">
        <v>1454</v>
      </c>
      <c r="D529" s="405" t="s">
        <v>426</v>
      </c>
      <c r="F529" s="443" t="str">
        <f t="shared" si="8"/>
        <v>0538 - San Francisco State Building Fund</v>
      </c>
    </row>
    <row r="530" spans="1:6" ht="15" x14ac:dyDescent="0.25">
      <c r="A530" s="405" t="s">
        <v>1455</v>
      </c>
      <c r="B530" t="s">
        <v>364</v>
      </c>
      <c r="C530" s="406" t="s">
        <v>1456</v>
      </c>
      <c r="D530" s="405" t="s">
        <v>426</v>
      </c>
      <c r="F530" s="443" t="str">
        <f t="shared" si="8"/>
        <v>0539 - Oakland State Building Authority Fund</v>
      </c>
    </row>
    <row r="531" spans="1:6" ht="15" x14ac:dyDescent="0.25">
      <c r="A531" s="405" t="s">
        <v>1457</v>
      </c>
      <c r="B531" t="s">
        <v>364</v>
      </c>
      <c r="C531" s="406" t="s">
        <v>1458</v>
      </c>
      <c r="D531" s="405" t="s">
        <v>426</v>
      </c>
      <c r="F531" s="443" t="str">
        <f t="shared" si="8"/>
        <v>0540 - San Francisco-Oakland Bay Bridge Construction Fund</v>
      </c>
    </row>
    <row r="532" spans="1:6" ht="15" x14ac:dyDescent="0.25">
      <c r="A532" s="405" t="s">
        <v>1459</v>
      </c>
      <c r="B532" t="s">
        <v>364</v>
      </c>
      <c r="C532" s="406" t="s">
        <v>1460</v>
      </c>
      <c r="D532" s="405" t="s">
        <v>426</v>
      </c>
      <c r="F532" s="443" t="str">
        <f t="shared" si="8"/>
        <v>0541 - San Bernardino State Building Authority Fund</v>
      </c>
    </row>
    <row r="533" spans="1:6" ht="15" x14ac:dyDescent="0.25">
      <c r="A533" s="405" t="s">
        <v>1461</v>
      </c>
      <c r="B533" t="s">
        <v>364</v>
      </c>
      <c r="C533" s="406" t="s">
        <v>1462</v>
      </c>
      <c r="D533" s="405" t="s">
        <v>426</v>
      </c>
      <c r="F533" s="443" t="str">
        <f t="shared" si="8"/>
        <v>0542 - San Francisco-Oakland Bay Bridge Toll Revenue Fund</v>
      </c>
    </row>
    <row r="534" spans="1:6" ht="15" x14ac:dyDescent="0.25">
      <c r="A534" s="405" t="s">
        <v>1463</v>
      </c>
      <c r="B534" t="s">
        <v>364</v>
      </c>
      <c r="C534" s="406" t="s">
        <v>1464</v>
      </c>
      <c r="D534" s="405" t="s">
        <v>250</v>
      </c>
      <c r="F534" s="443" t="str">
        <f t="shared" si="8"/>
        <v>0543 - Local Projects Subaccount</v>
      </c>
    </row>
    <row r="535" spans="1:6" ht="15" x14ac:dyDescent="0.25">
      <c r="A535" s="405" t="s">
        <v>1465</v>
      </c>
      <c r="B535" t="s">
        <v>364</v>
      </c>
      <c r="C535" s="406" t="s">
        <v>1466</v>
      </c>
      <c r="D535" s="405" t="s">
        <v>250</v>
      </c>
      <c r="F535" s="443" t="str">
        <f t="shared" si="8"/>
        <v>0544 - Sacramento Valley Water Management and Habitat Protection Subaccount</v>
      </c>
    </row>
    <row r="536" spans="1:6" ht="15" x14ac:dyDescent="0.25">
      <c r="A536" s="405" t="s">
        <v>1467</v>
      </c>
      <c r="B536" t="s">
        <v>364</v>
      </c>
      <c r="C536" s="406" t="s">
        <v>1468</v>
      </c>
      <c r="D536" s="405" t="s">
        <v>250</v>
      </c>
      <c r="F536" s="443" t="str">
        <f t="shared" si="8"/>
        <v>0545 - River Parkway Subaccount</v>
      </c>
    </row>
    <row r="537" spans="1:6" ht="15" x14ac:dyDescent="0.25">
      <c r="A537" s="405" t="s">
        <v>1469</v>
      </c>
      <c r="B537" t="s">
        <v>364</v>
      </c>
      <c r="C537" s="406" t="s">
        <v>1470</v>
      </c>
      <c r="D537" s="405" t="s">
        <v>250</v>
      </c>
      <c r="F537" s="443" t="str">
        <f t="shared" si="8"/>
        <v>0546 - Bay-Delta Ecosystem Restoration Account</v>
      </c>
    </row>
    <row r="538" spans="1:6" ht="15" x14ac:dyDescent="0.25">
      <c r="A538" s="405" t="s">
        <v>1471</v>
      </c>
      <c r="B538" t="s">
        <v>364</v>
      </c>
      <c r="C538" s="406" t="s">
        <v>1472</v>
      </c>
      <c r="D538" s="405" t="s">
        <v>250</v>
      </c>
      <c r="F538" s="443" t="str">
        <f t="shared" si="8"/>
        <v>0547 - Flood Control and Prevention Account</v>
      </c>
    </row>
    <row r="539" spans="1:6" ht="15" x14ac:dyDescent="0.25">
      <c r="A539" s="405" t="s">
        <v>1473</v>
      </c>
      <c r="B539" t="s">
        <v>363</v>
      </c>
      <c r="C539" s="406" t="s">
        <v>1474</v>
      </c>
      <c r="D539" s="405" t="s">
        <v>401</v>
      </c>
      <c r="F539" s="443" t="str">
        <f t="shared" si="8"/>
        <v>0548 - Title Insurance Fund</v>
      </c>
    </row>
    <row r="540" spans="1:6" ht="15" x14ac:dyDescent="0.25">
      <c r="A540" s="405" t="s">
        <v>1475</v>
      </c>
      <c r="B540" t="s">
        <v>364</v>
      </c>
      <c r="C540" s="406" t="s">
        <v>1476</v>
      </c>
      <c r="D540" s="405" t="s">
        <v>249</v>
      </c>
      <c r="F540" s="443" t="str">
        <f t="shared" si="8"/>
        <v>0549 - Lrg Teaching Emphasis Hosp and Childrens Hosp Medi-Cal Med Educ Supp Pay Fd</v>
      </c>
    </row>
    <row r="541" spans="1:6" ht="15" x14ac:dyDescent="0.25">
      <c r="A541" s="405" t="s">
        <v>1477</v>
      </c>
      <c r="B541" t="s">
        <v>364</v>
      </c>
      <c r="C541" s="406" t="s">
        <v>1478</v>
      </c>
      <c r="D541" s="405" t="s">
        <v>249</v>
      </c>
      <c r="F541" s="443" t="str">
        <f t="shared" si="8"/>
        <v>0550 - Medi-Cal Medical Education Supplemental Payment Fund</v>
      </c>
    </row>
    <row r="542" spans="1:6" ht="15" x14ac:dyDescent="0.25">
      <c r="A542" s="405" t="s">
        <v>1479</v>
      </c>
      <c r="B542" t="s">
        <v>364</v>
      </c>
      <c r="C542" s="406" t="s">
        <v>1480</v>
      </c>
      <c r="D542" s="405" t="s">
        <v>798</v>
      </c>
      <c r="F542" s="443" t="str">
        <f t="shared" si="8"/>
        <v>0551 - Temporary Assistance for Needy Families Fund</v>
      </c>
    </row>
    <row r="543" spans="1:6" ht="15" x14ac:dyDescent="0.25">
      <c r="A543" s="405" t="s">
        <v>1481</v>
      </c>
      <c r="B543" t="s">
        <v>364</v>
      </c>
      <c r="C543" s="406" t="s">
        <v>1482</v>
      </c>
      <c r="D543" s="405" t="s">
        <v>426</v>
      </c>
      <c r="F543" s="443" t="str">
        <f t="shared" si="8"/>
        <v>0552 - San Francisco Seawall Sinking Fund No 2</v>
      </c>
    </row>
    <row r="544" spans="1:6" ht="15" x14ac:dyDescent="0.25">
      <c r="A544" s="405" t="s">
        <v>1483</v>
      </c>
      <c r="B544" t="s">
        <v>364</v>
      </c>
      <c r="C544" s="406" t="s">
        <v>1484</v>
      </c>
      <c r="D544" s="405" t="s">
        <v>426</v>
      </c>
      <c r="F544" s="443" t="str">
        <f t="shared" si="8"/>
        <v>0553 - San Francisco Seawall Sinking Fund No 3</v>
      </c>
    </row>
    <row r="545" spans="1:6" ht="15" x14ac:dyDescent="0.25">
      <c r="A545" s="405" t="s">
        <v>1485</v>
      </c>
      <c r="B545" t="s">
        <v>364</v>
      </c>
      <c r="C545" s="406" t="s">
        <v>1486</v>
      </c>
      <c r="D545" s="405" t="s">
        <v>426</v>
      </c>
      <c r="F545" s="443" t="str">
        <f t="shared" si="8"/>
        <v>0554 - San Francisco Seawall Sinking Fund No 4</v>
      </c>
    </row>
    <row r="546" spans="1:6" ht="15" x14ac:dyDescent="0.25">
      <c r="A546" s="405" t="s">
        <v>1487</v>
      </c>
      <c r="B546" t="s">
        <v>364</v>
      </c>
      <c r="C546" s="406" t="s">
        <v>1488</v>
      </c>
      <c r="D546" s="405" t="s">
        <v>249</v>
      </c>
      <c r="F546" s="443" t="str">
        <f t="shared" si="8"/>
        <v>0555 - Healthy Families Fund</v>
      </c>
    </row>
    <row r="547" spans="1:6" ht="15" x14ac:dyDescent="0.25">
      <c r="A547" s="405" t="s">
        <v>1489</v>
      </c>
      <c r="B547" t="s">
        <v>363</v>
      </c>
      <c r="C547" s="406" t="s">
        <v>1490</v>
      </c>
      <c r="D547" s="405" t="s">
        <v>401</v>
      </c>
      <c r="F547" s="443" t="str">
        <f t="shared" si="8"/>
        <v>0556 - Judicial Administration Efficiency and Modernization Fund</v>
      </c>
    </row>
    <row r="548" spans="1:6" ht="15" x14ac:dyDescent="0.25">
      <c r="A548" s="405" t="s">
        <v>1491</v>
      </c>
      <c r="B548" t="s">
        <v>363</v>
      </c>
      <c r="C548" s="406" t="s">
        <v>1492</v>
      </c>
      <c r="D548" s="405" t="s">
        <v>396</v>
      </c>
      <c r="F548" s="443" t="str">
        <f t="shared" si="8"/>
        <v>0557 - Toxic Substances Control Account</v>
      </c>
    </row>
    <row r="549" spans="1:6" ht="15" x14ac:dyDescent="0.25">
      <c r="A549" s="405" t="s">
        <v>1493</v>
      </c>
      <c r="B549" t="s">
        <v>363</v>
      </c>
      <c r="C549" s="406" t="s">
        <v>1494</v>
      </c>
      <c r="D549" s="405" t="s">
        <v>396</v>
      </c>
      <c r="F549" s="443" t="str">
        <f t="shared" si="8"/>
        <v>0558 - Farm and Ranch Solid Waste Cleanup and Abatement Account</v>
      </c>
    </row>
    <row r="550" spans="1:6" ht="15" x14ac:dyDescent="0.25">
      <c r="A550" s="405" t="s">
        <v>1495</v>
      </c>
      <c r="B550" t="s">
        <v>364</v>
      </c>
      <c r="C550" s="406" t="s">
        <v>1496</v>
      </c>
      <c r="D550" s="405" t="s">
        <v>426</v>
      </c>
      <c r="F550" s="443" t="str">
        <f t="shared" si="8"/>
        <v>0559 - Small Craft Harbor Bond Fund</v>
      </c>
    </row>
    <row r="551" spans="1:6" ht="15" x14ac:dyDescent="0.25">
      <c r="A551" s="405" t="s">
        <v>1497</v>
      </c>
      <c r="B551" t="s">
        <v>364</v>
      </c>
      <c r="C551" s="406" t="s">
        <v>1498</v>
      </c>
      <c r="D551" s="405" t="s">
        <v>426</v>
      </c>
      <c r="F551" s="443" t="str">
        <f t="shared" si="8"/>
        <v>0560 - Small Craft Harbor Improvement Fund</v>
      </c>
    </row>
    <row r="552" spans="1:6" ht="15" x14ac:dyDescent="0.25">
      <c r="A552" s="405" t="s">
        <v>1499</v>
      </c>
      <c r="B552" t="s">
        <v>364</v>
      </c>
      <c r="C552" s="406" t="s">
        <v>1500</v>
      </c>
      <c r="D552" s="405" t="s">
        <v>426</v>
      </c>
      <c r="F552" s="443" t="str">
        <f t="shared" si="8"/>
        <v>0561 - Riverside County Public Financing Authority Fund</v>
      </c>
    </row>
    <row r="553" spans="1:6" ht="15" x14ac:dyDescent="0.25">
      <c r="A553" s="405" t="s">
        <v>1501</v>
      </c>
      <c r="B553" t="s">
        <v>364</v>
      </c>
      <c r="C553" s="406" t="s">
        <v>1502</v>
      </c>
      <c r="D553" s="405" t="s">
        <v>426</v>
      </c>
      <c r="F553" s="443" t="str">
        <f t="shared" si="8"/>
        <v>0562 - State Lottery Fund</v>
      </c>
    </row>
    <row r="554" spans="1:6" ht="15" x14ac:dyDescent="0.25">
      <c r="A554" s="405" t="s">
        <v>1503</v>
      </c>
      <c r="B554" t="s">
        <v>364</v>
      </c>
      <c r="C554" s="406" t="s">
        <v>1504</v>
      </c>
      <c r="D554" s="405" t="s">
        <v>249</v>
      </c>
      <c r="F554" s="443" t="str">
        <f t="shared" si="8"/>
        <v>0563 - Scholarshare Program Trust Fund</v>
      </c>
    </row>
    <row r="555" spans="1:6" ht="15" x14ac:dyDescent="0.25">
      <c r="A555" s="405" t="s">
        <v>1505</v>
      </c>
      <c r="B555" t="s">
        <v>364</v>
      </c>
      <c r="C555" s="406" t="s">
        <v>1506</v>
      </c>
      <c r="D555" s="405" t="s">
        <v>249</v>
      </c>
      <c r="F555" s="443" t="str">
        <f t="shared" si="8"/>
        <v>0564 - Scholarshare Administrative Fund</v>
      </c>
    </row>
    <row r="556" spans="1:6" ht="15" x14ac:dyDescent="0.25">
      <c r="A556" s="405" t="s">
        <v>1507</v>
      </c>
      <c r="B556" t="s">
        <v>364</v>
      </c>
      <c r="C556" s="406" t="s">
        <v>1508</v>
      </c>
      <c r="D556" s="405" t="s">
        <v>426</v>
      </c>
      <c r="F556" s="443" t="str">
        <f t="shared" si="8"/>
        <v>0565 - State Coastal Conservancy Fund</v>
      </c>
    </row>
    <row r="557" spans="1:6" ht="15" x14ac:dyDescent="0.25">
      <c r="A557" s="405" t="s">
        <v>1509</v>
      </c>
      <c r="B557" t="s">
        <v>363</v>
      </c>
      <c r="C557" s="406" t="s">
        <v>1510</v>
      </c>
      <c r="D557" s="405" t="s">
        <v>396</v>
      </c>
      <c r="F557" s="443" t="str">
        <f t="shared" si="8"/>
        <v>0566 - Department of Justice Child Abuse Fund</v>
      </c>
    </row>
    <row r="558" spans="1:6" ht="15" x14ac:dyDescent="0.25">
      <c r="A558" s="405" t="s">
        <v>1511</v>
      </c>
      <c r="B558" t="s">
        <v>363</v>
      </c>
      <c r="C558" s="406" t="s">
        <v>1512</v>
      </c>
      <c r="D558" s="405" t="s">
        <v>396</v>
      </c>
      <c r="F558" s="443" t="str">
        <f t="shared" si="8"/>
        <v>0567 - Gambling Control Fund</v>
      </c>
    </row>
    <row r="559" spans="1:6" ht="15" x14ac:dyDescent="0.25">
      <c r="A559" s="405" t="s">
        <v>1513</v>
      </c>
      <c r="B559" t="s">
        <v>364</v>
      </c>
      <c r="C559" s="406" t="s">
        <v>1514</v>
      </c>
      <c r="D559" s="405" t="s">
        <v>426</v>
      </c>
      <c r="F559" s="443" t="str">
        <f t="shared" si="8"/>
        <v>0568 - Tahoe Conservancy Fund</v>
      </c>
    </row>
    <row r="560" spans="1:6" ht="15" x14ac:dyDescent="0.25">
      <c r="A560" s="405" t="s">
        <v>1515</v>
      </c>
      <c r="B560" t="s">
        <v>363</v>
      </c>
      <c r="C560" s="406" t="s">
        <v>1516</v>
      </c>
      <c r="D560" s="405" t="s">
        <v>396</v>
      </c>
      <c r="F560" s="443" t="str">
        <f t="shared" si="8"/>
        <v>0569 - Gambling Control Fines and Penalties Account</v>
      </c>
    </row>
    <row r="561" spans="1:6" ht="15" x14ac:dyDescent="0.25">
      <c r="A561" s="405" t="s">
        <v>1517</v>
      </c>
      <c r="B561" t="s">
        <v>364</v>
      </c>
      <c r="C561" s="406" t="s">
        <v>1518</v>
      </c>
      <c r="D561" s="405" t="s">
        <v>426</v>
      </c>
      <c r="F561" s="443" t="str">
        <f t="shared" si="8"/>
        <v>0570 - Uninsured Employers Fund</v>
      </c>
    </row>
    <row r="562" spans="1:6" ht="15" x14ac:dyDescent="0.25">
      <c r="A562" s="405" t="s">
        <v>1519</v>
      </c>
      <c r="B562" t="s">
        <v>364</v>
      </c>
      <c r="C562" s="406" t="s">
        <v>1520</v>
      </c>
      <c r="D562" s="405" t="s">
        <v>426</v>
      </c>
      <c r="F562" s="443" t="str">
        <f t="shared" si="8"/>
        <v>0571 - Uninsured Employers Benefits Trust Fund</v>
      </c>
    </row>
    <row r="563" spans="1:6" ht="15" x14ac:dyDescent="0.25">
      <c r="A563" s="405" t="s">
        <v>1521</v>
      </c>
      <c r="B563" t="s">
        <v>364</v>
      </c>
      <c r="C563" s="406" t="s">
        <v>1522</v>
      </c>
      <c r="D563" s="405" t="s">
        <v>249</v>
      </c>
      <c r="F563" s="443" t="str">
        <f t="shared" si="8"/>
        <v>0572 - Stringfellow Insurance Proceeds Account</v>
      </c>
    </row>
    <row r="564" spans="1:6" ht="15" x14ac:dyDescent="0.25">
      <c r="A564" s="405" t="s">
        <v>1523</v>
      </c>
      <c r="B564" t="s">
        <v>364</v>
      </c>
      <c r="C564" s="406" t="s">
        <v>1524</v>
      </c>
      <c r="D564" s="405" t="s">
        <v>426</v>
      </c>
      <c r="F564" s="443" t="str">
        <f t="shared" si="8"/>
        <v>0573 - State University Continuing Education Revenue Fund</v>
      </c>
    </row>
    <row r="565" spans="1:6" ht="15" x14ac:dyDescent="0.25">
      <c r="A565" s="405" t="s">
        <v>1525</v>
      </c>
      <c r="B565" t="s">
        <v>364</v>
      </c>
      <c r="C565" s="406" t="s">
        <v>1526</v>
      </c>
      <c r="D565" s="405" t="s">
        <v>250</v>
      </c>
      <c r="F565" s="443" t="str">
        <f t="shared" si="8"/>
        <v>0574 - Higher Education Capital Outlay Bond Fund of 1998</v>
      </c>
    </row>
    <row r="566" spans="1:6" ht="15" x14ac:dyDescent="0.25">
      <c r="A566" s="405" t="s">
        <v>1527</v>
      </c>
      <c r="B566" t="s">
        <v>364</v>
      </c>
      <c r="C566" s="406" t="s">
        <v>1528</v>
      </c>
      <c r="D566" s="405" t="s">
        <v>426</v>
      </c>
      <c r="F566" s="443" t="str">
        <f t="shared" si="8"/>
        <v>0575 - State College Dormitory Building Maintenance and Equipment Reserve Fund</v>
      </c>
    </row>
    <row r="567" spans="1:6" ht="15" x14ac:dyDescent="0.25">
      <c r="A567" s="405" t="s">
        <v>1529</v>
      </c>
      <c r="B567" t="s">
        <v>364</v>
      </c>
      <c r="C567" s="406" t="s">
        <v>1530</v>
      </c>
      <c r="D567" s="405" t="s">
        <v>426</v>
      </c>
      <c r="F567" s="443" t="str">
        <f t="shared" si="8"/>
        <v>0576 - California State University Dormitory Construction Fund</v>
      </c>
    </row>
    <row r="568" spans="1:6" ht="15" x14ac:dyDescent="0.25">
      <c r="A568" s="405" t="s">
        <v>1531</v>
      </c>
      <c r="B568" t="s">
        <v>363</v>
      </c>
      <c r="C568" s="406" t="s">
        <v>1532</v>
      </c>
      <c r="D568" s="405" t="s">
        <v>401</v>
      </c>
      <c r="F568" s="443" t="str">
        <f t="shared" si="8"/>
        <v>0577 - Abandoned Watercraft Abatement Fund</v>
      </c>
    </row>
    <row r="569" spans="1:6" ht="15" x14ac:dyDescent="0.25">
      <c r="A569" s="405" t="s">
        <v>1533</v>
      </c>
      <c r="B569" t="s">
        <v>364</v>
      </c>
      <c r="C569" s="406" t="s">
        <v>1534</v>
      </c>
      <c r="D569" s="405" t="s">
        <v>426</v>
      </c>
      <c r="F569" s="443" t="str">
        <f t="shared" si="8"/>
        <v>0578 - California State University Dormitory Interest and Redemption Fund</v>
      </c>
    </row>
    <row r="570" spans="1:6" ht="15" x14ac:dyDescent="0.25">
      <c r="A570" s="405" t="s">
        <v>1535</v>
      </c>
      <c r="B570" t="s">
        <v>364</v>
      </c>
      <c r="C570" s="406" t="s">
        <v>1536</v>
      </c>
      <c r="D570" s="405" t="s">
        <v>798</v>
      </c>
      <c r="F570" s="443" t="str">
        <f t="shared" si="8"/>
        <v>0579 - Welfare-to-Work Fund</v>
      </c>
    </row>
    <row r="571" spans="1:6" ht="15" x14ac:dyDescent="0.25">
      <c r="A571" s="405" t="s">
        <v>1537</v>
      </c>
      <c r="B571" t="s">
        <v>364</v>
      </c>
      <c r="C571" s="406" t="s">
        <v>1538</v>
      </c>
      <c r="D571" s="405" t="s">
        <v>426</v>
      </c>
      <c r="F571" s="443" t="str">
        <f t="shared" si="8"/>
        <v>0580 - California State University Dormitory Revenue Fund</v>
      </c>
    </row>
    <row r="572" spans="1:6" ht="15" x14ac:dyDescent="0.25">
      <c r="A572" s="405" t="s">
        <v>1539</v>
      </c>
      <c r="B572" t="s">
        <v>364</v>
      </c>
      <c r="C572" s="406" t="s">
        <v>1540</v>
      </c>
      <c r="D572" s="405" t="s">
        <v>426</v>
      </c>
      <c r="F572" s="443" t="str">
        <f t="shared" si="8"/>
        <v>0581 - California State University Facilities Revenue Fund</v>
      </c>
    </row>
    <row r="573" spans="1:6" ht="15" x14ac:dyDescent="0.25">
      <c r="A573" s="405" t="s">
        <v>1541</v>
      </c>
      <c r="B573" t="s">
        <v>363</v>
      </c>
      <c r="C573" s="406" t="s">
        <v>1542</v>
      </c>
      <c r="D573" s="405" t="s">
        <v>401</v>
      </c>
      <c r="F573" s="443" t="str">
        <f t="shared" si="8"/>
        <v>0582 - High Polluter Repair or Removal Account</v>
      </c>
    </row>
    <row r="574" spans="1:6" ht="15" x14ac:dyDescent="0.25">
      <c r="A574" s="405" t="s">
        <v>1543</v>
      </c>
      <c r="B574" t="s">
        <v>364</v>
      </c>
      <c r="C574" s="406" t="s">
        <v>1544</v>
      </c>
      <c r="D574" s="405" t="s">
        <v>426</v>
      </c>
      <c r="F574" s="443" t="str">
        <f t="shared" si="8"/>
        <v>0583 - State University Parking Revenue Fund</v>
      </c>
    </row>
    <row r="575" spans="1:6" ht="15" x14ac:dyDescent="0.25">
      <c r="A575" s="405" t="s">
        <v>1545</v>
      </c>
      <c r="B575" t="s">
        <v>364</v>
      </c>
      <c r="C575" s="406" t="s">
        <v>1546</v>
      </c>
      <c r="D575" s="405" t="s">
        <v>426</v>
      </c>
      <c r="F575" s="443" t="str">
        <f t="shared" si="8"/>
        <v>0584 - Toll Bridge Seismic Retrofit Acct, STF</v>
      </c>
    </row>
    <row r="576" spans="1:6" ht="15" x14ac:dyDescent="0.25">
      <c r="A576" s="405" t="s">
        <v>1547</v>
      </c>
      <c r="B576" t="s">
        <v>363</v>
      </c>
      <c r="C576" s="406" t="s">
        <v>1548</v>
      </c>
      <c r="D576" s="405" t="s">
        <v>401</v>
      </c>
      <c r="F576" s="443" t="str">
        <f t="shared" si="8"/>
        <v>0585 - Counties Children &amp; Families Account, California Children &amp; Families Trust Fund</v>
      </c>
    </row>
    <row r="577" spans="1:6" ht="15" x14ac:dyDescent="0.25">
      <c r="A577" s="405" t="s">
        <v>1549</v>
      </c>
      <c r="B577" t="s">
        <v>364</v>
      </c>
      <c r="C577" s="406" t="s">
        <v>1550</v>
      </c>
      <c r="D577" s="405" t="s">
        <v>426</v>
      </c>
      <c r="F577" s="443" t="str">
        <f t="shared" si="8"/>
        <v>0586 - Toll Bridge Construction Fund</v>
      </c>
    </row>
    <row r="578" spans="1:6" ht="15" x14ac:dyDescent="0.25">
      <c r="A578" s="405" t="s">
        <v>1551</v>
      </c>
      <c r="B578" t="s">
        <v>363</v>
      </c>
      <c r="C578" s="406" t="s">
        <v>1552</v>
      </c>
      <c r="D578" s="405" t="s">
        <v>401</v>
      </c>
      <c r="F578" s="443" t="str">
        <f t="shared" si="8"/>
        <v>0587 - Family Law Trust Fund</v>
      </c>
    </row>
    <row r="579" spans="1:6" ht="15" x14ac:dyDescent="0.25">
      <c r="A579" s="405" t="s">
        <v>1553</v>
      </c>
      <c r="B579" t="s">
        <v>364</v>
      </c>
      <c r="C579" s="406" t="s">
        <v>1554</v>
      </c>
      <c r="D579" s="405" t="s">
        <v>426</v>
      </c>
      <c r="F579" s="443" t="str">
        <f t="shared" ref="F579:F642" si="9">_xlfn.CONCAT(A579," - ",C579)</f>
        <v>0588 - Unemployment Compensation Disability Fund</v>
      </c>
    </row>
    <row r="580" spans="1:6" ht="15" x14ac:dyDescent="0.25">
      <c r="A580" s="405" t="s">
        <v>1555</v>
      </c>
      <c r="B580" t="s">
        <v>363</v>
      </c>
      <c r="C580" s="406" t="s">
        <v>1556</v>
      </c>
      <c r="D580" s="405" t="s">
        <v>401</v>
      </c>
      <c r="F580" s="443" t="str">
        <f t="shared" si="9"/>
        <v>0589 - Cancer Research Fund</v>
      </c>
    </row>
    <row r="581" spans="1:6" ht="15" x14ac:dyDescent="0.25">
      <c r="A581" s="405" t="s">
        <v>1557</v>
      </c>
      <c r="B581" t="s">
        <v>364</v>
      </c>
      <c r="C581" s="406" t="s">
        <v>1558</v>
      </c>
      <c r="D581" s="405" t="s">
        <v>426</v>
      </c>
      <c r="F581" s="443" t="str">
        <f t="shared" si="9"/>
        <v>0590 - Veterans Debenture Revenue Fund</v>
      </c>
    </row>
    <row r="582" spans="1:6" ht="15" x14ac:dyDescent="0.25">
      <c r="A582" s="405" t="s">
        <v>1559</v>
      </c>
      <c r="B582" t="s">
        <v>364</v>
      </c>
      <c r="C582" s="406" t="s">
        <v>1560</v>
      </c>
      <c r="D582" s="405" t="s">
        <v>426</v>
      </c>
      <c r="F582" s="443" t="str">
        <f t="shared" si="9"/>
        <v>0591 - Veterans Indemnity Fund</v>
      </c>
    </row>
    <row r="583" spans="1:6" ht="15" x14ac:dyDescent="0.25">
      <c r="A583" s="405" t="s">
        <v>1561</v>
      </c>
      <c r="B583" t="s">
        <v>364</v>
      </c>
      <c r="C583" s="406" t="s">
        <v>1562</v>
      </c>
      <c r="D583" s="405" t="s">
        <v>426</v>
      </c>
      <c r="F583" s="443" t="str">
        <f t="shared" si="9"/>
        <v>0592 - Veterans Farm and Home Building Fund of 1943</v>
      </c>
    </row>
    <row r="584" spans="1:6" ht="15" x14ac:dyDescent="0.25">
      <c r="A584" s="405" t="s">
        <v>1563</v>
      </c>
      <c r="B584" t="s">
        <v>363</v>
      </c>
      <c r="C584" s="406" t="s">
        <v>1564</v>
      </c>
      <c r="D584" s="405" t="s">
        <v>401</v>
      </c>
      <c r="F584" s="443" t="str">
        <f t="shared" si="9"/>
        <v>0593 - Coastal Access Account, State Coastal Conservancy Fund</v>
      </c>
    </row>
    <row r="585" spans="1:6" ht="15" x14ac:dyDescent="0.25">
      <c r="A585" s="405" t="s">
        <v>1565</v>
      </c>
      <c r="B585" t="s">
        <v>364</v>
      </c>
      <c r="C585" s="406" t="s">
        <v>1566</v>
      </c>
      <c r="D585" s="405" t="s">
        <v>426</v>
      </c>
      <c r="F585" s="443" t="str">
        <f t="shared" si="9"/>
        <v>0594 - Veterans Farm and Home Building Fund of 1970</v>
      </c>
    </row>
    <row r="586" spans="1:6" ht="15" x14ac:dyDescent="0.25">
      <c r="A586" s="405" t="s">
        <v>1567</v>
      </c>
      <c r="B586" t="s">
        <v>364</v>
      </c>
      <c r="C586" s="406" t="s">
        <v>1568</v>
      </c>
      <c r="D586" s="405" t="s">
        <v>426</v>
      </c>
      <c r="F586" s="443" t="str">
        <f t="shared" si="9"/>
        <v>0595 - Vincent Thomas Bridge Construction Fund</v>
      </c>
    </row>
    <row r="587" spans="1:6" ht="15" x14ac:dyDescent="0.25">
      <c r="A587" s="405" t="s">
        <v>1569</v>
      </c>
      <c r="B587" t="s">
        <v>364</v>
      </c>
      <c r="C587" s="406" t="s">
        <v>1570</v>
      </c>
      <c r="D587" s="405" t="s">
        <v>426</v>
      </c>
      <c r="F587" s="443" t="str">
        <f t="shared" si="9"/>
        <v>0596 - Vincent Thomas Toll Revenue Fund</v>
      </c>
    </row>
    <row r="588" spans="1:6" ht="15" x14ac:dyDescent="0.25">
      <c r="A588" s="405" t="s">
        <v>1571</v>
      </c>
      <c r="B588" t="s">
        <v>364</v>
      </c>
      <c r="C588" s="406" t="s">
        <v>1572</v>
      </c>
      <c r="D588" s="405" t="s">
        <v>249</v>
      </c>
      <c r="F588" s="443" t="str">
        <f t="shared" si="9"/>
        <v>0597 - High Technology Theft Apprehension and Prosecution Program Trust Fund</v>
      </c>
    </row>
    <row r="589" spans="1:6" ht="15" x14ac:dyDescent="0.25">
      <c r="A589" s="405" t="s">
        <v>1573</v>
      </c>
      <c r="B589" t="s">
        <v>364</v>
      </c>
      <c r="C589" s="406" t="s">
        <v>1574</v>
      </c>
      <c r="D589" s="405" t="s">
        <v>250</v>
      </c>
      <c r="F589" s="443" t="str">
        <f t="shared" si="9"/>
        <v>0598 - Public School Facilities Fund</v>
      </c>
    </row>
    <row r="590" spans="1:6" ht="15" x14ac:dyDescent="0.25">
      <c r="A590" s="405" t="s">
        <v>1575</v>
      </c>
      <c r="B590" t="s">
        <v>364</v>
      </c>
      <c r="C590" s="406" t="s">
        <v>1576</v>
      </c>
      <c r="D590" s="405" t="s">
        <v>1380</v>
      </c>
      <c r="F590" s="443" t="str">
        <f t="shared" si="9"/>
        <v>0599 - Treasury Accountablilty-Calstars Systems</v>
      </c>
    </row>
    <row r="591" spans="1:6" ht="15" x14ac:dyDescent="0.25">
      <c r="A591" s="405" t="s">
        <v>1577</v>
      </c>
      <c r="B591" t="s">
        <v>364</v>
      </c>
      <c r="C591" s="406" t="s">
        <v>1578</v>
      </c>
      <c r="D591" s="405" t="s">
        <v>249</v>
      </c>
      <c r="F591" s="443" t="str">
        <f t="shared" si="9"/>
        <v>0600 - Vending Stand Fund</v>
      </c>
    </row>
    <row r="592" spans="1:6" ht="15" x14ac:dyDescent="0.25">
      <c r="A592" s="405" t="s">
        <v>1579</v>
      </c>
      <c r="B592" t="s">
        <v>364</v>
      </c>
      <c r="C592" s="406" t="s">
        <v>1580</v>
      </c>
      <c r="D592" s="405" t="s">
        <v>437</v>
      </c>
      <c r="F592" s="443" t="str">
        <f t="shared" si="9"/>
        <v>0601 - Department of Agriculture Building Fund</v>
      </c>
    </row>
    <row r="593" spans="1:6" ht="15" x14ac:dyDescent="0.25">
      <c r="A593" s="405" t="s">
        <v>1581</v>
      </c>
      <c r="B593" t="s">
        <v>364</v>
      </c>
      <c r="C593" s="406" t="s">
        <v>1582</v>
      </c>
      <c r="D593" s="405" t="s">
        <v>437</v>
      </c>
      <c r="F593" s="443" t="str">
        <f t="shared" si="9"/>
        <v>0602 - Architecture Revolving Fund</v>
      </c>
    </row>
    <row r="594" spans="1:6" ht="15" x14ac:dyDescent="0.25">
      <c r="A594" s="405" t="s">
        <v>1583</v>
      </c>
      <c r="B594" t="s">
        <v>364</v>
      </c>
      <c r="C594" s="406" t="s">
        <v>1584</v>
      </c>
      <c r="D594" s="405" t="s">
        <v>437</v>
      </c>
      <c r="F594" s="443" t="str">
        <f t="shared" si="9"/>
        <v>0603 - California Fairs Insurance Fund</v>
      </c>
    </row>
    <row r="595" spans="1:6" ht="15" x14ac:dyDescent="0.25">
      <c r="A595" s="405" t="s">
        <v>1585</v>
      </c>
      <c r="B595" t="s">
        <v>364</v>
      </c>
      <c r="C595" s="406" t="s">
        <v>1586</v>
      </c>
      <c r="D595" s="405" t="s">
        <v>437</v>
      </c>
      <c r="F595" s="443" t="str">
        <f t="shared" si="9"/>
        <v>0604 - Armory Fund</v>
      </c>
    </row>
    <row r="596" spans="1:6" ht="15" x14ac:dyDescent="0.25">
      <c r="A596" s="405" t="s">
        <v>1587</v>
      </c>
      <c r="B596" t="s">
        <v>364</v>
      </c>
      <c r="C596" s="406" t="s">
        <v>1588</v>
      </c>
      <c r="D596" s="405" t="s">
        <v>437</v>
      </c>
      <c r="F596" s="443" t="str">
        <f t="shared" si="9"/>
        <v>0605 - Ballot Paper Revolving Fund</v>
      </c>
    </row>
    <row r="597" spans="1:6" ht="15" x14ac:dyDescent="0.25">
      <c r="A597" s="405" t="s">
        <v>1589</v>
      </c>
      <c r="B597" t="s">
        <v>364</v>
      </c>
      <c r="C597" s="406" t="s">
        <v>1590</v>
      </c>
      <c r="D597" s="405" t="s">
        <v>437</v>
      </c>
      <c r="F597" s="443" t="str">
        <f t="shared" si="9"/>
        <v>0606 - Charter School Revolving Loan Fund</v>
      </c>
    </row>
    <row r="598" spans="1:6" ht="15" x14ac:dyDescent="0.25">
      <c r="A598" s="405" t="s">
        <v>1591</v>
      </c>
      <c r="B598" t="s">
        <v>364</v>
      </c>
      <c r="C598" s="406" t="s">
        <v>1592</v>
      </c>
      <c r="D598" s="405" t="s">
        <v>437</v>
      </c>
      <c r="F598" s="443" t="str">
        <f t="shared" si="9"/>
        <v>0607 - Nonrepresented State Employees Long-Term Disability Insurance Fund</v>
      </c>
    </row>
    <row r="599" spans="1:6" ht="15" x14ac:dyDescent="0.25">
      <c r="A599" s="405" t="s">
        <v>1593</v>
      </c>
      <c r="B599" t="s">
        <v>364</v>
      </c>
      <c r="C599" s="406" t="s">
        <v>1594</v>
      </c>
      <c r="D599" s="405" t="s">
        <v>437</v>
      </c>
      <c r="F599" s="443" t="str">
        <f t="shared" si="9"/>
        <v>0608 - Equipment Service Fund</v>
      </c>
    </row>
    <row r="600" spans="1:6" ht="15" x14ac:dyDescent="0.25">
      <c r="A600" s="405" t="s">
        <v>1595</v>
      </c>
      <c r="B600" t="s">
        <v>364</v>
      </c>
      <c r="C600" s="406" t="s">
        <v>1596</v>
      </c>
      <c r="D600" s="405" t="s">
        <v>437</v>
      </c>
      <c r="F600" s="443" t="str">
        <f t="shared" si="9"/>
        <v>0609 - California Industries for the Blind Manufacturing Fund</v>
      </c>
    </row>
    <row r="601" spans="1:6" ht="15" x14ac:dyDescent="0.25">
      <c r="A601" s="405" t="s">
        <v>1597</v>
      </c>
      <c r="B601" t="s">
        <v>364</v>
      </c>
      <c r="C601" s="406" t="s">
        <v>1598</v>
      </c>
      <c r="D601" s="405" t="s">
        <v>249</v>
      </c>
      <c r="F601" s="443" t="str">
        <f t="shared" si="9"/>
        <v>0610 - Orientation Center for the Blind Trust Fund</v>
      </c>
    </row>
    <row r="602" spans="1:6" ht="15" x14ac:dyDescent="0.25">
      <c r="A602" s="405" t="s">
        <v>1599</v>
      </c>
      <c r="B602" t="s">
        <v>364</v>
      </c>
      <c r="C602" s="406" t="s">
        <v>1600</v>
      </c>
      <c r="D602" s="405" t="s">
        <v>437</v>
      </c>
      <c r="F602" s="443" t="str">
        <f t="shared" si="9"/>
        <v>0611 - Community College District Organization Revolving Fund</v>
      </c>
    </row>
    <row r="603" spans="1:6" ht="15" x14ac:dyDescent="0.25">
      <c r="A603" s="405" t="s">
        <v>1601</v>
      </c>
      <c r="B603" t="s">
        <v>364</v>
      </c>
      <c r="C603" s="406" t="s">
        <v>1602</v>
      </c>
      <c r="D603" s="405" t="s">
        <v>249</v>
      </c>
      <c r="F603" s="443" t="str">
        <f t="shared" si="9"/>
        <v>0612 - Sacramento City Financing Authority Fund</v>
      </c>
    </row>
    <row r="604" spans="1:6" ht="15" x14ac:dyDescent="0.25">
      <c r="A604" s="405" t="s">
        <v>1603</v>
      </c>
      <c r="B604" t="s">
        <v>363</v>
      </c>
      <c r="C604" s="406" t="s">
        <v>1604</v>
      </c>
      <c r="D604" s="405" t="s">
        <v>396</v>
      </c>
      <c r="F604" s="443" t="str">
        <f t="shared" si="9"/>
        <v>0613 - California Board for Energy Efficiency Fund</v>
      </c>
    </row>
    <row r="605" spans="1:6" ht="15" x14ac:dyDescent="0.25">
      <c r="A605" s="405" t="s">
        <v>1605</v>
      </c>
      <c r="B605" t="s">
        <v>363</v>
      </c>
      <c r="C605" s="406" t="s">
        <v>1606</v>
      </c>
      <c r="D605" s="405" t="s">
        <v>396</v>
      </c>
      <c r="F605" s="443" t="str">
        <f t="shared" si="9"/>
        <v>0614 - Low-Income Governing Board Fund</v>
      </c>
    </row>
    <row r="606" spans="1:6" ht="15" x14ac:dyDescent="0.25">
      <c r="A606" s="405" t="s">
        <v>1607</v>
      </c>
      <c r="B606" t="s">
        <v>364</v>
      </c>
      <c r="C606" s="406" t="s">
        <v>1608</v>
      </c>
      <c r="D606" s="405" t="s">
        <v>249</v>
      </c>
      <c r="F606" s="443" t="str">
        <f t="shared" si="9"/>
        <v>0615 - State Peace Officer's and Firefighters' Defined Contribution Plan Fund</v>
      </c>
    </row>
    <row r="607" spans="1:6" ht="15" x14ac:dyDescent="0.25">
      <c r="A607" s="405" t="s">
        <v>1609</v>
      </c>
      <c r="B607" t="s">
        <v>364</v>
      </c>
      <c r="C607" s="406" t="s">
        <v>1610</v>
      </c>
      <c r="D607" s="405" t="s">
        <v>437</v>
      </c>
      <c r="F607" s="443" t="str">
        <f t="shared" si="9"/>
        <v>0616 - County Formation Revolving Fund</v>
      </c>
    </row>
    <row r="608" spans="1:6" ht="15" x14ac:dyDescent="0.25">
      <c r="A608" s="405" t="s">
        <v>1611</v>
      </c>
      <c r="B608" t="s">
        <v>364</v>
      </c>
      <c r="C608" s="406" t="s">
        <v>1612</v>
      </c>
      <c r="D608" s="405" t="s">
        <v>437</v>
      </c>
      <c r="F608" s="443" t="str">
        <f t="shared" si="9"/>
        <v>0617 - State Water Pollution Control Revolving Fund</v>
      </c>
    </row>
    <row r="609" spans="1:6" ht="15" x14ac:dyDescent="0.25">
      <c r="A609" s="405" t="s">
        <v>1613</v>
      </c>
      <c r="B609" t="s">
        <v>364</v>
      </c>
      <c r="C609" s="406" t="s">
        <v>1614</v>
      </c>
      <c r="D609" s="405" t="s">
        <v>437</v>
      </c>
      <c r="F609" s="443" t="str">
        <f t="shared" si="9"/>
        <v>0618 - Federal Revolving Loan Fund Account, State Water Pollution Control</v>
      </c>
    </row>
    <row r="610" spans="1:6" ht="15" x14ac:dyDescent="0.25">
      <c r="A610" s="405" t="s">
        <v>1615</v>
      </c>
      <c r="B610" t="s">
        <v>364</v>
      </c>
      <c r="C610" s="406" t="s">
        <v>1616</v>
      </c>
      <c r="D610" s="405" t="s">
        <v>437</v>
      </c>
      <c r="F610" s="443" t="str">
        <f t="shared" si="9"/>
        <v>0619 - State Revolving Loan Account, State Water Pollution Control</v>
      </c>
    </row>
    <row r="611" spans="1:6" ht="15" x14ac:dyDescent="0.25">
      <c r="A611" s="405" t="s">
        <v>1617</v>
      </c>
      <c r="B611" t="s">
        <v>364</v>
      </c>
      <c r="C611" s="406" t="s">
        <v>1332</v>
      </c>
      <c r="D611" s="405" t="s">
        <v>426</v>
      </c>
      <c r="F611" s="443" t="str">
        <f t="shared" si="9"/>
        <v>0620 - Child Care Facilities Revolving Fund</v>
      </c>
    </row>
    <row r="612" spans="1:6" ht="15" x14ac:dyDescent="0.25">
      <c r="A612" s="405" t="s">
        <v>1618</v>
      </c>
      <c r="B612" t="s">
        <v>364</v>
      </c>
      <c r="C612" s="406" t="s">
        <v>1619</v>
      </c>
      <c r="D612" s="405" t="s">
        <v>249</v>
      </c>
      <c r="F612" s="443" t="str">
        <f t="shared" si="9"/>
        <v>0621 - California Veterans Memorial Registry Fund</v>
      </c>
    </row>
    <row r="613" spans="1:6" ht="15" x14ac:dyDescent="0.25">
      <c r="A613" s="405" t="s">
        <v>1620</v>
      </c>
      <c r="B613" t="s">
        <v>363</v>
      </c>
      <c r="C613" s="406" t="s">
        <v>1621</v>
      </c>
      <c r="D613" s="405" t="s">
        <v>401</v>
      </c>
      <c r="F613" s="443" t="str">
        <f t="shared" si="9"/>
        <v>0622 - Drinking Water Treatment and Research Fund</v>
      </c>
    </row>
    <row r="614" spans="1:6" ht="15" x14ac:dyDescent="0.25">
      <c r="A614" s="405" t="s">
        <v>1622</v>
      </c>
      <c r="B614" t="s">
        <v>363</v>
      </c>
      <c r="C614" s="406" t="s">
        <v>1623</v>
      </c>
      <c r="D614" s="405" t="s">
        <v>401</v>
      </c>
      <c r="F614" s="443" t="str">
        <f t="shared" si="9"/>
        <v>0623 - California Children and Families First Trust Fund</v>
      </c>
    </row>
    <row r="615" spans="1:6" ht="15" x14ac:dyDescent="0.25">
      <c r="A615" s="405" t="s">
        <v>1624</v>
      </c>
      <c r="B615" t="s">
        <v>364</v>
      </c>
      <c r="C615" s="406" t="s">
        <v>1625</v>
      </c>
      <c r="D615" s="405" t="s">
        <v>437</v>
      </c>
      <c r="F615" s="443" t="str">
        <f t="shared" si="9"/>
        <v>0624 - Equipment Management Revolving Fund</v>
      </c>
    </row>
    <row r="616" spans="1:6" ht="15" x14ac:dyDescent="0.25">
      <c r="A616" s="405" t="s">
        <v>1626</v>
      </c>
      <c r="B616" t="s">
        <v>364</v>
      </c>
      <c r="C616" s="406" t="s">
        <v>1627</v>
      </c>
      <c r="D616" s="405" t="s">
        <v>798</v>
      </c>
      <c r="F616" s="443" t="str">
        <f t="shared" si="9"/>
        <v>0625 - Administration Account</v>
      </c>
    </row>
    <row r="617" spans="1:6" ht="15" x14ac:dyDescent="0.25">
      <c r="A617" s="405" t="s">
        <v>1628</v>
      </c>
      <c r="B617" t="s">
        <v>364</v>
      </c>
      <c r="C617" s="406" t="s">
        <v>1629</v>
      </c>
      <c r="D617" s="405" t="s">
        <v>798</v>
      </c>
      <c r="F617" s="443" t="str">
        <f t="shared" si="9"/>
        <v>0626 - Water System Reliability Account</v>
      </c>
    </row>
    <row r="618" spans="1:6" ht="15" x14ac:dyDescent="0.25">
      <c r="A618" s="405" t="s">
        <v>1630</v>
      </c>
      <c r="B618" t="s">
        <v>364</v>
      </c>
      <c r="C618" s="406" t="s">
        <v>1631</v>
      </c>
      <c r="D618" s="405" t="s">
        <v>798</v>
      </c>
      <c r="F618" s="443" t="str">
        <f t="shared" si="9"/>
        <v>0627 - Source Protection Account</v>
      </c>
    </row>
    <row r="619" spans="1:6" ht="15" x14ac:dyDescent="0.25">
      <c r="A619" s="405" t="s">
        <v>1632</v>
      </c>
      <c r="B619" t="s">
        <v>364</v>
      </c>
      <c r="C619" s="406" t="s">
        <v>1633</v>
      </c>
      <c r="D619" s="405" t="s">
        <v>798</v>
      </c>
      <c r="F619" s="443" t="str">
        <f t="shared" si="9"/>
        <v>0628 - Small System Technical Assistance Account</v>
      </c>
    </row>
    <row r="620" spans="1:6" ht="15" x14ac:dyDescent="0.25">
      <c r="A620" s="405" t="s">
        <v>1634</v>
      </c>
      <c r="B620" t="s">
        <v>364</v>
      </c>
      <c r="C620" s="406" t="s">
        <v>1635</v>
      </c>
      <c r="D620" s="405" t="s">
        <v>437</v>
      </c>
      <c r="F620" s="443" t="str">
        <f t="shared" si="9"/>
        <v>0629 - Safe Drinking Water State Revolving Fund</v>
      </c>
    </row>
    <row r="621" spans="1:6" ht="15" x14ac:dyDescent="0.25">
      <c r="A621" s="405" t="s">
        <v>1636</v>
      </c>
      <c r="B621" t="s">
        <v>364</v>
      </c>
      <c r="C621" s="406" t="s">
        <v>1637</v>
      </c>
      <c r="D621" s="405" t="s">
        <v>437</v>
      </c>
      <c r="F621" s="443" t="str">
        <f t="shared" si="9"/>
        <v>0630 - General Obligation Bond Expense Revolving Fund</v>
      </c>
    </row>
    <row r="622" spans="1:6" ht="15" x14ac:dyDescent="0.25">
      <c r="A622" s="405" t="s">
        <v>1638</v>
      </c>
      <c r="B622" t="s">
        <v>363</v>
      </c>
      <c r="C622" s="406" t="s">
        <v>1639</v>
      </c>
      <c r="D622" s="405" t="s">
        <v>401</v>
      </c>
      <c r="F622" s="443" t="str">
        <f t="shared" si="9"/>
        <v>0631 - Mass Media Communications Account, California Children and Families Trust Fund</v>
      </c>
    </row>
    <row r="623" spans="1:6" ht="15" x14ac:dyDescent="0.25">
      <c r="A623" s="405" t="s">
        <v>1640</v>
      </c>
      <c r="B623" t="s">
        <v>364</v>
      </c>
      <c r="C623" s="406" t="s">
        <v>1641</v>
      </c>
      <c r="D623" s="405" t="s">
        <v>437</v>
      </c>
      <c r="F623" s="443" t="str">
        <f t="shared" si="9"/>
        <v>0632 - California Health and Human Services Agency Data Center Revolving Fund</v>
      </c>
    </row>
    <row r="624" spans="1:6" ht="15" x14ac:dyDescent="0.25">
      <c r="A624" s="405" t="s">
        <v>1642</v>
      </c>
      <c r="B624" t="s">
        <v>364</v>
      </c>
      <c r="C624" s="406" t="s">
        <v>1643</v>
      </c>
      <c r="D624" s="405" t="s">
        <v>437</v>
      </c>
      <c r="F624" s="443" t="str">
        <f t="shared" si="9"/>
        <v>0633 - Economic Developmnt Financing Auth Fd,CA</v>
      </c>
    </row>
    <row r="625" spans="1:6" ht="15" x14ac:dyDescent="0.25">
      <c r="A625" s="405" t="s">
        <v>1644</v>
      </c>
      <c r="B625" t="s">
        <v>363</v>
      </c>
      <c r="C625" s="406" t="s">
        <v>1645</v>
      </c>
      <c r="D625" s="405" t="s">
        <v>401</v>
      </c>
      <c r="F625" s="443" t="str">
        <f t="shared" si="9"/>
        <v>0634 - Education Account, California Children and Families Trust Fund</v>
      </c>
    </row>
    <row r="626" spans="1:6" ht="15" x14ac:dyDescent="0.25">
      <c r="A626" s="405" t="s">
        <v>1646</v>
      </c>
      <c r="B626" t="s">
        <v>364</v>
      </c>
      <c r="C626" s="406" t="s">
        <v>1647</v>
      </c>
      <c r="D626" s="405" t="s">
        <v>437</v>
      </c>
      <c r="F626" s="443" t="str">
        <f t="shared" si="9"/>
        <v>0635 - Rural Predevelopment Loan Fund</v>
      </c>
    </row>
    <row r="627" spans="1:6" ht="15" x14ac:dyDescent="0.25">
      <c r="A627" s="405" t="s">
        <v>1648</v>
      </c>
      <c r="B627" t="s">
        <v>363</v>
      </c>
      <c r="C627" s="406" t="s">
        <v>1649</v>
      </c>
      <c r="D627" s="405" t="s">
        <v>401</v>
      </c>
      <c r="F627" s="443" t="str">
        <f t="shared" si="9"/>
        <v>0636 - Child Care Account, California Children and Families Trust Fund</v>
      </c>
    </row>
    <row r="628" spans="1:6" ht="15" x14ac:dyDescent="0.25">
      <c r="A628" s="405" t="s">
        <v>1650</v>
      </c>
      <c r="B628" t="s">
        <v>363</v>
      </c>
      <c r="C628" s="406" t="s">
        <v>1651</v>
      </c>
      <c r="D628" s="405" t="s">
        <v>401</v>
      </c>
      <c r="F628" s="443" t="str">
        <f t="shared" si="9"/>
        <v>0637 - Research and Development Account, California Children and Families Trust Fund</v>
      </c>
    </row>
    <row r="629" spans="1:6" ht="15" x14ac:dyDescent="0.25">
      <c r="A629" s="405" t="s">
        <v>1652</v>
      </c>
      <c r="B629" t="s">
        <v>363</v>
      </c>
      <c r="C629" s="406" t="s">
        <v>1653</v>
      </c>
      <c r="D629" s="405" t="s">
        <v>401</v>
      </c>
      <c r="F629" s="443" t="str">
        <f t="shared" si="9"/>
        <v>0638 - Administration Account, California Children and Families Trust Fund</v>
      </c>
    </row>
    <row r="630" spans="1:6" ht="15" x14ac:dyDescent="0.25">
      <c r="A630" s="405" t="s">
        <v>1654</v>
      </c>
      <c r="B630" t="s">
        <v>363</v>
      </c>
      <c r="C630" s="406" t="s">
        <v>1655</v>
      </c>
      <c r="D630" s="405" t="s">
        <v>401</v>
      </c>
      <c r="F630" s="443" t="str">
        <f t="shared" si="9"/>
        <v>0639 - Unallocated Account, California Children and Families Trust Fund</v>
      </c>
    </row>
    <row r="631" spans="1:6" ht="15" x14ac:dyDescent="0.25">
      <c r="A631" s="405" t="s">
        <v>1656</v>
      </c>
      <c r="B631" t="s">
        <v>364</v>
      </c>
      <c r="C631" s="406" t="s">
        <v>1657</v>
      </c>
      <c r="D631" s="405" t="s">
        <v>249</v>
      </c>
      <c r="F631" s="443" t="str">
        <f t="shared" si="9"/>
        <v>0640 - Regional Burn and Trauma Center Fund</v>
      </c>
    </row>
    <row r="632" spans="1:6" ht="15" x14ac:dyDescent="0.25">
      <c r="A632" s="405" t="s">
        <v>1658</v>
      </c>
      <c r="B632" t="s">
        <v>364</v>
      </c>
      <c r="C632" s="406" t="s">
        <v>1659</v>
      </c>
      <c r="D632" s="405" t="s">
        <v>249</v>
      </c>
      <c r="F632" s="443" t="str">
        <f t="shared" si="9"/>
        <v>0641 - Domestic Violence Restraining Order Reimbursement Fund</v>
      </c>
    </row>
    <row r="633" spans="1:6" ht="15" x14ac:dyDescent="0.25">
      <c r="A633" s="405" t="s">
        <v>1660</v>
      </c>
      <c r="B633" t="s">
        <v>363</v>
      </c>
      <c r="C633" s="406" t="s">
        <v>1661</v>
      </c>
      <c r="D633" s="405" t="s">
        <v>401</v>
      </c>
      <c r="F633" s="443" t="str">
        <f t="shared" si="9"/>
        <v>0642 - Domestic Violence Training and Education Fund</v>
      </c>
    </row>
    <row r="634" spans="1:6" ht="15" x14ac:dyDescent="0.25">
      <c r="A634" s="405" t="s">
        <v>1662</v>
      </c>
      <c r="B634" t="s">
        <v>363</v>
      </c>
      <c r="C634" s="406" t="s">
        <v>1663</v>
      </c>
      <c r="D634" s="405" t="s">
        <v>401</v>
      </c>
      <c r="F634" s="443" t="str">
        <f t="shared" si="9"/>
        <v>0643 - Upper Newport Bay Ecological Reserve Maintenance and Preservation Fund</v>
      </c>
    </row>
    <row r="635" spans="1:6" ht="15" x14ac:dyDescent="0.25">
      <c r="A635" s="405" t="s">
        <v>1664</v>
      </c>
      <c r="B635" t="s">
        <v>364</v>
      </c>
      <c r="C635" s="406" t="s">
        <v>1665</v>
      </c>
      <c r="D635" s="405" t="s">
        <v>437</v>
      </c>
      <c r="F635" s="443" t="str">
        <f t="shared" si="9"/>
        <v>0644 - General Cash Revolving Fund</v>
      </c>
    </row>
    <row r="636" spans="1:6" ht="15" x14ac:dyDescent="0.25">
      <c r="A636" s="405" t="s">
        <v>1666</v>
      </c>
      <c r="B636" t="s">
        <v>363</v>
      </c>
      <c r="C636" s="406" t="s">
        <v>1667</v>
      </c>
      <c r="D636" s="405" t="s">
        <v>401</v>
      </c>
      <c r="F636" s="443" t="str">
        <f t="shared" si="9"/>
        <v>0645 - Structural Pest Control Device Fund</v>
      </c>
    </row>
    <row r="637" spans="1:6" ht="15" x14ac:dyDescent="0.25">
      <c r="A637" s="405" t="s">
        <v>1668</v>
      </c>
      <c r="B637" t="s">
        <v>363</v>
      </c>
      <c r="C637" s="406" t="s">
        <v>1669</v>
      </c>
      <c r="D637" s="405" t="s">
        <v>401</v>
      </c>
      <c r="F637" s="443" t="str">
        <f t="shared" si="9"/>
        <v>0646 - State Parks System Deferred Maintenance Account</v>
      </c>
    </row>
    <row r="638" spans="1:6" ht="15" x14ac:dyDescent="0.25">
      <c r="A638" s="405" t="s">
        <v>1670</v>
      </c>
      <c r="B638" t="s">
        <v>363</v>
      </c>
      <c r="C638" s="406" t="s">
        <v>1671</v>
      </c>
      <c r="D638" s="405" t="s">
        <v>401</v>
      </c>
      <c r="F638" s="443" t="str">
        <f t="shared" si="9"/>
        <v>0647 - Marine Life and Marine Reserve Management Account</v>
      </c>
    </row>
    <row r="639" spans="1:6" ht="15" x14ac:dyDescent="0.25">
      <c r="A639" s="405" t="s">
        <v>1672</v>
      </c>
      <c r="B639" t="s">
        <v>363</v>
      </c>
      <c r="C639" s="406" t="s">
        <v>1673</v>
      </c>
      <c r="D639" s="405" t="s">
        <v>401</v>
      </c>
      <c r="F639" s="443" t="str">
        <f t="shared" si="9"/>
        <v>0648 - Mobilehome-Manufactured Home Revolving Fund</v>
      </c>
    </row>
    <row r="640" spans="1:6" ht="15" x14ac:dyDescent="0.25">
      <c r="A640" s="405" t="s">
        <v>1674</v>
      </c>
      <c r="B640" t="s">
        <v>364</v>
      </c>
      <c r="C640" s="406" t="s">
        <v>1675</v>
      </c>
      <c r="D640" s="405" t="s">
        <v>426</v>
      </c>
      <c r="F640" s="443" t="str">
        <f t="shared" si="9"/>
        <v>0649 - California Infrastructure and Economic Development Bank Fund</v>
      </c>
    </row>
    <row r="641" spans="1:6" ht="15" x14ac:dyDescent="0.25">
      <c r="A641" s="405" t="s">
        <v>1676</v>
      </c>
      <c r="B641" t="s">
        <v>363</v>
      </c>
      <c r="C641" s="406" t="s">
        <v>1677</v>
      </c>
      <c r="D641" s="405" t="s">
        <v>474</v>
      </c>
      <c r="F641" s="443" t="str">
        <f t="shared" si="9"/>
        <v>0650 - Toll Bridge Seismic Retrofit Account, State Transportation Fund</v>
      </c>
    </row>
    <row r="642" spans="1:6" ht="15" x14ac:dyDescent="0.25">
      <c r="A642" s="405" t="s">
        <v>1678</v>
      </c>
      <c r="B642" t="s">
        <v>364</v>
      </c>
      <c r="C642" s="406" t="s">
        <v>1679</v>
      </c>
      <c r="D642" s="405" t="s">
        <v>437</v>
      </c>
      <c r="F642" s="443" t="str">
        <f t="shared" si="9"/>
        <v>0652 - Old Age and Survivors Insurance Revolving Fund</v>
      </c>
    </row>
    <row r="643" spans="1:6" ht="15" x14ac:dyDescent="0.25">
      <c r="A643" s="405" t="s">
        <v>1680</v>
      </c>
      <c r="B643" t="s">
        <v>364</v>
      </c>
      <c r="C643" s="406" t="s">
        <v>1681</v>
      </c>
      <c r="D643" s="405" t="s">
        <v>250</v>
      </c>
      <c r="F643" s="443" t="str">
        <f t="shared" ref="F643:F706" si="10">_xlfn.CONCAT(A643," - ",C643)</f>
        <v>0653 - Seismic Retrofit Bond Fund of 1996</v>
      </c>
    </row>
    <row r="644" spans="1:6" ht="15" x14ac:dyDescent="0.25">
      <c r="A644" s="405" t="s">
        <v>1682</v>
      </c>
      <c r="B644" t="s">
        <v>364</v>
      </c>
      <c r="C644" s="406" t="s">
        <v>1683</v>
      </c>
      <c r="D644" s="405" t="s">
        <v>437</v>
      </c>
      <c r="F644" s="443" t="str">
        <f t="shared" si="10"/>
        <v>0654 - Opportunity Work Center Revolving Fund</v>
      </c>
    </row>
    <row r="645" spans="1:6" ht="15" x14ac:dyDescent="0.25">
      <c r="A645" s="405" t="s">
        <v>1684</v>
      </c>
      <c r="B645" t="s">
        <v>364</v>
      </c>
      <c r="C645" s="406" t="s">
        <v>1685</v>
      </c>
      <c r="D645" s="405" t="s">
        <v>249</v>
      </c>
      <c r="F645" s="443" t="str">
        <f t="shared" si="10"/>
        <v>0655 - Education Technology Trust Fund</v>
      </c>
    </row>
    <row r="646" spans="1:6" ht="15" x14ac:dyDescent="0.25">
      <c r="A646" s="405" t="s">
        <v>1686</v>
      </c>
      <c r="B646" t="s">
        <v>364</v>
      </c>
      <c r="C646" s="406" t="s">
        <v>1687</v>
      </c>
      <c r="D646" s="405" t="s">
        <v>249</v>
      </c>
      <c r="F646" s="443" t="str">
        <f t="shared" si="10"/>
        <v>0656 - Unallocated General Obligation Bond Commercial Paper Fund</v>
      </c>
    </row>
    <row r="647" spans="1:6" ht="15" x14ac:dyDescent="0.25">
      <c r="A647" s="405" t="s">
        <v>1688</v>
      </c>
      <c r="B647" t="s">
        <v>364</v>
      </c>
      <c r="C647" s="406" t="s">
        <v>1689</v>
      </c>
      <c r="D647" s="405" t="s">
        <v>250</v>
      </c>
      <c r="F647" s="443" t="str">
        <f t="shared" si="10"/>
        <v>0657 - School Facilities March 1996 Bond Acct, State School Building Lease-Purchase Fd</v>
      </c>
    </row>
    <row r="648" spans="1:6" ht="15" x14ac:dyDescent="0.25">
      <c r="A648" s="405" t="s">
        <v>1690</v>
      </c>
      <c r="B648" t="s">
        <v>364</v>
      </c>
      <c r="C648" s="406" t="s">
        <v>1691</v>
      </c>
      <c r="D648" s="405" t="s">
        <v>250</v>
      </c>
      <c r="F648" s="443" t="str">
        <f t="shared" si="10"/>
        <v>0658 - Higher Education Capital Outlay Bond Fund of 1996</v>
      </c>
    </row>
    <row r="649" spans="1:6" ht="15" x14ac:dyDescent="0.25">
      <c r="A649" s="405" t="s">
        <v>1692</v>
      </c>
      <c r="B649" t="s">
        <v>364</v>
      </c>
      <c r="C649" s="406" t="s">
        <v>1693</v>
      </c>
      <c r="D649" s="405" t="s">
        <v>250</v>
      </c>
      <c r="F649" s="443" t="str">
        <f t="shared" si="10"/>
        <v>0659 - Public Safety Bond Fund of 1996</v>
      </c>
    </row>
    <row r="650" spans="1:6" ht="15" x14ac:dyDescent="0.25">
      <c r="A650" s="405" t="s">
        <v>1694</v>
      </c>
      <c r="B650" t="s">
        <v>364</v>
      </c>
      <c r="C650" s="406" t="s">
        <v>1695</v>
      </c>
      <c r="D650" s="405" t="s">
        <v>437</v>
      </c>
      <c r="F650" s="443" t="str">
        <f t="shared" si="10"/>
        <v>0660 - Public Buildings Construction Fund</v>
      </c>
    </row>
    <row r="651" spans="1:6" ht="15" x14ac:dyDescent="0.25">
      <c r="A651" s="405" t="s">
        <v>1696</v>
      </c>
      <c r="B651" t="s">
        <v>364</v>
      </c>
      <c r="C651" s="406" t="s">
        <v>1697</v>
      </c>
      <c r="D651" s="405" t="s">
        <v>437</v>
      </c>
      <c r="F651" s="443" t="str">
        <f t="shared" si="10"/>
        <v>0661 - Public School District Organization Revolving Fund</v>
      </c>
    </row>
    <row r="652" spans="1:6" ht="15" x14ac:dyDescent="0.25">
      <c r="A652" s="405" t="s">
        <v>1698</v>
      </c>
      <c r="B652" t="s">
        <v>364</v>
      </c>
      <c r="C652" s="406" t="s">
        <v>1699</v>
      </c>
      <c r="D652" s="405" t="s">
        <v>437</v>
      </c>
      <c r="F652" s="443" t="str">
        <f t="shared" si="10"/>
        <v>0662 - Revolving Loan Fund</v>
      </c>
    </row>
    <row r="653" spans="1:6" ht="15" x14ac:dyDescent="0.25">
      <c r="A653" s="405" t="s">
        <v>1700</v>
      </c>
      <c r="B653" t="s">
        <v>364</v>
      </c>
      <c r="C653" s="406" t="s">
        <v>1701</v>
      </c>
      <c r="D653" s="405" t="s">
        <v>249</v>
      </c>
      <c r="F653" s="443" t="str">
        <f t="shared" si="10"/>
        <v>0663 - Physicians Contract Back Account, Physicians Services Account</v>
      </c>
    </row>
    <row r="654" spans="1:6" ht="15" x14ac:dyDescent="0.25">
      <c r="A654" s="405" t="s">
        <v>1702</v>
      </c>
      <c r="B654" t="s">
        <v>364</v>
      </c>
      <c r="C654" s="406" t="s">
        <v>1703</v>
      </c>
      <c r="D654" s="405" t="s">
        <v>249</v>
      </c>
      <c r="F654" s="443" t="str">
        <f t="shared" si="10"/>
        <v>0664 - Primary Care Risk Pool</v>
      </c>
    </row>
    <row r="655" spans="1:6" ht="15" x14ac:dyDescent="0.25">
      <c r="A655" s="405" t="s">
        <v>1704</v>
      </c>
      <c r="B655" t="s">
        <v>364</v>
      </c>
      <c r="C655" s="406" t="s">
        <v>1705</v>
      </c>
      <c r="D655" s="405" t="s">
        <v>437</v>
      </c>
      <c r="F655" s="443" t="str">
        <f t="shared" si="10"/>
        <v>0665 - Rehabilitation Revolving Loan Guarantee Fund</v>
      </c>
    </row>
    <row r="656" spans="1:6" ht="15" x14ac:dyDescent="0.25">
      <c r="A656" s="405" t="s">
        <v>1706</v>
      </c>
      <c r="B656" t="s">
        <v>364</v>
      </c>
      <c r="C656" s="406" t="s">
        <v>1707</v>
      </c>
      <c r="D656" s="405" t="s">
        <v>437</v>
      </c>
      <c r="F656" s="443" t="str">
        <f t="shared" si="10"/>
        <v>0666 - Service Revolving Fund</v>
      </c>
    </row>
    <row r="657" spans="1:6" ht="15" x14ac:dyDescent="0.25">
      <c r="A657" s="405" t="s">
        <v>1708</v>
      </c>
      <c r="B657" t="s">
        <v>364</v>
      </c>
      <c r="C657" s="406" t="s">
        <v>1709</v>
      </c>
      <c r="D657" s="405" t="s">
        <v>249</v>
      </c>
      <c r="F657" s="443" t="str">
        <f t="shared" si="10"/>
        <v>0667 - Rural Health Services Reinsurance Account</v>
      </c>
    </row>
    <row r="658" spans="1:6" ht="15" x14ac:dyDescent="0.25">
      <c r="A658" s="405" t="s">
        <v>1710</v>
      </c>
      <c r="B658" t="s">
        <v>364</v>
      </c>
      <c r="C658" s="406" t="s">
        <v>1711</v>
      </c>
      <c r="D658" s="405" t="s">
        <v>437</v>
      </c>
      <c r="F658" s="443" t="str">
        <f t="shared" si="10"/>
        <v>0668 - Public Buildings Construction Fund Subaccount</v>
      </c>
    </row>
    <row r="659" spans="1:6" ht="15" x14ac:dyDescent="0.25">
      <c r="A659" s="405" t="s">
        <v>1712</v>
      </c>
      <c r="B659" t="s">
        <v>364</v>
      </c>
      <c r="C659" s="406" t="s">
        <v>1713</v>
      </c>
      <c r="D659" s="405" t="s">
        <v>437</v>
      </c>
      <c r="F659" s="443" t="str">
        <f t="shared" si="10"/>
        <v>0669 - Supported Employment Revolving Loan Guarantee Account</v>
      </c>
    </row>
    <row r="660" spans="1:6" ht="15" x14ac:dyDescent="0.25">
      <c r="A660" s="405" t="s">
        <v>1714</v>
      </c>
      <c r="B660" t="s">
        <v>364</v>
      </c>
      <c r="C660" s="406" t="s">
        <v>1715</v>
      </c>
      <c r="D660" s="405" t="s">
        <v>437</v>
      </c>
      <c r="F660" s="443" t="str">
        <f t="shared" si="10"/>
        <v>0670 - State Clean Water Grants Administrative Revolving Fund</v>
      </c>
    </row>
    <row r="661" spans="1:6" ht="15" x14ac:dyDescent="0.25">
      <c r="A661" s="405" t="s">
        <v>1716</v>
      </c>
      <c r="B661" t="s">
        <v>364</v>
      </c>
      <c r="C661" s="406" t="s">
        <v>1717</v>
      </c>
      <c r="D661" s="405" t="s">
        <v>437</v>
      </c>
      <c r="F661" s="443" t="str">
        <f t="shared" si="10"/>
        <v>0671 - Rural Health Services Account</v>
      </c>
    </row>
    <row r="662" spans="1:6" ht="15" x14ac:dyDescent="0.25">
      <c r="A662" s="405" t="s">
        <v>1718</v>
      </c>
      <c r="B662" t="s">
        <v>364</v>
      </c>
      <c r="C662" s="406" t="s">
        <v>1719</v>
      </c>
      <c r="D662" s="405" t="s">
        <v>249</v>
      </c>
      <c r="F662" s="443" t="str">
        <f t="shared" si="10"/>
        <v>0672 - Child Health and Disability Prevention Treatment Account</v>
      </c>
    </row>
    <row r="663" spans="1:6" ht="15" x14ac:dyDescent="0.25">
      <c r="A663" s="405" t="s">
        <v>1720</v>
      </c>
      <c r="B663" t="s">
        <v>364</v>
      </c>
      <c r="C663" s="406" t="s">
        <v>1721</v>
      </c>
      <c r="D663" s="405" t="s">
        <v>437</v>
      </c>
      <c r="F663" s="443" t="str">
        <f t="shared" si="10"/>
        <v>0673 - Passenger Equipment Acquisition Fund</v>
      </c>
    </row>
    <row r="664" spans="1:6" ht="15" x14ac:dyDescent="0.25">
      <c r="A664" s="405" t="s">
        <v>1722</v>
      </c>
      <c r="B664" t="s">
        <v>364</v>
      </c>
      <c r="C664" s="406" t="s">
        <v>1723</v>
      </c>
      <c r="D664" s="405" t="s">
        <v>437</v>
      </c>
      <c r="F664" s="443" t="str">
        <f t="shared" si="10"/>
        <v>0674 - State Expenditure Revolving Fund</v>
      </c>
    </row>
    <row r="665" spans="1:6" ht="15" x14ac:dyDescent="0.25">
      <c r="A665" s="405" t="s">
        <v>1724</v>
      </c>
      <c r="B665" t="s">
        <v>364</v>
      </c>
      <c r="C665" s="406" t="s">
        <v>1725</v>
      </c>
      <c r="D665" s="405" t="s">
        <v>437</v>
      </c>
      <c r="F665" s="443" t="str">
        <f t="shared" si="10"/>
        <v>0675 - State Payroll Revolving Fund</v>
      </c>
    </row>
    <row r="666" spans="1:6" ht="15" x14ac:dyDescent="0.25">
      <c r="A666" s="405" t="s">
        <v>1726</v>
      </c>
      <c r="B666" t="s">
        <v>364</v>
      </c>
      <c r="C666" s="406" t="s">
        <v>1727</v>
      </c>
      <c r="D666" s="405" t="s">
        <v>249</v>
      </c>
      <c r="F666" s="443" t="str">
        <f t="shared" si="10"/>
        <v>0676 - Ridesharing Vanpool Revolving Loan and Grant Fund</v>
      </c>
    </row>
    <row r="667" spans="1:6" ht="15" x14ac:dyDescent="0.25">
      <c r="A667" s="405" t="s">
        <v>1728</v>
      </c>
      <c r="B667" t="s">
        <v>364</v>
      </c>
      <c r="C667" s="406" t="s">
        <v>1729</v>
      </c>
      <c r="D667" s="405" t="s">
        <v>437</v>
      </c>
      <c r="F667" s="443" t="str">
        <f t="shared" si="10"/>
        <v>0677 - State Personnel Board Cooperative Personnel Services Revolving Fund</v>
      </c>
    </row>
    <row r="668" spans="1:6" ht="15" x14ac:dyDescent="0.25">
      <c r="A668" s="405" t="s">
        <v>1730</v>
      </c>
      <c r="B668" t="s">
        <v>364</v>
      </c>
      <c r="C668" s="406" t="s">
        <v>1731</v>
      </c>
      <c r="D668" s="405" t="s">
        <v>437</v>
      </c>
      <c r="F668" s="443" t="str">
        <f t="shared" si="10"/>
        <v>0678 - Prison Industries Revolving Fund</v>
      </c>
    </row>
    <row r="669" spans="1:6" ht="15" x14ac:dyDescent="0.25">
      <c r="A669" s="405" t="s">
        <v>1732</v>
      </c>
      <c r="B669" t="s">
        <v>364</v>
      </c>
      <c r="C669" s="406" t="s">
        <v>1733</v>
      </c>
      <c r="D669" s="405" t="s">
        <v>437</v>
      </c>
      <c r="F669" s="443" t="str">
        <f t="shared" si="10"/>
        <v>0679 - State Water Quality Control Fund</v>
      </c>
    </row>
    <row r="670" spans="1:6" ht="15" x14ac:dyDescent="0.25">
      <c r="A670" s="405" t="s">
        <v>1734</v>
      </c>
      <c r="B670" t="s">
        <v>364</v>
      </c>
      <c r="C670" s="406" t="s">
        <v>1735</v>
      </c>
      <c r="D670" s="405" t="s">
        <v>437</v>
      </c>
      <c r="F670" s="443" t="str">
        <f t="shared" si="10"/>
        <v>0680 - Surplus Property Revolving Fund</v>
      </c>
    </row>
    <row r="671" spans="1:6" ht="15" x14ac:dyDescent="0.25">
      <c r="A671" s="405" t="s">
        <v>1736</v>
      </c>
      <c r="B671" t="s">
        <v>364</v>
      </c>
      <c r="C671" s="406" t="s">
        <v>1737</v>
      </c>
      <c r="D671" s="405" t="s">
        <v>437</v>
      </c>
      <c r="F671" s="443" t="str">
        <f t="shared" si="10"/>
        <v>0681 - Surplus Money Investment Fund</v>
      </c>
    </row>
    <row r="672" spans="1:6" ht="15" x14ac:dyDescent="0.25">
      <c r="A672" s="405" t="s">
        <v>1738</v>
      </c>
      <c r="B672" t="s">
        <v>364</v>
      </c>
      <c r="C672" s="406" t="s">
        <v>1739</v>
      </c>
      <c r="D672" s="405" t="s">
        <v>437</v>
      </c>
      <c r="F672" s="443" t="str">
        <f t="shared" si="10"/>
        <v>0682 - Inmate and WardConstruction Revolving Account, Prison Industries Revolving Fund</v>
      </c>
    </row>
    <row r="673" spans="1:6" ht="15" x14ac:dyDescent="0.25">
      <c r="A673" s="405" t="s">
        <v>1740</v>
      </c>
      <c r="B673" t="s">
        <v>364</v>
      </c>
      <c r="C673" s="406" t="s">
        <v>1741</v>
      </c>
      <c r="D673" s="405" t="s">
        <v>437</v>
      </c>
      <c r="F673" s="443" t="str">
        <f t="shared" si="10"/>
        <v>0683 - Stephen P. Teale Data Center Revolving Fund</v>
      </c>
    </row>
    <row r="674" spans="1:6" ht="15" x14ac:dyDescent="0.25">
      <c r="A674" s="405" t="s">
        <v>1742</v>
      </c>
      <c r="B674" t="s">
        <v>364</v>
      </c>
      <c r="C674" s="406" t="s">
        <v>1743</v>
      </c>
      <c r="D674" s="405" t="s">
        <v>437</v>
      </c>
      <c r="F674" s="443" t="str">
        <f t="shared" si="10"/>
        <v>0684 - New Industries Revolving Account, Prison Industries Revolving Fund</v>
      </c>
    </row>
    <row r="675" spans="1:6" ht="15" x14ac:dyDescent="0.25">
      <c r="A675" s="405" t="s">
        <v>1744</v>
      </c>
      <c r="B675" t="s">
        <v>364</v>
      </c>
      <c r="C675" s="406" t="s">
        <v>1745</v>
      </c>
      <c r="D675" s="405" t="s">
        <v>437</v>
      </c>
      <c r="F675" s="443" t="str">
        <f t="shared" si="10"/>
        <v>0685 - University of California Teaching Hospital Revolving Fund</v>
      </c>
    </row>
    <row r="676" spans="1:6" ht="15" x14ac:dyDescent="0.25">
      <c r="A676" s="405" t="s">
        <v>1746</v>
      </c>
      <c r="B676" t="s">
        <v>364</v>
      </c>
      <c r="C676" s="406" t="s">
        <v>1747</v>
      </c>
      <c r="D676" s="405" t="s">
        <v>249</v>
      </c>
      <c r="F676" s="443" t="str">
        <f t="shared" si="10"/>
        <v>0686 - Clean Water Bond Guarantee Fund</v>
      </c>
    </row>
    <row r="677" spans="1:6" ht="15" x14ac:dyDescent="0.25">
      <c r="A677" s="405" t="s">
        <v>1748</v>
      </c>
      <c r="B677" t="s">
        <v>364</v>
      </c>
      <c r="C677" s="406" t="s">
        <v>1749</v>
      </c>
      <c r="D677" s="405" t="s">
        <v>437</v>
      </c>
      <c r="F677" s="443" t="str">
        <f t="shared" si="10"/>
        <v>0687 - Donated Food Revolving Fund</v>
      </c>
    </row>
    <row r="678" spans="1:6" ht="15" x14ac:dyDescent="0.25">
      <c r="A678" s="405" t="s">
        <v>1750</v>
      </c>
      <c r="B678" t="s">
        <v>364</v>
      </c>
      <c r="C678" s="406" t="s">
        <v>1751</v>
      </c>
      <c r="D678" s="405" t="s">
        <v>249</v>
      </c>
      <c r="F678" s="443" t="str">
        <f t="shared" si="10"/>
        <v>0688 - Small and Rural Hospital Supplemental Payments Fund</v>
      </c>
    </row>
    <row r="679" spans="1:6" ht="15" x14ac:dyDescent="0.25">
      <c r="A679" s="405" t="s">
        <v>1752</v>
      </c>
      <c r="B679" t="s">
        <v>364</v>
      </c>
      <c r="C679" s="406" t="s">
        <v>1753</v>
      </c>
      <c r="D679" s="405" t="s">
        <v>249</v>
      </c>
      <c r="F679" s="443" t="str">
        <f t="shared" si="10"/>
        <v>0689 - California Disaster Housing Repair Fund</v>
      </c>
    </row>
    <row r="680" spans="1:6" ht="15" x14ac:dyDescent="0.25">
      <c r="A680" s="405" t="s">
        <v>1754</v>
      </c>
      <c r="B680" t="s">
        <v>364</v>
      </c>
      <c r="C680" s="406" t="s">
        <v>1755</v>
      </c>
      <c r="D680" s="405" t="s">
        <v>249</v>
      </c>
      <c r="F680" s="443" t="str">
        <f t="shared" si="10"/>
        <v>0690 - Employment Development Department Building Fund</v>
      </c>
    </row>
    <row r="681" spans="1:6" ht="15" x14ac:dyDescent="0.25">
      <c r="A681" s="405" t="s">
        <v>1756</v>
      </c>
      <c r="B681" t="s">
        <v>364</v>
      </c>
      <c r="C681" s="406" t="s">
        <v>1757</v>
      </c>
      <c r="D681" s="405" t="s">
        <v>437</v>
      </c>
      <c r="F681" s="443" t="str">
        <f t="shared" si="10"/>
        <v>0691 - Water Resources Revolving Fund</v>
      </c>
    </row>
    <row r="682" spans="1:6" ht="15" x14ac:dyDescent="0.25">
      <c r="A682" s="405" t="s">
        <v>1758</v>
      </c>
      <c r="B682" t="s">
        <v>364</v>
      </c>
      <c r="C682" s="406" t="s">
        <v>1759</v>
      </c>
      <c r="D682" s="405" t="s">
        <v>437</v>
      </c>
      <c r="F682" s="443" t="str">
        <f t="shared" si="10"/>
        <v>0692 - Water Resources Control Board Revolving Fund</v>
      </c>
    </row>
    <row r="683" spans="1:6" ht="15" x14ac:dyDescent="0.25">
      <c r="A683" s="405" t="s">
        <v>1760</v>
      </c>
      <c r="B683" t="s">
        <v>364</v>
      </c>
      <c r="C683" s="406" t="s">
        <v>1761</v>
      </c>
      <c r="D683" s="405" t="s">
        <v>249</v>
      </c>
      <c r="F683" s="443" t="str">
        <f t="shared" si="10"/>
        <v>0693 - Emergency Services and Supplemental Payments Fund</v>
      </c>
    </row>
    <row r="684" spans="1:6" ht="15" x14ac:dyDescent="0.25">
      <c r="A684" s="405" t="s">
        <v>1762</v>
      </c>
      <c r="B684" t="s">
        <v>364</v>
      </c>
      <c r="C684" s="406" t="s">
        <v>1763</v>
      </c>
      <c r="D684" s="405" t="s">
        <v>249</v>
      </c>
      <c r="F684" s="443" t="str">
        <f t="shared" si="10"/>
        <v>0694 - Petroleum Financing Collection Acct, CA Economic Development Grant &amp; Loan Fd</v>
      </c>
    </row>
    <row r="685" spans="1:6" ht="15" x14ac:dyDescent="0.25">
      <c r="A685" s="405" t="s">
        <v>1764</v>
      </c>
      <c r="B685" t="s">
        <v>364</v>
      </c>
      <c r="C685" s="406" t="s">
        <v>1765</v>
      </c>
      <c r="D685" s="405" t="s">
        <v>249</v>
      </c>
      <c r="F685" s="443" t="str">
        <f t="shared" si="10"/>
        <v>0695 - Grant and Loan Collection Acct, CA Economic Development Grant &amp; Loan Fund</v>
      </c>
    </row>
    <row r="686" spans="1:6" ht="15" x14ac:dyDescent="0.25">
      <c r="A686" s="405" t="s">
        <v>1766</v>
      </c>
      <c r="B686" t="s">
        <v>364</v>
      </c>
      <c r="C686" s="406" t="s">
        <v>1767</v>
      </c>
      <c r="D686" s="405" t="s">
        <v>437</v>
      </c>
      <c r="F686" s="443" t="str">
        <f t="shared" si="10"/>
        <v>0696 - Welfare Advance Fund</v>
      </c>
    </row>
    <row r="687" spans="1:6" ht="15" x14ac:dyDescent="0.25">
      <c r="A687" s="405" t="s">
        <v>1768</v>
      </c>
      <c r="B687" t="s">
        <v>364</v>
      </c>
      <c r="C687" s="406" t="s">
        <v>1769</v>
      </c>
      <c r="D687" s="405" t="s">
        <v>1770</v>
      </c>
      <c r="F687" s="443" t="str">
        <f t="shared" si="10"/>
        <v>0697 - Family Housing Demonstration Account, Rental Housing Construction Fund</v>
      </c>
    </row>
    <row r="688" spans="1:6" ht="15" x14ac:dyDescent="0.25">
      <c r="A688" s="405" t="s">
        <v>1771</v>
      </c>
      <c r="B688" t="s">
        <v>364</v>
      </c>
      <c r="C688" s="406" t="s">
        <v>1772</v>
      </c>
      <c r="D688" s="405" t="s">
        <v>249</v>
      </c>
      <c r="F688" s="443" t="str">
        <f t="shared" si="10"/>
        <v>0698 - Home Purchase Assistance Fund</v>
      </c>
    </row>
    <row r="689" spans="1:6" ht="15" x14ac:dyDescent="0.25">
      <c r="A689" s="405" t="s">
        <v>1773</v>
      </c>
      <c r="B689" t="s">
        <v>363</v>
      </c>
      <c r="C689" s="406" t="s">
        <v>1774</v>
      </c>
      <c r="D689" s="405" t="s">
        <v>396</v>
      </c>
      <c r="F689" s="443" t="str">
        <f t="shared" si="10"/>
        <v>0700 - Governor's Residence Account</v>
      </c>
    </row>
    <row r="690" spans="1:6" ht="15" x14ac:dyDescent="0.25">
      <c r="A690" s="405" t="s">
        <v>1775</v>
      </c>
      <c r="B690" t="s">
        <v>364</v>
      </c>
      <c r="C690" s="406" t="s">
        <v>1776</v>
      </c>
      <c r="D690" s="405" t="s">
        <v>250</v>
      </c>
      <c r="F690" s="443" t="str">
        <f t="shared" si="10"/>
        <v>0701 - Veterans Home Fund</v>
      </c>
    </row>
    <row r="691" spans="1:6" ht="15" x14ac:dyDescent="0.25">
      <c r="A691" s="405" t="s">
        <v>1777</v>
      </c>
      <c r="B691" t="s">
        <v>364</v>
      </c>
      <c r="C691" s="406" t="s">
        <v>1778</v>
      </c>
      <c r="D691" s="405" t="s">
        <v>437</v>
      </c>
      <c r="F691" s="443" t="str">
        <f t="shared" si="10"/>
        <v>0702 - Consumer Affairs Fund, Professions and Vocations Fund</v>
      </c>
    </row>
    <row r="692" spans="1:6" ht="15" x14ac:dyDescent="0.25">
      <c r="A692" s="405" t="s">
        <v>1779</v>
      </c>
      <c r="B692" t="s">
        <v>364</v>
      </c>
      <c r="C692" s="406" t="s">
        <v>1780</v>
      </c>
      <c r="D692" s="405" t="s">
        <v>250</v>
      </c>
      <c r="F692" s="443" t="str">
        <f t="shared" si="10"/>
        <v>0703 - Clean Air and Transportation Improvement Fund</v>
      </c>
    </row>
    <row r="693" spans="1:6" ht="15" x14ac:dyDescent="0.25">
      <c r="A693" s="405" t="s">
        <v>1781</v>
      </c>
      <c r="B693" t="s">
        <v>363</v>
      </c>
      <c r="C693" s="406" t="s">
        <v>1782</v>
      </c>
      <c r="D693" s="405" t="s">
        <v>401</v>
      </c>
      <c r="F693" s="443" t="str">
        <f t="shared" si="10"/>
        <v>0704 - Accountancy Fund, Professions and Vocations Fund</v>
      </c>
    </row>
    <row r="694" spans="1:6" ht="15" x14ac:dyDescent="0.25">
      <c r="A694" s="405" t="s">
        <v>1783</v>
      </c>
      <c r="B694" t="s">
        <v>364</v>
      </c>
      <c r="C694" s="406" t="s">
        <v>1784</v>
      </c>
      <c r="D694" s="405" t="s">
        <v>250</v>
      </c>
      <c r="F694" s="443" t="str">
        <f t="shared" si="10"/>
        <v>0705 - Higher Education Capital Outlay Bond Fund of 1992</v>
      </c>
    </row>
    <row r="695" spans="1:6" ht="15" x14ac:dyDescent="0.25">
      <c r="A695" s="405" t="s">
        <v>1785</v>
      </c>
      <c r="B695" t="s">
        <v>363</v>
      </c>
      <c r="C695" s="406" t="s">
        <v>1786</v>
      </c>
      <c r="D695" s="405" t="s">
        <v>401</v>
      </c>
      <c r="F695" s="443" t="str">
        <f t="shared" si="10"/>
        <v>0706 - California Architects Board Fund</v>
      </c>
    </row>
    <row r="696" spans="1:6" ht="15" x14ac:dyDescent="0.25">
      <c r="A696" s="405" t="s">
        <v>1787</v>
      </c>
      <c r="B696" t="s">
        <v>364</v>
      </c>
      <c r="C696" s="406" t="s">
        <v>1788</v>
      </c>
      <c r="D696" s="405" t="s">
        <v>250</v>
      </c>
      <c r="F696" s="443" t="str">
        <f t="shared" si="10"/>
        <v>0707 - California Safe Drinking Water Fund</v>
      </c>
    </row>
    <row r="697" spans="1:6" ht="15" x14ac:dyDescent="0.25">
      <c r="A697" s="405" t="s">
        <v>1789</v>
      </c>
      <c r="B697" t="s">
        <v>364</v>
      </c>
      <c r="C697" s="406" t="s">
        <v>1790</v>
      </c>
      <c r="D697" s="405" t="s">
        <v>250</v>
      </c>
      <c r="F697" s="443" t="str">
        <f t="shared" si="10"/>
        <v>0708 - School Facilities Bond Act, November 1990, St School Bldg Lease-Purchase Fd</v>
      </c>
    </row>
    <row r="698" spans="1:6" ht="15" x14ac:dyDescent="0.25">
      <c r="A698" s="405" t="s">
        <v>1791</v>
      </c>
      <c r="B698" t="s">
        <v>364</v>
      </c>
      <c r="C698" s="406" t="s">
        <v>1792</v>
      </c>
      <c r="D698" s="405" t="s">
        <v>250</v>
      </c>
      <c r="F698" s="443" t="str">
        <f t="shared" si="10"/>
        <v>0710 - Hazardous Substance Cleanup Fund</v>
      </c>
    </row>
    <row r="699" spans="1:6" ht="15" x14ac:dyDescent="0.25">
      <c r="A699" s="405" t="s">
        <v>1793</v>
      </c>
      <c r="B699" t="s">
        <v>364</v>
      </c>
      <c r="C699" s="406" t="s">
        <v>1794</v>
      </c>
      <c r="D699" s="405" t="s">
        <v>250</v>
      </c>
      <c r="F699" s="443" t="str">
        <f t="shared" si="10"/>
        <v>0711 - 1986 County Correctional Facility Capital Expenditure Fund</v>
      </c>
    </row>
    <row r="700" spans="1:6" ht="15" x14ac:dyDescent="0.25">
      <c r="A700" s="405" t="s">
        <v>1795</v>
      </c>
      <c r="B700" t="s">
        <v>363</v>
      </c>
      <c r="C700" s="406" t="s">
        <v>1796</v>
      </c>
      <c r="D700" s="405" t="s">
        <v>401</v>
      </c>
      <c r="F700" s="443" t="str">
        <f t="shared" si="10"/>
        <v>0713 - State Board of Barber Examiners Fund</v>
      </c>
    </row>
    <row r="701" spans="1:6" ht="15" x14ac:dyDescent="0.25">
      <c r="A701" s="405" t="s">
        <v>1797</v>
      </c>
      <c r="B701" t="s">
        <v>364</v>
      </c>
      <c r="C701" s="406" t="s">
        <v>1798</v>
      </c>
      <c r="D701" s="405" t="s">
        <v>250</v>
      </c>
      <c r="F701" s="443" t="str">
        <f t="shared" si="10"/>
        <v>0714 - Roberti Affordable Housing Fund</v>
      </c>
    </row>
    <row r="702" spans="1:6" ht="15" x14ac:dyDescent="0.25">
      <c r="A702" s="405" t="s">
        <v>1799</v>
      </c>
      <c r="B702" t="s">
        <v>364</v>
      </c>
      <c r="C702" s="406" t="s">
        <v>1800</v>
      </c>
      <c r="D702" s="405" t="s">
        <v>250</v>
      </c>
      <c r="F702" s="443" t="str">
        <f t="shared" si="10"/>
        <v>0715 - SSC Development Fund</v>
      </c>
    </row>
    <row r="703" spans="1:6" ht="15" x14ac:dyDescent="0.25">
      <c r="A703" s="405" t="s">
        <v>1801</v>
      </c>
      <c r="B703" t="s">
        <v>364</v>
      </c>
      <c r="C703" s="406" t="s">
        <v>1802</v>
      </c>
      <c r="D703" s="405" t="s">
        <v>250</v>
      </c>
      <c r="F703" s="443" t="str">
        <f t="shared" si="10"/>
        <v>0716 - Community Parklands Fund</v>
      </c>
    </row>
    <row r="704" spans="1:6" ht="15" x14ac:dyDescent="0.25">
      <c r="A704" s="405" t="s">
        <v>1803</v>
      </c>
      <c r="B704" t="s">
        <v>363</v>
      </c>
      <c r="C704" s="406" t="s">
        <v>1804</v>
      </c>
      <c r="D704" s="405" t="s">
        <v>401</v>
      </c>
      <c r="F704" s="443" t="str">
        <f t="shared" si="10"/>
        <v>0717 - Cemetery and Funeral Fund</v>
      </c>
    </row>
    <row r="705" spans="1:6" ht="15" x14ac:dyDescent="0.25">
      <c r="A705" s="405" t="s">
        <v>1805</v>
      </c>
      <c r="B705" t="s">
        <v>364</v>
      </c>
      <c r="C705" s="406" t="s">
        <v>1806</v>
      </c>
      <c r="D705" s="405" t="s">
        <v>250</v>
      </c>
      <c r="F705" s="443" t="str">
        <f t="shared" si="10"/>
        <v>0718 - Health Science Facilities Construction Program Fund</v>
      </c>
    </row>
    <row r="706" spans="1:6" ht="15" x14ac:dyDescent="0.25">
      <c r="A706" s="405" t="s">
        <v>1807</v>
      </c>
      <c r="B706" t="s">
        <v>364</v>
      </c>
      <c r="C706" s="406" t="s">
        <v>1808</v>
      </c>
      <c r="D706" s="405" t="s">
        <v>250</v>
      </c>
      <c r="F706" s="443" t="str">
        <f t="shared" si="10"/>
        <v>0720 - Lake Tahoe Acquisitions Fund</v>
      </c>
    </row>
    <row r="707" spans="1:6" ht="15" x14ac:dyDescent="0.25">
      <c r="A707" s="405" t="s">
        <v>1809</v>
      </c>
      <c r="B707" t="s">
        <v>364</v>
      </c>
      <c r="C707" s="406" t="s">
        <v>1810</v>
      </c>
      <c r="D707" s="405" t="s">
        <v>250</v>
      </c>
      <c r="F707" s="443" t="str">
        <f t="shared" ref="F707:F770" si="11">_xlfn.CONCAT(A707," - ",C707)</f>
        <v>0721 - Parkland Fund of 1980</v>
      </c>
    </row>
    <row r="708" spans="1:6" ht="15" x14ac:dyDescent="0.25">
      <c r="A708" s="405" t="s">
        <v>1811</v>
      </c>
      <c r="B708" t="s">
        <v>364</v>
      </c>
      <c r="C708" s="406" t="s">
        <v>1812</v>
      </c>
      <c r="D708" s="405" t="s">
        <v>250</v>
      </c>
      <c r="F708" s="443" t="str">
        <f t="shared" si="11"/>
        <v>0722 - Parkland Fund of 1984</v>
      </c>
    </row>
    <row r="709" spans="1:6" ht="15" x14ac:dyDescent="0.25">
      <c r="A709" s="405" t="s">
        <v>1813</v>
      </c>
      <c r="B709" t="s">
        <v>364</v>
      </c>
      <c r="C709" s="406" t="s">
        <v>1814</v>
      </c>
      <c r="D709" s="405" t="s">
        <v>250</v>
      </c>
      <c r="F709" s="443" t="str">
        <f t="shared" si="11"/>
        <v>0723 - New Prison Construction Fund</v>
      </c>
    </row>
    <row r="710" spans="1:6" ht="15" x14ac:dyDescent="0.25">
      <c r="A710" s="405" t="s">
        <v>1815</v>
      </c>
      <c r="B710" t="s">
        <v>364</v>
      </c>
      <c r="C710" s="406" t="s">
        <v>1816</v>
      </c>
      <c r="D710" s="405" t="s">
        <v>250</v>
      </c>
      <c r="F710" s="443" t="str">
        <f t="shared" si="11"/>
        <v>0724 - 1984 Prison Construction Fund</v>
      </c>
    </row>
    <row r="711" spans="1:6" ht="15" x14ac:dyDescent="0.25">
      <c r="A711" s="405" t="s">
        <v>1817</v>
      </c>
      <c r="B711" t="s">
        <v>364</v>
      </c>
      <c r="C711" s="406" t="s">
        <v>1818</v>
      </c>
      <c r="D711" s="405" t="s">
        <v>250</v>
      </c>
      <c r="F711" s="443" t="str">
        <f t="shared" si="11"/>
        <v>0725 - County Jail Capital Expenditure Fund - Bond Act of 1981</v>
      </c>
    </row>
    <row r="712" spans="1:6" ht="15" x14ac:dyDescent="0.25">
      <c r="A712" s="405" t="s">
        <v>1819</v>
      </c>
      <c r="B712" t="s">
        <v>364</v>
      </c>
      <c r="C712" s="406" t="s">
        <v>1820</v>
      </c>
      <c r="D712" s="405" t="s">
        <v>437</v>
      </c>
      <c r="F712" s="443" t="str">
        <f t="shared" si="11"/>
        <v>0726 - Public School Building Loan Fund</v>
      </c>
    </row>
    <row r="713" spans="1:6" ht="15" x14ac:dyDescent="0.25">
      <c r="A713" s="405" t="s">
        <v>1821</v>
      </c>
      <c r="B713" t="s">
        <v>364</v>
      </c>
      <c r="C713" s="406" t="s">
        <v>1822</v>
      </c>
      <c r="D713" s="405" t="s">
        <v>250</v>
      </c>
      <c r="F713" s="443" t="str">
        <f t="shared" si="11"/>
        <v>0727 - County Jail Capital Expenditure Fund - Bond Act of 1984</v>
      </c>
    </row>
    <row r="714" spans="1:6" ht="15" x14ac:dyDescent="0.25">
      <c r="A714" s="405" t="s">
        <v>1823</v>
      </c>
      <c r="B714" t="s">
        <v>364</v>
      </c>
      <c r="C714" s="406" t="s">
        <v>1824</v>
      </c>
      <c r="D714" s="405" t="s">
        <v>250</v>
      </c>
      <c r="F714" s="443" t="str">
        <f t="shared" si="11"/>
        <v>0728 - Recreation and Fish and Wildlife Enhancement Fund</v>
      </c>
    </row>
    <row r="715" spans="1:6" ht="15" x14ac:dyDescent="0.25">
      <c r="A715" s="405" t="s">
        <v>1825</v>
      </c>
      <c r="B715" t="s">
        <v>364</v>
      </c>
      <c r="C715" s="406" t="s">
        <v>1826</v>
      </c>
      <c r="D715" s="405" t="s">
        <v>250</v>
      </c>
      <c r="F715" s="443" t="str">
        <f t="shared" si="11"/>
        <v>0729 - Senior Center Bond Act Fund</v>
      </c>
    </row>
    <row r="716" spans="1:6" ht="15" x14ac:dyDescent="0.25">
      <c r="A716" s="405" t="s">
        <v>1827</v>
      </c>
      <c r="B716" t="s">
        <v>364</v>
      </c>
      <c r="C716" s="406" t="s">
        <v>1828</v>
      </c>
      <c r="D716" s="405" t="s">
        <v>250</v>
      </c>
      <c r="F716" s="443" t="str">
        <f t="shared" si="11"/>
        <v>0730 - State Coastal Conservancy Fund of 1984</v>
      </c>
    </row>
    <row r="717" spans="1:6" ht="15" x14ac:dyDescent="0.25">
      <c r="A717" s="405" t="s">
        <v>1829</v>
      </c>
      <c r="B717" t="s">
        <v>364</v>
      </c>
      <c r="C717" s="406" t="s">
        <v>1830</v>
      </c>
      <c r="D717" s="405" t="s">
        <v>250</v>
      </c>
      <c r="F717" s="443" t="str">
        <f t="shared" si="11"/>
        <v>0732 - State Beach, Park, Recreational, and Historical Facilities Fund</v>
      </c>
    </row>
    <row r="718" spans="1:6" ht="15" x14ac:dyDescent="0.25">
      <c r="A718" s="405" t="s">
        <v>1831</v>
      </c>
      <c r="B718" t="s">
        <v>364</v>
      </c>
      <c r="C718" s="406" t="s">
        <v>1832</v>
      </c>
      <c r="D718" s="405" t="s">
        <v>250</v>
      </c>
      <c r="F718" s="443" t="str">
        <f t="shared" si="11"/>
        <v>0733 - State Beach, Park, Recreational, and Historical Facilities Fund of 1974</v>
      </c>
    </row>
    <row r="719" spans="1:6" ht="15" x14ac:dyDescent="0.25">
      <c r="A719" s="405" t="s">
        <v>1833</v>
      </c>
      <c r="B719" t="s">
        <v>364</v>
      </c>
      <c r="C719" s="406" t="s">
        <v>1834</v>
      </c>
      <c r="D719" s="405" t="s">
        <v>250</v>
      </c>
      <c r="F719" s="443" t="str">
        <f t="shared" si="11"/>
        <v>0734 - State Clean Water Fund</v>
      </c>
    </row>
    <row r="720" spans="1:6" ht="15" x14ac:dyDescent="0.25">
      <c r="A720" s="405" t="s">
        <v>1835</v>
      </c>
      <c r="B720" t="s">
        <v>363</v>
      </c>
      <c r="C720" s="406" t="s">
        <v>1836</v>
      </c>
      <c r="D720" s="405" t="s">
        <v>401</v>
      </c>
      <c r="F720" s="443" t="str">
        <f t="shared" si="11"/>
        <v>0735 - Contractors License Fund</v>
      </c>
    </row>
    <row r="721" spans="1:6" ht="15" x14ac:dyDescent="0.25">
      <c r="A721" s="405" t="s">
        <v>1837</v>
      </c>
      <c r="B721" t="s">
        <v>364</v>
      </c>
      <c r="C721" s="406" t="s">
        <v>1838</v>
      </c>
      <c r="D721" s="405" t="s">
        <v>250</v>
      </c>
      <c r="F721" s="443" t="str">
        <f t="shared" si="11"/>
        <v>0736 - State Construction Program Fund</v>
      </c>
    </row>
    <row r="722" spans="1:6" ht="15" x14ac:dyDescent="0.25">
      <c r="A722" s="405" t="s">
        <v>1839</v>
      </c>
      <c r="B722" t="s">
        <v>364</v>
      </c>
      <c r="C722" s="406" t="s">
        <v>1840</v>
      </c>
      <c r="D722" s="405" t="s">
        <v>250</v>
      </c>
      <c r="F722" s="443" t="str">
        <f t="shared" si="11"/>
        <v>0737 - State Clean Water and Water Conservation Fund</v>
      </c>
    </row>
    <row r="723" spans="1:6" ht="15" x14ac:dyDescent="0.25">
      <c r="A723" s="405" t="s">
        <v>1841</v>
      </c>
      <c r="B723" t="s">
        <v>363</v>
      </c>
      <c r="C723" s="406" t="s">
        <v>1842</v>
      </c>
      <c r="D723" s="405" t="s">
        <v>401</v>
      </c>
      <c r="F723" s="443" t="str">
        <f t="shared" si="11"/>
        <v>0738 - Board of Cosmetology Contingent Fund</v>
      </c>
    </row>
    <row r="724" spans="1:6" ht="15" x14ac:dyDescent="0.25">
      <c r="A724" s="405" t="s">
        <v>1843</v>
      </c>
      <c r="B724" t="s">
        <v>364</v>
      </c>
      <c r="C724" s="406" t="s">
        <v>1844</v>
      </c>
      <c r="D724" s="405" t="s">
        <v>437</v>
      </c>
      <c r="F724" s="443" t="str">
        <f t="shared" si="11"/>
        <v>0739 - State School Building Aid Fund</v>
      </c>
    </row>
    <row r="725" spans="1:6" ht="15" x14ac:dyDescent="0.25">
      <c r="A725" s="405" t="s">
        <v>1845</v>
      </c>
      <c r="B725" t="s">
        <v>364</v>
      </c>
      <c r="C725" s="406" t="s">
        <v>1846</v>
      </c>
      <c r="D725" s="405" t="s">
        <v>250</v>
      </c>
      <c r="F725" s="443" t="str">
        <f t="shared" si="11"/>
        <v>0740 - 1984 State Clean Water Bond Fund</v>
      </c>
    </row>
    <row r="726" spans="1:6" ht="15" x14ac:dyDescent="0.25">
      <c r="A726" s="405" t="s">
        <v>1847</v>
      </c>
      <c r="B726" t="s">
        <v>363</v>
      </c>
      <c r="C726" s="406" t="s">
        <v>1848</v>
      </c>
      <c r="D726" s="405" t="s">
        <v>401</v>
      </c>
      <c r="F726" s="443" t="str">
        <f t="shared" si="11"/>
        <v>0741 - State Dentistry Fund</v>
      </c>
    </row>
    <row r="727" spans="1:6" ht="15" x14ac:dyDescent="0.25">
      <c r="A727" s="405" t="s">
        <v>1849</v>
      </c>
      <c r="B727" t="s">
        <v>364</v>
      </c>
      <c r="C727" s="406" t="s">
        <v>1850</v>
      </c>
      <c r="D727" s="405" t="s">
        <v>250</v>
      </c>
      <c r="F727" s="443" t="str">
        <f t="shared" si="11"/>
        <v>0742 - State Urban and Coastal Park Fund</v>
      </c>
    </row>
    <row r="728" spans="1:6" ht="15" x14ac:dyDescent="0.25">
      <c r="A728" s="405" t="s">
        <v>1851</v>
      </c>
      <c r="B728" t="s">
        <v>364</v>
      </c>
      <c r="C728" s="406" t="s">
        <v>1852</v>
      </c>
      <c r="D728" s="405" t="s">
        <v>250</v>
      </c>
      <c r="F728" s="443" t="str">
        <f t="shared" si="11"/>
        <v>0743 - Bond Proceeds Account, State School Building Lease-Purchase Fund</v>
      </c>
    </row>
    <row r="729" spans="1:6" ht="15" x14ac:dyDescent="0.25">
      <c r="A729" s="405" t="s">
        <v>1853</v>
      </c>
      <c r="B729" t="s">
        <v>364</v>
      </c>
      <c r="C729" s="406" t="s">
        <v>1854</v>
      </c>
      <c r="D729" s="405" t="s">
        <v>250</v>
      </c>
      <c r="F729" s="443" t="str">
        <f t="shared" si="11"/>
        <v>0744 - 1986 Water Conservation and Water Quality Bond Fund</v>
      </c>
    </row>
    <row r="730" spans="1:6" ht="15" x14ac:dyDescent="0.25">
      <c r="A730" s="405" t="s">
        <v>1855</v>
      </c>
      <c r="B730" t="s">
        <v>364</v>
      </c>
      <c r="C730" s="406" t="s">
        <v>1856</v>
      </c>
      <c r="D730" s="405" t="s">
        <v>250</v>
      </c>
      <c r="F730" s="443" t="str">
        <f t="shared" si="11"/>
        <v>0745 - School Facilities Bond Act of 1992-June</v>
      </c>
    </row>
    <row r="731" spans="1:6" ht="15" x14ac:dyDescent="0.25">
      <c r="A731" s="405" t="s">
        <v>1857</v>
      </c>
      <c r="B731" t="s">
        <v>364</v>
      </c>
      <c r="C731" s="406" t="s">
        <v>1858</v>
      </c>
      <c r="D731" s="405" t="s">
        <v>250</v>
      </c>
      <c r="F731" s="443" t="str">
        <f t="shared" si="11"/>
        <v>0746 - 1986 Prison Construction Fund</v>
      </c>
    </row>
    <row r="732" spans="1:6" ht="15" x14ac:dyDescent="0.25">
      <c r="A732" s="405" t="s">
        <v>1859</v>
      </c>
      <c r="B732" t="s">
        <v>364</v>
      </c>
      <c r="C732" s="406" t="s">
        <v>1860</v>
      </c>
      <c r="D732" s="405" t="s">
        <v>250</v>
      </c>
      <c r="F732" s="443" t="str">
        <f t="shared" si="11"/>
        <v>0747 - 1988 Prison Construction Fund</v>
      </c>
    </row>
    <row r="733" spans="1:6" ht="15" x14ac:dyDescent="0.25">
      <c r="A733" s="405" t="s">
        <v>1861</v>
      </c>
      <c r="B733" t="s">
        <v>364</v>
      </c>
      <c r="C733" s="406" t="s">
        <v>1862</v>
      </c>
      <c r="D733" s="405" t="s">
        <v>250</v>
      </c>
      <c r="F733" s="443" t="str">
        <f t="shared" si="11"/>
        <v>0748 - Fish and Wildlife Habitat Enhancement Fund</v>
      </c>
    </row>
    <row r="734" spans="1:6" ht="15" x14ac:dyDescent="0.25">
      <c r="A734" s="405" t="s">
        <v>1863</v>
      </c>
      <c r="B734" t="s">
        <v>364</v>
      </c>
      <c r="C734" s="406" t="s">
        <v>1864</v>
      </c>
      <c r="D734" s="405" t="s">
        <v>249</v>
      </c>
      <c r="F734" s="443" t="str">
        <f t="shared" si="11"/>
        <v>0749 - Refunding Escrow Fund</v>
      </c>
    </row>
    <row r="735" spans="1:6" ht="15" x14ac:dyDescent="0.25">
      <c r="A735" s="405" t="s">
        <v>1865</v>
      </c>
      <c r="B735" t="s">
        <v>363</v>
      </c>
      <c r="C735" s="406" t="s">
        <v>1866</v>
      </c>
      <c r="D735" s="405" t="s">
        <v>401</v>
      </c>
      <c r="F735" s="443" t="str">
        <f t="shared" si="11"/>
        <v>0750 - State Funeral Directors and Embalmers Fund</v>
      </c>
    </row>
    <row r="736" spans="1:6" ht="15" x14ac:dyDescent="0.25">
      <c r="A736" s="405" t="s">
        <v>1867</v>
      </c>
      <c r="B736" t="s">
        <v>364</v>
      </c>
      <c r="C736" s="406" t="s">
        <v>1868</v>
      </c>
      <c r="D736" s="405" t="s">
        <v>250</v>
      </c>
      <c r="F736" s="443" t="str">
        <f t="shared" si="11"/>
        <v>0751 - 1990 Prison Construction Fund</v>
      </c>
    </row>
    <row r="737" spans="1:6" ht="15" x14ac:dyDescent="0.25">
      <c r="A737" s="405" t="s">
        <v>1869</v>
      </c>
      <c r="B737" t="s">
        <v>363</v>
      </c>
      <c r="C737" s="406" t="s">
        <v>1870</v>
      </c>
      <c r="D737" s="405" t="s">
        <v>401</v>
      </c>
      <c r="F737" s="443" t="str">
        <f t="shared" si="11"/>
        <v>0752 - Home Furnishings and Thermal Insulation Fund</v>
      </c>
    </row>
    <row r="738" spans="1:6" ht="15" x14ac:dyDescent="0.25">
      <c r="A738" s="405" t="s">
        <v>1871</v>
      </c>
      <c r="B738" t="s">
        <v>363</v>
      </c>
      <c r="C738" s="406" t="s">
        <v>1872</v>
      </c>
      <c r="D738" s="405" t="s">
        <v>401</v>
      </c>
      <c r="F738" s="443" t="str">
        <f t="shared" si="11"/>
        <v>0753 - Dry Cleaning Account, Bureau of Home Furnishings Fund</v>
      </c>
    </row>
    <row r="739" spans="1:6" ht="15" x14ac:dyDescent="0.25">
      <c r="A739" s="405" t="s">
        <v>1873</v>
      </c>
      <c r="B739" t="s">
        <v>363</v>
      </c>
      <c r="C739" s="406" t="s">
        <v>1874</v>
      </c>
      <c r="D739" s="405" t="s">
        <v>401</v>
      </c>
      <c r="F739" s="443" t="str">
        <f t="shared" si="11"/>
        <v>0755 - Licensed Midwifery Fund</v>
      </c>
    </row>
    <row r="740" spans="1:6" ht="15" x14ac:dyDescent="0.25">
      <c r="A740" s="405" t="s">
        <v>1875</v>
      </c>
      <c r="B740" t="s">
        <v>364</v>
      </c>
      <c r="C740" s="406" t="s">
        <v>1876</v>
      </c>
      <c r="D740" s="405" t="s">
        <v>250</v>
      </c>
      <c r="F740" s="443" t="str">
        <f t="shared" si="11"/>
        <v>0756 - Passenger Rail Bond Fund of 1990</v>
      </c>
    </row>
    <row r="741" spans="1:6" ht="15" x14ac:dyDescent="0.25">
      <c r="A741" s="405" t="s">
        <v>1877</v>
      </c>
      <c r="B741" t="s">
        <v>363</v>
      </c>
      <c r="C741" s="406" t="s">
        <v>1878</v>
      </c>
      <c r="D741" s="405" t="s">
        <v>401</v>
      </c>
      <c r="F741" s="443" t="str">
        <f t="shared" si="11"/>
        <v>0757 - California Board of Architectural Examiners - Landscape Architects Fund</v>
      </c>
    </row>
    <row r="742" spans="1:6" ht="15" x14ac:dyDescent="0.25">
      <c r="A742" s="405" t="s">
        <v>1879</v>
      </c>
      <c r="B742" t="s">
        <v>363</v>
      </c>
      <c r="C742" s="406" t="s">
        <v>1880</v>
      </c>
      <c r="D742" s="405" t="s">
        <v>401</v>
      </c>
      <c r="F742" s="443" t="str">
        <f t="shared" si="11"/>
        <v>0758 - Contingent Fund of the Medical Board of California</v>
      </c>
    </row>
    <row r="743" spans="1:6" ht="15" x14ac:dyDescent="0.25">
      <c r="A743" s="405" t="s">
        <v>1881</v>
      </c>
      <c r="B743" t="s">
        <v>363</v>
      </c>
      <c r="C743" s="406" t="s">
        <v>1882</v>
      </c>
      <c r="D743" s="405" t="s">
        <v>401</v>
      </c>
      <c r="F743" s="443" t="str">
        <f t="shared" si="11"/>
        <v>0759 - Physical Therapy Fund</v>
      </c>
    </row>
    <row r="744" spans="1:6" ht="15" x14ac:dyDescent="0.25">
      <c r="A744" s="405" t="s">
        <v>1883</v>
      </c>
      <c r="B744" t="s">
        <v>363</v>
      </c>
      <c r="C744" s="406" t="s">
        <v>1884</v>
      </c>
      <c r="D744" s="405" t="s">
        <v>401</v>
      </c>
      <c r="F744" s="443" t="str">
        <f t="shared" si="11"/>
        <v>0761 - Board of Registered Nursing Fund, Professions and Vocations Fund</v>
      </c>
    </row>
    <row r="745" spans="1:6" ht="15" x14ac:dyDescent="0.25">
      <c r="A745" s="405" t="s">
        <v>1885</v>
      </c>
      <c r="B745" t="s">
        <v>364</v>
      </c>
      <c r="C745" s="406" t="s">
        <v>1886</v>
      </c>
      <c r="D745" s="405" t="s">
        <v>250</v>
      </c>
      <c r="F745" s="443" t="str">
        <f t="shared" si="11"/>
        <v>0762 - Oil Spill Bond Expense Account, Oil Spill Prevention and Administration Fund</v>
      </c>
    </row>
    <row r="746" spans="1:6" ht="15" x14ac:dyDescent="0.25">
      <c r="A746" s="405" t="s">
        <v>1887</v>
      </c>
      <c r="B746" t="s">
        <v>363</v>
      </c>
      <c r="C746" s="406" t="s">
        <v>1888</v>
      </c>
      <c r="D746" s="405" t="s">
        <v>401</v>
      </c>
      <c r="F746" s="443" t="str">
        <f t="shared" si="11"/>
        <v>0763 - State Optometry Fund, Professions and Vocations Fund</v>
      </c>
    </row>
    <row r="747" spans="1:6" ht="15" x14ac:dyDescent="0.25">
      <c r="A747" s="405" t="s">
        <v>1889</v>
      </c>
      <c r="B747" t="s">
        <v>364</v>
      </c>
      <c r="C747" s="406" t="s">
        <v>1890</v>
      </c>
      <c r="D747" s="405" t="s">
        <v>250</v>
      </c>
      <c r="F747" s="443" t="str">
        <f t="shared" si="11"/>
        <v>0764 - 1988 Clean Water and Water Reclamation Fund</v>
      </c>
    </row>
    <row r="748" spans="1:6" ht="15" x14ac:dyDescent="0.25">
      <c r="A748" s="405" t="s">
        <v>1891</v>
      </c>
      <c r="B748" t="s">
        <v>364</v>
      </c>
      <c r="C748" s="406" t="s">
        <v>1892</v>
      </c>
      <c r="D748" s="405" t="s">
        <v>250</v>
      </c>
      <c r="F748" s="443" t="str">
        <f t="shared" si="11"/>
        <v>0765 - School Facilities Bond Act of 1992 - Nov</v>
      </c>
    </row>
    <row r="749" spans="1:6" ht="15" x14ac:dyDescent="0.25">
      <c r="A749" s="405" t="s">
        <v>1893</v>
      </c>
      <c r="B749" t="s">
        <v>363</v>
      </c>
      <c r="C749" s="406" t="s">
        <v>1894</v>
      </c>
      <c r="D749" s="405" t="s">
        <v>401</v>
      </c>
      <c r="F749" s="443" t="str">
        <f t="shared" si="11"/>
        <v>0767 - Pharmacy Board Contingent Fund, Professions and Vocations Fund</v>
      </c>
    </row>
    <row r="750" spans="1:6" ht="15" x14ac:dyDescent="0.25">
      <c r="A750" s="405" t="s">
        <v>1895</v>
      </c>
      <c r="B750" t="s">
        <v>364</v>
      </c>
      <c r="C750" s="406" t="s">
        <v>1896</v>
      </c>
      <c r="D750" s="405" t="s">
        <v>250</v>
      </c>
      <c r="F750" s="443" t="str">
        <f t="shared" si="11"/>
        <v>0768 - Earthquake Safety and Public Buildings Rehabilitation Fund of 1990</v>
      </c>
    </row>
    <row r="751" spans="1:6" ht="15" x14ac:dyDescent="0.25">
      <c r="A751" s="405" t="s">
        <v>1897</v>
      </c>
      <c r="B751" t="s">
        <v>363</v>
      </c>
      <c r="C751" s="406" t="s">
        <v>1898</v>
      </c>
      <c r="D751" s="405" t="s">
        <v>401</v>
      </c>
      <c r="F751" s="443" t="str">
        <f t="shared" si="11"/>
        <v>0769 - Private Investigator Fund</v>
      </c>
    </row>
    <row r="752" spans="1:6" ht="15" x14ac:dyDescent="0.25">
      <c r="A752" s="405" t="s">
        <v>1899</v>
      </c>
      <c r="B752" t="s">
        <v>363</v>
      </c>
      <c r="C752" s="406" t="s">
        <v>1900</v>
      </c>
      <c r="D752" s="405" t="s">
        <v>401</v>
      </c>
      <c r="F752" s="443" t="str">
        <f t="shared" si="11"/>
        <v>0770 - Professional Engineer's, Land Surveyor's, and Geologist's Fund</v>
      </c>
    </row>
    <row r="753" spans="1:6" ht="15" x14ac:dyDescent="0.25">
      <c r="A753" s="405" t="s">
        <v>1901</v>
      </c>
      <c r="B753" t="s">
        <v>363</v>
      </c>
      <c r="C753" s="406" t="s">
        <v>1902</v>
      </c>
      <c r="D753" s="405" t="s">
        <v>401</v>
      </c>
      <c r="F753" s="443" t="str">
        <f t="shared" si="11"/>
        <v>0771 - Court Reporters Fund</v>
      </c>
    </row>
    <row r="754" spans="1:6" ht="15" x14ac:dyDescent="0.25">
      <c r="A754" s="405" t="s">
        <v>1903</v>
      </c>
      <c r="B754" t="s">
        <v>363</v>
      </c>
      <c r="C754" s="406" t="s">
        <v>1904</v>
      </c>
      <c r="D754" s="405" t="s">
        <v>401</v>
      </c>
      <c r="F754" s="443" t="str">
        <f t="shared" si="11"/>
        <v>0773 - Behavioral Science Examiners Fund, Professions and Vocations Fund</v>
      </c>
    </row>
    <row r="755" spans="1:6" ht="15" x14ac:dyDescent="0.25">
      <c r="A755" s="405" t="s">
        <v>1905</v>
      </c>
      <c r="B755" t="s">
        <v>364</v>
      </c>
      <c r="C755" s="406" t="s">
        <v>1906</v>
      </c>
      <c r="D755" s="405" t="s">
        <v>250</v>
      </c>
      <c r="F755" s="443" t="str">
        <f t="shared" si="11"/>
        <v>0774 - School Facilities June 1990 Bond Acct, St School Building Lease-Purchase Fd</v>
      </c>
    </row>
    <row r="756" spans="1:6" ht="15" x14ac:dyDescent="0.25">
      <c r="A756" s="405" t="s">
        <v>1907</v>
      </c>
      <c r="B756" t="s">
        <v>363</v>
      </c>
      <c r="C756" s="406" t="s">
        <v>1908</v>
      </c>
      <c r="D756" s="405" t="s">
        <v>401</v>
      </c>
      <c r="F756" s="443" t="str">
        <f t="shared" si="11"/>
        <v>0775 - Structural Pest Control Fund</v>
      </c>
    </row>
    <row r="757" spans="1:6" ht="15" x14ac:dyDescent="0.25">
      <c r="A757" s="405" t="s">
        <v>1909</v>
      </c>
      <c r="B757" t="s">
        <v>364</v>
      </c>
      <c r="C757" s="406" t="s">
        <v>1910</v>
      </c>
      <c r="D757" s="405" t="s">
        <v>250</v>
      </c>
      <c r="F757" s="443" t="str">
        <f t="shared" si="11"/>
        <v>0776 - School Facilities November 1988 Bond Acct, St School Bldg Lease-Purchase Fd</v>
      </c>
    </row>
    <row r="758" spans="1:6" ht="15" x14ac:dyDescent="0.25">
      <c r="A758" s="405" t="s">
        <v>1911</v>
      </c>
      <c r="B758" t="s">
        <v>363</v>
      </c>
      <c r="C758" s="406" t="s">
        <v>1912</v>
      </c>
      <c r="D758" s="405" t="s">
        <v>401</v>
      </c>
      <c r="F758" s="443" t="str">
        <f t="shared" si="11"/>
        <v>0777 - Veterinary Medical Board Contingent Fund</v>
      </c>
    </row>
    <row r="759" spans="1:6" ht="15" x14ac:dyDescent="0.25">
      <c r="A759" s="405" t="s">
        <v>1913</v>
      </c>
      <c r="B759" t="s">
        <v>363</v>
      </c>
      <c r="C759" s="406" t="s">
        <v>1914</v>
      </c>
      <c r="D759" s="405" t="s">
        <v>401</v>
      </c>
      <c r="F759" s="443" t="str">
        <f t="shared" si="11"/>
        <v>0778 - Vocational Nurse &amp; Psychiatric Technician Examiners Fd, Professions &amp; Vocat Fd</v>
      </c>
    </row>
    <row r="760" spans="1:6" ht="15" x14ac:dyDescent="0.25">
      <c r="A760" s="405" t="s">
        <v>1915</v>
      </c>
      <c r="B760" t="s">
        <v>363</v>
      </c>
      <c r="C760" s="406" t="s">
        <v>1916</v>
      </c>
      <c r="D760" s="405" t="s">
        <v>401</v>
      </c>
      <c r="F760" s="443" t="str">
        <f t="shared" si="11"/>
        <v>0779 - Vocational Nursing and Psychiatric Technicians Fund</v>
      </c>
    </row>
    <row r="761" spans="1:6" ht="15" x14ac:dyDescent="0.25">
      <c r="A761" s="405" t="s">
        <v>1917</v>
      </c>
      <c r="B761" t="s">
        <v>363</v>
      </c>
      <c r="C761" s="406" t="s">
        <v>1918</v>
      </c>
      <c r="D761" s="405" t="s">
        <v>401</v>
      </c>
      <c r="F761" s="443" t="str">
        <f t="shared" si="11"/>
        <v>0780 - Psychiatric Technicians Account, Vocational Nursing and Psychiatric Technicians</v>
      </c>
    </row>
    <row r="762" spans="1:6" ht="15" x14ac:dyDescent="0.25">
      <c r="A762" s="405" t="s">
        <v>1919</v>
      </c>
      <c r="B762" t="s">
        <v>364</v>
      </c>
      <c r="C762" s="406" t="s">
        <v>1920</v>
      </c>
      <c r="D762" s="405" t="s">
        <v>250</v>
      </c>
      <c r="F762" s="443" t="str">
        <f t="shared" si="11"/>
        <v>0782 - Higher Education Capital Outlay Bond Fund</v>
      </c>
    </row>
    <row r="763" spans="1:6" ht="15" x14ac:dyDescent="0.25">
      <c r="A763" s="405" t="s">
        <v>1921</v>
      </c>
      <c r="B763" t="s">
        <v>364</v>
      </c>
      <c r="C763" s="406" t="s">
        <v>1922</v>
      </c>
      <c r="D763" s="405" t="s">
        <v>798</v>
      </c>
      <c r="F763" s="443" t="str">
        <f t="shared" si="11"/>
        <v>0783 - Federal Student Loan Reserve Fund</v>
      </c>
    </row>
    <row r="764" spans="1:6" ht="15" x14ac:dyDescent="0.25">
      <c r="A764" s="405" t="s">
        <v>1923</v>
      </c>
      <c r="B764" t="s">
        <v>364</v>
      </c>
      <c r="C764" s="406" t="s">
        <v>1924</v>
      </c>
      <c r="D764" s="405" t="s">
        <v>249</v>
      </c>
      <c r="F764" s="443" t="str">
        <f t="shared" si="11"/>
        <v>0784 - Student Loan Operating Fund</v>
      </c>
    </row>
    <row r="765" spans="1:6" ht="15" x14ac:dyDescent="0.25">
      <c r="A765" s="405" t="s">
        <v>1925</v>
      </c>
      <c r="B765" t="s">
        <v>364</v>
      </c>
      <c r="C765" s="406" t="s">
        <v>1926</v>
      </c>
      <c r="D765" s="405" t="s">
        <v>250</v>
      </c>
      <c r="F765" s="443" t="str">
        <f t="shared" si="11"/>
        <v>0785 - 1988 Higher Education Capital Outlay Bond</v>
      </c>
    </row>
    <row r="766" spans="1:6" ht="15" x14ac:dyDescent="0.25">
      <c r="A766" s="405" t="s">
        <v>1927</v>
      </c>
      <c r="B766" t="s">
        <v>364</v>
      </c>
      <c r="C766" s="406" t="s">
        <v>1928</v>
      </c>
      <c r="D766" s="405" t="s">
        <v>250</v>
      </c>
      <c r="F766" s="443" t="str">
        <f t="shared" si="11"/>
        <v>0786 - California Wildlife, Coastal and Park Land Conservation Fund of 1988</v>
      </c>
    </row>
    <row r="767" spans="1:6" ht="15" x14ac:dyDescent="0.25">
      <c r="A767" s="405" t="s">
        <v>1929</v>
      </c>
      <c r="B767" t="s">
        <v>364</v>
      </c>
      <c r="C767" s="406" t="s">
        <v>1930</v>
      </c>
      <c r="D767" s="405" t="s">
        <v>250</v>
      </c>
      <c r="F767" s="443" t="str">
        <f t="shared" si="11"/>
        <v>0787 - Wildlife and Natural Areas Conservtion Fund</v>
      </c>
    </row>
    <row r="768" spans="1:6" ht="15" x14ac:dyDescent="0.25">
      <c r="A768" s="405" t="s">
        <v>1931</v>
      </c>
      <c r="B768" t="s">
        <v>364</v>
      </c>
      <c r="C768" s="406" t="s">
        <v>1932</v>
      </c>
      <c r="D768" s="405" t="s">
        <v>250</v>
      </c>
      <c r="F768" s="443" t="str">
        <f t="shared" si="11"/>
        <v>0788 - CA Earthquake Safety and Housing Rehabilitation Bond Acct, Hous Rehab Loan Fd</v>
      </c>
    </row>
    <row r="769" spans="1:6" ht="15" x14ac:dyDescent="0.25">
      <c r="A769" s="405" t="s">
        <v>1933</v>
      </c>
      <c r="B769" t="s">
        <v>364</v>
      </c>
      <c r="C769" s="406" t="s">
        <v>1934</v>
      </c>
      <c r="D769" s="405" t="s">
        <v>250</v>
      </c>
      <c r="F769" s="443" t="str">
        <f t="shared" si="11"/>
        <v>0789 - School Facilities June 1988 Bond Acct, State School Building Lease-Purchase Fd</v>
      </c>
    </row>
    <row r="770" spans="1:6" ht="15" x14ac:dyDescent="0.25">
      <c r="A770" s="405" t="s">
        <v>1935</v>
      </c>
      <c r="B770" t="s">
        <v>364</v>
      </c>
      <c r="C770" s="406" t="s">
        <v>1936</v>
      </c>
      <c r="D770" s="405" t="s">
        <v>250</v>
      </c>
      <c r="F770" s="443" t="str">
        <f t="shared" si="11"/>
        <v>0790 - 1988 Water Conservation Fund</v>
      </c>
    </row>
    <row r="771" spans="1:6" ht="15" x14ac:dyDescent="0.25">
      <c r="A771" s="405" t="s">
        <v>1937</v>
      </c>
      <c r="B771" t="s">
        <v>364</v>
      </c>
      <c r="C771" s="406" t="s">
        <v>1938</v>
      </c>
      <c r="D771" s="405" t="s">
        <v>250</v>
      </c>
      <c r="F771" s="443" t="str">
        <f t="shared" ref="F771:F834" si="12">_xlfn.CONCAT(A771," - ",C771)</f>
        <v>0791 - June 1990 Higher Education Capital Outlay Bond Fund</v>
      </c>
    </row>
    <row r="772" spans="1:6" ht="15" x14ac:dyDescent="0.25">
      <c r="A772" s="405" t="s">
        <v>1939</v>
      </c>
      <c r="B772" t="s">
        <v>364</v>
      </c>
      <c r="C772" s="406" t="s">
        <v>1940</v>
      </c>
      <c r="D772" s="405" t="s">
        <v>250</v>
      </c>
      <c r="F772" s="443" t="str">
        <f t="shared" si="12"/>
        <v>0793 - California Safe Drinking Water Fund of 1988</v>
      </c>
    </row>
    <row r="773" spans="1:6" ht="15" x14ac:dyDescent="0.25">
      <c r="A773" s="405" t="s">
        <v>1941</v>
      </c>
      <c r="B773" t="s">
        <v>364</v>
      </c>
      <c r="C773" s="406" t="s">
        <v>1942</v>
      </c>
      <c r="D773" s="405" t="s">
        <v>250</v>
      </c>
      <c r="F773" s="443" t="str">
        <f t="shared" si="12"/>
        <v>0794 - California Library Construction and Renovation Fund</v>
      </c>
    </row>
    <row r="774" spans="1:6" ht="15" x14ac:dyDescent="0.25">
      <c r="A774" s="405" t="s">
        <v>1943</v>
      </c>
      <c r="B774" t="s">
        <v>364</v>
      </c>
      <c r="C774" s="406" t="s">
        <v>1944</v>
      </c>
      <c r="D774" s="405" t="s">
        <v>250</v>
      </c>
      <c r="F774" s="443" t="str">
        <f t="shared" si="12"/>
        <v>0795 - Pending New Select Bond Fund</v>
      </c>
    </row>
    <row r="775" spans="1:6" ht="15" x14ac:dyDescent="0.25">
      <c r="A775" s="405" t="s">
        <v>1945</v>
      </c>
      <c r="B775" t="s">
        <v>364</v>
      </c>
      <c r="C775" s="406" t="s">
        <v>1946</v>
      </c>
      <c r="D775" s="405" t="s">
        <v>250</v>
      </c>
      <c r="F775" s="443" t="str">
        <f t="shared" si="12"/>
        <v>0796 - 1988 County Correctional Facility Capital Expenditure and Youth Facility Bond Fd</v>
      </c>
    </row>
    <row r="776" spans="1:6" ht="15" x14ac:dyDescent="0.25">
      <c r="A776" s="405" t="s">
        <v>1947</v>
      </c>
      <c r="B776" t="s">
        <v>364</v>
      </c>
      <c r="C776" s="406" t="s">
        <v>1948</v>
      </c>
      <c r="D776" s="405" t="s">
        <v>250</v>
      </c>
      <c r="F776" s="443" t="str">
        <f t="shared" si="12"/>
        <v>0797 - Unallocated Bond Funds - Select</v>
      </c>
    </row>
    <row r="777" spans="1:6" ht="15" x14ac:dyDescent="0.25">
      <c r="A777" s="405" t="s">
        <v>1949</v>
      </c>
      <c r="B777" t="s">
        <v>364</v>
      </c>
      <c r="C777" s="406" t="s">
        <v>1950</v>
      </c>
      <c r="D777" s="405" t="s">
        <v>437</v>
      </c>
      <c r="F777" s="443" t="str">
        <f t="shared" si="12"/>
        <v>0798 - Unallocated Bonds Funds - Non Select</v>
      </c>
    </row>
    <row r="778" spans="1:6" ht="15" x14ac:dyDescent="0.25">
      <c r="A778" s="405" t="s">
        <v>1951</v>
      </c>
      <c r="B778" t="s">
        <v>364</v>
      </c>
      <c r="C778" s="406" t="s">
        <v>1952</v>
      </c>
      <c r="D778" s="405" t="s">
        <v>1380</v>
      </c>
      <c r="F778" s="443" t="str">
        <f t="shared" si="12"/>
        <v>0799 - Pending New Non-Governmental Funds</v>
      </c>
    </row>
    <row r="779" spans="1:6" ht="15" x14ac:dyDescent="0.25">
      <c r="A779" s="405" t="s">
        <v>1953</v>
      </c>
      <c r="B779" t="s">
        <v>364</v>
      </c>
      <c r="C779" s="406" t="s">
        <v>1954</v>
      </c>
      <c r="D779" s="405" t="s">
        <v>249</v>
      </c>
      <c r="F779" s="443" t="str">
        <f t="shared" si="12"/>
        <v>0800 - United States Olympic Committee Fund</v>
      </c>
    </row>
    <row r="780" spans="1:6" ht="15" x14ac:dyDescent="0.25">
      <c r="A780" s="405" t="s">
        <v>1955</v>
      </c>
      <c r="B780" t="s">
        <v>364</v>
      </c>
      <c r="C780" s="406" t="s">
        <v>1956</v>
      </c>
      <c r="D780" s="405" t="s">
        <v>249</v>
      </c>
      <c r="F780" s="443" t="str">
        <f t="shared" si="12"/>
        <v>0801 - California Small Business Development Center Fund</v>
      </c>
    </row>
    <row r="781" spans="1:6" ht="15" x14ac:dyDescent="0.25">
      <c r="A781" s="405" t="s">
        <v>1957</v>
      </c>
      <c r="B781" t="s">
        <v>364</v>
      </c>
      <c r="C781" s="406" t="s">
        <v>1958</v>
      </c>
      <c r="D781" s="405" t="s">
        <v>249</v>
      </c>
      <c r="F781" s="443" t="str">
        <f t="shared" si="12"/>
        <v>0802 - Supplemental Roll Administrative Cost Fund</v>
      </c>
    </row>
    <row r="782" spans="1:6" ht="15" x14ac:dyDescent="0.25">
      <c r="A782" s="405" t="s">
        <v>1959</v>
      </c>
      <c r="B782" t="s">
        <v>364</v>
      </c>
      <c r="C782" s="406" t="s">
        <v>1960</v>
      </c>
      <c r="D782" s="405" t="s">
        <v>249</v>
      </c>
      <c r="F782" s="443" t="str">
        <f t="shared" si="12"/>
        <v>0803 - State Children's Trust Fund</v>
      </c>
    </row>
    <row r="783" spans="1:6" ht="15" x14ac:dyDescent="0.25">
      <c r="A783" s="405" t="s">
        <v>1961</v>
      </c>
      <c r="B783" t="s">
        <v>364</v>
      </c>
      <c r="C783" s="406" t="s">
        <v>1962</v>
      </c>
      <c r="D783" s="405" t="s">
        <v>249</v>
      </c>
      <c r="F783" s="443" t="str">
        <f t="shared" si="12"/>
        <v>0804 - Industrial Innovation Fund</v>
      </c>
    </row>
    <row r="784" spans="1:6" ht="15" x14ac:dyDescent="0.25">
      <c r="A784" s="405" t="s">
        <v>1963</v>
      </c>
      <c r="B784" t="s">
        <v>364</v>
      </c>
      <c r="C784" s="406" t="s">
        <v>1964</v>
      </c>
      <c r="D784" s="405" t="s">
        <v>249</v>
      </c>
      <c r="F784" s="443" t="str">
        <f t="shared" si="12"/>
        <v>0805 - California Rail Passenger Financing Commission Fund</v>
      </c>
    </row>
    <row r="785" spans="1:6" ht="15" x14ac:dyDescent="0.25">
      <c r="A785" s="405" t="s">
        <v>1965</v>
      </c>
      <c r="B785" t="s">
        <v>363</v>
      </c>
      <c r="C785" s="406" t="s">
        <v>1966</v>
      </c>
      <c r="D785" s="405" t="s">
        <v>401</v>
      </c>
      <c r="F785" s="443" t="str">
        <f t="shared" si="12"/>
        <v>0807 - Underage Pregnancy Prevention Fund</v>
      </c>
    </row>
    <row r="786" spans="1:6" ht="15" x14ac:dyDescent="0.25">
      <c r="A786" s="405" t="s">
        <v>1967</v>
      </c>
      <c r="B786" t="s">
        <v>364</v>
      </c>
      <c r="C786" s="406" t="s">
        <v>1968</v>
      </c>
      <c r="D786" s="405" t="s">
        <v>249</v>
      </c>
      <c r="F786" s="443" t="str">
        <f t="shared" si="12"/>
        <v>0808 - Computer Software Refund Fund</v>
      </c>
    </row>
    <row r="787" spans="1:6" ht="15" x14ac:dyDescent="0.25">
      <c r="A787" s="405" t="s">
        <v>1969</v>
      </c>
      <c r="B787" t="s">
        <v>364</v>
      </c>
      <c r="C787" s="406" t="s">
        <v>1970</v>
      </c>
      <c r="D787" s="405" t="s">
        <v>249</v>
      </c>
      <c r="F787" s="443" t="str">
        <f t="shared" si="12"/>
        <v>0809 - Export Finance Fund</v>
      </c>
    </row>
    <row r="788" spans="1:6" ht="15" x14ac:dyDescent="0.25">
      <c r="A788" s="405" t="s">
        <v>1971</v>
      </c>
      <c r="B788" t="s">
        <v>364</v>
      </c>
      <c r="C788" s="406" t="s">
        <v>1972</v>
      </c>
      <c r="D788" s="405" t="s">
        <v>249</v>
      </c>
      <c r="F788" s="443" t="str">
        <f t="shared" si="12"/>
        <v>0810 - County Health Facilities Financing Assistance Fund</v>
      </c>
    </row>
    <row r="789" spans="1:6" ht="15" x14ac:dyDescent="0.25">
      <c r="A789" s="405" t="s">
        <v>1973</v>
      </c>
      <c r="B789" t="s">
        <v>364</v>
      </c>
      <c r="C789" s="406" t="s">
        <v>1974</v>
      </c>
      <c r="D789" s="405" t="s">
        <v>249</v>
      </c>
      <c r="F789" s="443" t="str">
        <f t="shared" si="12"/>
        <v>0811 - Displaced Homemaker Emergency Loan Fund</v>
      </c>
    </row>
    <row r="790" spans="1:6" ht="15" x14ac:dyDescent="0.25">
      <c r="A790" s="405" t="s">
        <v>1975</v>
      </c>
      <c r="B790" t="s">
        <v>364</v>
      </c>
      <c r="C790" s="406" t="s">
        <v>1976</v>
      </c>
      <c r="D790" s="405" t="s">
        <v>249</v>
      </c>
      <c r="F790" s="443" t="str">
        <f t="shared" si="12"/>
        <v>0812 - Reader Employment Fund</v>
      </c>
    </row>
    <row r="791" spans="1:6" ht="15" x14ac:dyDescent="0.25">
      <c r="A791" s="405" t="s">
        <v>1977</v>
      </c>
      <c r="B791" t="s">
        <v>364</v>
      </c>
      <c r="C791" s="406" t="s">
        <v>1978</v>
      </c>
      <c r="D791" s="405" t="s">
        <v>249</v>
      </c>
      <c r="F791" s="443" t="str">
        <f t="shared" si="12"/>
        <v>0813 - Self - Help Housing Fund</v>
      </c>
    </row>
    <row r="792" spans="1:6" ht="15" x14ac:dyDescent="0.25">
      <c r="A792" s="405" t="s">
        <v>1979</v>
      </c>
      <c r="B792" t="s">
        <v>364</v>
      </c>
      <c r="C792" s="406" t="s">
        <v>1980</v>
      </c>
      <c r="D792" s="405" t="s">
        <v>249</v>
      </c>
      <c r="F792" s="443" t="str">
        <f t="shared" si="12"/>
        <v>0814 - California State Lottery Education Fund</v>
      </c>
    </row>
    <row r="793" spans="1:6" ht="15" x14ac:dyDescent="0.25">
      <c r="A793" s="405" t="s">
        <v>1981</v>
      </c>
      <c r="B793" t="s">
        <v>364</v>
      </c>
      <c r="C793" s="406" t="s">
        <v>1982</v>
      </c>
      <c r="D793" s="405" t="s">
        <v>1983</v>
      </c>
      <c r="F793" s="443" t="str">
        <f t="shared" si="12"/>
        <v>0815 - Judges Retirement Fund</v>
      </c>
    </row>
    <row r="794" spans="1:6" ht="15" x14ac:dyDescent="0.25">
      <c r="A794" s="405" t="s">
        <v>1984</v>
      </c>
      <c r="B794" t="s">
        <v>364</v>
      </c>
      <c r="C794" s="406" t="s">
        <v>1985</v>
      </c>
      <c r="D794" s="405" t="s">
        <v>249</v>
      </c>
      <c r="F794" s="443" t="str">
        <f t="shared" si="12"/>
        <v>0816 - Audit Repayment Trust Fund</v>
      </c>
    </row>
    <row r="795" spans="1:6" ht="15" x14ac:dyDescent="0.25">
      <c r="A795" s="405" t="s">
        <v>1986</v>
      </c>
      <c r="B795" t="s">
        <v>364</v>
      </c>
      <c r="C795" s="406" t="s">
        <v>1987</v>
      </c>
      <c r="D795" s="405" t="s">
        <v>249</v>
      </c>
      <c r="F795" s="443" t="str">
        <f t="shared" si="12"/>
        <v>0818 - State Employees' Dental Care Fund</v>
      </c>
    </row>
    <row r="796" spans="1:6" ht="15" x14ac:dyDescent="0.25">
      <c r="A796" s="405" t="s">
        <v>1988</v>
      </c>
      <c r="B796" t="s">
        <v>364</v>
      </c>
      <c r="C796" s="406" t="s">
        <v>1989</v>
      </c>
      <c r="D796" s="405" t="s">
        <v>249</v>
      </c>
      <c r="F796" s="443" t="str">
        <f t="shared" si="12"/>
        <v>0819 - California State University Employees' Dental Care Fund</v>
      </c>
    </row>
    <row r="797" spans="1:6" ht="15" x14ac:dyDescent="0.25">
      <c r="A797" s="405" t="s">
        <v>1990</v>
      </c>
      <c r="B797" t="s">
        <v>364</v>
      </c>
      <c r="C797" s="406" t="s">
        <v>1991</v>
      </c>
      <c r="D797" s="405" t="s">
        <v>1983</v>
      </c>
      <c r="F797" s="443" t="str">
        <f t="shared" si="12"/>
        <v>0820 - Legislators Retirement Fund</v>
      </c>
    </row>
    <row r="798" spans="1:6" ht="15" x14ac:dyDescent="0.25">
      <c r="A798" s="405" t="s">
        <v>1992</v>
      </c>
      <c r="B798" t="s">
        <v>364</v>
      </c>
      <c r="C798" s="406" t="s">
        <v>1993</v>
      </c>
      <c r="D798" s="405" t="s">
        <v>249</v>
      </c>
      <c r="F798" s="443" t="str">
        <f t="shared" si="12"/>
        <v>0821 - Flexelect Benefit Fund</v>
      </c>
    </row>
    <row r="799" spans="1:6" ht="15" x14ac:dyDescent="0.25">
      <c r="A799" s="405" t="s">
        <v>1994</v>
      </c>
      <c r="B799" t="s">
        <v>364</v>
      </c>
      <c r="C799" s="406" t="s">
        <v>1995</v>
      </c>
      <c r="D799" s="405" t="s">
        <v>249</v>
      </c>
      <c r="F799" s="443" t="str">
        <f t="shared" si="12"/>
        <v>0822 - Public Employees Health Care Fund (PEHCF)</v>
      </c>
    </row>
    <row r="800" spans="1:6" ht="15" x14ac:dyDescent="0.25">
      <c r="A800" s="405" t="s">
        <v>1996</v>
      </c>
      <c r="B800" t="s">
        <v>364</v>
      </c>
      <c r="C800" s="406" t="s">
        <v>1997</v>
      </c>
      <c r="D800" s="405" t="s">
        <v>249</v>
      </c>
      <c r="F800" s="443" t="str">
        <f t="shared" si="12"/>
        <v>0823 - California Alzheimers Disease and Related Disorders Research Fund</v>
      </c>
    </row>
    <row r="801" spans="1:6" ht="15" x14ac:dyDescent="0.25">
      <c r="A801" s="405" t="s">
        <v>1998</v>
      </c>
      <c r="B801" t="s">
        <v>364</v>
      </c>
      <c r="C801" s="406" t="s">
        <v>1999</v>
      </c>
      <c r="D801" s="405" t="s">
        <v>249</v>
      </c>
      <c r="F801" s="443" t="str">
        <f t="shared" si="12"/>
        <v>0824 - California Export Promotion Account, California State World Trade Commission Fd</v>
      </c>
    </row>
    <row r="802" spans="1:6" ht="15" x14ac:dyDescent="0.25">
      <c r="A802" s="405" t="s">
        <v>2000</v>
      </c>
      <c r="B802" t="s">
        <v>364</v>
      </c>
      <c r="C802" s="406" t="s">
        <v>2001</v>
      </c>
      <c r="D802" s="405" t="s">
        <v>249</v>
      </c>
      <c r="F802" s="443" t="str">
        <f t="shared" si="12"/>
        <v>0826 - Superfund Bond Trust Fund</v>
      </c>
    </row>
    <row r="803" spans="1:6" ht="15" x14ac:dyDescent="0.25">
      <c r="A803" s="405" t="s">
        <v>2002</v>
      </c>
      <c r="B803" t="s">
        <v>364</v>
      </c>
      <c r="C803" s="406" t="s">
        <v>2003</v>
      </c>
      <c r="D803" s="405" t="s">
        <v>249</v>
      </c>
      <c r="F803" s="443" t="str">
        <f t="shared" si="12"/>
        <v>0827 - Milk Producers Security Trust Fund</v>
      </c>
    </row>
    <row r="804" spans="1:6" ht="15" x14ac:dyDescent="0.25">
      <c r="A804" s="405" t="s">
        <v>2004</v>
      </c>
      <c r="B804" t="s">
        <v>364</v>
      </c>
      <c r="C804" s="406" t="s">
        <v>2005</v>
      </c>
      <c r="D804" s="405" t="s">
        <v>249</v>
      </c>
      <c r="F804" s="443" t="str">
        <f t="shared" si="12"/>
        <v>0828 - Hazardous Waste Reduction Loan Acct, CA Economic Develop Grant &amp; Loan Fd</v>
      </c>
    </row>
    <row r="805" spans="1:6" ht="15" x14ac:dyDescent="0.25">
      <c r="A805" s="405" t="s">
        <v>2006</v>
      </c>
      <c r="B805" t="s">
        <v>364</v>
      </c>
      <c r="C805" s="406" t="s">
        <v>2007</v>
      </c>
      <c r="D805" s="405" t="s">
        <v>249</v>
      </c>
      <c r="F805" s="443" t="str">
        <f t="shared" si="12"/>
        <v>0829 - Health Professions Education Fund</v>
      </c>
    </row>
    <row r="806" spans="1:6" ht="15" x14ac:dyDescent="0.25">
      <c r="A806" s="405" t="s">
        <v>2008</v>
      </c>
      <c r="B806" t="s">
        <v>364</v>
      </c>
      <c r="C806" s="406" t="s">
        <v>2009</v>
      </c>
      <c r="D806" s="405" t="s">
        <v>1983</v>
      </c>
      <c r="F806" s="443" t="str">
        <f t="shared" si="12"/>
        <v>0830 - Public Employees Retirement Fund</v>
      </c>
    </row>
    <row r="807" spans="1:6" ht="15" x14ac:dyDescent="0.25">
      <c r="A807" s="405" t="s">
        <v>2010</v>
      </c>
      <c r="B807" t="s">
        <v>364</v>
      </c>
      <c r="C807" s="406" t="s">
        <v>2011</v>
      </c>
      <c r="D807" s="405" t="s">
        <v>249</v>
      </c>
      <c r="F807" s="443" t="str">
        <f t="shared" si="12"/>
        <v>0831 - California State Lottery Education Fund California Youth Authority</v>
      </c>
    </row>
    <row r="808" spans="1:6" ht="15" x14ac:dyDescent="0.25">
      <c r="A808" s="405" t="s">
        <v>2012</v>
      </c>
      <c r="B808" t="s">
        <v>364</v>
      </c>
      <c r="C808" s="406" t="s">
        <v>2013</v>
      </c>
      <c r="D808" s="405" t="s">
        <v>249</v>
      </c>
      <c r="F808" s="443" t="str">
        <f t="shared" si="12"/>
        <v>0832 - State Employees' Dependent Care Assistance and Health Care</v>
      </c>
    </row>
    <row r="809" spans="1:6" ht="15" x14ac:dyDescent="0.25">
      <c r="A809" s="405" t="s">
        <v>2014</v>
      </c>
      <c r="B809" t="s">
        <v>364</v>
      </c>
      <c r="C809" s="406" t="s">
        <v>2015</v>
      </c>
      <c r="D809" s="405" t="s">
        <v>1983</v>
      </c>
      <c r="F809" s="443" t="str">
        <f t="shared" si="12"/>
        <v>0833 - Annuitants Health Care Coverage Fund</v>
      </c>
    </row>
    <row r="810" spans="1:6" ht="15" x14ac:dyDescent="0.25">
      <c r="A810" s="405" t="s">
        <v>2016</v>
      </c>
      <c r="B810" t="s">
        <v>364</v>
      </c>
      <c r="C810" s="406" t="s">
        <v>2017</v>
      </c>
      <c r="D810" s="405" t="s">
        <v>249</v>
      </c>
      <c r="F810" s="443" t="str">
        <f t="shared" si="12"/>
        <v>0834 - Medi-Cal Inpatient Payment Adjustment Fund</v>
      </c>
    </row>
    <row r="811" spans="1:6" ht="15" x14ac:dyDescent="0.25">
      <c r="A811" s="405" t="s">
        <v>2018</v>
      </c>
      <c r="B811" t="s">
        <v>364</v>
      </c>
      <c r="C811" s="406" t="s">
        <v>2019</v>
      </c>
      <c r="D811" s="405" t="s">
        <v>1983</v>
      </c>
      <c r="F811" s="443" t="str">
        <f t="shared" si="12"/>
        <v>0835 - Teachers' Retirement Fund</v>
      </c>
    </row>
    <row r="812" spans="1:6" ht="15" x14ac:dyDescent="0.25">
      <c r="A812" s="405" t="s">
        <v>2020</v>
      </c>
      <c r="B812" t="s">
        <v>364</v>
      </c>
      <c r="C812" s="406" t="s">
        <v>2021</v>
      </c>
      <c r="D812" s="405" t="s">
        <v>1983</v>
      </c>
      <c r="F812" s="443" t="str">
        <f t="shared" si="12"/>
        <v>0836 - Teachers' Retirement Fund Account</v>
      </c>
    </row>
    <row r="813" spans="1:6" ht="15" x14ac:dyDescent="0.25">
      <c r="A813" s="405" t="s">
        <v>2022</v>
      </c>
      <c r="B813" t="s">
        <v>364</v>
      </c>
      <c r="C813" s="406" t="s">
        <v>2023</v>
      </c>
      <c r="D813" s="405" t="s">
        <v>1983</v>
      </c>
      <c r="F813" s="443" t="str">
        <f t="shared" si="12"/>
        <v>0837 - Retirees Purchasing Power Protection Account</v>
      </c>
    </row>
    <row r="814" spans="1:6" ht="15" x14ac:dyDescent="0.25">
      <c r="A814" s="405" t="s">
        <v>2024</v>
      </c>
      <c r="B814" t="s">
        <v>364</v>
      </c>
      <c r="C814" s="406" t="s">
        <v>2025</v>
      </c>
      <c r="D814" s="405" t="s">
        <v>249</v>
      </c>
      <c r="F814" s="443" t="str">
        <f t="shared" si="12"/>
        <v>0838 - California Maritime Academy Trust Fund</v>
      </c>
    </row>
    <row r="815" spans="1:6" ht="15" x14ac:dyDescent="0.25">
      <c r="A815" s="405" t="s">
        <v>2026</v>
      </c>
      <c r="B815" t="s">
        <v>364</v>
      </c>
      <c r="C815" s="406" t="s">
        <v>2027</v>
      </c>
      <c r="D815" s="405" t="s">
        <v>249</v>
      </c>
      <c r="F815" s="443" t="str">
        <f t="shared" si="12"/>
        <v>0839 - California State University Lottery Education Fund</v>
      </c>
    </row>
    <row r="816" spans="1:6" ht="15" x14ac:dyDescent="0.25">
      <c r="A816" s="405" t="s">
        <v>2028</v>
      </c>
      <c r="B816" t="s">
        <v>364</v>
      </c>
      <c r="C816" s="406" t="s">
        <v>2029</v>
      </c>
      <c r="D816" s="405" t="s">
        <v>249</v>
      </c>
      <c r="F816" s="443" t="str">
        <f t="shared" si="12"/>
        <v>0840 - California Motorcyclist Safety Fund</v>
      </c>
    </row>
    <row r="817" spans="1:6" ht="15" x14ac:dyDescent="0.25">
      <c r="A817" s="405" t="s">
        <v>2030</v>
      </c>
      <c r="B817" t="s">
        <v>364</v>
      </c>
      <c r="C817" s="406" t="s">
        <v>2031</v>
      </c>
      <c r="D817" s="405" t="s">
        <v>249</v>
      </c>
      <c r="F817" s="443" t="str">
        <f t="shared" si="12"/>
        <v>0841 - Community Colleges Investment Fund for Innovation</v>
      </c>
    </row>
    <row r="818" spans="1:6" ht="15" x14ac:dyDescent="0.25">
      <c r="A818" s="405" t="s">
        <v>2032</v>
      </c>
      <c r="B818" t="s">
        <v>364</v>
      </c>
      <c r="C818" s="406" t="s">
        <v>2033</v>
      </c>
      <c r="D818" s="405" t="s">
        <v>249</v>
      </c>
      <c r="F818" s="443" t="str">
        <f t="shared" si="12"/>
        <v>0842 - Orphan Share Reimbursement Trust Fund</v>
      </c>
    </row>
    <row r="819" spans="1:6" ht="15" x14ac:dyDescent="0.25">
      <c r="A819" s="405" t="s">
        <v>2034</v>
      </c>
      <c r="B819" t="s">
        <v>364</v>
      </c>
      <c r="C819" s="406" t="s">
        <v>2035</v>
      </c>
      <c r="D819" s="405" t="s">
        <v>249</v>
      </c>
      <c r="F819" s="443" t="str">
        <f t="shared" si="12"/>
        <v>0843 - California Housing Trust Fund</v>
      </c>
    </row>
    <row r="820" spans="1:6" ht="15" x14ac:dyDescent="0.25">
      <c r="A820" s="405" t="s">
        <v>2036</v>
      </c>
      <c r="B820" t="s">
        <v>364</v>
      </c>
      <c r="C820" s="406" t="s">
        <v>2037</v>
      </c>
      <c r="D820" s="405" t="s">
        <v>249</v>
      </c>
      <c r="F820" s="443" t="str">
        <f t="shared" si="12"/>
        <v>0844 - Collins-Dugan California Conservation Corps Fund</v>
      </c>
    </row>
    <row r="821" spans="1:6" ht="15" x14ac:dyDescent="0.25">
      <c r="A821" s="405" t="s">
        <v>2038</v>
      </c>
      <c r="B821" t="s">
        <v>364</v>
      </c>
      <c r="C821" s="406" t="s">
        <v>2039</v>
      </c>
      <c r="D821" s="405" t="s">
        <v>249</v>
      </c>
      <c r="F821" s="443" t="str">
        <f t="shared" si="12"/>
        <v>0845 - Carl Moyer Memorial Air Quality Standards Attainment Trust Fund</v>
      </c>
    </row>
    <row r="822" spans="1:6" ht="15" x14ac:dyDescent="0.25">
      <c r="A822" s="405" t="s">
        <v>2040</v>
      </c>
      <c r="B822" t="s">
        <v>364</v>
      </c>
      <c r="C822" s="406" t="s">
        <v>2041</v>
      </c>
      <c r="D822" s="405" t="s">
        <v>249</v>
      </c>
      <c r="F822" s="443" t="str">
        <f t="shared" si="12"/>
        <v>0846 - Public Awards Fund</v>
      </c>
    </row>
    <row r="823" spans="1:6" ht="15" x14ac:dyDescent="0.25">
      <c r="A823" s="405" t="s">
        <v>2042</v>
      </c>
      <c r="B823" t="s">
        <v>364</v>
      </c>
      <c r="C823" s="406" t="s">
        <v>2043</v>
      </c>
      <c r="D823" s="405" t="s">
        <v>249</v>
      </c>
      <c r="F823" s="443" t="str">
        <f t="shared" si="12"/>
        <v>0847 - Asset Forfeiture Fund</v>
      </c>
    </row>
    <row r="824" spans="1:6" ht="15" x14ac:dyDescent="0.25">
      <c r="A824" s="405" t="s">
        <v>2044</v>
      </c>
      <c r="B824" t="s">
        <v>364</v>
      </c>
      <c r="C824" s="406" t="s">
        <v>2045</v>
      </c>
      <c r="D824" s="405" t="s">
        <v>249</v>
      </c>
      <c r="F824" s="443" t="str">
        <f t="shared" si="12"/>
        <v>0848 - California Health Care for the Indigent Program Acct, County Health Services Fd</v>
      </c>
    </row>
    <row r="825" spans="1:6" ht="15" x14ac:dyDescent="0.25">
      <c r="A825" s="405" t="s">
        <v>2046</v>
      </c>
      <c r="B825" t="s">
        <v>364</v>
      </c>
      <c r="C825" s="406" t="s">
        <v>2047</v>
      </c>
      <c r="D825" s="405" t="s">
        <v>1983</v>
      </c>
      <c r="F825" s="443" t="str">
        <f t="shared" si="12"/>
        <v>0849 - Replacement Benefit Custodial Fund</v>
      </c>
    </row>
    <row r="826" spans="1:6" ht="15" x14ac:dyDescent="0.25">
      <c r="A826" s="405" t="s">
        <v>2048</v>
      </c>
      <c r="B826" t="s">
        <v>364</v>
      </c>
      <c r="C826" s="406" t="s">
        <v>2049</v>
      </c>
      <c r="D826" s="405" t="s">
        <v>249</v>
      </c>
      <c r="F826" s="443" t="str">
        <f t="shared" si="12"/>
        <v>0850 - Lighting Device Fund</v>
      </c>
    </row>
    <row r="827" spans="1:6" ht="15" x14ac:dyDescent="0.25">
      <c r="A827" s="405" t="s">
        <v>2050</v>
      </c>
      <c r="B827" t="s">
        <v>364</v>
      </c>
      <c r="C827" s="406" t="s">
        <v>2051</v>
      </c>
      <c r="D827" s="405" t="s">
        <v>798</v>
      </c>
      <c r="F827" s="443" t="str">
        <f t="shared" si="12"/>
        <v>0851 - Auxiliary State School Fund</v>
      </c>
    </row>
    <row r="828" spans="1:6" ht="15" x14ac:dyDescent="0.25">
      <c r="A828" s="405" t="s">
        <v>2052</v>
      </c>
      <c r="B828" t="s">
        <v>364</v>
      </c>
      <c r="C828" s="406" t="s">
        <v>2053</v>
      </c>
      <c r="D828" s="405" t="s">
        <v>798</v>
      </c>
      <c r="F828" s="443" t="str">
        <f t="shared" si="12"/>
        <v>0852 - Federal Revenue Sharing Fund</v>
      </c>
    </row>
    <row r="829" spans="1:6" ht="15" x14ac:dyDescent="0.25">
      <c r="A829" s="405" t="s">
        <v>2054</v>
      </c>
      <c r="B829" t="s">
        <v>364</v>
      </c>
      <c r="C829" s="406" t="s">
        <v>2055</v>
      </c>
      <c r="D829" s="405" t="s">
        <v>798</v>
      </c>
      <c r="F829" s="443" t="str">
        <f t="shared" si="12"/>
        <v>0853 - Petroleum Violation Escrow Account</v>
      </c>
    </row>
    <row r="830" spans="1:6" ht="15" x14ac:dyDescent="0.25">
      <c r="A830" s="405" t="s">
        <v>2056</v>
      </c>
      <c r="B830" t="s">
        <v>364</v>
      </c>
      <c r="C830" s="406" t="s">
        <v>2057</v>
      </c>
      <c r="D830" s="405" t="s">
        <v>798</v>
      </c>
      <c r="F830" s="443" t="str">
        <f t="shared" si="12"/>
        <v>0854 - Katz Schoolbus Fund</v>
      </c>
    </row>
    <row r="831" spans="1:6" ht="15" x14ac:dyDescent="0.25">
      <c r="A831" s="405" t="s">
        <v>2058</v>
      </c>
      <c r="B831" t="s">
        <v>364</v>
      </c>
      <c r="C831" s="406" t="s">
        <v>2059</v>
      </c>
      <c r="D831" s="405" t="s">
        <v>798</v>
      </c>
      <c r="F831" s="443" t="str">
        <f t="shared" si="12"/>
        <v>0855 - Used Oil Collection Demonstration Grant</v>
      </c>
    </row>
    <row r="832" spans="1:6" ht="15" x14ac:dyDescent="0.25">
      <c r="A832" s="405" t="s">
        <v>2060</v>
      </c>
      <c r="B832" t="s">
        <v>364</v>
      </c>
      <c r="C832" s="406" t="s">
        <v>2061</v>
      </c>
      <c r="D832" s="405" t="s">
        <v>798</v>
      </c>
      <c r="F832" s="443" t="str">
        <f t="shared" si="12"/>
        <v>0856 - Guaranteed Return Trip Fund</v>
      </c>
    </row>
    <row r="833" spans="1:6" ht="15" x14ac:dyDescent="0.25">
      <c r="A833" s="405" t="s">
        <v>2062</v>
      </c>
      <c r="B833" t="s">
        <v>364</v>
      </c>
      <c r="C833" s="406" t="s">
        <v>2063</v>
      </c>
      <c r="D833" s="405" t="s">
        <v>798</v>
      </c>
      <c r="F833" s="443" t="str">
        <f t="shared" si="12"/>
        <v>0857 - Energy Efficiency Technology Revolving Fund</v>
      </c>
    </row>
    <row r="834" spans="1:6" ht="15" x14ac:dyDescent="0.25">
      <c r="A834" s="405" t="s">
        <v>2064</v>
      </c>
      <c r="B834" t="s">
        <v>364</v>
      </c>
      <c r="C834" s="406" t="s">
        <v>2065</v>
      </c>
      <c r="D834" s="405" t="s">
        <v>798</v>
      </c>
      <c r="F834" s="443" t="str">
        <f t="shared" si="12"/>
        <v>0858 - Recreational Trails Fund</v>
      </c>
    </row>
    <row r="835" spans="1:6" ht="15" x14ac:dyDescent="0.25">
      <c r="A835" s="405" t="s">
        <v>2066</v>
      </c>
      <c r="B835" t="s">
        <v>364</v>
      </c>
      <c r="C835" s="406" t="s">
        <v>1542</v>
      </c>
      <c r="D835" s="405" t="s">
        <v>249</v>
      </c>
      <c r="F835" s="443" t="str">
        <f t="shared" ref="F835:F898" si="13">_xlfn.CONCAT(A835," - ",C835)</f>
        <v>0859 - High Polluter Repair or Removal Account</v>
      </c>
    </row>
    <row r="836" spans="1:6" ht="15" x14ac:dyDescent="0.25">
      <c r="A836" s="405" t="s">
        <v>2067</v>
      </c>
      <c r="B836" t="s">
        <v>364</v>
      </c>
      <c r="C836" s="406" t="s">
        <v>2068</v>
      </c>
      <c r="D836" s="405" t="s">
        <v>798</v>
      </c>
      <c r="F836" s="443" t="str">
        <f t="shared" si="13"/>
        <v>0860 - California Traffic Safety Program Fund</v>
      </c>
    </row>
    <row r="837" spans="1:6" ht="15" x14ac:dyDescent="0.25">
      <c r="A837" s="405" t="s">
        <v>2069</v>
      </c>
      <c r="B837" t="s">
        <v>364</v>
      </c>
      <c r="C837" s="406" t="s">
        <v>2070</v>
      </c>
      <c r="D837" s="405" t="s">
        <v>798</v>
      </c>
      <c r="F837" s="443" t="str">
        <f t="shared" si="13"/>
        <v>0861 - Public Health Federal Fund</v>
      </c>
    </row>
    <row r="838" spans="1:6" ht="15" x14ac:dyDescent="0.25">
      <c r="A838" s="405" t="s">
        <v>2071</v>
      </c>
      <c r="B838" t="s">
        <v>364</v>
      </c>
      <c r="C838" s="406" t="s">
        <v>2072</v>
      </c>
      <c r="D838" s="405" t="s">
        <v>798</v>
      </c>
      <c r="F838" s="443" t="str">
        <f t="shared" si="13"/>
        <v>0862 - State Child Care Facilities Fund</v>
      </c>
    </row>
    <row r="839" spans="1:6" ht="15" x14ac:dyDescent="0.25">
      <c r="A839" s="405" t="s">
        <v>2073</v>
      </c>
      <c r="B839" t="s">
        <v>364</v>
      </c>
      <c r="C839" s="406" t="s">
        <v>2074</v>
      </c>
      <c r="D839" s="405" t="s">
        <v>798</v>
      </c>
      <c r="F839" s="443" t="str">
        <f t="shared" si="13"/>
        <v>0863 - State Child Care Capital Outlay Fund</v>
      </c>
    </row>
    <row r="840" spans="1:6" ht="15" x14ac:dyDescent="0.25">
      <c r="A840" s="405" t="s">
        <v>2075</v>
      </c>
      <c r="B840" t="s">
        <v>364</v>
      </c>
      <c r="C840" s="406" t="s">
        <v>2076</v>
      </c>
      <c r="D840" s="405" t="s">
        <v>798</v>
      </c>
      <c r="F840" s="443" t="str">
        <f t="shared" si="13"/>
        <v>0864 - Lake Tahoe Assistance Fund</v>
      </c>
    </row>
    <row r="841" spans="1:6" ht="15" x14ac:dyDescent="0.25">
      <c r="A841" s="405" t="s">
        <v>2077</v>
      </c>
      <c r="B841" t="s">
        <v>364</v>
      </c>
      <c r="C841" s="406" t="s">
        <v>2078</v>
      </c>
      <c r="D841" s="405" t="s">
        <v>249</v>
      </c>
      <c r="F841" s="443" t="str">
        <f t="shared" si="13"/>
        <v>0865 - Mental Health Managed Care Deposit Fund</v>
      </c>
    </row>
    <row r="842" spans="1:6" ht="15" x14ac:dyDescent="0.25">
      <c r="A842" s="405" t="s">
        <v>2079</v>
      </c>
      <c r="B842" t="s">
        <v>364</v>
      </c>
      <c r="C842" s="406" t="s">
        <v>2080</v>
      </c>
      <c r="D842" s="405" t="s">
        <v>249</v>
      </c>
      <c r="F842" s="443" t="str">
        <f t="shared" si="13"/>
        <v>0866 - California Olympic Training Fund</v>
      </c>
    </row>
    <row r="843" spans="1:6" ht="15" x14ac:dyDescent="0.25">
      <c r="A843" s="405" t="s">
        <v>2081</v>
      </c>
      <c r="B843" t="s">
        <v>364</v>
      </c>
      <c r="C843" s="406" t="s">
        <v>2082</v>
      </c>
      <c r="D843" s="405" t="s">
        <v>249</v>
      </c>
      <c r="F843" s="443" t="str">
        <f t="shared" si="13"/>
        <v>0867 - California Farmland Conservancy Program Fund</v>
      </c>
    </row>
    <row r="844" spans="1:6" ht="15" x14ac:dyDescent="0.25">
      <c r="A844" s="405" t="s">
        <v>2083</v>
      </c>
      <c r="B844" t="s">
        <v>364</v>
      </c>
      <c r="C844" s="406" t="s">
        <v>2084</v>
      </c>
      <c r="D844" s="405" t="s">
        <v>798</v>
      </c>
      <c r="F844" s="443" t="str">
        <f t="shared" si="13"/>
        <v>0868 - Office of Statewide Health Planning and Development Fund</v>
      </c>
    </row>
    <row r="845" spans="1:6" ht="15" x14ac:dyDescent="0.25">
      <c r="A845" s="405" t="s">
        <v>2085</v>
      </c>
      <c r="B845" t="s">
        <v>364</v>
      </c>
      <c r="C845" s="406" t="s">
        <v>2086</v>
      </c>
      <c r="D845" s="405" t="s">
        <v>798</v>
      </c>
      <c r="F845" s="443" t="str">
        <f t="shared" si="13"/>
        <v>0869 - Consolidated Work Program Fund</v>
      </c>
    </row>
    <row r="846" spans="1:6" ht="15" x14ac:dyDescent="0.25">
      <c r="A846" s="405" t="s">
        <v>2087</v>
      </c>
      <c r="B846" t="s">
        <v>364</v>
      </c>
      <c r="C846" s="406" t="s">
        <v>2088</v>
      </c>
      <c r="D846" s="405" t="s">
        <v>798</v>
      </c>
      <c r="F846" s="443" t="str">
        <f t="shared" si="13"/>
        <v>0870 - Unemployment Administration Fund</v>
      </c>
    </row>
    <row r="847" spans="1:6" ht="15" x14ac:dyDescent="0.25">
      <c r="A847" s="405" t="s">
        <v>2089</v>
      </c>
      <c r="B847" t="s">
        <v>364</v>
      </c>
      <c r="C847" s="406" t="s">
        <v>2090</v>
      </c>
      <c r="D847" s="405" t="s">
        <v>798</v>
      </c>
      <c r="F847" s="443" t="str">
        <f t="shared" si="13"/>
        <v>0871 - Unemployment Fund</v>
      </c>
    </row>
    <row r="848" spans="1:6" ht="15" x14ac:dyDescent="0.25">
      <c r="A848" s="405" t="s">
        <v>2091</v>
      </c>
      <c r="B848" t="s">
        <v>364</v>
      </c>
      <c r="C848" s="406" t="s">
        <v>2092</v>
      </c>
      <c r="D848" s="405" t="s">
        <v>249</v>
      </c>
      <c r="F848" s="443" t="str">
        <f t="shared" si="13"/>
        <v>0872 - Mental Health Facilities Fund, State Hospital Account</v>
      </c>
    </row>
    <row r="849" spans="1:6" ht="15" x14ac:dyDescent="0.25">
      <c r="A849" s="405" t="s">
        <v>2093</v>
      </c>
      <c r="B849" t="s">
        <v>364</v>
      </c>
      <c r="C849" s="406" t="s">
        <v>2094</v>
      </c>
      <c r="D849" s="405" t="s">
        <v>249</v>
      </c>
      <c r="F849" s="443" t="str">
        <f t="shared" si="13"/>
        <v>0873 - Mental Health Facilites Fund, Institutions for Mental Disease Account</v>
      </c>
    </row>
    <row r="850" spans="1:6" ht="15" x14ac:dyDescent="0.25">
      <c r="A850" s="405" t="s">
        <v>2095</v>
      </c>
      <c r="B850" t="s">
        <v>364</v>
      </c>
      <c r="C850" s="406" t="s">
        <v>2096</v>
      </c>
      <c r="D850" s="405" t="s">
        <v>798</v>
      </c>
      <c r="F850" s="443" t="str">
        <f t="shared" si="13"/>
        <v>0874 - United States Flood Control Receipts Fund</v>
      </c>
    </row>
    <row r="851" spans="1:6" ht="15" x14ac:dyDescent="0.25">
      <c r="A851" s="405" t="s">
        <v>2097</v>
      </c>
      <c r="B851" t="s">
        <v>364</v>
      </c>
      <c r="C851" s="406" t="s">
        <v>2098</v>
      </c>
      <c r="D851" s="405" t="s">
        <v>249</v>
      </c>
      <c r="F851" s="443" t="str">
        <f t="shared" si="13"/>
        <v>0875 - California Military Museum Fund</v>
      </c>
    </row>
    <row r="852" spans="1:6" ht="15" x14ac:dyDescent="0.25">
      <c r="A852" s="405" t="s">
        <v>2099</v>
      </c>
      <c r="B852" t="s">
        <v>364</v>
      </c>
      <c r="C852" s="406" t="s">
        <v>2100</v>
      </c>
      <c r="D852" s="405" t="s">
        <v>249</v>
      </c>
      <c r="F852" s="443" t="str">
        <f t="shared" si="13"/>
        <v>0876 - D.A.R.E. California (Drug Abuse Resistance Education) Fund</v>
      </c>
    </row>
    <row r="853" spans="1:6" ht="15" x14ac:dyDescent="0.25">
      <c r="A853" s="405" t="s">
        <v>2101</v>
      </c>
      <c r="B853" t="s">
        <v>364</v>
      </c>
      <c r="C853" s="406" t="s">
        <v>2102</v>
      </c>
      <c r="D853" s="405" t="s">
        <v>249</v>
      </c>
      <c r="F853" s="443" t="str">
        <f t="shared" si="13"/>
        <v>0877 - DMV Local Agency Collection Fund</v>
      </c>
    </row>
    <row r="854" spans="1:6" ht="15" x14ac:dyDescent="0.25">
      <c r="A854" s="405" t="s">
        <v>2103</v>
      </c>
      <c r="B854" t="s">
        <v>364</v>
      </c>
      <c r="C854" s="406" t="s">
        <v>2104</v>
      </c>
      <c r="D854" s="405" t="s">
        <v>798</v>
      </c>
      <c r="F854" s="443" t="str">
        <f t="shared" si="13"/>
        <v>0878 - United States Forest Reserve Fund</v>
      </c>
    </row>
    <row r="855" spans="1:6" ht="15" x14ac:dyDescent="0.25">
      <c r="A855" s="405" t="s">
        <v>2105</v>
      </c>
      <c r="B855" t="s">
        <v>364</v>
      </c>
      <c r="C855" s="406" t="s">
        <v>2106</v>
      </c>
      <c r="D855" s="405" t="s">
        <v>249</v>
      </c>
      <c r="F855" s="443" t="str">
        <f t="shared" si="13"/>
        <v>0879 - Local Police Protection Fund</v>
      </c>
    </row>
    <row r="856" spans="1:6" ht="15" x14ac:dyDescent="0.25">
      <c r="A856" s="405" t="s">
        <v>2107</v>
      </c>
      <c r="B856" t="s">
        <v>364</v>
      </c>
      <c r="C856" s="406" t="s">
        <v>2108</v>
      </c>
      <c r="D856" s="405" t="s">
        <v>1983</v>
      </c>
      <c r="F856" s="443" t="str">
        <f t="shared" si="13"/>
        <v>0880 - Cash Balance Fund</v>
      </c>
    </row>
    <row r="857" spans="1:6" ht="15" x14ac:dyDescent="0.25">
      <c r="A857" s="405" t="s">
        <v>2109</v>
      </c>
      <c r="B857" t="s">
        <v>364</v>
      </c>
      <c r="C857" s="406" t="s">
        <v>2110</v>
      </c>
      <c r="D857" s="405" t="s">
        <v>249</v>
      </c>
      <c r="F857" s="443" t="str">
        <f t="shared" si="13"/>
        <v>0881 - CA Animal Hlth &amp; Food Safety Lab &amp; Cntr for Equine Hlth Acct, Fair &amp; Expo Fd</v>
      </c>
    </row>
    <row r="858" spans="1:6" ht="15" x14ac:dyDescent="0.25">
      <c r="A858" s="405" t="s">
        <v>2111</v>
      </c>
      <c r="B858" t="s">
        <v>364</v>
      </c>
      <c r="C858" s="406" t="s">
        <v>2112</v>
      </c>
      <c r="D858" s="405" t="s">
        <v>798</v>
      </c>
      <c r="F858" s="443" t="str">
        <f t="shared" si="13"/>
        <v>0882 - United States Grazing Fees Fund</v>
      </c>
    </row>
    <row r="859" spans="1:6" ht="15" x14ac:dyDescent="0.25">
      <c r="A859" s="405" t="s">
        <v>2113</v>
      </c>
      <c r="B859" t="s">
        <v>364</v>
      </c>
      <c r="C859" s="406" t="s">
        <v>2114</v>
      </c>
      <c r="D859" s="405" t="s">
        <v>249</v>
      </c>
      <c r="F859" s="443" t="str">
        <f t="shared" si="13"/>
        <v>0883 - Public Employees Long-Term Care Fund</v>
      </c>
    </row>
    <row r="860" spans="1:6" ht="15" x14ac:dyDescent="0.25">
      <c r="A860" s="405" t="s">
        <v>2115</v>
      </c>
      <c r="B860" t="s">
        <v>364</v>
      </c>
      <c r="C860" s="406" t="s">
        <v>2116</v>
      </c>
      <c r="D860" s="405" t="s">
        <v>1983</v>
      </c>
      <c r="F860" s="443" t="str">
        <f t="shared" si="13"/>
        <v>0884 - Judges' Retirement System II Fund</v>
      </c>
    </row>
    <row r="861" spans="1:6" ht="15" x14ac:dyDescent="0.25">
      <c r="A861" s="405" t="s">
        <v>2117</v>
      </c>
      <c r="B861" t="s">
        <v>364</v>
      </c>
      <c r="C861" s="406" t="s">
        <v>2118</v>
      </c>
      <c r="D861" s="405" t="s">
        <v>249</v>
      </c>
      <c r="F861" s="443" t="str">
        <f t="shared" si="13"/>
        <v>0885 - Public Employees' Deferred Compensation Fund</v>
      </c>
    </row>
    <row r="862" spans="1:6" ht="15" x14ac:dyDescent="0.25">
      <c r="A862" s="405" t="s">
        <v>2119</v>
      </c>
      <c r="B862" t="s">
        <v>364</v>
      </c>
      <c r="C862" s="406" t="s">
        <v>2120</v>
      </c>
      <c r="D862" s="405" t="s">
        <v>249</v>
      </c>
      <c r="F862" s="443" t="str">
        <f t="shared" si="13"/>
        <v>0886 - California Seniors Special Fund</v>
      </c>
    </row>
    <row r="863" spans="1:6" ht="15" x14ac:dyDescent="0.25">
      <c r="A863" s="405" t="s">
        <v>2121</v>
      </c>
      <c r="B863" t="s">
        <v>364</v>
      </c>
      <c r="C863" s="406" t="s">
        <v>2122</v>
      </c>
      <c r="D863" s="405" t="s">
        <v>798</v>
      </c>
      <c r="F863" s="443" t="str">
        <f t="shared" si="13"/>
        <v>0887 - Vocational Education Federal Fund</v>
      </c>
    </row>
    <row r="864" spans="1:6" ht="15" x14ac:dyDescent="0.25">
      <c r="A864" s="405" t="s">
        <v>2123</v>
      </c>
      <c r="B864" t="s">
        <v>364</v>
      </c>
      <c r="C864" s="406" t="s">
        <v>2124</v>
      </c>
      <c r="D864" s="405" t="s">
        <v>798</v>
      </c>
      <c r="F864" s="443" t="str">
        <f t="shared" si="13"/>
        <v>0888 - State Legalization Impact Assistance Fund</v>
      </c>
    </row>
    <row r="865" spans="1:6" ht="15" x14ac:dyDescent="0.25">
      <c r="A865" s="405" t="s">
        <v>2125</v>
      </c>
      <c r="B865" t="s">
        <v>364</v>
      </c>
      <c r="C865" s="406" t="s">
        <v>2126</v>
      </c>
      <c r="D865" s="405" t="s">
        <v>798</v>
      </c>
      <c r="F865" s="443" t="str">
        <f t="shared" si="13"/>
        <v>0889 - Vocational Rehabilitation Federal Fund</v>
      </c>
    </row>
    <row r="866" spans="1:6" ht="15" x14ac:dyDescent="0.25">
      <c r="A866" s="405" t="s">
        <v>2127</v>
      </c>
      <c r="B866" t="s">
        <v>364</v>
      </c>
      <c r="C866" s="406" t="s">
        <v>2128</v>
      </c>
      <c r="D866" s="405" t="s">
        <v>798</v>
      </c>
      <c r="F866" s="443" t="str">
        <f t="shared" si="13"/>
        <v>0890 - Federal Trust Fund</v>
      </c>
    </row>
    <row r="867" spans="1:6" ht="15" x14ac:dyDescent="0.25">
      <c r="A867" s="405" t="s">
        <v>2129</v>
      </c>
      <c r="B867" t="s">
        <v>364</v>
      </c>
      <c r="C867" s="406" t="s">
        <v>2130</v>
      </c>
      <c r="D867" s="405" t="s">
        <v>798</v>
      </c>
      <c r="F867" s="443" t="str">
        <f t="shared" si="13"/>
        <v>0891 - Federal Trust Fund -- Appropriated</v>
      </c>
    </row>
    <row r="868" spans="1:6" ht="15" x14ac:dyDescent="0.25">
      <c r="A868" s="405" t="s">
        <v>2131</v>
      </c>
      <c r="B868" t="s">
        <v>364</v>
      </c>
      <c r="C868" s="406" t="s">
        <v>2132</v>
      </c>
      <c r="D868" s="405" t="s">
        <v>249</v>
      </c>
      <c r="F868" s="443" t="str">
        <f t="shared" si="13"/>
        <v>0892 - Warrant Payment Fund</v>
      </c>
    </row>
    <row r="869" spans="1:6" ht="15" x14ac:dyDescent="0.25">
      <c r="A869" s="405" t="s">
        <v>2133</v>
      </c>
      <c r="B869" t="s">
        <v>364</v>
      </c>
      <c r="C869" s="406" t="s">
        <v>2134</v>
      </c>
      <c r="D869" s="405" t="s">
        <v>798</v>
      </c>
      <c r="F869" s="443" t="str">
        <f t="shared" si="13"/>
        <v>0893 - Offshore Energy Assistance Fund</v>
      </c>
    </row>
    <row r="870" spans="1:6" ht="15" x14ac:dyDescent="0.25">
      <c r="A870" s="405" t="s">
        <v>2135</v>
      </c>
      <c r="B870" t="s">
        <v>364</v>
      </c>
      <c r="C870" s="406" t="s">
        <v>2136</v>
      </c>
      <c r="D870" s="405" t="s">
        <v>798</v>
      </c>
      <c r="F870" s="443" t="str">
        <f t="shared" si="13"/>
        <v>0894 - Local Coastal Program Improvement Fund</v>
      </c>
    </row>
    <row r="871" spans="1:6" ht="15" x14ac:dyDescent="0.25">
      <c r="A871" s="405" t="s">
        <v>2137</v>
      </c>
      <c r="B871" t="s">
        <v>364</v>
      </c>
      <c r="C871" s="406" t="s">
        <v>2138</v>
      </c>
      <c r="D871" s="405" t="s">
        <v>798</v>
      </c>
      <c r="F871" s="443" t="str">
        <f t="shared" si="13"/>
        <v>0895 - Federal Funds - Not In State Treasury</v>
      </c>
    </row>
    <row r="872" spans="1:6" ht="15" x14ac:dyDescent="0.25">
      <c r="A872" s="405" t="s">
        <v>2139</v>
      </c>
      <c r="B872" t="s">
        <v>364</v>
      </c>
      <c r="C872" s="406" t="s">
        <v>2140</v>
      </c>
      <c r="D872" s="405" t="s">
        <v>249</v>
      </c>
      <c r="F872" s="443" t="str">
        <f t="shared" si="13"/>
        <v>0896 - County Medical Services Program Account County Health Services Fund</v>
      </c>
    </row>
    <row r="873" spans="1:6" ht="15" x14ac:dyDescent="0.25">
      <c r="A873" s="405" t="s">
        <v>2141</v>
      </c>
      <c r="B873" t="s">
        <v>364</v>
      </c>
      <c r="C873" s="406" t="s">
        <v>2142</v>
      </c>
      <c r="D873" s="405" t="s">
        <v>249</v>
      </c>
      <c r="F873" s="443" t="str">
        <f t="shared" si="13"/>
        <v>0897 - Los Angeles County Medical Assistance Grant Account, County Health Services</v>
      </c>
    </row>
    <row r="874" spans="1:6" ht="15" x14ac:dyDescent="0.25">
      <c r="A874" s="405" t="s">
        <v>2143</v>
      </c>
      <c r="B874" t="s">
        <v>364</v>
      </c>
      <c r="C874" s="406" t="s">
        <v>2144</v>
      </c>
      <c r="D874" s="405" t="s">
        <v>249</v>
      </c>
      <c r="F874" s="443" t="str">
        <f t="shared" si="13"/>
        <v>0898 - County Health Services Fund</v>
      </c>
    </row>
    <row r="875" spans="1:6" ht="15" x14ac:dyDescent="0.25">
      <c r="A875" s="405" t="s">
        <v>2145</v>
      </c>
      <c r="B875" t="s">
        <v>364</v>
      </c>
      <c r="C875" s="406" t="s">
        <v>2146</v>
      </c>
      <c r="D875" s="405" t="s">
        <v>249</v>
      </c>
      <c r="F875" s="443" t="str">
        <f t="shared" si="13"/>
        <v>0899 - County Health Account, County Health Services Fund</v>
      </c>
    </row>
    <row r="876" spans="1:6" ht="15" x14ac:dyDescent="0.25">
      <c r="A876" s="405" t="s">
        <v>2147</v>
      </c>
      <c r="B876" t="s">
        <v>364</v>
      </c>
      <c r="C876" s="406" t="s">
        <v>2148</v>
      </c>
      <c r="D876" s="405" t="s">
        <v>249</v>
      </c>
      <c r="F876" s="443" t="str">
        <f t="shared" si="13"/>
        <v>0900 - Local Health Capital Expenditure AccountCounty Health Services Fund</v>
      </c>
    </row>
    <row r="877" spans="1:6" ht="15" x14ac:dyDescent="0.25">
      <c r="A877" s="405" t="s">
        <v>2149</v>
      </c>
      <c r="B877" t="s">
        <v>364</v>
      </c>
      <c r="C877" s="406" t="s">
        <v>2150</v>
      </c>
      <c r="D877" s="405" t="s">
        <v>249</v>
      </c>
      <c r="F877" s="443" t="str">
        <f t="shared" si="13"/>
        <v>0901 - Medically Indigent Services Account County Health Services Fund</v>
      </c>
    </row>
    <row r="878" spans="1:6" ht="15" x14ac:dyDescent="0.25">
      <c r="A878" s="405" t="s">
        <v>2151</v>
      </c>
      <c r="B878" t="s">
        <v>364</v>
      </c>
      <c r="C878" s="406" t="s">
        <v>2152</v>
      </c>
      <c r="D878" s="405" t="s">
        <v>249</v>
      </c>
      <c r="F878" s="443" t="str">
        <f t="shared" si="13"/>
        <v>0902 - California State Mining and Mineral Museum Fund</v>
      </c>
    </row>
    <row r="879" spans="1:6" ht="15" x14ac:dyDescent="0.25">
      <c r="A879" s="405" t="s">
        <v>2153</v>
      </c>
      <c r="B879" t="s">
        <v>364</v>
      </c>
      <c r="C879" s="406" t="s">
        <v>2154</v>
      </c>
      <c r="D879" s="405" t="s">
        <v>249</v>
      </c>
      <c r="F879" s="443" t="str">
        <f t="shared" si="13"/>
        <v>0903 - State Penalty Fund</v>
      </c>
    </row>
    <row r="880" spans="1:6" ht="15" x14ac:dyDescent="0.25">
      <c r="A880" s="405" t="s">
        <v>2155</v>
      </c>
      <c r="B880" t="s">
        <v>364</v>
      </c>
      <c r="C880" s="406" t="s">
        <v>2156</v>
      </c>
      <c r="D880" s="405" t="s">
        <v>249</v>
      </c>
      <c r="F880" s="443" t="str">
        <f t="shared" si="13"/>
        <v>0904 - California Health Facilities Financing Authority Fund</v>
      </c>
    </row>
    <row r="881" spans="1:6" ht="15" x14ac:dyDescent="0.25">
      <c r="A881" s="405" t="s">
        <v>2157</v>
      </c>
      <c r="B881" t="s">
        <v>364</v>
      </c>
      <c r="C881" s="406" t="s">
        <v>2158</v>
      </c>
      <c r="D881" s="405" t="s">
        <v>249</v>
      </c>
      <c r="F881" s="443" t="str">
        <f t="shared" si="13"/>
        <v>0905 - California Election Campaign Fund</v>
      </c>
    </row>
    <row r="882" spans="1:6" ht="15" x14ac:dyDescent="0.25">
      <c r="A882" s="405" t="s">
        <v>2159</v>
      </c>
      <c r="B882" t="s">
        <v>364</v>
      </c>
      <c r="C882" s="406" t="s">
        <v>2160</v>
      </c>
      <c r="D882" s="405" t="s">
        <v>249</v>
      </c>
      <c r="F882" s="443" t="str">
        <f t="shared" si="13"/>
        <v>0906 - California Heritage Preservation Fund</v>
      </c>
    </row>
    <row r="883" spans="1:6" ht="15" x14ac:dyDescent="0.25">
      <c r="A883" s="405" t="s">
        <v>2161</v>
      </c>
      <c r="B883" t="s">
        <v>364</v>
      </c>
      <c r="C883" s="406" t="s">
        <v>2162</v>
      </c>
      <c r="D883" s="405" t="s">
        <v>249</v>
      </c>
      <c r="F883" s="443" t="str">
        <f t="shared" si="13"/>
        <v>0907 - California Public Broadcasting Fund</v>
      </c>
    </row>
    <row r="884" spans="1:6" ht="15" x14ac:dyDescent="0.25">
      <c r="A884" s="405" t="s">
        <v>2163</v>
      </c>
      <c r="B884" t="s">
        <v>364</v>
      </c>
      <c r="C884" s="406" t="s">
        <v>2164</v>
      </c>
      <c r="D884" s="405" t="s">
        <v>249</v>
      </c>
      <c r="F884" s="443" t="str">
        <f t="shared" si="13"/>
        <v>0908 - School Employees Fund</v>
      </c>
    </row>
    <row r="885" spans="1:6" ht="15" x14ac:dyDescent="0.25">
      <c r="A885" s="405" t="s">
        <v>2165</v>
      </c>
      <c r="B885" t="s">
        <v>364</v>
      </c>
      <c r="C885" s="406" t="s">
        <v>2166</v>
      </c>
      <c r="D885" s="405" t="s">
        <v>249</v>
      </c>
      <c r="F885" s="443" t="str">
        <f t="shared" si="13"/>
        <v>0909 - Community College Fund for Instructional Improvement</v>
      </c>
    </row>
    <row r="886" spans="1:6" ht="15" x14ac:dyDescent="0.25">
      <c r="A886" s="405" t="s">
        <v>2167</v>
      </c>
      <c r="B886" t="s">
        <v>364</v>
      </c>
      <c r="C886" s="406" t="s">
        <v>2168</v>
      </c>
      <c r="D886" s="405" t="s">
        <v>249</v>
      </c>
      <c r="F886" s="443" t="str">
        <f t="shared" si="13"/>
        <v>0910 - Condemnation Deposits Fund</v>
      </c>
    </row>
    <row r="887" spans="1:6" ht="15" x14ac:dyDescent="0.25">
      <c r="A887" s="405" t="s">
        <v>2169</v>
      </c>
      <c r="B887" t="s">
        <v>364</v>
      </c>
      <c r="C887" s="406" t="s">
        <v>2170</v>
      </c>
      <c r="D887" s="405" t="s">
        <v>249</v>
      </c>
      <c r="F887" s="443" t="str">
        <f t="shared" si="13"/>
        <v>0911 - Educational Facilities Authority Fund</v>
      </c>
    </row>
    <row r="888" spans="1:6" ht="15" x14ac:dyDescent="0.25">
      <c r="A888" s="405" t="s">
        <v>2171</v>
      </c>
      <c r="B888" t="s">
        <v>364</v>
      </c>
      <c r="C888" s="406" t="s">
        <v>2172</v>
      </c>
      <c r="D888" s="405" t="s">
        <v>249</v>
      </c>
      <c r="F888" s="443" t="str">
        <f t="shared" si="13"/>
        <v>0912 - Health Care Deposit Fund</v>
      </c>
    </row>
    <row r="889" spans="1:6" ht="15" x14ac:dyDescent="0.25">
      <c r="A889" s="405" t="s">
        <v>2173</v>
      </c>
      <c r="B889" t="s">
        <v>364</v>
      </c>
      <c r="C889" s="406" t="s">
        <v>2174</v>
      </c>
      <c r="D889" s="405" t="s">
        <v>249</v>
      </c>
      <c r="F889" s="443" t="str">
        <f t="shared" si="13"/>
        <v>0913 - Industrial Relations Unpaid Wage Fund</v>
      </c>
    </row>
    <row r="890" spans="1:6" ht="15" x14ac:dyDescent="0.25">
      <c r="A890" s="405" t="s">
        <v>2175</v>
      </c>
      <c r="B890" t="s">
        <v>364</v>
      </c>
      <c r="C890" s="406" t="s">
        <v>2176</v>
      </c>
      <c r="D890" s="405" t="s">
        <v>249</v>
      </c>
      <c r="F890" s="443" t="str">
        <f t="shared" si="13"/>
        <v>0914 - Bay Fill Clean-Up and Abatement Fund</v>
      </c>
    </row>
    <row r="891" spans="1:6" ht="15" x14ac:dyDescent="0.25">
      <c r="A891" s="405" t="s">
        <v>2177</v>
      </c>
      <c r="B891" t="s">
        <v>364</v>
      </c>
      <c r="C891" s="406" t="s">
        <v>2178</v>
      </c>
      <c r="D891" s="405" t="s">
        <v>249</v>
      </c>
      <c r="F891" s="443" t="str">
        <f t="shared" si="13"/>
        <v>0915 - Deferred Compensation Plan Fund</v>
      </c>
    </row>
    <row r="892" spans="1:6" ht="15" x14ac:dyDescent="0.25">
      <c r="A892" s="405" t="s">
        <v>2179</v>
      </c>
      <c r="B892" t="s">
        <v>364</v>
      </c>
      <c r="C892" s="406" t="s">
        <v>2180</v>
      </c>
      <c r="D892" s="405" t="s">
        <v>249</v>
      </c>
      <c r="F892" s="443" t="str">
        <f t="shared" si="13"/>
        <v>0916 - California Housing Loan Insurance Fund</v>
      </c>
    </row>
    <row r="893" spans="1:6" ht="15" x14ac:dyDescent="0.25">
      <c r="A893" s="405" t="s">
        <v>2181</v>
      </c>
      <c r="B893" t="s">
        <v>364</v>
      </c>
      <c r="C893" s="406" t="s">
        <v>2182</v>
      </c>
      <c r="D893" s="405" t="s">
        <v>249</v>
      </c>
      <c r="F893" s="443" t="str">
        <f t="shared" si="13"/>
        <v>0917 - Inmate Welfare Fund</v>
      </c>
    </row>
    <row r="894" spans="1:6" ht="15" x14ac:dyDescent="0.25">
      <c r="A894" s="405" t="s">
        <v>2183</v>
      </c>
      <c r="B894" t="s">
        <v>364</v>
      </c>
      <c r="C894" s="406" t="s">
        <v>2184</v>
      </c>
      <c r="D894" s="405" t="s">
        <v>249</v>
      </c>
      <c r="F894" s="443" t="str">
        <f t="shared" si="13"/>
        <v>0918 - California Small Business Expansion Fund</v>
      </c>
    </row>
    <row r="895" spans="1:6" ht="15" x14ac:dyDescent="0.25">
      <c r="A895" s="405" t="s">
        <v>2185</v>
      </c>
      <c r="B895" t="s">
        <v>364</v>
      </c>
      <c r="C895" s="406" t="s">
        <v>2186</v>
      </c>
      <c r="D895" s="405" t="s">
        <v>249</v>
      </c>
      <c r="F895" s="443" t="str">
        <f t="shared" si="13"/>
        <v>0919 - Birth Defects Research Fund</v>
      </c>
    </row>
    <row r="896" spans="1:6" ht="15" x14ac:dyDescent="0.25">
      <c r="A896" s="405" t="s">
        <v>2187</v>
      </c>
      <c r="B896" t="s">
        <v>364</v>
      </c>
      <c r="C896" s="406" t="s">
        <v>2188</v>
      </c>
      <c r="D896" s="405" t="s">
        <v>249</v>
      </c>
      <c r="F896" s="443" t="str">
        <f t="shared" si="13"/>
        <v>0920 - Litigation Deposits Fund</v>
      </c>
    </row>
    <row r="897" spans="1:6" ht="15" x14ac:dyDescent="0.25">
      <c r="A897" s="405" t="s">
        <v>2189</v>
      </c>
      <c r="B897" t="s">
        <v>364</v>
      </c>
      <c r="C897" s="406" t="s">
        <v>2190</v>
      </c>
      <c r="D897" s="405" t="s">
        <v>249</v>
      </c>
      <c r="F897" s="443" t="str">
        <f t="shared" si="13"/>
        <v>0921 - Public Library Fund</v>
      </c>
    </row>
    <row r="898" spans="1:6" ht="15" x14ac:dyDescent="0.25">
      <c r="A898" s="405" t="s">
        <v>2191</v>
      </c>
      <c r="B898" t="s">
        <v>364</v>
      </c>
      <c r="C898" s="406" t="s">
        <v>2192</v>
      </c>
      <c r="D898" s="405" t="s">
        <v>249</v>
      </c>
      <c r="F898" s="443" t="str">
        <f t="shared" si="13"/>
        <v>0922 - California Economic Development Grant and Loan Fund</v>
      </c>
    </row>
    <row r="899" spans="1:6" ht="15" x14ac:dyDescent="0.25">
      <c r="A899" s="405" t="s">
        <v>2193</v>
      </c>
      <c r="B899" t="s">
        <v>364</v>
      </c>
      <c r="C899" s="406" t="s">
        <v>2194</v>
      </c>
      <c r="D899" s="405" t="s">
        <v>249</v>
      </c>
      <c r="F899" s="443" t="str">
        <f t="shared" ref="F899:F962" si="14">_xlfn.CONCAT(A899," - ",C899)</f>
        <v>0923 - Immunization Adverse Reaction Fund</v>
      </c>
    </row>
    <row r="900" spans="1:6" ht="15" x14ac:dyDescent="0.25">
      <c r="A900" s="405" t="s">
        <v>2195</v>
      </c>
      <c r="B900" t="s">
        <v>364</v>
      </c>
      <c r="C900" s="406" t="s">
        <v>2196</v>
      </c>
      <c r="D900" s="405" t="s">
        <v>249</v>
      </c>
      <c r="F900" s="443" t="str">
        <f t="shared" si="14"/>
        <v>0924 - Local Agency Investment Fund</v>
      </c>
    </row>
    <row r="901" spans="1:6" ht="15" x14ac:dyDescent="0.25">
      <c r="A901" s="405" t="s">
        <v>2197</v>
      </c>
      <c r="B901" t="s">
        <v>364</v>
      </c>
      <c r="C901" s="406" t="s">
        <v>2198</v>
      </c>
      <c r="D901" s="405" t="s">
        <v>249</v>
      </c>
      <c r="F901" s="443" t="str">
        <f t="shared" si="14"/>
        <v>0925 - CA Community Colleges Business Resource Assist &amp; Innovation Network Trust Fd</v>
      </c>
    </row>
    <row r="902" spans="1:6" ht="15" x14ac:dyDescent="0.25">
      <c r="A902" s="405" t="s">
        <v>2199</v>
      </c>
      <c r="B902" t="s">
        <v>364</v>
      </c>
      <c r="C902" s="406" t="s">
        <v>2200</v>
      </c>
      <c r="D902" s="405" t="s">
        <v>249</v>
      </c>
      <c r="F902" s="443" t="str">
        <f t="shared" si="14"/>
        <v>0926 - Local Agency Emergency Loan Fund</v>
      </c>
    </row>
    <row r="903" spans="1:6" ht="15" x14ac:dyDescent="0.25">
      <c r="A903" s="405" t="s">
        <v>2201</v>
      </c>
      <c r="B903" t="s">
        <v>364</v>
      </c>
      <c r="C903" s="406" t="s">
        <v>2202</v>
      </c>
      <c r="D903" s="405" t="s">
        <v>249</v>
      </c>
      <c r="F903" s="443" t="str">
        <f t="shared" si="14"/>
        <v>0927 - Joe Serna, Jr. Farmworker Housing Grant Fund</v>
      </c>
    </row>
    <row r="904" spans="1:6" ht="15" x14ac:dyDescent="0.25">
      <c r="A904" s="405" t="s">
        <v>2203</v>
      </c>
      <c r="B904" t="s">
        <v>364</v>
      </c>
      <c r="C904" s="406" t="s">
        <v>2204</v>
      </c>
      <c r="D904" s="405" t="s">
        <v>249</v>
      </c>
      <c r="F904" s="443" t="str">
        <f t="shared" si="14"/>
        <v>0928 - Forest Resources Improvement Fund</v>
      </c>
    </row>
    <row r="905" spans="1:6" ht="15" x14ac:dyDescent="0.25">
      <c r="A905" s="405" t="s">
        <v>2205</v>
      </c>
      <c r="B905" t="s">
        <v>364</v>
      </c>
      <c r="C905" s="406" t="s">
        <v>2206</v>
      </c>
      <c r="D905" s="405" t="s">
        <v>249</v>
      </c>
      <c r="F905" s="443" t="str">
        <f t="shared" si="14"/>
        <v>0929 - Housing Rehabilitation Loan Fund</v>
      </c>
    </row>
    <row r="906" spans="1:6" ht="15" x14ac:dyDescent="0.25">
      <c r="A906" s="405" t="s">
        <v>2207</v>
      </c>
      <c r="B906" t="s">
        <v>364</v>
      </c>
      <c r="C906" s="406" t="s">
        <v>2208</v>
      </c>
      <c r="D906" s="405" t="s">
        <v>249</v>
      </c>
      <c r="F906" s="443" t="str">
        <f t="shared" si="14"/>
        <v>0930 - Pollution Control Financing Authority Fund</v>
      </c>
    </row>
    <row r="907" spans="1:6" ht="15" x14ac:dyDescent="0.25">
      <c r="A907" s="405" t="s">
        <v>2209</v>
      </c>
      <c r="B907" t="s">
        <v>364</v>
      </c>
      <c r="C907" s="406" t="s">
        <v>2210</v>
      </c>
      <c r="D907" s="405" t="s">
        <v>249</v>
      </c>
      <c r="F907" s="443" t="str">
        <f t="shared" si="14"/>
        <v>0931 - Local Agency Code Enforcement and Rehabilitaion Fund</v>
      </c>
    </row>
    <row r="908" spans="1:6" ht="15" x14ac:dyDescent="0.25">
      <c r="A908" s="405" t="s">
        <v>2211</v>
      </c>
      <c r="B908" t="s">
        <v>363</v>
      </c>
      <c r="C908" s="406" t="s">
        <v>2212</v>
      </c>
      <c r="D908" s="405" t="s">
        <v>401</v>
      </c>
      <c r="F908" s="443" t="str">
        <f t="shared" si="14"/>
        <v>0932 - Trial Court Trust Fund</v>
      </c>
    </row>
    <row r="909" spans="1:6" ht="15" x14ac:dyDescent="0.25">
      <c r="A909" s="405" t="s">
        <v>2213</v>
      </c>
      <c r="B909" t="s">
        <v>363</v>
      </c>
      <c r="C909" s="406" t="s">
        <v>2214</v>
      </c>
      <c r="D909" s="405" t="s">
        <v>401</v>
      </c>
      <c r="F909" s="443" t="str">
        <f t="shared" si="14"/>
        <v>0933 - Managed Care Fund</v>
      </c>
    </row>
    <row r="910" spans="1:6" ht="15" x14ac:dyDescent="0.25">
      <c r="A910" s="405" t="s">
        <v>2215</v>
      </c>
      <c r="B910" t="s">
        <v>364</v>
      </c>
      <c r="C910" s="406" t="s">
        <v>2216</v>
      </c>
      <c r="D910" s="405" t="s">
        <v>249</v>
      </c>
      <c r="F910" s="443" t="str">
        <f t="shared" si="14"/>
        <v>0934 - Local Agency Reimbursement Fund</v>
      </c>
    </row>
    <row r="911" spans="1:6" ht="15" x14ac:dyDescent="0.25">
      <c r="A911" s="405" t="s">
        <v>2217</v>
      </c>
      <c r="B911" t="s">
        <v>364</v>
      </c>
      <c r="C911" s="406" t="s">
        <v>2218</v>
      </c>
      <c r="D911" s="405" t="s">
        <v>249</v>
      </c>
      <c r="F911" s="443" t="str">
        <f t="shared" si="14"/>
        <v>0935 - Local Agency Indebtedness Fund</v>
      </c>
    </row>
    <row r="912" spans="1:6" ht="15" x14ac:dyDescent="0.25">
      <c r="A912" s="405" t="s">
        <v>2219</v>
      </c>
      <c r="B912" t="s">
        <v>364</v>
      </c>
      <c r="C912" s="406" t="s">
        <v>2220</v>
      </c>
      <c r="D912" s="405" t="s">
        <v>249</v>
      </c>
      <c r="F912" s="443" t="str">
        <f t="shared" si="14"/>
        <v>0936 - Homeownership Assistance Fund</v>
      </c>
    </row>
    <row r="913" spans="1:6" ht="15" x14ac:dyDescent="0.25">
      <c r="A913" s="405" t="s">
        <v>2221</v>
      </c>
      <c r="B913" t="s">
        <v>364</v>
      </c>
      <c r="C913" s="406" t="s">
        <v>2222</v>
      </c>
      <c r="D913" s="405" t="s">
        <v>249</v>
      </c>
      <c r="F913" s="443" t="str">
        <f t="shared" si="14"/>
        <v>0937 - Small Business Loan Reserve Fund</v>
      </c>
    </row>
    <row r="914" spans="1:6" ht="15" x14ac:dyDescent="0.25">
      <c r="A914" s="405" t="s">
        <v>2223</v>
      </c>
      <c r="B914" t="s">
        <v>364</v>
      </c>
      <c r="C914" s="406" t="s">
        <v>2224</v>
      </c>
      <c r="D914" s="405" t="s">
        <v>249</v>
      </c>
      <c r="F914" s="443" t="str">
        <f t="shared" si="14"/>
        <v>0938 - Rental Housing Construction Fund</v>
      </c>
    </row>
    <row r="915" spans="1:6" ht="15" x14ac:dyDescent="0.25">
      <c r="A915" s="405" t="s">
        <v>2225</v>
      </c>
      <c r="B915" t="s">
        <v>364</v>
      </c>
      <c r="C915" s="406" t="s">
        <v>2226</v>
      </c>
      <c r="D915" s="405" t="s">
        <v>249</v>
      </c>
      <c r="F915" s="443" t="str">
        <f t="shared" si="14"/>
        <v>0939 - Nutrition Reserve Fund</v>
      </c>
    </row>
    <row r="916" spans="1:6" ht="15" x14ac:dyDescent="0.25">
      <c r="A916" s="405" t="s">
        <v>2227</v>
      </c>
      <c r="B916" t="s">
        <v>363</v>
      </c>
      <c r="C916" s="406" t="s">
        <v>2228</v>
      </c>
      <c r="D916" s="405" t="s">
        <v>401</v>
      </c>
      <c r="F916" s="443" t="str">
        <f t="shared" si="14"/>
        <v>0940 - Bosco-Keene Renewable Resources Investment Fund</v>
      </c>
    </row>
    <row r="917" spans="1:6" ht="15" x14ac:dyDescent="0.25">
      <c r="A917" s="405" t="s">
        <v>2229</v>
      </c>
      <c r="B917" t="s">
        <v>364</v>
      </c>
      <c r="C917" s="406" t="s">
        <v>2230</v>
      </c>
      <c r="D917" s="405" t="s">
        <v>249</v>
      </c>
      <c r="F917" s="443" t="str">
        <f t="shared" si="14"/>
        <v>0941 - Santa Monica Mountains Conservancy Fund</v>
      </c>
    </row>
    <row r="918" spans="1:6" ht="15" x14ac:dyDescent="0.25">
      <c r="A918" s="405" t="s">
        <v>2231</v>
      </c>
      <c r="B918" t="s">
        <v>364</v>
      </c>
      <c r="C918" s="406" t="s">
        <v>2232</v>
      </c>
      <c r="D918" s="405" t="s">
        <v>249</v>
      </c>
      <c r="F918" s="443" t="str">
        <f t="shared" si="14"/>
        <v>0942 - Special Deposit Fund</v>
      </c>
    </row>
    <row r="919" spans="1:6" ht="15" x14ac:dyDescent="0.25">
      <c r="A919" s="405" t="s">
        <v>2233</v>
      </c>
      <c r="B919" t="s">
        <v>364</v>
      </c>
      <c r="C919" s="406" t="s">
        <v>2234</v>
      </c>
      <c r="D919" s="405" t="s">
        <v>249</v>
      </c>
      <c r="F919" s="443" t="str">
        <f t="shared" si="14"/>
        <v>0943 - Land Bank Fund</v>
      </c>
    </row>
    <row r="920" spans="1:6" ht="15" x14ac:dyDescent="0.25">
      <c r="A920" s="405" t="s">
        <v>2235</v>
      </c>
      <c r="B920" t="s">
        <v>364</v>
      </c>
      <c r="C920" s="406" t="s">
        <v>2236</v>
      </c>
      <c r="D920" s="405" t="s">
        <v>249</v>
      </c>
      <c r="F920" s="443" t="str">
        <f t="shared" si="14"/>
        <v>0944 - Special Interest Stopping Place Fund</v>
      </c>
    </row>
    <row r="921" spans="1:6" ht="15" x14ac:dyDescent="0.25">
      <c r="A921" s="405" t="s">
        <v>2237</v>
      </c>
      <c r="B921" t="s">
        <v>364</v>
      </c>
      <c r="C921" s="406" t="s">
        <v>2238</v>
      </c>
      <c r="D921" s="405" t="s">
        <v>249</v>
      </c>
      <c r="F921" s="443" t="str">
        <f t="shared" si="14"/>
        <v>0945 - California Breast Cancer Research Fund</v>
      </c>
    </row>
    <row r="922" spans="1:6" ht="15" x14ac:dyDescent="0.25">
      <c r="A922" s="405" t="s">
        <v>2239</v>
      </c>
      <c r="B922" t="s">
        <v>364</v>
      </c>
      <c r="C922" s="406" t="s">
        <v>2240</v>
      </c>
      <c r="D922" s="405" t="s">
        <v>249</v>
      </c>
      <c r="F922" s="443" t="str">
        <f t="shared" si="14"/>
        <v>0946 - Student Security Trust Fund</v>
      </c>
    </row>
    <row r="923" spans="1:6" ht="15" x14ac:dyDescent="0.25">
      <c r="A923" s="405" t="s">
        <v>2241</v>
      </c>
      <c r="B923" t="s">
        <v>364</v>
      </c>
      <c r="C923" s="406" t="s">
        <v>2242</v>
      </c>
      <c r="D923" s="405" t="s">
        <v>249</v>
      </c>
      <c r="F923" s="443" t="str">
        <f t="shared" si="14"/>
        <v>0947 - California State University Special Projects Fund</v>
      </c>
    </row>
    <row r="924" spans="1:6" ht="15" x14ac:dyDescent="0.25">
      <c r="A924" s="405" t="s">
        <v>2243</v>
      </c>
      <c r="B924" t="s">
        <v>364</v>
      </c>
      <c r="C924" s="406" t="s">
        <v>2244</v>
      </c>
      <c r="D924" s="405" t="s">
        <v>249</v>
      </c>
      <c r="F924" s="443" t="str">
        <f t="shared" si="14"/>
        <v>0948 - California State University Trust Fund</v>
      </c>
    </row>
    <row r="925" spans="1:6" ht="15" x14ac:dyDescent="0.25">
      <c r="A925" s="405" t="s">
        <v>2245</v>
      </c>
      <c r="B925" t="s">
        <v>364</v>
      </c>
      <c r="C925" s="406" t="s">
        <v>2246</v>
      </c>
      <c r="D925" s="405" t="s">
        <v>249</v>
      </c>
      <c r="F925" s="443" t="str">
        <f t="shared" si="14"/>
        <v>0949 - State Fair Contingent Fund</v>
      </c>
    </row>
    <row r="926" spans="1:6" ht="15" x14ac:dyDescent="0.25">
      <c r="A926" s="405" t="s">
        <v>2247</v>
      </c>
      <c r="B926" t="s">
        <v>364</v>
      </c>
      <c r="C926" s="406" t="s">
        <v>2248</v>
      </c>
      <c r="D926" s="405" t="s">
        <v>249</v>
      </c>
      <c r="F926" s="443" t="str">
        <f t="shared" si="14"/>
        <v>0950 - Public Employees Contingency Reserve Fund</v>
      </c>
    </row>
    <row r="927" spans="1:6" ht="15" x14ac:dyDescent="0.25">
      <c r="A927" s="405" t="s">
        <v>2249</v>
      </c>
      <c r="B927" t="s">
        <v>364</v>
      </c>
      <c r="C927" s="406" t="s">
        <v>2250</v>
      </c>
      <c r="D927" s="405" t="s">
        <v>249</v>
      </c>
      <c r="F927" s="443" t="str">
        <f t="shared" si="14"/>
        <v>0951 - State Guaranteed Loan Reserved Fund</v>
      </c>
    </row>
    <row r="928" spans="1:6" ht="15" x14ac:dyDescent="0.25">
      <c r="A928" s="405" t="s">
        <v>2251</v>
      </c>
      <c r="B928" t="s">
        <v>364</v>
      </c>
      <c r="C928" s="406" t="s">
        <v>2252</v>
      </c>
      <c r="D928" s="405" t="s">
        <v>249</v>
      </c>
      <c r="F928" s="443" t="str">
        <f t="shared" si="14"/>
        <v>0952 - State Park Contingent Fund</v>
      </c>
    </row>
    <row r="929" spans="1:6" ht="15" x14ac:dyDescent="0.25">
      <c r="A929" s="405" t="s">
        <v>2253</v>
      </c>
      <c r="B929" t="s">
        <v>364</v>
      </c>
      <c r="C929" s="406" t="s">
        <v>2254</v>
      </c>
      <c r="D929" s="405" t="s">
        <v>249</v>
      </c>
      <c r="F929" s="443" t="str">
        <f t="shared" si="14"/>
        <v>0953 - Alfred E. Alquist Earthquake Fund</v>
      </c>
    </row>
    <row r="930" spans="1:6" ht="15" x14ac:dyDescent="0.25">
      <c r="A930" s="405" t="s">
        <v>2255</v>
      </c>
      <c r="B930" t="s">
        <v>364</v>
      </c>
      <c r="C930" s="406" t="s">
        <v>2256</v>
      </c>
      <c r="D930" s="405" t="s">
        <v>249</v>
      </c>
      <c r="F930" s="443" t="str">
        <f t="shared" si="14"/>
        <v>0954 - Student Loan Authority Fund</v>
      </c>
    </row>
    <row r="931" spans="1:6" ht="15" x14ac:dyDescent="0.25">
      <c r="A931" s="405" t="s">
        <v>2257</v>
      </c>
      <c r="B931" t="s">
        <v>364</v>
      </c>
      <c r="C931" s="406" t="s">
        <v>2258</v>
      </c>
      <c r="D931" s="405" t="s">
        <v>249</v>
      </c>
      <c r="F931" s="443" t="str">
        <f t="shared" si="14"/>
        <v>0955 - State Instructional Materials Fund</v>
      </c>
    </row>
    <row r="932" spans="1:6" ht="15" x14ac:dyDescent="0.25">
      <c r="A932" s="405" t="s">
        <v>2259</v>
      </c>
      <c r="B932" t="s">
        <v>364</v>
      </c>
      <c r="C932" s="406" t="s">
        <v>2260</v>
      </c>
      <c r="D932" s="405" t="s">
        <v>249</v>
      </c>
      <c r="F932" s="443" t="str">
        <f t="shared" si="14"/>
        <v>0956 - State School Site Utilization Fund</v>
      </c>
    </row>
    <row r="933" spans="1:6" ht="15" x14ac:dyDescent="0.25">
      <c r="A933" s="405" t="s">
        <v>2261</v>
      </c>
      <c r="B933" t="s">
        <v>364</v>
      </c>
      <c r="C933" s="406" t="s">
        <v>2262</v>
      </c>
      <c r="D933" s="405" t="s">
        <v>249</v>
      </c>
      <c r="F933" s="443" t="str">
        <f t="shared" si="14"/>
        <v>0957 - Voluntary Alliance Uniting Employers Fund</v>
      </c>
    </row>
    <row r="934" spans="1:6" ht="15" x14ac:dyDescent="0.25">
      <c r="A934" s="405" t="s">
        <v>2263</v>
      </c>
      <c r="B934" t="s">
        <v>364</v>
      </c>
      <c r="C934" s="406" t="s">
        <v>2264</v>
      </c>
      <c r="D934" s="405" t="s">
        <v>249</v>
      </c>
      <c r="F934" s="443" t="str">
        <f t="shared" si="14"/>
        <v>0958 - California Women's Business Ownership Fund</v>
      </c>
    </row>
    <row r="935" spans="1:6" ht="15" x14ac:dyDescent="0.25">
      <c r="A935" s="405" t="s">
        <v>2265</v>
      </c>
      <c r="B935" t="s">
        <v>364</v>
      </c>
      <c r="C935" s="406" t="s">
        <v>2266</v>
      </c>
      <c r="D935" s="405" t="s">
        <v>249</v>
      </c>
      <c r="F935" s="443" t="str">
        <f t="shared" si="14"/>
        <v>0959 - Foster Children and Parent Training Fund</v>
      </c>
    </row>
    <row r="936" spans="1:6" ht="15" x14ac:dyDescent="0.25">
      <c r="A936" s="405" t="s">
        <v>2267</v>
      </c>
      <c r="B936" t="s">
        <v>364</v>
      </c>
      <c r="C936" s="406" t="s">
        <v>2268</v>
      </c>
      <c r="D936" s="405" t="s">
        <v>249</v>
      </c>
      <c r="F936" s="443" t="str">
        <f t="shared" si="14"/>
        <v>0960 - Student Tuition Recovery Fund</v>
      </c>
    </row>
    <row r="937" spans="1:6" ht="15" x14ac:dyDescent="0.25">
      <c r="A937" s="405" t="s">
        <v>2269</v>
      </c>
      <c r="B937" t="s">
        <v>364</v>
      </c>
      <c r="C937" s="406" t="s">
        <v>2270</v>
      </c>
      <c r="D937" s="405" t="s">
        <v>249</v>
      </c>
      <c r="F937" s="443" t="str">
        <f t="shared" si="14"/>
        <v>0961 - State School Deferred Maintenance Fund</v>
      </c>
    </row>
    <row r="938" spans="1:6" ht="15" x14ac:dyDescent="0.25">
      <c r="A938" s="405" t="s">
        <v>2271</v>
      </c>
      <c r="B938" t="s">
        <v>364</v>
      </c>
      <c r="C938" s="406" t="s">
        <v>2272</v>
      </c>
      <c r="D938" s="405" t="s">
        <v>249</v>
      </c>
      <c r="F938" s="443" t="str">
        <f t="shared" si="14"/>
        <v>0962 - Volunteer Firefighter Length of Service Award Fund</v>
      </c>
    </row>
    <row r="939" spans="1:6" ht="15" x14ac:dyDescent="0.25">
      <c r="A939" s="405" t="s">
        <v>2273</v>
      </c>
      <c r="B939" t="s">
        <v>364</v>
      </c>
      <c r="C939" s="406" t="s">
        <v>2274</v>
      </c>
      <c r="D939" s="405" t="s">
        <v>249</v>
      </c>
      <c r="F939" s="443" t="str">
        <f t="shared" si="14"/>
        <v>0963 - Teacher Tax Sheltered Annuity Fund</v>
      </c>
    </row>
    <row r="940" spans="1:6" ht="15" x14ac:dyDescent="0.25">
      <c r="A940" s="405" t="s">
        <v>2275</v>
      </c>
      <c r="B940" t="s">
        <v>364</v>
      </c>
      <c r="C940" s="406" t="s">
        <v>2276</v>
      </c>
      <c r="D940" s="405" t="s">
        <v>249</v>
      </c>
      <c r="F940" s="443" t="str">
        <f t="shared" si="14"/>
        <v>0964 - Mediterranean Fruit Fly Claims Fund</v>
      </c>
    </row>
    <row r="941" spans="1:6" ht="15" x14ac:dyDescent="0.25">
      <c r="A941" s="405" t="s">
        <v>2277</v>
      </c>
      <c r="B941" t="s">
        <v>364</v>
      </c>
      <c r="C941" s="406" t="s">
        <v>2278</v>
      </c>
      <c r="D941" s="405" t="s">
        <v>249</v>
      </c>
      <c r="F941" s="443" t="str">
        <f t="shared" si="14"/>
        <v>0965 - Timber Tax Fund</v>
      </c>
    </row>
    <row r="942" spans="1:6" ht="15" x14ac:dyDescent="0.25">
      <c r="A942" s="405" t="s">
        <v>2279</v>
      </c>
      <c r="B942" t="s">
        <v>364</v>
      </c>
      <c r="C942" s="406" t="s">
        <v>2280</v>
      </c>
      <c r="D942" s="405" t="s">
        <v>249</v>
      </c>
      <c r="F942" s="443" t="str">
        <f t="shared" si="14"/>
        <v>0966 - Local Public Safety Fund</v>
      </c>
    </row>
    <row r="943" spans="1:6" ht="15" x14ac:dyDescent="0.25">
      <c r="A943" s="405" t="s">
        <v>2281</v>
      </c>
      <c r="B943" t="s">
        <v>364</v>
      </c>
      <c r="C943" s="406" t="s">
        <v>2282</v>
      </c>
      <c r="D943" s="405" t="s">
        <v>249</v>
      </c>
      <c r="F943" s="443" t="str">
        <f t="shared" si="14"/>
        <v>0967 - Timber Tax Reserve Fund</v>
      </c>
    </row>
    <row r="944" spans="1:6" ht="15" x14ac:dyDescent="0.25">
      <c r="A944" s="405" t="s">
        <v>2283</v>
      </c>
      <c r="B944" t="s">
        <v>363</v>
      </c>
      <c r="C944" s="406" t="s">
        <v>2284</v>
      </c>
      <c r="D944" s="405" t="s">
        <v>401</v>
      </c>
      <c r="F944" s="443" t="str">
        <f t="shared" si="14"/>
        <v>0968 - Interim Public Safety Account, Local Public Safety Fund</v>
      </c>
    </row>
    <row r="945" spans="1:6" ht="15" x14ac:dyDescent="0.25">
      <c r="A945" s="405" t="s">
        <v>2285</v>
      </c>
      <c r="B945" t="s">
        <v>364</v>
      </c>
      <c r="C945" s="406" t="s">
        <v>2286</v>
      </c>
      <c r="D945" s="405" t="s">
        <v>249</v>
      </c>
      <c r="F945" s="443" t="str">
        <f t="shared" si="14"/>
        <v>0969 - Public Safety Account, Local Public Safety Fund</v>
      </c>
    </row>
    <row r="946" spans="1:6" ht="15" x14ac:dyDescent="0.25">
      <c r="A946" s="405" t="s">
        <v>2287</v>
      </c>
      <c r="B946" t="s">
        <v>364</v>
      </c>
      <c r="C946" s="406" t="s">
        <v>2288</v>
      </c>
      <c r="D946" s="405" t="s">
        <v>249</v>
      </c>
      <c r="F946" s="443" t="str">
        <f t="shared" si="14"/>
        <v>0970 - Unclaimed Property Fund</v>
      </c>
    </row>
    <row r="947" spans="1:6" ht="15" x14ac:dyDescent="0.25">
      <c r="A947" s="405" t="s">
        <v>2289</v>
      </c>
      <c r="B947" t="s">
        <v>364</v>
      </c>
      <c r="C947" s="406" t="s">
        <v>2290</v>
      </c>
      <c r="D947" s="405" t="s">
        <v>249</v>
      </c>
      <c r="F947" s="443" t="str">
        <f t="shared" si="14"/>
        <v>0971 - Targeted Supplemental Fund</v>
      </c>
    </row>
    <row r="948" spans="1:6" ht="15" x14ac:dyDescent="0.25">
      <c r="A948" s="405" t="s">
        <v>2291</v>
      </c>
      <c r="B948" t="s">
        <v>364</v>
      </c>
      <c r="C948" s="406" t="s">
        <v>2292</v>
      </c>
      <c r="D948" s="405" t="s">
        <v>249</v>
      </c>
      <c r="F948" s="443" t="str">
        <f t="shared" si="14"/>
        <v>0972 - Manufactured Home Recovery Fund</v>
      </c>
    </row>
    <row r="949" spans="1:6" ht="15" x14ac:dyDescent="0.25">
      <c r="A949" s="405" t="s">
        <v>2293</v>
      </c>
      <c r="B949" t="s">
        <v>364</v>
      </c>
      <c r="C949" s="406" t="s">
        <v>2294</v>
      </c>
      <c r="D949" s="405" t="s">
        <v>249</v>
      </c>
      <c r="F949" s="443" t="str">
        <f t="shared" si="14"/>
        <v>0973 - Asbestos Abatement Fund</v>
      </c>
    </row>
    <row r="950" spans="1:6" ht="15" x14ac:dyDescent="0.25">
      <c r="A950" s="405" t="s">
        <v>2295</v>
      </c>
      <c r="B950" t="s">
        <v>364</v>
      </c>
      <c r="C950" s="406" t="s">
        <v>2296</v>
      </c>
      <c r="D950" s="405" t="s">
        <v>249</v>
      </c>
      <c r="F950" s="443" t="str">
        <f t="shared" si="14"/>
        <v>0974 - California Peace Officer Memorial Foundation Fund</v>
      </c>
    </row>
    <row r="951" spans="1:6" ht="15" x14ac:dyDescent="0.25">
      <c r="A951" s="405" t="s">
        <v>2297</v>
      </c>
      <c r="B951" t="s">
        <v>364</v>
      </c>
      <c r="C951" s="406" t="s">
        <v>2298</v>
      </c>
      <c r="D951" s="405" t="s">
        <v>249</v>
      </c>
      <c r="F951" s="443" t="str">
        <f t="shared" si="14"/>
        <v>0975 - California Public School Library Protection Fund</v>
      </c>
    </row>
    <row r="952" spans="1:6" ht="15" x14ac:dyDescent="0.25">
      <c r="A952" s="405" t="s">
        <v>2299</v>
      </c>
      <c r="B952" t="s">
        <v>364</v>
      </c>
      <c r="C952" s="406" t="s">
        <v>2300</v>
      </c>
      <c r="D952" s="405" t="s">
        <v>249</v>
      </c>
      <c r="F952" s="443" t="str">
        <f t="shared" si="14"/>
        <v>0976 - California Home Loan Mortgage Fund</v>
      </c>
    </row>
    <row r="953" spans="1:6" ht="15" x14ac:dyDescent="0.25">
      <c r="A953" s="405" t="s">
        <v>2301</v>
      </c>
      <c r="B953" t="s">
        <v>364</v>
      </c>
      <c r="C953" s="406" t="s">
        <v>2302</v>
      </c>
      <c r="D953" s="405" t="s">
        <v>249</v>
      </c>
      <c r="F953" s="443" t="str">
        <f t="shared" si="14"/>
        <v>0977 - Resident-Run Housing Revolving Fund</v>
      </c>
    </row>
    <row r="954" spans="1:6" ht="15" x14ac:dyDescent="0.25">
      <c r="A954" s="405" t="s">
        <v>2303</v>
      </c>
      <c r="B954" t="s">
        <v>364</v>
      </c>
      <c r="C954" s="406" t="s">
        <v>2304</v>
      </c>
      <c r="D954" s="405" t="s">
        <v>249</v>
      </c>
      <c r="F954" s="443" t="str">
        <f t="shared" si="14"/>
        <v>0979 - California Firefighters Memorial Fund</v>
      </c>
    </row>
    <row r="955" spans="1:6" ht="15" x14ac:dyDescent="0.25">
      <c r="A955" s="405" t="s">
        <v>2305</v>
      </c>
      <c r="B955" t="s">
        <v>364</v>
      </c>
      <c r="C955" s="406" t="s">
        <v>2306</v>
      </c>
      <c r="D955" s="405" t="s">
        <v>249</v>
      </c>
      <c r="F955" s="443" t="str">
        <f t="shared" si="14"/>
        <v>0980 - Predevelopment Loan Fund</v>
      </c>
    </row>
    <row r="956" spans="1:6" ht="15" x14ac:dyDescent="0.25">
      <c r="A956" s="405" t="s">
        <v>2307</v>
      </c>
      <c r="B956" t="s">
        <v>364</v>
      </c>
      <c r="C956" s="406" t="s">
        <v>2308</v>
      </c>
      <c r="D956" s="405" t="s">
        <v>249</v>
      </c>
      <c r="F956" s="443" t="str">
        <f t="shared" si="14"/>
        <v>0981 - California State World Trade Commission Fund</v>
      </c>
    </row>
    <row r="957" spans="1:6" ht="15" x14ac:dyDescent="0.25">
      <c r="A957" s="405" t="s">
        <v>2309</v>
      </c>
      <c r="B957" t="s">
        <v>364</v>
      </c>
      <c r="C957" s="406" t="s">
        <v>2310</v>
      </c>
      <c r="D957" s="405" t="s">
        <v>249</v>
      </c>
      <c r="F957" s="443" t="str">
        <f t="shared" si="14"/>
        <v>0982 - California Urban Waterfront Area Restoration Fund</v>
      </c>
    </row>
    <row r="958" spans="1:6" ht="15" x14ac:dyDescent="0.25">
      <c r="A958" s="405" t="s">
        <v>2311</v>
      </c>
      <c r="B958" t="s">
        <v>364</v>
      </c>
      <c r="C958" s="406" t="s">
        <v>2312</v>
      </c>
      <c r="D958" s="405" t="s">
        <v>249</v>
      </c>
      <c r="F958" s="443" t="str">
        <f t="shared" si="14"/>
        <v>0983 - California Fund for Senior Citizens</v>
      </c>
    </row>
    <row r="959" spans="1:6" ht="15" x14ac:dyDescent="0.25">
      <c r="A959" s="405" t="s">
        <v>2313</v>
      </c>
      <c r="B959" t="s">
        <v>364</v>
      </c>
      <c r="C959" s="406" t="s">
        <v>2314</v>
      </c>
      <c r="D959" s="405" t="s">
        <v>249</v>
      </c>
      <c r="F959" s="443" t="str">
        <f t="shared" si="14"/>
        <v>0984 - Rural Community Facility Grant Fund</v>
      </c>
    </row>
    <row r="960" spans="1:6" ht="15" x14ac:dyDescent="0.25">
      <c r="A960" s="405" t="s">
        <v>2315</v>
      </c>
      <c r="B960" t="s">
        <v>364</v>
      </c>
      <c r="C960" s="406" t="s">
        <v>2316</v>
      </c>
      <c r="D960" s="405" t="s">
        <v>249</v>
      </c>
      <c r="F960" s="443" t="str">
        <f t="shared" si="14"/>
        <v>0985 - Emergency Housing and Assistance Fund</v>
      </c>
    </row>
    <row r="961" spans="1:6" ht="15" x14ac:dyDescent="0.25">
      <c r="A961" s="405" t="s">
        <v>2317</v>
      </c>
      <c r="B961" t="s">
        <v>364</v>
      </c>
      <c r="C961" s="406" t="s">
        <v>2318</v>
      </c>
      <c r="D961" s="405" t="s">
        <v>1380</v>
      </c>
      <c r="F961" s="443" t="str">
        <f t="shared" si="14"/>
        <v>0986 - Local Property Tax Revenues</v>
      </c>
    </row>
    <row r="962" spans="1:6" ht="15" x14ac:dyDescent="0.25">
      <c r="A962" s="405" t="s">
        <v>2319</v>
      </c>
      <c r="B962" t="s">
        <v>364</v>
      </c>
      <c r="C962" s="406" t="s">
        <v>2320</v>
      </c>
      <c r="D962" s="405" t="s">
        <v>1770</v>
      </c>
      <c r="F962" s="443" t="str">
        <f t="shared" si="14"/>
        <v>0987 - Toll Bridge Funds</v>
      </c>
    </row>
    <row r="963" spans="1:6" ht="15" x14ac:dyDescent="0.25">
      <c r="A963" s="405" t="s">
        <v>2321</v>
      </c>
      <c r="B963" t="s">
        <v>364</v>
      </c>
      <c r="C963" s="406" t="s">
        <v>2322</v>
      </c>
      <c r="D963" s="405" t="s">
        <v>1770</v>
      </c>
      <c r="F963" s="443" t="str">
        <f t="shared" ref="F963:F1026" si="15">_xlfn.CONCAT(A963," - ",C963)</f>
        <v>0988 - Other - Unallocated Non-Governmental Cost Funds</v>
      </c>
    </row>
    <row r="964" spans="1:6" ht="15" x14ac:dyDescent="0.25">
      <c r="A964" s="405" t="s">
        <v>2323</v>
      </c>
      <c r="B964" t="s">
        <v>364</v>
      </c>
      <c r="C964" s="406" t="s">
        <v>2324</v>
      </c>
      <c r="D964" s="405" t="s">
        <v>1770</v>
      </c>
      <c r="F964" s="443" t="str">
        <f t="shared" si="15"/>
        <v>0989 - Proprietary Funds Outside the Centralized Treasury System</v>
      </c>
    </row>
    <row r="965" spans="1:6" ht="15" x14ac:dyDescent="0.25">
      <c r="A965" s="405" t="s">
        <v>2325</v>
      </c>
      <c r="B965" t="s">
        <v>364</v>
      </c>
      <c r="C965" s="406" t="s">
        <v>2326</v>
      </c>
      <c r="D965" s="405" t="s">
        <v>1770</v>
      </c>
      <c r="F965" s="443" t="str">
        <f t="shared" si="15"/>
        <v>0990 - Fiduciary Funds Outside the Centralized Treasury System</v>
      </c>
    </row>
    <row r="966" spans="1:6" ht="15" x14ac:dyDescent="0.25">
      <c r="A966" s="405" t="s">
        <v>2327</v>
      </c>
      <c r="B966" t="s">
        <v>364</v>
      </c>
      <c r="C966" s="406" t="s">
        <v>2328</v>
      </c>
      <c r="D966" s="405" t="s">
        <v>251</v>
      </c>
      <c r="F966" s="443" t="str">
        <f t="shared" si="15"/>
        <v>0991 - County Funds--Unclassified</v>
      </c>
    </row>
    <row r="967" spans="1:6" ht="15" x14ac:dyDescent="0.25">
      <c r="A967" s="405" t="s">
        <v>2329</v>
      </c>
      <c r="B967" t="s">
        <v>364</v>
      </c>
      <c r="C967" s="406" t="s">
        <v>2330</v>
      </c>
      <c r="D967" s="405" t="s">
        <v>1380</v>
      </c>
      <c r="F967" s="443" t="str">
        <f t="shared" si="15"/>
        <v>0992 - Higher Education Fees and Income</v>
      </c>
    </row>
    <row r="968" spans="1:6" ht="15" x14ac:dyDescent="0.25">
      <c r="A968" s="405" t="s">
        <v>2331</v>
      </c>
      <c r="B968" t="s">
        <v>364</v>
      </c>
      <c r="C968" s="406" t="s">
        <v>2332</v>
      </c>
      <c r="D968" s="405" t="s">
        <v>2333</v>
      </c>
      <c r="F968" s="443" t="str">
        <f t="shared" si="15"/>
        <v>0993 - University Funds--Unclassified</v>
      </c>
    </row>
    <row r="969" spans="1:6" ht="15" x14ac:dyDescent="0.25">
      <c r="A969" s="405" t="s">
        <v>2334</v>
      </c>
      <c r="B969" t="s">
        <v>364</v>
      </c>
      <c r="C969" s="406" t="s">
        <v>2335</v>
      </c>
      <c r="D969" s="405" t="s">
        <v>1380</v>
      </c>
      <c r="F969" s="443" t="str">
        <f t="shared" si="15"/>
        <v>0994 - Other Unclassified Funds</v>
      </c>
    </row>
    <row r="970" spans="1:6" ht="15" x14ac:dyDescent="0.25">
      <c r="A970" s="405" t="s">
        <v>2336</v>
      </c>
      <c r="B970" t="s">
        <v>365</v>
      </c>
      <c r="C970" s="406" t="s">
        <v>86</v>
      </c>
      <c r="D970" s="405" t="s">
        <v>365</v>
      </c>
      <c r="F970" s="443" t="str">
        <f t="shared" si="15"/>
        <v>0995 - Reimbursements</v>
      </c>
    </row>
    <row r="971" spans="1:6" ht="15" x14ac:dyDescent="0.25">
      <c r="A971" s="405" t="s">
        <v>2337</v>
      </c>
      <c r="B971" t="s">
        <v>363</v>
      </c>
      <c r="C971" s="406" t="s">
        <v>2338</v>
      </c>
      <c r="D971" s="405" t="s">
        <v>1380</v>
      </c>
      <c r="F971" s="443" t="str">
        <f t="shared" si="15"/>
        <v>0996 - General Long-Term Debt Account</v>
      </c>
    </row>
    <row r="972" spans="1:6" ht="15" x14ac:dyDescent="0.25">
      <c r="A972" s="405" t="s">
        <v>2339</v>
      </c>
      <c r="B972" t="s">
        <v>364</v>
      </c>
      <c r="C972" s="406" t="s">
        <v>2340</v>
      </c>
      <c r="D972" s="405" t="s">
        <v>1380</v>
      </c>
      <c r="F972" s="443" t="str">
        <f t="shared" si="15"/>
        <v>0997 - Fund Code Reserved for CALSTARS-Gen Fund Fixed Asset Acct Group Reporting</v>
      </c>
    </row>
    <row r="973" spans="1:6" ht="15" x14ac:dyDescent="0.25">
      <c r="A973" s="405" t="s">
        <v>2341</v>
      </c>
      <c r="B973" t="s">
        <v>364</v>
      </c>
      <c r="C973" s="406" t="s">
        <v>2342</v>
      </c>
      <c r="D973" s="405" t="s">
        <v>1380</v>
      </c>
      <c r="F973" s="443" t="str">
        <f t="shared" si="15"/>
        <v>0998 - Office Revolving Fund--CALSTARS</v>
      </c>
    </row>
    <row r="974" spans="1:6" ht="15" x14ac:dyDescent="0.25">
      <c r="A974" s="405" t="s">
        <v>2343</v>
      </c>
      <c r="B974" t="s">
        <v>364</v>
      </c>
      <c r="C974" s="406" t="s">
        <v>2344</v>
      </c>
      <c r="D974" s="405" t="s">
        <v>1380</v>
      </c>
      <c r="F974" s="443" t="str">
        <f t="shared" si="15"/>
        <v>0999 - Suspense Fund</v>
      </c>
    </row>
    <row r="975" spans="1:6" ht="15" x14ac:dyDescent="0.25">
      <c r="A975" s="405" t="s">
        <v>2345</v>
      </c>
      <c r="B975" t="s">
        <v>363</v>
      </c>
      <c r="C975" s="406" t="s">
        <v>2346</v>
      </c>
      <c r="D975" s="405" t="s">
        <v>401</v>
      </c>
      <c r="F975" s="443" t="str">
        <f t="shared" si="15"/>
        <v>1002 - Human Leukocyte Antigen Testing</v>
      </c>
    </row>
    <row r="976" spans="1:6" ht="15" x14ac:dyDescent="0.25">
      <c r="A976" s="405" t="s">
        <v>2347</v>
      </c>
      <c r="B976" t="s">
        <v>363</v>
      </c>
      <c r="C976" s="406" t="s">
        <v>2348</v>
      </c>
      <c r="D976" s="405" t="s">
        <v>396</v>
      </c>
      <c r="F976" s="443" t="str">
        <f t="shared" si="15"/>
        <v>1003 - Cleanup Loans and Environmental Assistance to Neighborhoods Account</v>
      </c>
    </row>
    <row r="977" spans="1:6" ht="15" x14ac:dyDescent="0.25">
      <c r="A977" s="405" t="s">
        <v>2349</v>
      </c>
      <c r="B977" t="s">
        <v>363</v>
      </c>
      <c r="C977" s="406" t="s">
        <v>2350</v>
      </c>
      <c r="D977" s="405" t="s">
        <v>396</v>
      </c>
      <c r="F977" s="443" t="str">
        <f t="shared" si="15"/>
        <v>1004 - City Successor to Vehicle License Fee Resulting from IRP Conformity Account</v>
      </c>
    </row>
    <row r="978" spans="1:6" ht="15" x14ac:dyDescent="0.25">
      <c r="A978" s="405" t="s">
        <v>2351</v>
      </c>
      <c r="B978" t="s">
        <v>363</v>
      </c>
      <c r="C978" s="406" t="s">
        <v>2352</v>
      </c>
      <c r="D978" s="405" t="s">
        <v>396</v>
      </c>
      <c r="F978" s="443" t="str">
        <f t="shared" si="15"/>
        <v>1005 - County Successor to Vehicle License Fee Resulting from IRP Conformity Account</v>
      </c>
    </row>
    <row r="979" spans="1:6" ht="15" x14ac:dyDescent="0.25">
      <c r="A979" s="405" t="s">
        <v>2353</v>
      </c>
      <c r="B979" t="s">
        <v>363</v>
      </c>
      <c r="C979" s="406" t="s">
        <v>2354</v>
      </c>
      <c r="D979" s="405" t="s">
        <v>396</v>
      </c>
      <c r="F979" s="443" t="str">
        <f t="shared" si="15"/>
        <v>1006 - Rural CUPA Reimbursement Account</v>
      </c>
    </row>
    <row r="980" spans="1:6" ht="15" x14ac:dyDescent="0.25">
      <c r="A980" s="405" t="s">
        <v>2355</v>
      </c>
      <c r="B980" t="s">
        <v>363</v>
      </c>
      <c r="C980" s="406" t="s">
        <v>2356</v>
      </c>
      <c r="D980" s="405" t="s">
        <v>396</v>
      </c>
      <c r="F980" s="443" t="str">
        <f t="shared" si="15"/>
        <v>1007 - Tobacco Settlement Account</v>
      </c>
    </row>
    <row r="981" spans="1:6" ht="15" x14ac:dyDescent="0.25">
      <c r="A981" s="405" t="s">
        <v>2357</v>
      </c>
      <c r="B981" t="s">
        <v>363</v>
      </c>
      <c r="C981" s="406" t="s">
        <v>2358</v>
      </c>
      <c r="D981" s="405" t="s">
        <v>401</v>
      </c>
      <c r="F981" s="443" t="str">
        <f t="shared" si="15"/>
        <v>1008 - Firearms Safety and Enforcement Special Fund</v>
      </c>
    </row>
    <row r="982" spans="1:6" ht="15" x14ac:dyDescent="0.25">
      <c r="A982" s="405" t="s">
        <v>2359</v>
      </c>
      <c r="B982" t="s">
        <v>363</v>
      </c>
      <c r="C982" s="406" t="s">
        <v>2360</v>
      </c>
      <c r="D982" s="405" t="s">
        <v>401</v>
      </c>
      <c r="F982" s="443" t="str">
        <f t="shared" si="15"/>
        <v>1009 - Special Telephone Solicitors Fund</v>
      </c>
    </row>
    <row r="983" spans="1:6" ht="15" x14ac:dyDescent="0.25">
      <c r="A983" s="405" t="s">
        <v>2361</v>
      </c>
      <c r="B983" t="s">
        <v>363</v>
      </c>
      <c r="C983" s="406" t="s">
        <v>2362</v>
      </c>
      <c r="D983" s="405" t="s">
        <v>396</v>
      </c>
      <c r="F983" s="443" t="str">
        <f t="shared" si="15"/>
        <v>1010 - Natural Heritage Preservation Tax Credit Reimbursement Account</v>
      </c>
    </row>
    <row r="984" spans="1:6" ht="15" x14ac:dyDescent="0.25">
      <c r="A984" s="405" t="s">
        <v>2363</v>
      </c>
      <c r="B984" t="s">
        <v>363</v>
      </c>
      <c r="C984" s="406" t="s">
        <v>2364</v>
      </c>
      <c r="D984" s="405" t="s">
        <v>396</v>
      </c>
      <c r="F984" s="443" t="str">
        <f t="shared" si="15"/>
        <v>1011 - Budget Stabilization Account</v>
      </c>
    </row>
    <row r="985" spans="1:6" ht="15" x14ac:dyDescent="0.25">
      <c r="A985" s="405" t="s">
        <v>2365</v>
      </c>
      <c r="B985" t="s">
        <v>363</v>
      </c>
      <c r="C985" s="406" t="s">
        <v>2366</v>
      </c>
      <c r="D985" s="405" t="s">
        <v>396</v>
      </c>
      <c r="F985" s="443" t="str">
        <f t="shared" si="15"/>
        <v>1012 - Deficit Reduction Reserve Account</v>
      </c>
    </row>
    <row r="986" spans="1:6" ht="15" x14ac:dyDescent="0.25">
      <c r="A986" s="405" t="s">
        <v>2367</v>
      </c>
      <c r="B986" t="s">
        <v>363</v>
      </c>
      <c r="C986" s="406" t="s">
        <v>2368</v>
      </c>
      <c r="D986" s="405" t="s">
        <v>396</v>
      </c>
      <c r="F986" s="443" t="str">
        <f t="shared" si="15"/>
        <v>1015 - Revenue Stabilization Fund</v>
      </c>
    </row>
    <row r="987" spans="1:6" ht="15" x14ac:dyDescent="0.25">
      <c r="A987" s="405" t="s">
        <v>2369</v>
      </c>
      <c r="B987" t="s">
        <v>363</v>
      </c>
      <c r="C987" s="406" t="s">
        <v>2370</v>
      </c>
      <c r="D987" s="405" t="s">
        <v>396</v>
      </c>
      <c r="F987" s="443" t="str">
        <f t="shared" si="15"/>
        <v>1016 - Debt Retirement Fund</v>
      </c>
    </row>
    <row r="988" spans="1:6" ht="15" x14ac:dyDescent="0.25">
      <c r="A988" s="405" t="s">
        <v>2371</v>
      </c>
      <c r="B988" t="s">
        <v>363</v>
      </c>
      <c r="C988" s="406" t="s">
        <v>2372</v>
      </c>
      <c r="D988" s="405" t="s">
        <v>401</v>
      </c>
      <c r="F988" s="443" t="str">
        <f t="shared" si="15"/>
        <v>1017 - Umbilical Cord Blood Collection Program Fund</v>
      </c>
    </row>
    <row r="989" spans="1:6" ht="15" x14ac:dyDescent="0.25">
      <c r="A989" s="405" t="s">
        <v>2373</v>
      </c>
      <c r="B989" t="s">
        <v>363</v>
      </c>
      <c r="C989" s="406" t="s">
        <v>2374</v>
      </c>
      <c r="D989" s="405" t="s">
        <v>396</v>
      </c>
      <c r="F989" s="443" t="str">
        <f t="shared" si="15"/>
        <v>1018 - Lake Tahoe Science and Lake Improvement Account, General Fund</v>
      </c>
    </row>
    <row r="990" spans="1:6" ht="15" x14ac:dyDescent="0.25">
      <c r="A990" s="405" t="s">
        <v>2375</v>
      </c>
      <c r="B990" t="s">
        <v>363</v>
      </c>
      <c r="C990" s="406" t="s">
        <v>2376</v>
      </c>
      <c r="D990" s="405" t="s">
        <v>396</v>
      </c>
      <c r="F990" s="443" t="str">
        <f t="shared" si="15"/>
        <v>1019 - Safety Net Reserve Fund</v>
      </c>
    </row>
    <row r="991" spans="1:6" ht="15" x14ac:dyDescent="0.25">
      <c r="A991" s="405" t="s">
        <v>2377</v>
      </c>
      <c r="B991" t="s">
        <v>363</v>
      </c>
      <c r="C991" s="406" t="s">
        <v>2378</v>
      </c>
      <c r="D991" s="405" t="s">
        <v>396</v>
      </c>
      <c r="F991" s="443" t="str">
        <f t="shared" si="15"/>
        <v>1020 - Infrastructure Stabilization Fund</v>
      </c>
    </row>
    <row r="992" spans="1:6" ht="15" x14ac:dyDescent="0.25">
      <c r="A992" s="405" t="s">
        <v>2379</v>
      </c>
      <c r="B992" t="s">
        <v>363</v>
      </c>
      <c r="C992" s="406" t="s">
        <v>2380</v>
      </c>
      <c r="D992" s="405" t="s">
        <v>396</v>
      </c>
      <c r="F992" s="443" t="str">
        <f t="shared" si="15"/>
        <v>1022 - Budget Deficit Savings Account</v>
      </c>
    </row>
    <row r="993" spans="1:6" ht="15" x14ac:dyDescent="0.25">
      <c r="A993" s="405" t="s">
        <v>2381</v>
      </c>
      <c r="B993" t="s">
        <v>363</v>
      </c>
      <c r="C993" s="406" t="s">
        <v>2382</v>
      </c>
      <c r="D993" s="405" t="s">
        <v>396</v>
      </c>
      <c r="F993" s="443" t="str">
        <f t="shared" si="15"/>
        <v>1023 - CalWORKs Subaccount, Safety Net Reserve Fund</v>
      </c>
    </row>
    <row r="994" spans="1:6" ht="15" x14ac:dyDescent="0.25">
      <c r="A994" s="405" t="s">
        <v>2383</v>
      </c>
      <c r="B994" t="s">
        <v>363</v>
      </c>
      <c r="C994" s="406" t="s">
        <v>2384</v>
      </c>
      <c r="D994" s="405" t="s">
        <v>396</v>
      </c>
      <c r="F994" s="443" t="str">
        <f t="shared" si="15"/>
        <v>1024 - Medi-Cal Subaccount, Safety Net Reserve Fund</v>
      </c>
    </row>
    <row r="995" spans="1:6" ht="15" x14ac:dyDescent="0.25">
      <c r="A995" s="405" t="s">
        <v>2385</v>
      </c>
      <c r="B995" t="s">
        <v>363</v>
      </c>
      <c r="C995" s="406" t="s">
        <v>2386</v>
      </c>
      <c r="D995" s="405" t="s">
        <v>396</v>
      </c>
      <c r="F995" s="443" t="str">
        <f t="shared" si="15"/>
        <v>1025 - State Infrastructure and Maintenance Fund</v>
      </c>
    </row>
    <row r="996" spans="1:6" ht="15" x14ac:dyDescent="0.25">
      <c r="A996" s="405" t="s">
        <v>2387</v>
      </c>
      <c r="B996" t="s">
        <v>363</v>
      </c>
      <c r="C996" s="406" t="s">
        <v>2388</v>
      </c>
      <c r="D996" s="405" t="s">
        <v>401</v>
      </c>
      <c r="F996" s="443" t="str">
        <f t="shared" si="15"/>
        <v>1026 - California Winter Rice Habitat Incentive Program Account</v>
      </c>
    </row>
    <row r="997" spans="1:6" ht="15" x14ac:dyDescent="0.25">
      <c r="A997" s="405" t="s">
        <v>2389</v>
      </c>
      <c r="B997" t="s">
        <v>363</v>
      </c>
      <c r="C997" s="406" t="s">
        <v>2390</v>
      </c>
      <c r="D997" s="405" t="s">
        <v>401</v>
      </c>
      <c r="F997" s="443" t="str">
        <f t="shared" si="15"/>
        <v>1027 - Cal Preschool, Transitional Kindergarten, &amp; Full-Day Kindergarten Facilities Acc</v>
      </c>
    </row>
    <row r="998" spans="1:6" ht="15" x14ac:dyDescent="0.25">
      <c r="A998" s="405" t="s">
        <v>2391</v>
      </c>
      <c r="B998" t="s">
        <v>363</v>
      </c>
      <c r="C998" s="406" t="s">
        <v>2392</v>
      </c>
      <c r="D998" s="405" t="s">
        <v>396</v>
      </c>
      <c r="F998" s="443" t="str">
        <f t="shared" si="15"/>
        <v>1028 - Rapid Response Reserve Fund</v>
      </c>
    </row>
    <row r="999" spans="1:6" ht="15" x14ac:dyDescent="0.25">
      <c r="A999" s="405" t="s">
        <v>2393</v>
      </c>
      <c r="B999" t="s">
        <v>363</v>
      </c>
      <c r="C999" s="406" t="s">
        <v>2394</v>
      </c>
      <c r="D999" s="405" t="s">
        <v>396</v>
      </c>
      <c r="F999" s="443" t="str">
        <f t="shared" si="15"/>
        <v>1029 - The Public School System Stabilization Account</v>
      </c>
    </row>
    <row r="1000" spans="1:6" ht="15" x14ac:dyDescent="0.25">
      <c r="A1000" s="405" t="s">
        <v>2395</v>
      </c>
      <c r="B1000" t="s">
        <v>363</v>
      </c>
      <c r="C1000" s="406" t="s">
        <v>2396</v>
      </c>
      <c r="D1000" s="405" t="s">
        <v>396</v>
      </c>
      <c r="F1000" s="443" t="str">
        <f t="shared" si="15"/>
        <v>1030 - Consumer Privacy Fund</v>
      </c>
    </row>
    <row r="1001" spans="1:6" ht="15" x14ac:dyDescent="0.25">
      <c r="A1001" s="405" t="s">
        <v>2397</v>
      </c>
      <c r="B1001" t="s">
        <v>363</v>
      </c>
      <c r="C1001" s="406" t="s">
        <v>2398</v>
      </c>
      <c r="D1001" s="405" t="s">
        <v>396</v>
      </c>
      <c r="F1001" s="443" t="str">
        <f t="shared" si="15"/>
        <v>1031 - Cal Institute for Regenerative Medicine Licensing Revenues and Royalties Fund</v>
      </c>
    </row>
    <row r="1002" spans="1:6" ht="15" x14ac:dyDescent="0.25">
      <c r="A1002" s="405" t="s">
        <v>2399</v>
      </c>
      <c r="B1002" t="s">
        <v>363</v>
      </c>
      <c r="C1002" s="406" t="s">
        <v>2400</v>
      </c>
      <c r="D1002" s="405" t="s">
        <v>474</v>
      </c>
      <c r="F1002" s="443" t="str">
        <f t="shared" si="15"/>
        <v>2500 - Pedestrian Safety Account, State Transportation Fund</v>
      </c>
    </row>
    <row r="1003" spans="1:6" ht="15" x14ac:dyDescent="0.25">
      <c r="A1003" s="405" t="s">
        <v>2401</v>
      </c>
      <c r="B1003" t="s">
        <v>363</v>
      </c>
      <c r="C1003" s="406" t="s">
        <v>2402</v>
      </c>
      <c r="D1003" s="405" t="s">
        <v>474</v>
      </c>
      <c r="F1003" s="443" t="str">
        <f t="shared" si="15"/>
        <v>2501 - Local Transportation Loan Account, State Highway Account, State Transportation</v>
      </c>
    </row>
    <row r="1004" spans="1:6" ht="15" x14ac:dyDescent="0.25">
      <c r="A1004" s="405" t="s">
        <v>2403</v>
      </c>
      <c r="B1004" t="s">
        <v>363</v>
      </c>
      <c r="C1004" s="406" t="s">
        <v>2404</v>
      </c>
      <c r="D1004" s="405" t="s">
        <v>474</v>
      </c>
      <c r="F1004" s="443" t="str">
        <f t="shared" si="15"/>
        <v>2502 - TTF, XXX</v>
      </c>
    </row>
    <row r="1005" spans="1:6" ht="15" x14ac:dyDescent="0.25">
      <c r="A1005" s="405" t="s">
        <v>2405</v>
      </c>
      <c r="B1005" t="s">
        <v>363</v>
      </c>
      <c r="C1005" s="406" t="s">
        <v>2406</v>
      </c>
      <c r="D1005" s="405" t="s">
        <v>474</v>
      </c>
      <c r="F1005" s="443" t="str">
        <f t="shared" si="15"/>
        <v>2503 - SR-710 Rehabilitation Account</v>
      </c>
    </row>
    <row r="1006" spans="1:6" ht="15" x14ac:dyDescent="0.25">
      <c r="A1006" s="405" t="s">
        <v>2407</v>
      </c>
      <c r="B1006" t="s">
        <v>363</v>
      </c>
      <c r="C1006" s="406" t="s">
        <v>2408</v>
      </c>
      <c r="D1006" s="405" t="s">
        <v>474</v>
      </c>
      <c r="F1006" s="443" t="str">
        <f t="shared" si="15"/>
        <v>2504 - Advance Mitigation Account, State Transportation Fund</v>
      </c>
    </row>
    <row r="1007" spans="1:6" ht="15" x14ac:dyDescent="0.25">
      <c r="A1007" s="405" t="s">
        <v>2409</v>
      </c>
      <c r="B1007" t="s">
        <v>363</v>
      </c>
      <c r="C1007" s="406" t="s">
        <v>2410</v>
      </c>
      <c r="D1007" s="405" t="s">
        <v>474</v>
      </c>
      <c r="F1007" s="443" t="str">
        <f t="shared" si="15"/>
        <v>2505 - Rail Infrastructure Account, State Transportation Fund</v>
      </c>
    </row>
    <row r="1008" spans="1:6" ht="15" x14ac:dyDescent="0.25">
      <c r="A1008" s="405" t="s">
        <v>2411</v>
      </c>
      <c r="B1008" t="s">
        <v>363</v>
      </c>
      <c r="C1008" s="406" t="s">
        <v>2412</v>
      </c>
      <c r="D1008" s="405" t="s">
        <v>401</v>
      </c>
      <c r="F1008" s="443" t="str">
        <f t="shared" si="15"/>
        <v>3000 - Financial Surety Account, Radiation Control Fund</v>
      </c>
    </row>
    <row r="1009" spans="1:6" ht="15" x14ac:dyDescent="0.25">
      <c r="A1009" s="405" t="s">
        <v>2413</v>
      </c>
      <c r="B1009" t="s">
        <v>363</v>
      </c>
      <c r="C1009" s="406" t="s">
        <v>2414</v>
      </c>
      <c r="D1009" s="405" t="s">
        <v>401</v>
      </c>
      <c r="F1009" s="443" t="str">
        <f t="shared" si="15"/>
        <v>3001 - Public Beach Restoration Fund</v>
      </c>
    </row>
    <row r="1010" spans="1:6" ht="15" x14ac:dyDescent="0.25">
      <c r="A1010" s="405" t="s">
        <v>2415</v>
      </c>
      <c r="B1010" t="s">
        <v>363</v>
      </c>
      <c r="C1010" s="406" t="s">
        <v>2416</v>
      </c>
      <c r="D1010" s="405" t="s">
        <v>401</v>
      </c>
      <c r="F1010" s="443" t="str">
        <f t="shared" si="15"/>
        <v>3002 - Electrician Certification Fund</v>
      </c>
    </row>
    <row r="1011" spans="1:6" ht="15" x14ac:dyDescent="0.25">
      <c r="A1011" s="405" t="s">
        <v>2417</v>
      </c>
      <c r="B1011" t="s">
        <v>363</v>
      </c>
      <c r="C1011" s="406" t="s">
        <v>2418</v>
      </c>
      <c r="D1011" s="405" t="s">
        <v>401</v>
      </c>
      <c r="F1011" s="443" t="str">
        <f t="shared" si="15"/>
        <v>3003 - Permanent Amusement Ride Safety Inspection Fund</v>
      </c>
    </row>
    <row r="1012" spans="1:6" ht="15" x14ac:dyDescent="0.25">
      <c r="A1012" s="405" t="s">
        <v>2419</v>
      </c>
      <c r="B1012" t="s">
        <v>363</v>
      </c>
      <c r="C1012" s="406" t="s">
        <v>2420</v>
      </c>
      <c r="D1012" s="405" t="s">
        <v>401</v>
      </c>
      <c r="F1012" s="443" t="str">
        <f t="shared" si="15"/>
        <v>3004 - Garment Industry Regulations Fund</v>
      </c>
    </row>
    <row r="1013" spans="1:6" ht="15" x14ac:dyDescent="0.25">
      <c r="A1013" s="405" t="s">
        <v>2421</v>
      </c>
      <c r="B1013" t="s">
        <v>363</v>
      </c>
      <c r="C1013" s="406" t="s">
        <v>2422</v>
      </c>
      <c r="D1013" s="405" t="s">
        <v>401</v>
      </c>
      <c r="F1013" s="443" t="str">
        <f t="shared" si="15"/>
        <v>3005 - Film California First Fund</v>
      </c>
    </row>
    <row r="1014" spans="1:6" ht="15" x14ac:dyDescent="0.25">
      <c r="A1014" s="405" t="s">
        <v>2423</v>
      </c>
      <c r="B1014" t="s">
        <v>363</v>
      </c>
      <c r="C1014" s="406" t="s">
        <v>2424</v>
      </c>
      <c r="D1014" s="405" t="s">
        <v>401</v>
      </c>
      <c r="F1014" s="443" t="str">
        <f t="shared" si="15"/>
        <v>3006 - Jobs-Housing Balance Improvement Account</v>
      </c>
    </row>
    <row r="1015" spans="1:6" ht="15" x14ac:dyDescent="0.25">
      <c r="A1015" s="405" t="s">
        <v>2425</v>
      </c>
      <c r="B1015" t="s">
        <v>363</v>
      </c>
      <c r="C1015" s="406" t="s">
        <v>2426</v>
      </c>
      <c r="D1015" s="405" t="s">
        <v>401</v>
      </c>
      <c r="F1015" s="443" t="str">
        <f t="shared" si="15"/>
        <v>3007 - Traffic Congestion Relief Fund</v>
      </c>
    </row>
    <row r="1016" spans="1:6" ht="15" x14ac:dyDescent="0.25">
      <c r="A1016" s="405" t="s">
        <v>2427</v>
      </c>
      <c r="B1016" t="s">
        <v>363</v>
      </c>
      <c r="C1016" s="406" t="s">
        <v>2428</v>
      </c>
      <c r="D1016" s="405" t="s">
        <v>401</v>
      </c>
      <c r="F1016" s="443" t="str">
        <f t="shared" si="15"/>
        <v>3008 - Transportation Investment Fund</v>
      </c>
    </row>
    <row r="1017" spans="1:6" ht="15" x14ac:dyDescent="0.25">
      <c r="A1017" s="405" t="s">
        <v>2429</v>
      </c>
      <c r="B1017" t="s">
        <v>363</v>
      </c>
      <c r="C1017" s="406" t="s">
        <v>2430</v>
      </c>
      <c r="D1017" s="405" t="s">
        <v>401</v>
      </c>
      <c r="F1017" s="443" t="str">
        <f t="shared" si="15"/>
        <v>3009 - Transportation Infrastructure Fund</v>
      </c>
    </row>
    <row r="1018" spans="1:6" ht="15" x14ac:dyDescent="0.25">
      <c r="A1018" s="405" t="s">
        <v>2431</v>
      </c>
      <c r="B1018" t="s">
        <v>363</v>
      </c>
      <c r="C1018" s="406" t="s">
        <v>2432</v>
      </c>
      <c r="D1018" s="405" t="s">
        <v>401</v>
      </c>
      <c r="F1018" s="443" t="str">
        <f t="shared" si="15"/>
        <v>3010 - Pierces Disease Management Account</v>
      </c>
    </row>
    <row r="1019" spans="1:6" ht="15" x14ac:dyDescent="0.25">
      <c r="A1019" s="405" t="s">
        <v>2433</v>
      </c>
      <c r="B1019" t="s">
        <v>363</v>
      </c>
      <c r="C1019" s="406" t="s">
        <v>2434</v>
      </c>
      <c r="D1019" s="405" t="s">
        <v>401</v>
      </c>
      <c r="F1019" s="443" t="str">
        <f t="shared" si="15"/>
        <v>3011 - Special Reserve Fund for Vehicle License Fee Tax Relief</v>
      </c>
    </row>
    <row r="1020" spans="1:6" ht="15" x14ac:dyDescent="0.25">
      <c r="A1020" s="405" t="s">
        <v>2435</v>
      </c>
      <c r="B1020" t="s">
        <v>363</v>
      </c>
      <c r="C1020" s="406" t="s">
        <v>2436</v>
      </c>
      <c r="D1020" s="405" t="s">
        <v>401</v>
      </c>
      <c r="F1020" s="443" t="str">
        <f t="shared" si="15"/>
        <v>3012 - Fire Safety Subaccount</v>
      </c>
    </row>
    <row r="1021" spans="1:6" ht="15" x14ac:dyDescent="0.25">
      <c r="A1021" s="405" t="s">
        <v>2437</v>
      </c>
      <c r="B1021" t="s">
        <v>363</v>
      </c>
      <c r="C1021" s="406" t="s">
        <v>2438</v>
      </c>
      <c r="D1021" s="405" t="s">
        <v>401</v>
      </c>
      <c r="F1021" s="443" t="str">
        <f t="shared" si="15"/>
        <v>3013 - California Central Coast State Veterans Cemetery at Fort Ord Operations Fund</v>
      </c>
    </row>
    <row r="1022" spans="1:6" ht="15" x14ac:dyDescent="0.25">
      <c r="A1022" s="405" t="s">
        <v>2439</v>
      </c>
      <c r="B1022" t="s">
        <v>363</v>
      </c>
      <c r="C1022" s="406" t="s">
        <v>2440</v>
      </c>
      <c r="D1022" s="405" t="s">
        <v>401</v>
      </c>
      <c r="F1022" s="443" t="str">
        <f t="shared" si="15"/>
        <v>3014 - Baldwin Hills Conservancy Fund</v>
      </c>
    </row>
    <row r="1023" spans="1:6" ht="15" x14ac:dyDescent="0.25">
      <c r="A1023" s="405" t="s">
        <v>2441</v>
      </c>
      <c r="B1023" t="s">
        <v>363</v>
      </c>
      <c r="C1023" s="406" t="s">
        <v>2442</v>
      </c>
      <c r="D1023" s="405" t="s">
        <v>401</v>
      </c>
      <c r="F1023" s="443" t="str">
        <f t="shared" si="15"/>
        <v>3015 - Gas Consumption Surcharge Fund</v>
      </c>
    </row>
    <row r="1024" spans="1:6" ht="15" x14ac:dyDescent="0.25">
      <c r="A1024" s="405" t="s">
        <v>2443</v>
      </c>
      <c r="B1024" t="s">
        <v>363</v>
      </c>
      <c r="C1024" s="406" t="s">
        <v>2444</v>
      </c>
      <c r="D1024" s="405" t="s">
        <v>401</v>
      </c>
      <c r="F1024" s="443" t="str">
        <f t="shared" si="15"/>
        <v>3016 - Missing Persons DNA Data Base Fund</v>
      </c>
    </row>
    <row r="1025" spans="1:6" ht="15" x14ac:dyDescent="0.25">
      <c r="A1025" s="405" t="s">
        <v>2445</v>
      </c>
      <c r="B1025" t="s">
        <v>363</v>
      </c>
      <c r="C1025" s="406" t="s">
        <v>2446</v>
      </c>
      <c r="D1025" s="405" t="s">
        <v>401</v>
      </c>
      <c r="F1025" s="443" t="str">
        <f t="shared" si="15"/>
        <v>3017 - Occupational Therapy Fund</v>
      </c>
    </row>
    <row r="1026" spans="1:6" ht="15" x14ac:dyDescent="0.25">
      <c r="A1026" s="405" t="s">
        <v>2447</v>
      </c>
      <c r="B1026" t="s">
        <v>363</v>
      </c>
      <c r="C1026" s="406" t="s">
        <v>2448</v>
      </c>
      <c r="D1026" s="405" t="s">
        <v>401</v>
      </c>
      <c r="F1026" s="443" t="str">
        <f t="shared" si="15"/>
        <v>3018 - Drug and Device Safety Fund</v>
      </c>
    </row>
    <row r="1027" spans="1:6" ht="15" x14ac:dyDescent="0.25">
      <c r="A1027" s="405" t="s">
        <v>2449</v>
      </c>
      <c r="B1027" t="s">
        <v>363</v>
      </c>
      <c r="C1027" s="406" t="s">
        <v>2450</v>
      </c>
      <c r="D1027" s="405" t="s">
        <v>401</v>
      </c>
      <c r="F1027" s="443" t="str">
        <f t="shared" ref="F1027:F1090" si="16">_xlfn.CONCAT(A1027," - ",C1027)</f>
        <v>3019 - Substance Abuse Treatment Trust Fund</v>
      </c>
    </row>
    <row r="1028" spans="1:6" ht="15" x14ac:dyDescent="0.25">
      <c r="A1028" s="405" t="s">
        <v>2451</v>
      </c>
      <c r="B1028" t="s">
        <v>363</v>
      </c>
      <c r="C1028" s="406" t="s">
        <v>2452</v>
      </c>
      <c r="D1028" s="405" t="s">
        <v>401</v>
      </c>
      <c r="F1028" s="443" t="str">
        <f t="shared" si="16"/>
        <v>3020 - Tobacco Settlement Fund</v>
      </c>
    </row>
    <row r="1029" spans="1:6" ht="15" x14ac:dyDescent="0.25">
      <c r="A1029" s="405" t="s">
        <v>2453</v>
      </c>
      <c r="B1029" t="s">
        <v>363</v>
      </c>
      <c r="C1029" s="406" t="s">
        <v>2454</v>
      </c>
      <c r="D1029" s="405" t="s">
        <v>401</v>
      </c>
      <c r="F1029" s="443" t="str">
        <f t="shared" si="16"/>
        <v>3021 - Agricultural Biomass Utilization Account</v>
      </c>
    </row>
    <row r="1030" spans="1:6" ht="15" x14ac:dyDescent="0.25">
      <c r="A1030" s="405" t="s">
        <v>2455</v>
      </c>
      <c r="B1030" t="s">
        <v>363</v>
      </c>
      <c r="C1030" s="406" t="s">
        <v>2456</v>
      </c>
      <c r="D1030" s="405" t="s">
        <v>401</v>
      </c>
      <c r="F1030" s="443" t="str">
        <f t="shared" si="16"/>
        <v>3022 - Apprenticeship Training Contribution Fund</v>
      </c>
    </row>
    <row r="1031" spans="1:6" ht="15" x14ac:dyDescent="0.25">
      <c r="A1031" s="405" t="s">
        <v>2457</v>
      </c>
      <c r="B1031" t="s">
        <v>364</v>
      </c>
      <c r="C1031" s="406" t="s">
        <v>2458</v>
      </c>
      <c r="D1031" s="405" t="s">
        <v>249</v>
      </c>
      <c r="F1031" s="443" t="str">
        <f t="shared" si="16"/>
        <v>3023 - WIC Manufacturer Rebate Fund</v>
      </c>
    </row>
    <row r="1032" spans="1:6" ht="15" x14ac:dyDescent="0.25">
      <c r="A1032" s="405" t="s">
        <v>2459</v>
      </c>
      <c r="B1032" t="s">
        <v>363</v>
      </c>
      <c r="C1032" s="406" t="s">
        <v>2460</v>
      </c>
      <c r="D1032" s="405" t="s">
        <v>401</v>
      </c>
      <c r="F1032" s="443" t="str">
        <f t="shared" si="16"/>
        <v>3024 - Rigid Container Account</v>
      </c>
    </row>
    <row r="1033" spans="1:6" ht="15" x14ac:dyDescent="0.25">
      <c r="A1033" s="405" t="s">
        <v>2461</v>
      </c>
      <c r="B1033" t="s">
        <v>363</v>
      </c>
      <c r="C1033" s="406" t="s">
        <v>2462</v>
      </c>
      <c r="D1033" s="405" t="s">
        <v>401</v>
      </c>
      <c r="F1033" s="443" t="str">
        <f t="shared" si="16"/>
        <v>3025 - Abandoned Mine Reclamation and Minerals Fund Subaccount, Mine Reclamation Accoun</v>
      </c>
    </row>
    <row r="1034" spans="1:6" ht="15" x14ac:dyDescent="0.25">
      <c r="A1034" s="405" t="s">
        <v>2463</v>
      </c>
      <c r="B1034" t="s">
        <v>363</v>
      </c>
      <c r="C1034" s="406" t="s">
        <v>2464</v>
      </c>
      <c r="D1034" s="405" t="s">
        <v>401</v>
      </c>
      <c r="F1034" s="443" t="str">
        <f t="shared" si="16"/>
        <v>3027 - Trauma Care Fund</v>
      </c>
    </row>
    <row r="1035" spans="1:6" ht="15" x14ac:dyDescent="0.25">
      <c r="A1035" s="405" t="s">
        <v>2465</v>
      </c>
      <c r="B1035" t="s">
        <v>363</v>
      </c>
      <c r="C1035" s="406" t="s">
        <v>2466</v>
      </c>
      <c r="D1035" s="405" t="s">
        <v>401</v>
      </c>
      <c r="F1035" s="443" t="str">
        <f t="shared" si="16"/>
        <v>3028 - Transitional Housing for Foster Youth Fund</v>
      </c>
    </row>
    <row r="1036" spans="1:6" ht="15" x14ac:dyDescent="0.25">
      <c r="A1036" s="405" t="s">
        <v>2467</v>
      </c>
      <c r="B1036" t="s">
        <v>363</v>
      </c>
      <c r="C1036" s="406" t="s">
        <v>2468</v>
      </c>
      <c r="D1036" s="405" t="s">
        <v>401</v>
      </c>
      <c r="F1036" s="443" t="str">
        <f t="shared" si="16"/>
        <v>3029 - Golden Bear State Pharmacy Assistance Program Rebate Fund</v>
      </c>
    </row>
    <row r="1037" spans="1:6" ht="15" x14ac:dyDescent="0.25">
      <c r="A1037" s="405" t="s">
        <v>2469</v>
      </c>
      <c r="B1037" t="s">
        <v>363</v>
      </c>
      <c r="C1037" s="406" t="s">
        <v>2470</v>
      </c>
      <c r="D1037" s="405" t="s">
        <v>401</v>
      </c>
      <c r="F1037" s="443" t="str">
        <f t="shared" si="16"/>
        <v>3030 - Workers Occupational Safety and Health Education Fund</v>
      </c>
    </row>
    <row r="1038" spans="1:6" ht="15" x14ac:dyDescent="0.25">
      <c r="A1038" s="405" t="s">
        <v>2471</v>
      </c>
      <c r="B1038" t="s">
        <v>363</v>
      </c>
      <c r="C1038" s="406" t="s">
        <v>2472</v>
      </c>
      <c r="D1038" s="405" t="s">
        <v>401</v>
      </c>
      <c r="F1038" s="443" t="str">
        <f t="shared" si="16"/>
        <v>3031 - Workers' Compensation Return-to-Work Fund</v>
      </c>
    </row>
    <row r="1039" spans="1:6" ht="15" x14ac:dyDescent="0.25">
      <c r="A1039" s="405" t="s">
        <v>2473</v>
      </c>
      <c r="B1039" t="s">
        <v>363</v>
      </c>
      <c r="C1039" s="406" t="s">
        <v>2474</v>
      </c>
      <c r="D1039" s="405" t="s">
        <v>401</v>
      </c>
      <c r="F1039" s="443" t="str">
        <f t="shared" si="16"/>
        <v>3032 - Forest Practice Regulatory Fund</v>
      </c>
    </row>
    <row r="1040" spans="1:6" ht="15" x14ac:dyDescent="0.25">
      <c r="A1040" s="405" t="s">
        <v>2475</v>
      </c>
      <c r="B1040" t="s">
        <v>363</v>
      </c>
      <c r="C1040" s="406" t="s">
        <v>2476</v>
      </c>
      <c r="D1040" s="405" t="s">
        <v>401</v>
      </c>
      <c r="F1040" s="443" t="str">
        <f t="shared" si="16"/>
        <v>3033 - California Memorial Scholarship Fund</v>
      </c>
    </row>
    <row r="1041" spans="1:6" ht="15" x14ac:dyDescent="0.25">
      <c r="A1041" s="405" t="s">
        <v>2477</v>
      </c>
      <c r="B1041" t="s">
        <v>363</v>
      </c>
      <c r="C1041" s="406" t="s">
        <v>2478</v>
      </c>
      <c r="D1041" s="405" t="s">
        <v>401</v>
      </c>
      <c r="F1041" s="443" t="str">
        <f t="shared" si="16"/>
        <v>3034 - Antiterrorism Fund</v>
      </c>
    </row>
    <row r="1042" spans="1:6" ht="15" x14ac:dyDescent="0.25">
      <c r="A1042" s="405" t="s">
        <v>2479</v>
      </c>
      <c r="B1042" t="s">
        <v>363</v>
      </c>
      <c r="C1042" s="406" t="s">
        <v>2480</v>
      </c>
      <c r="D1042" s="405" t="s">
        <v>401</v>
      </c>
      <c r="F1042" s="443" t="str">
        <f t="shared" si="16"/>
        <v>3035 - Environmental Quality Assessment Fund</v>
      </c>
    </row>
    <row r="1043" spans="1:6" ht="15" x14ac:dyDescent="0.25">
      <c r="A1043" s="405" t="s">
        <v>2481</v>
      </c>
      <c r="B1043" t="s">
        <v>363</v>
      </c>
      <c r="C1043" s="406" t="s">
        <v>556</v>
      </c>
      <c r="D1043" s="405" t="s">
        <v>401</v>
      </c>
      <c r="F1043" s="443" t="str">
        <f t="shared" si="16"/>
        <v>3036 - Alcohol Beverage Control Fund</v>
      </c>
    </row>
    <row r="1044" spans="1:6" ht="15" x14ac:dyDescent="0.25">
      <c r="A1044" s="405" t="s">
        <v>2482</v>
      </c>
      <c r="B1044" t="s">
        <v>363</v>
      </c>
      <c r="C1044" s="406" t="s">
        <v>2483</v>
      </c>
      <c r="D1044" s="405" t="s">
        <v>401</v>
      </c>
      <c r="F1044" s="443" t="str">
        <f t="shared" si="16"/>
        <v>3037 - State Court Facilities Construction Fund</v>
      </c>
    </row>
    <row r="1045" spans="1:6" ht="15" x14ac:dyDescent="0.25">
      <c r="A1045" s="405" t="s">
        <v>2484</v>
      </c>
      <c r="B1045" t="s">
        <v>363</v>
      </c>
      <c r="C1045" s="406" t="s">
        <v>2485</v>
      </c>
      <c r="D1045" s="405" t="s">
        <v>401</v>
      </c>
      <c r="F1045" s="443" t="str">
        <f t="shared" si="16"/>
        <v>3038 - Community Revitalization Fee Fund</v>
      </c>
    </row>
    <row r="1046" spans="1:6" ht="15" x14ac:dyDescent="0.25">
      <c r="A1046" s="405" t="s">
        <v>2486</v>
      </c>
      <c r="B1046" t="s">
        <v>363</v>
      </c>
      <c r="C1046" s="406" t="s">
        <v>2487</v>
      </c>
      <c r="D1046" s="405" t="s">
        <v>401</v>
      </c>
      <c r="F1046" s="443" t="str">
        <f t="shared" si="16"/>
        <v>3039 - Dentally Underserved Account</v>
      </c>
    </row>
    <row r="1047" spans="1:6" ht="15" x14ac:dyDescent="0.25">
      <c r="A1047" s="405" t="s">
        <v>2488</v>
      </c>
      <c r="B1047" t="s">
        <v>363</v>
      </c>
      <c r="C1047" s="406" t="s">
        <v>2489</v>
      </c>
      <c r="D1047" s="405" t="s">
        <v>401</v>
      </c>
      <c r="F1047" s="443" t="str">
        <f t="shared" si="16"/>
        <v>3040 - Medically Underserved Account</v>
      </c>
    </row>
    <row r="1048" spans="1:6" ht="15" x14ac:dyDescent="0.25">
      <c r="A1048" s="405" t="s">
        <v>2490</v>
      </c>
      <c r="B1048" t="s">
        <v>363</v>
      </c>
      <c r="C1048" s="406" t="s">
        <v>2491</v>
      </c>
      <c r="D1048" s="405" t="s">
        <v>401</v>
      </c>
      <c r="F1048" s="443" t="str">
        <f t="shared" si="16"/>
        <v>3041 - Address Confidentiality for Reproductive Health Care Services Fund</v>
      </c>
    </row>
    <row r="1049" spans="1:6" ht="15" x14ac:dyDescent="0.25">
      <c r="A1049" s="405" t="s">
        <v>2492</v>
      </c>
      <c r="B1049" t="s">
        <v>363</v>
      </c>
      <c r="C1049" s="406" t="s">
        <v>2493</v>
      </c>
      <c r="D1049" s="405" t="s">
        <v>401</v>
      </c>
      <c r="F1049" s="443" t="str">
        <f t="shared" si="16"/>
        <v>3042 - Victims of Corporate Fraud Compensation Fund</v>
      </c>
    </row>
    <row r="1050" spans="1:6" ht="15" x14ac:dyDescent="0.25">
      <c r="A1050" s="405" t="s">
        <v>2494</v>
      </c>
      <c r="B1050" t="s">
        <v>363</v>
      </c>
      <c r="C1050" s="406" t="s">
        <v>2495</v>
      </c>
      <c r="D1050" s="405" t="s">
        <v>401</v>
      </c>
      <c r="F1050" s="443" t="str">
        <f t="shared" si="16"/>
        <v>3043 - Health Professions Development Fund</v>
      </c>
    </row>
    <row r="1051" spans="1:6" ht="15" x14ac:dyDescent="0.25">
      <c r="A1051" s="405" t="s">
        <v>2496</v>
      </c>
      <c r="B1051" t="s">
        <v>363</v>
      </c>
      <c r="C1051" s="406" t="s">
        <v>2497</v>
      </c>
      <c r="D1051" s="405" t="s">
        <v>401</v>
      </c>
      <c r="F1051" s="443" t="str">
        <f t="shared" si="16"/>
        <v>3044 - Poison Control System Fund</v>
      </c>
    </row>
    <row r="1052" spans="1:6" ht="15" x14ac:dyDescent="0.25">
      <c r="A1052" s="405" t="s">
        <v>2498</v>
      </c>
      <c r="B1052" t="s">
        <v>363</v>
      </c>
      <c r="C1052" s="406" t="s">
        <v>2499</v>
      </c>
      <c r="D1052" s="405" t="s">
        <v>401</v>
      </c>
      <c r="F1052" s="443" t="str">
        <f t="shared" si="16"/>
        <v>3045 - California Indian Assistance Fund</v>
      </c>
    </row>
    <row r="1053" spans="1:6" ht="15" x14ac:dyDescent="0.25">
      <c r="A1053" s="405" t="s">
        <v>2500</v>
      </c>
      <c r="B1053" t="s">
        <v>363</v>
      </c>
      <c r="C1053" s="406" t="s">
        <v>2501</v>
      </c>
      <c r="D1053" s="405" t="s">
        <v>401</v>
      </c>
      <c r="F1053" s="443" t="str">
        <f t="shared" si="16"/>
        <v>3046 - Oil, Gas, and Geothermal Administrative Fund</v>
      </c>
    </row>
    <row r="1054" spans="1:6" ht="15" x14ac:dyDescent="0.25">
      <c r="A1054" s="405" t="s">
        <v>2502</v>
      </c>
      <c r="B1054" t="s">
        <v>363</v>
      </c>
      <c r="C1054" s="406" t="s">
        <v>2503</v>
      </c>
      <c r="D1054" s="405" t="s">
        <v>401</v>
      </c>
      <c r="F1054" s="443" t="str">
        <f t="shared" si="16"/>
        <v>3047 - Apprenticeship Fee Fund</v>
      </c>
    </row>
    <row r="1055" spans="1:6" ht="15" x14ac:dyDescent="0.25">
      <c r="A1055" s="405" t="s">
        <v>2504</v>
      </c>
      <c r="B1055" t="s">
        <v>363</v>
      </c>
      <c r="C1055" s="406" t="s">
        <v>2505</v>
      </c>
      <c r="D1055" s="405" t="s">
        <v>401</v>
      </c>
      <c r="F1055" s="443" t="str">
        <f t="shared" si="16"/>
        <v>3048 - Enhanced State and Local Realignment Account</v>
      </c>
    </row>
    <row r="1056" spans="1:6" ht="15" x14ac:dyDescent="0.25">
      <c r="A1056" s="405" t="s">
        <v>2506</v>
      </c>
      <c r="B1056" t="s">
        <v>363</v>
      </c>
      <c r="C1056" s="406" t="s">
        <v>2507</v>
      </c>
      <c r="D1056" s="405" t="s">
        <v>401</v>
      </c>
      <c r="F1056" s="443" t="str">
        <f t="shared" si="16"/>
        <v>3049 - County Share of Medi-Cal Costs Fund</v>
      </c>
    </row>
    <row r="1057" spans="1:6" ht="15" x14ac:dyDescent="0.25">
      <c r="A1057" s="405" t="s">
        <v>2508</v>
      </c>
      <c r="B1057" t="s">
        <v>363</v>
      </c>
      <c r="C1057" s="406" t="s">
        <v>2509</v>
      </c>
      <c r="D1057" s="405" t="s">
        <v>401</v>
      </c>
      <c r="F1057" s="443" t="str">
        <f t="shared" si="16"/>
        <v>3050 - Employee Housing Inspection Fund</v>
      </c>
    </row>
    <row r="1058" spans="1:6" ht="15" x14ac:dyDescent="0.25">
      <c r="A1058" s="405" t="s">
        <v>2510</v>
      </c>
      <c r="B1058" t="s">
        <v>363</v>
      </c>
      <c r="C1058" s="406" t="s">
        <v>2511</v>
      </c>
      <c r="D1058" s="405" t="s">
        <v>401</v>
      </c>
      <c r="F1058" s="443" t="str">
        <f t="shared" si="16"/>
        <v>3051 - Public Safety Surcharge Fund</v>
      </c>
    </row>
    <row r="1059" spans="1:6" ht="15" x14ac:dyDescent="0.25">
      <c r="A1059" s="405" t="s">
        <v>2512</v>
      </c>
      <c r="B1059" t="s">
        <v>363</v>
      </c>
      <c r="C1059" s="406" t="s">
        <v>2513</v>
      </c>
      <c r="D1059" s="405" t="s">
        <v>401</v>
      </c>
      <c r="F1059" s="443" t="str">
        <f t="shared" si="16"/>
        <v>3052 - Political Reform Audit Fund</v>
      </c>
    </row>
    <row r="1060" spans="1:6" ht="15" x14ac:dyDescent="0.25">
      <c r="A1060" s="405" t="s">
        <v>2514</v>
      </c>
      <c r="B1060" t="s">
        <v>363</v>
      </c>
      <c r="C1060" s="406" t="s">
        <v>2515</v>
      </c>
      <c r="D1060" s="405" t="s">
        <v>401</v>
      </c>
      <c r="F1060" s="443" t="str">
        <f t="shared" si="16"/>
        <v>3053 - Public Rights Law Enforcement Special Fund</v>
      </c>
    </row>
    <row r="1061" spans="1:6" ht="15" x14ac:dyDescent="0.25">
      <c r="A1061" s="405" t="s">
        <v>2516</v>
      </c>
      <c r="B1061" t="s">
        <v>363</v>
      </c>
      <c r="C1061" s="406" t="s">
        <v>2517</v>
      </c>
      <c r="D1061" s="405" t="s">
        <v>401</v>
      </c>
      <c r="F1061" s="443" t="str">
        <f t="shared" si="16"/>
        <v>3054 - Health Care Benefits Fund</v>
      </c>
    </row>
    <row r="1062" spans="1:6" ht="15" x14ac:dyDescent="0.25">
      <c r="A1062" s="405" t="s">
        <v>2518</v>
      </c>
      <c r="B1062" t="s">
        <v>364</v>
      </c>
      <c r="C1062" s="406" t="s">
        <v>2519</v>
      </c>
      <c r="D1062" s="405" t="s">
        <v>249</v>
      </c>
      <c r="F1062" s="443" t="str">
        <f t="shared" si="16"/>
        <v>3055 - County Health Initiative Matching Fund</v>
      </c>
    </row>
    <row r="1063" spans="1:6" ht="15" x14ac:dyDescent="0.25">
      <c r="A1063" s="405" t="s">
        <v>2520</v>
      </c>
      <c r="B1063" t="s">
        <v>363</v>
      </c>
      <c r="C1063" s="406" t="s">
        <v>2521</v>
      </c>
      <c r="D1063" s="405" t="s">
        <v>401</v>
      </c>
      <c r="F1063" s="443" t="str">
        <f t="shared" si="16"/>
        <v>3056 - Safe Drinking Water and Toxic Enforcement Fund</v>
      </c>
    </row>
    <row r="1064" spans="1:6" ht="15" x14ac:dyDescent="0.25">
      <c r="A1064" s="405" t="s">
        <v>2522</v>
      </c>
      <c r="B1064" t="s">
        <v>363</v>
      </c>
      <c r="C1064" s="406" t="s">
        <v>2523</v>
      </c>
      <c r="D1064" s="405" t="s">
        <v>401</v>
      </c>
      <c r="F1064" s="443" t="str">
        <f t="shared" si="16"/>
        <v>3057 - Dam Safety Fund</v>
      </c>
    </row>
    <row r="1065" spans="1:6" ht="15" x14ac:dyDescent="0.25">
      <c r="A1065" s="405" t="s">
        <v>2524</v>
      </c>
      <c r="B1065" t="s">
        <v>363</v>
      </c>
      <c r="C1065" s="406" t="s">
        <v>2525</v>
      </c>
      <c r="D1065" s="405" t="s">
        <v>401</v>
      </c>
      <c r="F1065" s="443" t="str">
        <f t="shared" si="16"/>
        <v>3058 - Water Rights Fund</v>
      </c>
    </row>
    <row r="1066" spans="1:6" ht="15" x14ac:dyDescent="0.25">
      <c r="A1066" s="405" t="s">
        <v>2526</v>
      </c>
      <c r="B1066" t="s">
        <v>363</v>
      </c>
      <c r="C1066" s="406" t="s">
        <v>2527</v>
      </c>
      <c r="D1066" s="405" t="s">
        <v>401</v>
      </c>
      <c r="F1066" s="443" t="str">
        <f t="shared" si="16"/>
        <v>3059 - Fiscal Recovery Fund</v>
      </c>
    </row>
    <row r="1067" spans="1:6" ht="15" x14ac:dyDescent="0.25">
      <c r="A1067" s="405" t="s">
        <v>2528</v>
      </c>
      <c r="B1067" t="s">
        <v>363</v>
      </c>
      <c r="C1067" s="406" t="s">
        <v>2529</v>
      </c>
      <c r="D1067" s="405" t="s">
        <v>401</v>
      </c>
      <c r="F1067" s="443" t="str">
        <f t="shared" si="16"/>
        <v>3060 - Appellate Court Trust Fund</v>
      </c>
    </row>
    <row r="1068" spans="1:6" ht="15" x14ac:dyDescent="0.25">
      <c r="A1068" s="405" t="s">
        <v>2530</v>
      </c>
      <c r="B1068" t="s">
        <v>364</v>
      </c>
      <c r="C1068" s="406" t="s">
        <v>2531</v>
      </c>
      <c r="D1068" s="405" t="s">
        <v>249</v>
      </c>
      <c r="F1068" s="443" t="str">
        <f t="shared" si="16"/>
        <v>3061 - Ratepayer Relief Fund</v>
      </c>
    </row>
    <row r="1069" spans="1:6" ht="15" x14ac:dyDescent="0.25">
      <c r="A1069" s="405" t="s">
        <v>2532</v>
      </c>
      <c r="B1069" t="s">
        <v>363</v>
      </c>
      <c r="C1069" s="406" t="s">
        <v>2533</v>
      </c>
      <c r="D1069" s="405" t="s">
        <v>401</v>
      </c>
      <c r="F1069" s="443" t="str">
        <f t="shared" si="16"/>
        <v>3062 - Energy Facility License and Compliance Fund</v>
      </c>
    </row>
    <row r="1070" spans="1:6" ht="15" x14ac:dyDescent="0.25">
      <c r="A1070" s="405" t="s">
        <v>2534</v>
      </c>
      <c r="B1070" t="s">
        <v>363</v>
      </c>
      <c r="C1070" s="406" t="s">
        <v>2535</v>
      </c>
      <c r="D1070" s="405" t="s">
        <v>401</v>
      </c>
      <c r="F1070" s="443" t="str">
        <f t="shared" si="16"/>
        <v>3063 - State Responsibility Area Fire Prevention Fund</v>
      </c>
    </row>
    <row r="1071" spans="1:6" ht="15" x14ac:dyDescent="0.25">
      <c r="A1071" s="405" t="s">
        <v>2536</v>
      </c>
      <c r="B1071" t="s">
        <v>363</v>
      </c>
      <c r="C1071" s="406" t="s">
        <v>2537</v>
      </c>
      <c r="D1071" s="405" t="s">
        <v>401</v>
      </c>
      <c r="F1071" s="443" t="str">
        <f t="shared" si="16"/>
        <v>3064 - Mental Health Practitioner Education Fund</v>
      </c>
    </row>
    <row r="1072" spans="1:6" ht="15" x14ac:dyDescent="0.25">
      <c r="A1072" s="405" t="s">
        <v>2538</v>
      </c>
      <c r="B1072" t="s">
        <v>363</v>
      </c>
      <c r="C1072" s="406" t="s">
        <v>2539</v>
      </c>
      <c r="D1072" s="405" t="s">
        <v>401</v>
      </c>
      <c r="F1072" s="443" t="str">
        <f t="shared" si="16"/>
        <v>3065 - Electronic Waste Recovery and Recycling Account, Integrated Waste Management Fun</v>
      </c>
    </row>
    <row r="1073" spans="1:6" ht="15" x14ac:dyDescent="0.25">
      <c r="A1073" s="405" t="s">
        <v>2540</v>
      </c>
      <c r="B1073" t="s">
        <v>363</v>
      </c>
      <c r="C1073" s="406" t="s">
        <v>2541</v>
      </c>
      <c r="D1073" s="405" t="s">
        <v>401</v>
      </c>
      <c r="F1073" s="443" t="str">
        <f t="shared" si="16"/>
        <v>3066 - Court Facilities Trust Fund</v>
      </c>
    </row>
    <row r="1074" spans="1:6" ht="15" x14ac:dyDescent="0.25">
      <c r="A1074" s="405" t="s">
        <v>2542</v>
      </c>
      <c r="B1074" t="s">
        <v>363</v>
      </c>
      <c r="C1074" s="406" t="s">
        <v>2543</v>
      </c>
      <c r="D1074" s="405" t="s">
        <v>401</v>
      </c>
      <c r="F1074" s="443" t="str">
        <f t="shared" si="16"/>
        <v>3067 - Cigarette and Tobacco Products Compliance Fund</v>
      </c>
    </row>
    <row r="1075" spans="1:6" ht="15" x14ac:dyDescent="0.25">
      <c r="A1075" s="405" t="s">
        <v>2544</v>
      </c>
      <c r="B1075" t="s">
        <v>363</v>
      </c>
      <c r="C1075" s="406" t="s">
        <v>2545</v>
      </c>
      <c r="D1075" s="405" t="s">
        <v>401</v>
      </c>
      <c r="F1075" s="443" t="str">
        <f t="shared" si="16"/>
        <v>3068 - Vocational Nurse Education Fund</v>
      </c>
    </row>
    <row r="1076" spans="1:6" ht="15" x14ac:dyDescent="0.25">
      <c r="A1076" s="405" t="s">
        <v>2546</v>
      </c>
      <c r="B1076" t="s">
        <v>363</v>
      </c>
      <c r="C1076" s="406" t="s">
        <v>2547</v>
      </c>
      <c r="D1076" s="405" t="s">
        <v>401</v>
      </c>
      <c r="F1076" s="443" t="str">
        <f t="shared" si="16"/>
        <v>3069 - Naturopathic Doctors Fund</v>
      </c>
    </row>
    <row r="1077" spans="1:6" ht="15" x14ac:dyDescent="0.25">
      <c r="A1077" s="405" t="s">
        <v>2548</v>
      </c>
      <c r="B1077" t="s">
        <v>363</v>
      </c>
      <c r="C1077" s="406" t="s">
        <v>2549</v>
      </c>
      <c r="D1077" s="405" t="s">
        <v>401</v>
      </c>
      <c r="F1077" s="443" t="str">
        <f t="shared" si="16"/>
        <v>3070 - Nontoxic Dry Cleaning Incentive Trust Fund</v>
      </c>
    </row>
    <row r="1078" spans="1:6" ht="15" x14ac:dyDescent="0.25">
      <c r="A1078" s="405" t="s">
        <v>2550</v>
      </c>
      <c r="B1078" t="s">
        <v>363</v>
      </c>
      <c r="C1078" s="406" t="s">
        <v>2551</v>
      </c>
      <c r="D1078" s="405" t="s">
        <v>401</v>
      </c>
      <c r="F1078" s="443" t="str">
        <f t="shared" si="16"/>
        <v>3071 - Car Wash Worker Restitution Fund</v>
      </c>
    </row>
    <row r="1079" spans="1:6" ht="15" x14ac:dyDescent="0.25">
      <c r="A1079" s="405" t="s">
        <v>2552</v>
      </c>
      <c r="B1079" t="s">
        <v>363</v>
      </c>
      <c r="C1079" s="406" t="s">
        <v>2553</v>
      </c>
      <c r="D1079" s="405" t="s">
        <v>401</v>
      </c>
      <c r="F1079" s="443" t="str">
        <f t="shared" si="16"/>
        <v>3072 - Car Wash Worker Fund</v>
      </c>
    </row>
    <row r="1080" spans="1:6" ht="15" x14ac:dyDescent="0.25">
      <c r="A1080" s="405" t="s">
        <v>2554</v>
      </c>
      <c r="B1080" t="s">
        <v>363</v>
      </c>
      <c r="C1080" s="406" t="s">
        <v>2555</v>
      </c>
      <c r="D1080" s="405" t="s">
        <v>401</v>
      </c>
      <c r="F1080" s="443" t="str">
        <f t="shared" si="16"/>
        <v>3073 - Board of Corrections Administration Fund</v>
      </c>
    </row>
    <row r="1081" spans="1:6" ht="15" x14ac:dyDescent="0.25">
      <c r="A1081" s="405" t="s">
        <v>2556</v>
      </c>
      <c r="B1081" t="s">
        <v>363</v>
      </c>
      <c r="C1081" s="406" t="s">
        <v>2557</v>
      </c>
      <c r="D1081" s="405" t="s">
        <v>401</v>
      </c>
      <c r="F1081" s="443" t="str">
        <f t="shared" si="16"/>
        <v>3074 - Medical Marijuana Program Fund</v>
      </c>
    </row>
    <row r="1082" spans="1:6" ht="15" x14ac:dyDescent="0.25">
      <c r="A1082" s="405" t="s">
        <v>2558</v>
      </c>
      <c r="B1082" t="s">
        <v>363</v>
      </c>
      <c r="C1082" s="406" t="s">
        <v>2559</v>
      </c>
      <c r="D1082" s="405" t="s">
        <v>401</v>
      </c>
      <c r="F1082" s="443" t="str">
        <f t="shared" si="16"/>
        <v>3075 - Unlawful Sales Reduction Fund</v>
      </c>
    </row>
    <row r="1083" spans="1:6" ht="15" x14ac:dyDescent="0.25">
      <c r="A1083" s="405" t="s">
        <v>2560</v>
      </c>
      <c r="B1083" t="s">
        <v>363</v>
      </c>
      <c r="C1083" s="406" t="s">
        <v>2561</v>
      </c>
      <c r="D1083" s="405" t="s">
        <v>401</v>
      </c>
      <c r="F1083" s="443" t="str">
        <f t="shared" si="16"/>
        <v>3076 - Public Benefit Trust Fund</v>
      </c>
    </row>
    <row r="1084" spans="1:6" ht="15" x14ac:dyDescent="0.25">
      <c r="A1084" s="405" t="s">
        <v>2562</v>
      </c>
      <c r="B1084" t="s">
        <v>363</v>
      </c>
      <c r="C1084" s="406" t="s">
        <v>2563</v>
      </c>
      <c r="D1084" s="405" t="s">
        <v>401</v>
      </c>
      <c r="F1084" s="443" t="str">
        <f t="shared" si="16"/>
        <v>3077 - California Main Street Program Fund</v>
      </c>
    </row>
    <row r="1085" spans="1:6" ht="15" x14ac:dyDescent="0.25">
      <c r="A1085" s="405" t="s">
        <v>2564</v>
      </c>
      <c r="B1085" t="s">
        <v>363</v>
      </c>
      <c r="C1085" s="406" t="s">
        <v>2565</v>
      </c>
      <c r="D1085" s="405" t="s">
        <v>401</v>
      </c>
      <c r="F1085" s="443" t="str">
        <f t="shared" si="16"/>
        <v>3078 - Labor and Workforce Development Fund</v>
      </c>
    </row>
    <row r="1086" spans="1:6" ht="15" x14ac:dyDescent="0.25">
      <c r="A1086" s="405" t="s">
        <v>2566</v>
      </c>
      <c r="B1086" t="s">
        <v>363</v>
      </c>
      <c r="C1086" s="406" t="s">
        <v>2567</v>
      </c>
      <c r="D1086" s="405" t="s">
        <v>401</v>
      </c>
      <c r="F1086" s="443" t="str">
        <f t="shared" si="16"/>
        <v>3079 - Childrens Medical Services Rebate Fund</v>
      </c>
    </row>
    <row r="1087" spans="1:6" ht="15" x14ac:dyDescent="0.25">
      <c r="A1087" s="405" t="s">
        <v>2568</v>
      </c>
      <c r="B1087" t="s">
        <v>363</v>
      </c>
      <c r="C1087" s="406" t="s">
        <v>2569</v>
      </c>
      <c r="D1087" s="405" t="s">
        <v>401</v>
      </c>
      <c r="F1087" s="443" t="str">
        <f t="shared" si="16"/>
        <v>3080 - AIDS Drug Assistance Program Rebate Fund</v>
      </c>
    </row>
    <row r="1088" spans="1:6" ht="15" x14ac:dyDescent="0.25">
      <c r="A1088" s="405" t="s">
        <v>2570</v>
      </c>
      <c r="B1088" t="s">
        <v>363</v>
      </c>
      <c r="C1088" s="406" t="s">
        <v>2571</v>
      </c>
      <c r="D1088" s="405" t="s">
        <v>401</v>
      </c>
      <c r="F1088" s="443" t="str">
        <f t="shared" si="16"/>
        <v>3081 - Cannery Inspection Fund</v>
      </c>
    </row>
    <row r="1089" spans="1:6" ht="15" x14ac:dyDescent="0.25">
      <c r="A1089" s="405" t="s">
        <v>2572</v>
      </c>
      <c r="B1089" t="s">
        <v>363</v>
      </c>
      <c r="C1089" s="406" t="s">
        <v>2573</v>
      </c>
      <c r="D1089" s="405" t="s">
        <v>401</v>
      </c>
      <c r="F1089" s="443" t="str">
        <f t="shared" si="16"/>
        <v>3082 - School Facilities Emergency Repair Account</v>
      </c>
    </row>
    <row r="1090" spans="1:6" ht="15" x14ac:dyDescent="0.25">
      <c r="A1090" s="405" t="s">
        <v>2574</v>
      </c>
      <c r="B1090" t="s">
        <v>363</v>
      </c>
      <c r="C1090" s="406" t="s">
        <v>2575</v>
      </c>
      <c r="D1090" s="405" t="s">
        <v>401</v>
      </c>
      <c r="F1090" s="443" t="str">
        <f t="shared" si="16"/>
        <v>3083 - Welcome Center Fund</v>
      </c>
    </row>
    <row r="1091" spans="1:6" ht="15" x14ac:dyDescent="0.25">
      <c r="A1091" s="405" t="s">
        <v>2576</v>
      </c>
      <c r="B1091" t="s">
        <v>363</v>
      </c>
      <c r="C1091" s="406" t="s">
        <v>2577</v>
      </c>
      <c r="D1091" s="405" t="s">
        <v>396</v>
      </c>
      <c r="F1091" s="443" t="str">
        <f t="shared" ref="F1091:F1154" si="17">_xlfn.CONCAT(A1091," - ",C1091)</f>
        <v>3084 - State Certified Unified Program Agency Account</v>
      </c>
    </row>
    <row r="1092" spans="1:6" ht="15" x14ac:dyDescent="0.25">
      <c r="A1092" s="405" t="s">
        <v>2578</v>
      </c>
      <c r="B1092" t="s">
        <v>363</v>
      </c>
      <c r="C1092" s="406" t="s">
        <v>2579</v>
      </c>
      <c r="D1092" s="405" t="s">
        <v>401</v>
      </c>
      <c r="F1092" s="443" t="str">
        <f t="shared" si="17"/>
        <v>3085 - Mental Health Services Fund</v>
      </c>
    </row>
    <row r="1093" spans="1:6" ht="15" x14ac:dyDescent="0.25">
      <c r="A1093" s="405" t="s">
        <v>2580</v>
      </c>
      <c r="B1093" t="s">
        <v>363</v>
      </c>
      <c r="C1093" s="406" t="s">
        <v>2581</v>
      </c>
      <c r="D1093" s="405" t="s">
        <v>401</v>
      </c>
      <c r="F1093" s="443" t="str">
        <f t="shared" si="17"/>
        <v>3086 - DNA Identification Fund</v>
      </c>
    </row>
    <row r="1094" spans="1:6" ht="15" x14ac:dyDescent="0.25">
      <c r="A1094" s="405" t="s">
        <v>2582</v>
      </c>
      <c r="B1094" t="s">
        <v>363</v>
      </c>
      <c r="C1094" s="406" t="s">
        <v>2583</v>
      </c>
      <c r="D1094" s="405" t="s">
        <v>401</v>
      </c>
      <c r="F1094" s="443" t="str">
        <f t="shared" si="17"/>
        <v>3087 - Unfair Competition Law Fund</v>
      </c>
    </row>
    <row r="1095" spans="1:6" ht="15" x14ac:dyDescent="0.25">
      <c r="A1095" s="405" t="s">
        <v>2584</v>
      </c>
      <c r="B1095" t="s">
        <v>363</v>
      </c>
      <c r="C1095" s="406" t="s">
        <v>2585</v>
      </c>
      <c r="D1095" s="405" t="s">
        <v>401</v>
      </c>
      <c r="F1095" s="443" t="str">
        <f t="shared" si="17"/>
        <v>3088 - Registry of Charitable Trusts Fund</v>
      </c>
    </row>
    <row r="1096" spans="1:6" ht="15" x14ac:dyDescent="0.25">
      <c r="A1096" s="405" t="s">
        <v>2586</v>
      </c>
      <c r="B1096" t="s">
        <v>363</v>
      </c>
      <c r="C1096" s="406" t="s">
        <v>2587</v>
      </c>
      <c r="D1096" s="405" t="s">
        <v>401</v>
      </c>
      <c r="F1096" s="443" t="str">
        <f t="shared" si="17"/>
        <v>3089 - Public Utilities Commission Public Advocate's Office Account</v>
      </c>
    </row>
    <row r="1097" spans="1:6" ht="15" x14ac:dyDescent="0.25">
      <c r="A1097" s="405" t="s">
        <v>2588</v>
      </c>
      <c r="B1097" t="s">
        <v>363</v>
      </c>
      <c r="C1097" s="406" t="s">
        <v>2589</v>
      </c>
      <c r="D1097" s="405" t="s">
        <v>401</v>
      </c>
      <c r="F1097" s="443" t="str">
        <f t="shared" si="17"/>
        <v>3090 - Deficit Recovery Bond Retirement Sinking Fund Subaccount, BSA</v>
      </c>
    </row>
    <row r="1098" spans="1:6" ht="15" x14ac:dyDescent="0.25">
      <c r="A1098" s="405" t="s">
        <v>2590</v>
      </c>
      <c r="B1098" t="s">
        <v>363</v>
      </c>
      <c r="C1098" s="406" t="s">
        <v>2591</v>
      </c>
      <c r="D1098" s="405" t="s">
        <v>401</v>
      </c>
      <c r="F1098" s="443" t="str">
        <f t="shared" si="17"/>
        <v>3091 - Certified Access Specialist Fund</v>
      </c>
    </row>
    <row r="1099" spans="1:6" ht="15" x14ac:dyDescent="0.25">
      <c r="A1099" s="405" t="s">
        <v>2592</v>
      </c>
      <c r="B1099" t="s">
        <v>363</v>
      </c>
      <c r="C1099" s="406" t="s">
        <v>2593</v>
      </c>
      <c r="D1099" s="405" t="s">
        <v>401</v>
      </c>
      <c r="F1099" s="443" t="str">
        <f t="shared" si="17"/>
        <v>3092 - Gap Repayment Fund</v>
      </c>
    </row>
    <row r="1100" spans="1:6" ht="15" x14ac:dyDescent="0.25">
      <c r="A1100" s="405" t="s">
        <v>2594</v>
      </c>
      <c r="B1100" t="s">
        <v>363</v>
      </c>
      <c r="C1100" s="406" t="s">
        <v>2595</v>
      </c>
      <c r="D1100" s="405" t="s">
        <v>401</v>
      </c>
      <c r="F1100" s="443" t="str">
        <f t="shared" si="17"/>
        <v>3093 - Transportation Deferred Investment Fund</v>
      </c>
    </row>
    <row r="1101" spans="1:6" ht="15" x14ac:dyDescent="0.25">
      <c r="A1101" s="405" t="s">
        <v>2596</v>
      </c>
      <c r="B1101" t="s">
        <v>363</v>
      </c>
      <c r="C1101" s="406" t="s">
        <v>2597</v>
      </c>
      <c r="D1101" s="405" t="s">
        <v>401</v>
      </c>
      <c r="F1101" s="443" t="str">
        <f t="shared" si="17"/>
        <v>3094 - Self Directed Services Risk Pool Fund</v>
      </c>
    </row>
    <row r="1102" spans="1:6" ht="15" x14ac:dyDescent="0.25">
      <c r="A1102" s="405" t="s">
        <v>2598</v>
      </c>
      <c r="B1102" t="s">
        <v>363</v>
      </c>
      <c r="C1102" s="406" t="s">
        <v>2599</v>
      </c>
      <c r="D1102" s="405" t="s">
        <v>401</v>
      </c>
      <c r="F1102" s="443" t="str">
        <f t="shared" si="17"/>
        <v>3095 - Film Promotion and Marketing Fund</v>
      </c>
    </row>
    <row r="1103" spans="1:6" ht="15" x14ac:dyDescent="0.25">
      <c r="A1103" s="405" t="s">
        <v>2600</v>
      </c>
      <c r="B1103" t="s">
        <v>363</v>
      </c>
      <c r="C1103" s="406" t="s">
        <v>2601</v>
      </c>
      <c r="D1103" s="405" t="s">
        <v>401</v>
      </c>
      <c r="F1103" s="443" t="str">
        <f t="shared" si="17"/>
        <v>3096 - Nondesignated Public Hospital Supplemental Fund</v>
      </c>
    </row>
    <row r="1104" spans="1:6" ht="15" x14ac:dyDescent="0.25">
      <c r="A1104" s="405" t="s">
        <v>2602</v>
      </c>
      <c r="B1104" t="s">
        <v>363</v>
      </c>
      <c r="C1104" s="406" t="s">
        <v>2603</v>
      </c>
      <c r="D1104" s="405" t="s">
        <v>401</v>
      </c>
      <c r="F1104" s="443" t="str">
        <f t="shared" si="17"/>
        <v>3097 - Private Hospital Supplemental Fund</v>
      </c>
    </row>
    <row r="1105" spans="1:6" ht="15" x14ac:dyDescent="0.25">
      <c r="A1105" s="405" t="s">
        <v>2604</v>
      </c>
      <c r="B1105" t="s">
        <v>363</v>
      </c>
      <c r="C1105" s="406" t="s">
        <v>2605</v>
      </c>
      <c r="D1105" s="405" t="s">
        <v>401</v>
      </c>
      <c r="F1105" s="443" t="str">
        <f t="shared" si="17"/>
        <v>3098 - State Department of Public Health Licensing and Certification Program Fund</v>
      </c>
    </row>
    <row r="1106" spans="1:6" ht="15" x14ac:dyDescent="0.25">
      <c r="A1106" s="405" t="s">
        <v>2606</v>
      </c>
      <c r="B1106" t="s">
        <v>363</v>
      </c>
      <c r="C1106" s="406" t="s">
        <v>2607</v>
      </c>
      <c r="D1106" s="405" t="s">
        <v>401</v>
      </c>
      <c r="F1106" s="443" t="str">
        <f t="shared" si="17"/>
        <v>3099 - Mental Health Facility Licensing Fund</v>
      </c>
    </row>
    <row r="1107" spans="1:6" ht="15" x14ac:dyDescent="0.25">
      <c r="A1107" s="405" t="s">
        <v>2608</v>
      </c>
      <c r="B1107" t="s">
        <v>364</v>
      </c>
      <c r="C1107" s="406" t="s">
        <v>2609</v>
      </c>
      <c r="D1107" s="405" t="s">
        <v>426</v>
      </c>
      <c r="F1107" s="443" t="str">
        <f t="shared" si="17"/>
        <v>3100 - Department of Water Resources Electric Power Fund</v>
      </c>
    </row>
    <row r="1108" spans="1:6" ht="15" x14ac:dyDescent="0.25">
      <c r="A1108" s="405" t="s">
        <v>2610</v>
      </c>
      <c r="B1108" t="s">
        <v>363</v>
      </c>
      <c r="C1108" s="406" t="s">
        <v>2611</v>
      </c>
      <c r="D1108" s="405" t="s">
        <v>401</v>
      </c>
      <c r="F1108" s="443" t="str">
        <f t="shared" si="17"/>
        <v>3101 - Analytical Laboratory Account, Department of Food and Agriculture Fund</v>
      </c>
    </row>
    <row r="1109" spans="1:6" ht="15" x14ac:dyDescent="0.25">
      <c r="A1109" s="405" t="s">
        <v>2612</v>
      </c>
      <c r="B1109" t="s">
        <v>363</v>
      </c>
      <c r="C1109" s="406" t="s">
        <v>2613</v>
      </c>
      <c r="D1109" s="405" t="s">
        <v>401</v>
      </c>
      <c r="F1109" s="443" t="str">
        <f t="shared" si="17"/>
        <v>3102 - Acute Orphan Well Account, Oil, Gas, and Geothermal Administrative Fund</v>
      </c>
    </row>
    <row r="1110" spans="1:6" ht="15" x14ac:dyDescent="0.25">
      <c r="A1110" s="405" t="s">
        <v>2614</v>
      </c>
      <c r="B1110" t="s">
        <v>363</v>
      </c>
      <c r="C1110" s="406" t="s">
        <v>2615</v>
      </c>
      <c r="D1110" s="405" t="s">
        <v>401</v>
      </c>
      <c r="F1110" s="443" t="str">
        <f t="shared" si="17"/>
        <v>3103 - Hatchery and Inland Fisheries Fund</v>
      </c>
    </row>
    <row r="1111" spans="1:6" ht="15" x14ac:dyDescent="0.25">
      <c r="A1111" s="405" t="s">
        <v>2616</v>
      </c>
      <c r="B1111" t="s">
        <v>364</v>
      </c>
      <c r="C1111" s="406" t="s">
        <v>2617</v>
      </c>
      <c r="D1111" s="405" t="s">
        <v>249</v>
      </c>
      <c r="F1111" s="443" t="str">
        <f t="shared" si="17"/>
        <v>3104 - Coastal Wetlands Fund</v>
      </c>
    </row>
    <row r="1112" spans="1:6" ht="15" x14ac:dyDescent="0.25">
      <c r="A1112" s="405" t="s">
        <v>2618</v>
      </c>
      <c r="B1112" t="s">
        <v>363</v>
      </c>
      <c r="C1112" s="406" t="s">
        <v>2619</v>
      </c>
      <c r="D1112" s="405" t="s">
        <v>401</v>
      </c>
      <c r="F1112" s="443" t="str">
        <f t="shared" si="17"/>
        <v>3105 - Non-Game Fish and Wildlife Program Account</v>
      </c>
    </row>
    <row r="1113" spans="1:6" ht="15" x14ac:dyDescent="0.25">
      <c r="A1113" s="405" t="s">
        <v>2620</v>
      </c>
      <c r="B1113" t="s">
        <v>363</v>
      </c>
      <c r="C1113" s="406" t="s">
        <v>2621</v>
      </c>
      <c r="D1113" s="405" t="s">
        <v>401</v>
      </c>
      <c r="F1113" s="443" t="str">
        <f t="shared" si="17"/>
        <v>3106 - Wetlands and Riparian Habitat Conservation Account</v>
      </c>
    </row>
    <row r="1114" spans="1:6" ht="15" x14ac:dyDescent="0.25">
      <c r="A1114" s="405" t="s">
        <v>2622</v>
      </c>
      <c r="B1114" t="s">
        <v>363</v>
      </c>
      <c r="C1114" s="406" t="s">
        <v>2623</v>
      </c>
      <c r="D1114" s="405" t="s">
        <v>401</v>
      </c>
      <c r="F1114" s="443" t="str">
        <f t="shared" si="17"/>
        <v>3107 - Transportation Debt Service Fund</v>
      </c>
    </row>
    <row r="1115" spans="1:6" ht="15" x14ac:dyDescent="0.25">
      <c r="A1115" s="405" t="s">
        <v>2624</v>
      </c>
      <c r="B1115" t="s">
        <v>363</v>
      </c>
      <c r="C1115" s="406" t="s">
        <v>2625</v>
      </c>
      <c r="D1115" s="405" t="s">
        <v>401</v>
      </c>
      <c r="F1115" s="443" t="str">
        <f t="shared" si="17"/>
        <v>3108 - Professional Fiduciary Fund</v>
      </c>
    </row>
    <row r="1116" spans="1:6" ht="15" x14ac:dyDescent="0.25">
      <c r="A1116" s="405" t="s">
        <v>2626</v>
      </c>
      <c r="B1116" t="s">
        <v>363</v>
      </c>
      <c r="C1116" s="406" t="s">
        <v>2627</v>
      </c>
      <c r="D1116" s="405" t="s">
        <v>401</v>
      </c>
      <c r="F1116" s="443" t="str">
        <f t="shared" si="17"/>
        <v>3109 - Natural Gas Subaccount,Public Interest Research,Development, &amp; Demonstration Fd</v>
      </c>
    </row>
    <row r="1117" spans="1:6" ht="15" x14ac:dyDescent="0.25">
      <c r="A1117" s="405" t="s">
        <v>2628</v>
      </c>
      <c r="B1117" t="s">
        <v>363</v>
      </c>
      <c r="C1117" s="406" t="s">
        <v>2629</v>
      </c>
      <c r="D1117" s="405" t="s">
        <v>401</v>
      </c>
      <c r="F1117" s="443" t="str">
        <f t="shared" si="17"/>
        <v>3110 - Gambling Addiction Program Fund</v>
      </c>
    </row>
    <row r="1118" spans="1:6" ht="15" x14ac:dyDescent="0.25">
      <c r="A1118" s="405" t="s">
        <v>2630</v>
      </c>
      <c r="B1118" t="s">
        <v>363</v>
      </c>
      <c r="C1118" s="406" t="s">
        <v>2631</v>
      </c>
      <c r="D1118" s="405" t="s">
        <v>401</v>
      </c>
      <c r="F1118" s="443" t="str">
        <f t="shared" si="17"/>
        <v>3111 - Retail Food Safety and Defense Fund</v>
      </c>
    </row>
    <row r="1119" spans="1:6" ht="15" x14ac:dyDescent="0.25">
      <c r="A1119" s="405" t="s">
        <v>2632</v>
      </c>
      <c r="B1119" t="s">
        <v>363</v>
      </c>
      <c r="C1119" s="406" t="s">
        <v>2633</v>
      </c>
      <c r="D1119" s="405" t="s">
        <v>401</v>
      </c>
      <c r="F1119" s="443" t="str">
        <f t="shared" si="17"/>
        <v>3112 - Equality in Prevention and Services for Domestic Abuse Fund</v>
      </c>
    </row>
    <row r="1120" spans="1:6" ht="15" x14ac:dyDescent="0.25">
      <c r="A1120" s="405" t="s">
        <v>2634</v>
      </c>
      <c r="B1120" t="s">
        <v>363</v>
      </c>
      <c r="C1120" s="406" t="s">
        <v>2635</v>
      </c>
      <c r="D1120" s="405" t="s">
        <v>401</v>
      </c>
      <c r="F1120" s="443" t="str">
        <f t="shared" si="17"/>
        <v>3113 - Residential and Outpatient Program Licensing Fund</v>
      </c>
    </row>
    <row r="1121" spans="1:6" ht="15" x14ac:dyDescent="0.25">
      <c r="A1121" s="405" t="s">
        <v>2636</v>
      </c>
      <c r="B1121" t="s">
        <v>363</v>
      </c>
      <c r="C1121" s="406" t="s">
        <v>2637</v>
      </c>
      <c r="D1121" s="405" t="s">
        <v>401</v>
      </c>
      <c r="F1121" s="443" t="str">
        <f t="shared" si="17"/>
        <v>3114 - Birth Defects Monitoring Program Fund</v>
      </c>
    </row>
    <row r="1122" spans="1:6" ht="15" x14ac:dyDescent="0.25">
      <c r="A1122" s="405" t="s">
        <v>2638</v>
      </c>
      <c r="B1122" t="s">
        <v>363</v>
      </c>
      <c r="C1122" s="406" t="s">
        <v>2639</v>
      </c>
      <c r="D1122" s="405" t="s">
        <v>401</v>
      </c>
      <c r="F1122" s="443" t="str">
        <f t="shared" si="17"/>
        <v>3115 - Youthful Offender Block Grant Fund</v>
      </c>
    </row>
    <row r="1123" spans="1:6" ht="15" x14ac:dyDescent="0.25">
      <c r="A1123" s="405" t="s">
        <v>2640</v>
      </c>
      <c r="B1123" t="s">
        <v>363</v>
      </c>
      <c r="C1123" s="406" t="s">
        <v>2641</v>
      </c>
      <c r="D1123" s="405" t="s">
        <v>401</v>
      </c>
      <c r="F1123" s="443" t="str">
        <f t="shared" si="17"/>
        <v>3116 - Mass Transportation Fund</v>
      </c>
    </row>
    <row r="1124" spans="1:6" ht="15" x14ac:dyDescent="0.25">
      <c r="A1124" s="405" t="s">
        <v>2642</v>
      </c>
      <c r="B1124" t="s">
        <v>363</v>
      </c>
      <c r="C1124" s="406" t="s">
        <v>2643</v>
      </c>
      <c r="D1124" s="405" t="s">
        <v>401</v>
      </c>
      <c r="F1124" s="443" t="str">
        <f t="shared" si="17"/>
        <v>3117 - Alternative and Renewable Fuel and Vehicle Technology Fund</v>
      </c>
    </row>
    <row r="1125" spans="1:6" ht="15" x14ac:dyDescent="0.25">
      <c r="A1125" s="405" t="s">
        <v>2644</v>
      </c>
      <c r="B1125" t="s">
        <v>363</v>
      </c>
      <c r="C1125" s="406" t="s">
        <v>2645</v>
      </c>
      <c r="D1125" s="405" t="s">
        <v>401</v>
      </c>
      <c r="F1125" s="443" t="str">
        <f t="shared" si="17"/>
        <v>3118 - Voter Intimidation Restitution Fund</v>
      </c>
    </row>
    <row r="1126" spans="1:6" ht="15" x14ac:dyDescent="0.25">
      <c r="A1126" s="405" t="s">
        <v>2646</v>
      </c>
      <c r="B1126" t="s">
        <v>363</v>
      </c>
      <c r="C1126" s="406" t="s">
        <v>2647</v>
      </c>
      <c r="D1126" s="405" t="s">
        <v>401</v>
      </c>
      <c r="F1126" s="443" t="str">
        <f t="shared" si="17"/>
        <v>3119 - Air Quality Improvement Fund</v>
      </c>
    </row>
    <row r="1127" spans="1:6" ht="15" x14ac:dyDescent="0.25">
      <c r="A1127" s="405" t="s">
        <v>2648</v>
      </c>
      <c r="B1127" t="s">
        <v>363</v>
      </c>
      <c r="C1127" s="406" t="s">
        <v>2649</v>
      </c>
      <c r="D1127" s="405" t="s">
        <v>401</v>
      </c>
      <c r="F1127" s="443" t="str">
        <f t="shared" si="17"/>
        <v>3120 - State Fire Marshal Fireworks Enforcement and Disposal Fund</v>
      </c>
    </row>
    <row r="1128" spans="1:6" ht="15" x14ac:dyDescent="0.25">
      <c r="A1128" s="405" t="s">
        <v>2650</v>
      </c>
      <c r="B1128" t="s">
        <v>363</v>
      </c>
      <c r="C1128" s="406" t="s">
        <v>2651</v>
      </c>
      <c r="D1128" s="405" t="s">
        <v>401</v>
      </c>
      <c r="F1128" s="443" t="str">
        <f t="shared" si="17"/>
        <v>3121 - Occupational Safety and Health Fund</v>
      </c>
    </row>
    <row r="1129" spans="1:6" ht="15" x14ac:dyDescent="0.25">
      <c r="A1129" s="405" t="s">
        <v>2652</v>
      </c>
      <c r="B1129" t="s">
        <v>363</v>
      </c>
      <c r="C1129" s="406" t="s">
        <v>2653</v>
      </c>
      <c r="D1129" s="405" t="s">
        <v>401</v>
      </c>
      <c r="F1129" s="443" t="str">
        <f t="shared" si="17"/>
        <v>3122 - Enhanced Fleet Modernization Subaccount,High Polluter Repair or Removal Account</v>
      </c>
    </row>
    <row r="1130" spans="1:6" ht="15" x14ac:dyDescent="0.25">
      <c r="A1130" s="405" t="s">
        <v>2654</v>
      </c>
      <c r="B1130" t="s">
        <v>363</v>
      </c>
      <c r="C1130" s="406" t="s">
        <v>2655</v>
      </c>
      <c r="D1130" s="405" t="s">
        <v>401</v>
      </c>
      <c r="F1130" s="443" t="str">
        <f t="shared" si="17"/>
        <v>3123 - Coastal Act Services Fund</v>
      </c>
    </row>
    <row r="1131" spans="1:6" ht="15" x14ac:dyDescent="0.25">
      <c r="A1131" s="405" t="s">
        <v>2656</v>
      </c>
      <c r="B1131" t="s">
        <v>363</v>
      </c>
      <c r="C1131" s="406" t="s">
        <v>2657</v>
      </c>
      <c r="D1131" s="405" t="s">
        <v>401</v>
      </c>
      <c r="F1131" s="443" t="str">
        <f t="shared" si="17"/>
        <v>3124 - State Parks Preservation and Enhancement Fund</v>
      </c>
    </row>
    <row r="1132" spans="1:6" ht="15" x14ac:dyDescent="0.25">
      <c r="A1132" s="405" t="s">
        <v>2658</v>
      </c>
      <c r="B1132" t="s">
        <v>363</v>
      </c>
      <c r="C1132" s="406" t="s">
        <v>2659</v>
      </c>
      <c r="D1132" s="405" t="s">
        <v>401</v>
      </c>
      <c r="F1132" s="443" t="str">
        <f t="shared" si="17"/>
        <v>3125 - Low Income Energy Care Discount Fund</v>
      </c>
    </row>
    <row r="1133" spans="1:6" ht="15" x14ac:dyDescent="0.25">
      <c r="A1133" s="405" t="s">
        <v>2660</v>
      </c>
      <c r="B1133" t="s">
        <v>363</v>
      </c>
      <c r="C1133" s="406" t="s">
        <v>2661</v>
      </c>
      <c r="D1133" s="405" t="s">
        <v>401</v>
      </c>
      <c r="F1133" s="443" t="str">
        <f t="shared" si="17"/>
        <v>3126 - Low Income Energy Efficiency Fund</v>
      </c>
    </row>
    <row r="1134" spans="1:6" ht="15" x14ac:dyDescent="0.25">
      <c r="A1134" s="405" t="s">
        <v>2662</v>
      </c>
      <c r="B1134" t="s">
        <v>363</v>
      </c>
      <c r="C1134" s="406" t="s">
        <v>2663</v>
      </c>
      <c r="D1134" s="405" t="s">
        <v>401</v>
      </c>
      <c r="F1134" s="443" t="str">
        <f t="shared" si="17"/>
        <v>3127 - Solar Initiative Fund, California</v>
      </c>
    </row>
    <row r="1135" spans="1:6" ht="15" x14ac:dyDescent="0.25">
      <c r="A1135" s="405" t="s">
        <v>2664</v>
      </c>
      <c r="B1135" t="s">
        <v>363</v>
      </c>
      <c r="C1135" s="406" t="s">
        <v>2665</v>
      </c>
      <c r="D1135" s="405" t="s">
        <v>401</v>
      </c>
      <c r="F1135" s="443" t="str">
        <f t="shared" si="17"/>
        <v>3128 - Self Generation Incentive Program Fund</v>
      </c>
    </row>
    <row r="1136" spans="1:6" ht="15" x14ac:dyDescent="0.25">
      <c r="A1136" s="405" t="s">
        <v>2666</v>
      </c>
      <c r="B1136" t="s">
        <v>363</v>
      </c>
      <c r="C1136" s="406" t="s">
        <v>2667</v>
      </c>
      <c r="D1136" s="405" t="s">
        <v>401</v>
      </c>
      <c r="F1136" s="443" t="str">
        <f t="shared" si="17"/>
        <v>3129 - Energy Efficiency Fund</v>
      </c>
    </row>
    <row r="1137" spans="1:6" ht="15" x14ac:dyDescent="0.25">
      <c r="A1137" s="405" t="s">
        <v>2668</v>
      </c>
      <c r="B1137" t="s">
        <v>363</v>
      </c>
      <c r="C1137" s="406" t="s">
        <v>2669</v>
      </c>
      <c r="D1137" s="405" t="s">
        <v>401</v>
      </c>
      <c r="F1137" s="443" t="str">
        <f t="shared" si="17"/>
        <v>3130 - Inclosure Facilities Improvement Fund</v>
      </c>
    </row>
    <row r="1138" spans="1:6" ht="15" x14ac:dyDescent="0.25">
      <c r="A1138" s="405" t="s">
        <v>2670</v>
      </c>
      <c r="B1138" t="s">
        <v>363</v>
      </c>
      <c r="C1138" s="406" t="s">
        <v>2671</v>
      </c>
      <c r="D1138" s="405" t="s">
        <v>401</v>
      </c>
      <c r="F1138" s="443" t="str">
        <f t="shared" si="17"/>
        <v>3131 - California Bingo Fund</v>
      </c>
    </row>
    <row r="1139" spans="1:6" ht="15" x14ac:dyDescent="0.25">
      <c r="A1139" s="405" t="s">
        <v>2672</v>
      </c>
      <c r="B1139" t="s">
        <v>363</v>
      </c>
      <c r="C1139" s="406" t="s">
        <v>2673</v>
      </c>
      <c r="D1139" s="405" t="s">
        <v>401</v>
      </c>
      <c r="F1139" s="443" t="str">
        <f t="shared" si="17"/>
        <v>3132 - Charity Bingo Mitigation Fund</v>
      </c>
    </row>
    <row r="1140" spans="1:6" ht="15" x14ac:dyDescent="0.25">
      <c r="A1140" s="405" t="s">
        <v>2674</v>
      </c>
      <c r="B1140" t="s">
        <v>363</v>
      </c>
      <c r="C1140" s="406" t="s">
        <v>2675</v>
      </c>
      <c r="D1140" s="405" t="s">
        <v>401</v>
      </c>
      <c r="F1140" s="443" t="str">
        <f t="shared" si="17"/>
        <v>3133 - Managed Care Administrative Fines and Penalties Fund</v>
      </c>
    </row>
    <row r="1141" spans="1:6" ht="15" x14ac:dyDescent="0.25">
      <c r="A1141" s="405" t="s">
        <v>2676</v>
      </c>
      <c r="B1141" t="s">
        <v>363</v>
      </c>
      <c r="C1141" s="406" t="s">
        <v>2677</v>
      </c>
      <c r="D1141" s="405" t="s">
        <v>401</v>
      </c>
      <c r="F1141" s="443" t="str">
        <f t="shared" si="17"/>
        <v>3134 - School District Account, Underground Storage Tank Cleanup Fund</v>
      </c>
    </row>
    <row r="1142" spans="1:6" ht="15" x14ac:dyDescent="0.25">
      <c r="A1142" s="405" t="s">
        <v>2678</v>
      </c>
      <c r="B1142" t="s">
        <v>363</v>
      </c>
      <c r="C1142" s="406" t="s">
        <v>2679</v>
      </c>
      <c r="D1142" s="405" t="s">
        <v>401</v>
      </c>
      <c r="F1142" s="443" t="str">
        <f t="shared" si="17"/>
        <v>3135 - State Trial Court Operations Trust Fund</v>
      </c>
    </row>
    <row r="1143" spans="1:6" ht="15" x14ac:dyDescent="0.25">
      <c r="A1143" s="405" t="s">
        <v>2680</v>
      </c>
      <c r="B1143" t="s">
        <v>363</v>
      </c>
      <c r="C1143" s="406" t="s">
        <v>2681</v>
      </c>
      <c r="D1143" s="405" t="s">
        <v>401</v>
      </c>
      <c r="F1143" s="443" t="str">
        <f t="shared" si="17"/>
        <v>3136 - Foreclosure Consultant Regulation Fund</v>
      </c>
    </row>
    <row r="1144" spans="1:6" ht="15" x14ac:dyDescent="0.25">
      <c r="A1144" s="405" t="s">
        <v>2682</v>
      </c>
      <c r="B1144" t="s">
        <v>363</v>
      </c>
      <c r="C1144" s="406" t="s">
        <v>2683</v>
      </c>
      <c r="D1144" s="405" t="s">
        <v>401</v>
      </c>
      <c r="F1144" s="443" t="str">
        <f t="shared" si="17"/>
        <v>3137 - Emergency Medical Technician Certification Fund</v>
      </c>
    </row>
    <row r="1145" spans="1:6" ht="15" x14ac:dyDescent="0.25">
      <c r="A1145" s="405" t="s">
        <v>2684</v>
      </c>
      <c r="B1145" t="s">
        <v>363</v>
      </c>
      <c r="C1145" s="406" t="s">
        <v>2685</v>
      </c>
      <c r="D1145" s="405" t="s">
        <v>401</v>
      </c>
      <c r="F1145" s="443" t="str">
        <f t="shared" si="17"/>
        <v>3138 - Immediate and Critical Needs Account, State Court Facilities Construction Fund</v>
      </c>
    </row>
    <row r="1146" spans="1:6" ht="15" x14ac:dyDescent="0.25">
      <c r="A1146" s="405" t="s">
        <v>2686</v>
      </c>
      <c r="B1146" t="s">
        <v>363</v>
      </c>
      <c r="C1146" s="406" t="s">
        <v>2687</v>
      </c>
      <c r="D1146" s="405" t="s">
        <v>401</v>
      </c>
      <c r="F1146" s="443" t="str">
        <f t="shared" si="17"/>
        <v>3139 - Specialized License Plate Fund</v>
      </c>
    </row>
    <row r="1147" spans="1:6" ht="15" x14ac:dyDescent="0.25">
      <c r="A1147" s="405" t="s">
        <v>2688</v>
      </c>
      <c r="B1147" t="s">
        <v>363</v>
      </c>
      <c r="C1147" s="406" t="s">
        <v>2689</v>
      </c>
      <c r="D1147" s="405" t="s">
        <v>401</v>
      </c>
      <c r="F1147" s="443" t="str">
        <f t="shared" si="17"/>
        <v>3140 - State Dental Hygiene Fund</v>
      </c>
    </row>
    <row r="1148" spans="1:6" ht="15" x14ac:dyDescent="0.25">
      <c r="A1148" s="405" t="s">
        <v>2690</v>
      </c>
      <c r="B1148" t="s">
        <v>363</v>
      </c>
      <c r="C1148" s="406" t="s">
        <v>2691</v>
      </c>
      <c r="D1148" s="405" t="s">
        <v>401</v>
      </c>
      <c r="F1148" s="443" t="str">
        <f t="shared" si="17"/>
        <v>3141 - California Advanced Services Fund</v>
      </c>
    </row>
    <row r="1149" spans="1:6" ht="15" x14ac:dyDescent="0.25">
      <c r="A1149" s="405" t="s">
        <v>2692</v>
      </c>
      <c r="B1149" t="s">
        <v>363</v>
      </c>
      <c r="C1149" s="406" t="s">
        <v>2693</v>
      </c>
      <c r="D1149" s="405" t="s">
        <v>401</v>
      </c>
      <c r="F1149" s="443" t="str">
        <f t="shared" si="17"/>
        <v>3142 - State Dental Assistant Fund</v>
      </c>
    </row>
    <row r="1150" spans="1:6" ht="15" x14ac:dyDescent="0.25">
      <c r="A1150" s="405" t="s">
        <v>2694</v>
      </c>
      <c r="B1150" t="s">
        <v>363</v>
      </c>
      <c r="C1150" s="406" t="s">
        <v>2695</v>
      </c>
      <c r="D1150" s="405" t="s">
        <v>401</v>
      </c>
      <c r="F1150" s="443" t="str">
        <f t="shared" si="17"/>
        <v>3144 - Building Standards Administration Special Revolving Fund</v>
      </c>
    </row>
    <row r="1151" spans="1:6" ht="15" x14ac:dyDescent="0.25">
      <c r="A1151" s="405" t="s">
        <v>2696</v>
      </c>
      <c r="B1151" t="s">
        <v>363</v>
      </c>
      <c r="C1151" s="406" t="s">
        <v>2697</v>
      </c>
      <c r="D1151" s="405" t="s">
        <v>401</v>
      </c>
      <c r="F1151" s="443" t="str">
        <f t="shared" si="17"/>
        <v>3145 - Underground Storage Tank Petroleum Contamination Orphan Site Cleanup Fund</v>
      </c>
    </row>
    <row r="1152" spans="1:6" ht="15" x14ac:dyDescent="0.25">
      <c r="A1152" s="405" t="s">
        <v>2698</v>
      </c>
      <c r="B1152" t="s">
        <v>363</v>
      </c>
      <c r="C1152" s="406" t="s">
        <v>2699</v>
      </c>
      <c r="D1152" s="405" t="s">
        <v>401</v>
      </c>
      <c r="F1152" s="443" t="str">
        <f t="shared" si="17"/>
        <v>3146 - Drug and Alcohol Prevention and Treatment Fund</v>
      </c>
    </row>
    <row r="1153" spans="1:6" ht="15" x14ac:dyDescent="0.25">
      <c r="A1153" s="405" t="s">
        <v>2700</v>
      </c>
      <c r="B1153" t="s">
        <v>363</v>
      </c>
      <c r="C1153" s="406" t="s">
        <v>2701</v>
      </c>
      <c r="D1153" s="405" t="s">
        <v>401</v>
      </c>
      <c r="F1153" s="443" t="str">
        <f t="shared" si="17"/>
        <v>3147 - State Water Pollution Control Revolving Fund Small Community Grant Fund</v>
      </c>
    </row>
    <row r="1154" spans="1:6" ht="15" x14ac:dyDescent="0.25">
      <c r="A1154" s="405" t="s">
        <v>2702</v>
      </c>
      <c r="B1154" t="s">
        <v>363</v>
      </c>
      <c r="C1154" s="406" t="s">
        <v>2703</v>
      </c>
      <c r="D1154" s="405" t="s">
        <v>401</v>
      </c>
      <c r="F1154" s="443" t="str">
        <f t="shared" si="17"/>
        <v>3148 - Children and Families Health and Human Services Fund</v>
      </c>
    </row>
    <row r="1155" spans="1:6" ht="15" x14ac:dyDescent="0.25">
      <c r="A1155" s="405" t="s">
        <v>2704</v>
      </c>
      <c r="B1155" t="s">
        <v>363</v>
      </c>
      <c r="C1155" s="406" t="s">
        <v>2705</v>
      </c>
      <c r="D1155" s="405" t="s">
        <v>474</v>
      </c>
      <c r="F1155" s="443" t="str">
        <f t="shared" ref="F1155:F1218" si="18">_xlfn.CONCAT(A1155," - ",C1155)</f>
        <v>3149 - Local Safety and Protection Account, Transportation Tax Fund</v>
      </c>
    </row>
    <row r="1156" spans="1:6" ht="15" x14ac:dyDescent="0.25">
      <c r="A1156" s="405" t="s">
        <v>2706</v>
      </c>
      <c r="B1156" t="s">
        <v>363</v>
      </c>
      <c r="C1156" s="406" t="s">
        <v>2707</v>
      </c>
      <c r="D1156" s="405" t="s">
        <v>401</v>
      </c>
      <c r="F1156" s="443" t="str">
        <f t="shared" si="18"/>
        <v>3150 - State Public Works Enforcement Fund</v>
      </c>
    </row>
    <row r="1157" spans="1:6" ht="15" x14ac:dyDescent="0.25">
      <c r="A1157" s="405" t="s">
        <v>2708</v>
      </c>
      <c r="B1157" t="s">
        <v>363</v>
      </c>
      <c r="C1157" s="406" t="s">
        <v>2709</v>
      </c>
      <c r="D1157" s="405" t="s">
        <v>401</v>
      </c>
      <c r="F1157" s="443" t="str">
        <f t="shared" si="18"/>
        <v>3151 - Internal Health Information Integrity Quality Improvement Account</v>
      </c>
    </row>
    <row r="1158" spans="1:6" ht="15" x14ac:dyDescent="0.25">
      <c r="A1158" s="405" t="s">
        <v>2710</v>
      </c>
      <c r="B1158" t="s">
        <v>363</v>
      </c>
      <c r="C1158" s="406" t="s">
        <v>2711</v>
      </c>
      <c r="D1158" s="405" t="s">
        <v>401</v>
      </c>
      <c r="F1158" s="443" t="str">
        <f t="shared" si="18"/>
        <v>3152 - Labor Enforcement and Compliance Fund</v>
      </c>
    </row>
    <row r="1159" spans="1:6" ht="15" x14ac:dyDescent="0.25">
      <c r="A1159" s="405" t="s">
        <v>2712</v>
      </c>
      <c r="B1159" t="s">
        <v>363</v>
      </c>
      <c r="C1159" s="406" t="s">
        <v>2713</v>
      </c>
      <c r="D1159" s="405" t="s">
        <v>401</v>
      </c>
      <c r="F1159" s="443" t="str">
        <f t="shared" si="18"/>
        <v>3153 - Horse Racing Fund</v>
      </c>
    </row>
    <row r="1160" spans="1:6" ht="15" x14ac:dyDescent="0.25">
      <c r="A1160" s="405" t="s">
        <v>2714</v>
      </c>
      <c r="B1160" t="s">
        <v>363</v>
      </c>
      <c r="C1160" s="406" t="s">
        <v>2715</v>
      </c>
      <c r="D1160" s="405" t="s">
        <v>396</v>
      </c>
      <c r="F1160" s="443" t="str">
        <f t="shared" si="18"/>
        <v>3154 - State Park Access Fund</v>
      </c>
    </row>
    <row r="1161" spans="1:6" ht="15" x14ac:dyDescent="0.25">
      <c r="A1161" s="405" t="s">
        <v>2716</v>
      </c>
      <c r="B1161" t="s">
        <v>363</v>
      </c>
      <c r="C1161" s="406" t="s">
        <v>2717</v>
      </c>
      <c r="D1161" s="405" t="s">
        <v>401</v>
      </c>
      <c r="F1161" s="443" t="str">
        <f t="shared" si="18"/>
        <v>3155 - Lead-Related Construction Fund</v>
      </c>
    </row>
    <row r="1162" spans="1:6" ht="15" x14ac:dyDescent="0.25">
      <c r="A1162" s="405" t="s">
        <v>2718</v>
      </c>
      <c r="B1162" t="s">
        <v>363</v>
      </c>
      <c r="C1162" s="406" t="s">
        <v>2719</v>
      </c>
      <c r="D1162" s="405" t="s">
        <v>401</v>
      </c>
      <c r="F1162" s="443" t="str">
        <f t="shared" si="18"/>
        <v>3156 - Children's Health and Human Services Special Fund</v>
      </c>
    </row>
    <row r="1163" spans="1:6" ht="15" x14ac:dyDescent="0.25">
      <c r="A1163" s="405" t="s">
        <v>2720</v>
      </c>
      <c r="B1163" t="s">
        <v>363</v>
      </c>
      <c r="C1163" s="406" t="s">
        <v>2721</v>
      </c>
      <c r="D1163" s="405" t="s">
        <v>401</v>
      </c>
      <c r="F1163" s="443" t="str">
        <f t="shared" si="18"/>
        <v>3157 - Recreational Health Fund</v>
      </c>
    </row>
    <row r="1164" spans="1:6" ht="15" x14ac:dyDescent="0.25">
      <c r="A1164" s="405" t="s">
        <v>2722</v>
      </c>
      <c r="B1164" t="s">
        <v>363</v>
      </c>
      <c r="C1164" s="406" t="s">
        <v>2723</v>
      </c>
      <c r="D1164" s="405" t="s">
        <v>401</v>
      </c>
      <c r="F1164" s="443" t="str">
        <f t="shared" si="18"/>
        <v>3158 - Hospital Quality Assurance Revenue Fund</v>
      </c>
    </row>
    <row r="1165" spans="1:6" ht="15" x14ac:dyDescent="0.25">
      <c r="A1165" s="405" t="s">
        <v>2724</v>
      </c>
      <c r="B1165" t="s">
        <v>363</v>
      </c>
      <c r="C1165" s="406" t="s">
        <v>2725</v>
      </c>
      <c r="D1165" s="405" t="s">
        <v>401</v>
      </c>
      <c r="F1165" s="443" t="str">
        <f t="shared" si="18"/>
        <v>3159 - Arts and Entertainment Fund</v>
      </c>
    </row>
    <row r="1166" spans="1:6" ht="15" x14ac:dyDescent="0.25">
      <c r="A1166" s="405" t="s">
        <v>2726</v>
      </c>
      <c r="B1166" t="s">
        <v>363</v>
      </c>
      <c r="C1166" s="406" t="s">
        <v>2727</v>
      </c>
      <c r="D1166" s="405" t="s">
        <v>401</v>
      </c>
      <c r="F1166" s="443" t="str">
        <f t="shared" si="18"/>
        <v>3160 - Wastewater Operator Certification Fund</v>
      </c>
    </row>
    <row r="1167" spans="1:6" ht="15" x14ac:dyDescent="0.25">
      <c r="A1167" s="405" t="s">
        <v>2728</v>
      </c>
      <c r="B1167" t="s">
        <v>363</v>
      </c>
      <c r="C1167" s="406" t="s">
        <v>2729</v>
      </c>
      <c r="D1167" s="405" t="s">
        <v>401</v>
      </c>
      <c r="F1167" s="443" t="str">
        <f t="shared" si="18"/>
        <v>3161 - Science Center Fund</v>
      </c>
    </row>
    <row r="1168" spans="1:6" ht="15" x14ac:dyDescent="0.25">
      <c r="A1168" s="405" t="s">
        <v>2730</v>
      </c>
      <c r="B1168" t="s">
        <v>363</v>
      </c>
      <c r="C1168" s="406" t="s">
        <v>2731</v>
      </c>
      <c r="D1168" s="405" t="s">
        <v>401</v>
      </c>
      <c r="F1168" s="443" t="str">
        <f t="shared" si="18"/>
        <v>3162 - Gold Star License Plate Account, Specialized License Plate Fund</v>
      </c>
    </row>
    <row r="1169" spans="1:6" ht="15" x14ac:dyDescent="0.25">
      <c r="A1169" s="405" t="s">
        <v>2732</v>
      </c>
      <c r="B1169" t="s">
        <v>363</v>
      </c>
      <c r="C1169" s="406" t="s">
        <v>2733</v>
      </c>
      <c r="D1169" s="405" t="s">
        <v>401</v>
      </c>
      <c r="F1169" s="443" t="str">
        <f t="shared" si="18"/>
        <v>3163 - California Health Information Technology and Exchange Fund</v>
      </c>
    </row>
    <row r="1170" spans="1:6" ht="15" x14ac:dyDescent="0.25">
      <c r="A1170" s="405" t="s">
        <v>2734</v>
      </c>
      <c r="B1170" t="s">
        <v>363</v>
      </c>
      <c r="C1170" s="406" t="s">
        <v>2735</v>
      </c>
      <c r="D1170" s="405" t="s">
        <v>401</v>
      </c>
      <c r="F1170" s="443" t="str">
        <f t="shared" si="18"/>
        <v>3164 - Renewable Energy Resources Development Fee Trust Fund</v>
      </c>
    </row>
    <row r="1171" spans="1:6" ht="15" x14ac:dyDescent="0.25">
      <c r="A1171" s="405" t="s">
        <v>2736</v>
      </c>
      <c r="B1171" t="s">
        <v>363</v>
      </c>
      <c r="C1171" s="406" t="s">
        <v>2737</v>
      </c>
      <c r="D1171" s="405" t="s">
        <v>401</v>
      </c>
      <c r="F1171" s="443" t="str">
        <f t="shared" si="18"/>
        <v>3165 - Enterprise Zone Fund</v>
      </c>
    </row>
    <row r="1172" spans="1:6" ht="15" x14ac:dyDescent="0.25">
      <c r="A1172" s="405" t="s">
        <v>2738</v>
      </c>
      <c r="B1172" t="s">
        <v>363</v>
      </c>
      <c r="C1172" s="406" t="s">
        <v>2739</v>
      </c>
      <c r="D1172" s="405" t="s">
        <v>401</v>
      </c>
      <c r="F1172" s="443" t="str">
        <f t="shared" si="18"/>
        <v>3166 - Clean and Renewable Energy Business Financing Revolving Loan Fund</v>
      </c>
    </row>
    <row r="1173" spans="1:6" ht="15" x14ac:dyDescent="0.25">
      <c r="A1173" s="405" t="s">
        <v>2740</v>
      </c>
      <c r="B1173" t="s">
        <v>363</v>
      </c>
      <c r="C1173" s="406" t="s">
        <v>2741</v>
      </c>
      <c r="D1173" s="405" t="s">
        <v>401</v>
      </c>
      <c r="F1173" s="443" t="str">
        <f t="shared" si="18"/>
        <v>3167 - Skilled Nursing Facility Quality and Accountability Fund</v>
      </c>
    </row>
    <row r="1174" spans="1:6" ht="15" x14ac:dyDescent="0.25">
      <c r="A1174" s="405" t="s">
        <v>2742</v>
      </c>
      <c r="B1174" t="s">
        <v>363</v>
      </c>
      <c r="C1174" s="406" t="s">
        <v>2743</v>
      </c>
      <c r="D1174" s="405" t="s">
        <v>401</v>
      </c>
      <c r="F1174" s="443" t="str">
        <f t="shared" si="18"/>
        <v>3168 - Emergency Medical Air Transportation and Children's Coverage Fund</v>
      </c>
    </row>
    <row r="1175" spans="1:6" ht="15" x14ac:dyDescent="0.25">
      <c r="A1175" s="405" t="s">
        <v>2744</v>
      </c>
      <c r="B1175" t="s">
        <v>363</v>
      </c>
      <c r="C1175" s="406" t="s">
        <v>2745</v>
      </c>
      <c r="D1175" s="405" t="s">
        <v>401</v>
      </c>
      <c r="F1175" s="443" t="str">
        <f t="shared" si="18"/>
        <v>3169 - Juvenile Reentry Fund</v>
      </c>
    </row>
    <row r="1176" spans="1:6" ht="15" x14ac:dyDescent="0.25">
      <c r="A1176" s="405" t="s">
        <v>2746</v>
      </c>
      <c r="B1176" t="s">
        <v>363</v>
      </c>
      <c r="C1176" s="406" t="s">
        <v>2747</v>
      </c>
      <c r="D1176" s="405" t="s">
        <v>401</v>
      </c>
      <c r="F1176" s="443" t="str">
        <f t="shared" si="18"/>
        <v>3170 - Heritage Enrichment Resource Fund</v>
      </c>
    </row>
    <row r="1177" spans="1:6" ht="15" x14ac:dyDescent="0.25">
      <c r="A1177" s="405" t="s">
        <v>2748</v>
      </c>
      <c r="B1177" t="s">
        <v>363</v>
      </c>
      <c r="C1177" s="406" t="s">
        <v>2749</v>
      </c>
      <c r="D1177" s="405" t="s">
        <v>401</v>
      </c>
      <c r="F1177" s="443" t="str">
        <f t="shared" si="18"/>
        <v>3171 - Local Revenue Fund 2011</v>
      </c>
    </row>
    <row r="1178" spans="1:6" ht="15" x14ac:dyDescent="0.25">
      <c r="A1178" s="405" t="s">
        <v>2750</v>
      </c>
      <c r="B1178" t="s">
        <v>363</v>
      </c>
      <c r="C1178" s="406" t="s">
        <v>2751</v>
      </c>
      <c r="D1178" s="405" t="s">
        <v>401</v>
      </c>
      <c r="F1178" s="443" t="str">
        <f t="shared" si="18"/>
        <v>3172 - Public Hospital Investment, Improvement, and Incentive Fund</v>
      </c>
    </row>
    <row r="1179" spans="1:6" ht="15" x14ac:dyDescent="0.25">
      <c r="A1179" s="405" t="s">
        <v>2752</v>
      </c>
      <c r="B1179" t="s">
        <v>364</v>
      </c>
      <c r="C1179" s="406" t="s">
        <v>2753</v>
      </c>
      <c r="D1179" s="405" t="s">
        <v>249</v>
      </c>
      <c r="F1179" s="443" t="str">
        <f t="shared" si="18"/>
        <v>3175 - California Health Trust Fund</v>
      </c>
    </row>
    <row r="1180" spans="1:6" ht="15" x14ac:dyDescent="0.25">
      <c r="A1180" s="405" t="s">
        <v>2754</v>
      </c>
      <c r="B1180" t="s">
        <v>363</v>
      </c>
      <c r="C1180" s="406" t="s">
        <v>2755</v>
      </c>
      <c r="D1180" s="405" t="s">
        <v>401</v>
      </c>
      <c r="F1180" s="443" t="str">
        <f t="shared" si="18"/>
        <v>3176 - Trial Court Security Account, Local Revenue Fund 2011</v>
      </c>
    </row>
    <row r="1181" spans="1:6" ht="15" x14ac:dyDescent="0.25">
      <c r="A1181" s="405" t="s">
        <v>2756</v>
      </c>
      <c r="B1181" t="s">
        <v>363</v>
      </c>
      <c r="C1181" s="406" t="s">
        <v>2757</v>
      </c>
      <c r="D1181" s="405" t="s">
        <v>401</v>
      </c>
      <c r="F1181" s="443" t="str">
        <f t="shared" si="18"/>
        <v>3177 - Local Community Corrections Account, Local Revenue Fund 2011</v>
      </c>
    </row>
    <row r="1182" spans="1:6" ht="15" x14ac:dyDescent="0.25">
      <c r="A1182" s="405" t="s">
        <v>2758</v>
      </c>
      <c r="B1182" t="s">
        <v>363</v>
      </c>
      <c r="C1182" s="406" t="s">
        <v>2759</v>
      </c>
      <c r="D1182" s="405" t="s">
        <v>401</v>
      </c>
      <c r="F1182" s="443" t="str">
        <f t="shared" si="18"/>
        <v>3178 - Local Law Enforcement Services Account, Local Revenue Fund 2011</v>
      </c>
    </row>
    <row r="1183" spans="1:6" ht="15" x14ac:dyDescent="0.25">
      <c r="A1183" s="405" t="s">
        <v>2760</v>
      </c>
      <c r="B1183" t="s">
        <v>363</v>
      </c>
      <c r="C1183" s="406" t="s">
        <v>2761</v>
      </c>
      <c r="D1183" s="405" t="s">
        <v>401</v>
      </c>
      <c r="F1183" s="443" t="str">
        <f t="shared" si="18"/>
        <v>3179 - Mental Health Account, Local Revenue Fund 2011</v>
      </c>
    </row>
    <row r="1184" spans="1:6" ht="15" x14ac:dyDescent="0.25">
      <c r="A1184" s="405" t="s">
        <v>2762</v>
      </c>
      <c r="B1184" t="s">
        <v>363</v>
      </c>
      <c r="C1184" s="406" t="s">
        <v>2763</v>
      </c>
      <c r="D1184" s="405" t="s">
        <v>401</v>
      </c>
      <c r="F1184" s="443" t="str">
        <f t="shared" si="18"/>
        <v>3180 - District Attorney and Public Defender Account, Local Revenue Fund 2011</v>
      </c>
    </row>
    <row r="1185" spans="1:6" ht="15" x14ac:dyDescent="0.25">
      <c r="A1185" s="405" t="s">
        <v>2764</v>
      </c>
      <c r="B1185" t="s">
        <v>363</v>
      </c>
      <c r="C1185" s="406" t="s">
        <v>2765</v>
      </c>
      <c r="D1185" s="405" t="s">
        <v>401</v>
      </c>
      <c r="F1185" s="443" t="str">
        <f t="shared" si="18"/>
        <v>3181 - Juvenile Justice Account, Local Revenue Fund 2011</v>
      </c>
    </row>
    <row r="1186" spans="1:6" ht="15" x14ac:dyDescent="0.25">
      <c r="A1186" s="405" t="s">
        <v>2766</v>
      </c>
      <c r="B1186" t="s">
        <v>363</v>
      </c>
      <c r="C1186" s="406" t="s">
        <v>2767</v>
      </c>
      <c r="D1186" s="405" t="s">
        <v>401</v>
      </c>
      <c r="F1186" s="443" t="str">
        <f t="shared" si="18"/>
        <v>3182 - Health and Human Services Account, Local Revenue Fund 2011</v>
      </c>
    </row>
    <row r="1187" spans="1:6" ht="15" x14ac:dyDescent="0.25">
      <c r="A1187" s="405" t="s">
        <v>2768</v>
      </c>
      <c r="B1187" t="s">
        <v>363</v>
      </c>
      <c r="C1187" s="406" t="s">
        <v>2769</v>
      </c>
      <c r="D1187" s="405" t="s">
        <v>401</v>
      </c>
      <c r="F1187" s="443" t="str">
        <f t="shared" si="18"/>
        <v>3183 - Reserve Account, Local Revenue Fund 2011</v>
      </c>
    </row>
    <row r="1188" spans="1:6" ht="15" x14ac:dyDescent="0.25">
      <c r="A1188" s="405" t="s">
        <v>2770</v>
      </c>
      <c r="B1188" t="s">
        <v>363</v>
      </c>
      <c r="C1188" s="406" t="s">
        <v>2771</v>
      </c>
      <c r="D1188" s="405" t="s">
        <v>401</v>
      </c>
      <c r="F1188" s="443" t="str">
        <f t="shared" si="18"/>
        <v>3184 - Adult Protective Services Subaccount, Health and Human Services Account</v>
      </c>
    </row>
    <row r="1189" spans="1:6" ht="15" x14ac:dyDescent="0.25">
      <c r="A1189" s="405" t="s">
        <v>2772</v>
      </c>
      <c r="B1189" t="s">
        <v>363</v>
      </c>
      <c r="C1189" s="406" t="s">
        <v>2773</v>
      </c>
      <c r="D1189" s="405" t="s">
        <v>401</v>
      </c>
      <c r="F1189" s="443" t="str">
        <f t="shared" si="18"/>
        <v>3185 - Child Welfare Services Subaccount, Health and Human Services Account</v>
      </c>
    </row>
    <row r="1190" spans="1:6" ht="15" x14ac:dyDescent="0.25">
      <c r="A1190" s="405" t="s">
        <v>2774</v>
      </c>
      <c r="B1190" t="s">
        <v>363</v>
      </c>
      <c r="C1190" s="406" t="s">
        <v>2775</v>
      </c>
      <c r="D1190" s="405" t="s">
        <v>401</v>
      </c>
      <c r="F1190" s="443" t="str">
        <f t="shared" si="18"/>
        <v>3186 - Adoptions Subaccount, Health and Human Services Account</v>
      </c>
    </row>
    <row r="1191" spans="1:6" ht="15" x14ac:dyDescent="0.25">
      <c r="A1191" s="405" t="s">
        <v>2776</v>
      </c>
      <c r="B1191" t="s">
        <v>363</v>
      </c>
      <c r="C1191" s="406" t="s">
        <v>2777</v>
      </c>
      <c r="D1191" s="405" t="s">
        <v>401</v>
      </c>
      <c r="F1191" s="443" t="str">
        <f t="shared" si="18"/>
        <v>3187 - Adoption Assistance Program Subaccount, Health and Human Services Account</v>
      </c>
    </row>
    <row r="1192" spans="1:6" ht="15" x14ac:dyDescent="0.25">
      <c r="A1192" s="405" t="s">
        <v>2778</v>
      </c>
      <c r="B1192" t="s">
        <v>363</v>
      </c>
      <c r="C1192" s="406" t="s">
        <v>2779</v>
      </c>
      <c r="D1192" s="405" t="s">
        <v>401</v>
      </c>
      <c r="F1192" s="443" t="str">
        <f t="shared" si="18"/>
        <v>3188 - Child Abuse Prevention Subaccount, Health and Human Services Account</v>
      </c>
    </row>
    <row r="1193" spans="1:6" ht="15" x14ac:dyDescent="0.25">
      <c r="A1193" s="405" t="s">
        <v>2780</v>
      </c>
      <c r="B1193" t="s">
        <v>363</v>
      </c>
      <c r="C1193" s="406" t="s">
        <v>2781</v>
      </c>
      <c r="D1193" s="405" t="s">
        <v>401</v>
      </c>
      <c r="F1193" s="443" t="str">
        <f t="shared" si="18"/>
        <v>3189 - Women and Childrens Residential Treatment Services Subaccount, HHSA</v>
      </c>
    </row>
    <row r="1194" spans="1:6" ht="15" x14ac:dyDescent="0.25">
      <c r="A1194" s="405" t="s">
        <v>2782</v>
      </c>
      <c r="B1194" t="s">
        <v>363</v>
      </c>
      <c r="C1194" s="406" t="s">
        <v>2783</v>
      </c>
      <c r="D1194" s="405" t="s">
        <v>401</v>
      </c>
      <c r="F1194" s="443" t="str">
        <f t="shared" si="18"/>
        <v>3190 - Drug Court Subaccount, Health and Human Services Account</v>
      </c>
    </row>
    <row r="1195" spans="1:6" ht="15" x14ac:dyDescent="0.25">
      <c r="A1195" s="405" t="s">
        <v>2784</v>
      </c>
      <c r="B1195" t="s">
        <v>363</v>
      </c>
      <c r="C1195" s="406" t="s">
        <v>2785</v>
      </c>
      <c r="D1195" s="405" t="s">
        <v>401</v>
      </c>
      <c r="F1195" s="443" t="str">
        <f t="shared" si="18"/>
        <v>3191 - Nondrug Medi-Cal Substance Abuse Treatment Services Subaccount, HHSA</v>
      </c>
    </row>
    <row r="1196" spans="1:6" ht="15" x14ac:dyDescent="0.25">
      <c r="A1196" s="405" t="s">
        <v>2786</v>
      </c>
      <c r="B1196" t="s">
        <v>363</v>
      </c>
      <c r="C1196" s="406" t="s">
        <v>2787</v>
      </c>
      <c r="D1196" s="405" t="s">
        <v>401</v>
      </c>
      <c r="F1196" s="443" t="str">
        <f t="shared" si="18"/>
        <v>3192 - Drug Medi-Cal Subaccount, Health and Human Services Account</v>
      </c>
    </row>
    <row r="1197" spans="1:6" ht="15" x14ac:dyDescent="0.25">
      <c r="A1197" s="405" t="s">
        <v>2788</v>
      </c>
      <c r="B1197" t="s">
        <v>363</v>
      </c>
      <c r="C1197" s="406" t="s">
        <v>2789</v>
      </c>
      <c r="D1197" s="405" t="s">
        <v>401</v>
      </c>
      <c r="F1197" s="443" t="str">
        <f t="shared" si="18"/>
        <v>3193 - Youthful Offender Block Grant Subaccount, Juvenile Justice Account</v>
      </c>
    </row>
    <row r="1198" spans="1:6" ht="15" x14ac:dyDescent="0.25">
      <c r="A1198" s="405" t="s">
        <v>2790</v>
      </c>
      <c r="B1198" t="s">
        <v>363</v>
      </c>
      <c r="C1198" s="406" t="s">
        <v>2791</v>
      </c>
      <c r="D1198" s="405" t="s">
        <v>401</v>
      </c>
      <c r="F1198" s="443" t="str">
        <f t="shared" si="18"/>
        <v>3194 - Juvenile Reentry Grant Subaccount, Juvenile Justice Account</v>
      </c>
    </row>
    <row r="1199" spans="1:6" ht="15" x14ac:dyDescent="0.25">
      <c r="A1199" s="405" t="s">
        <v>2792</v>
      </c>
      <c r="B1199" t="s">
        <v>363</v>
      </c>
      <c r="C1199" s="406" t="s">
        <v>2793</v>
      </c>
      <c r="D1199" s="405" t="s">
        <v>401</v>
      </c>
      <c r="F1199" s="443" t="str">
        <f t="shared" si="18"/>
        <v>3195 - Carpet Stewardship Account, Integrated Waste Management Fund</v>
      </c>
    </row>
    <row r="1200" spans="1:6" ht="15" x14ac:dyDescent="0.25">
      <c r="A1200" s="405" t="s">
        <v>2794</v>
      </c>
      <c r="B1200" t="s">
        <v>363</v>
      </c>
      <c r="C1200" s="406" t="s">
        <v>2795</v>
      </c>
      <c r="D1200" s="405" t="s">
        <v>401</v>
      </c>
      <c r="F1200" s="443" t="str">
        <f t="shared" si="18"/>
        <v>3196 - Carpet Stewardship Penalty Subaccount, Integrated Waste Management Fund</v>
      </c>
    </row>
    <row r="1201" spans="1:6" ht="15" x14ac:dyDescent="0.25">
      <c r="A1201" s="405" t="s">
        <v>2796</v>
      </c>
      <c r="B1201" t="s">
        <v>363</v>
      </c>
      <c r="C1201" s="406" t="s">
        <v>2797</v>
      </c>
      <c r="D1201" s="405" t="s">
        <v>401</v>
      </c>
      <c r="F1201" s="443" t="str">
        <f t="shared" si="18"/>
        <v>3197 - Undistributed Account, Local Revenue Fund 2011</v>
      </c>
    </row>
    <row r="1202" spans="1:6" ht="15" x14ac:dyDescent="0.25">
      <c r="A1202" s="405" t="s">
        <v>2798</v>
      </c>
      <c r="B1202" t="s">
        <v>363</v>
      </c>
      <c r="C1202" s="406" t="s">
        <v>2799</v>
      </c>
      <c r="D1202" s="405" t="s">
        <v>401</v>
      </c>
      <c r="F1202" s="443" t="str">
        <f t="shared" si="18"/>
        <v>3198 - Foster Care Assistance Subaccount, Health and Human Services Account</v>
      </c>
    </row>
    <row r="1203" spans="1:6" ht="15" x14ac:dyDescent="0.25">
      <c r="A1203" s="405" t="s">
        <v>2800</v>
      </c>
      <c r="B1203" t="s">
        <v>363</v>
      </c>
      <c r="C1203" s="406" t="s">
        <v>2801</v>
      </c>
      <c r="D1203" s="405" t="s">
        <v>401</v>
      </c>
      <c r="F1203" s="443" t="str">
        <f t="shared" si="18"/>
        <v>3199 - Foster Care Administration Subaccount, Health and Human Services Account</v>
      </c>
    </row>
    <row r="1204" spans="1:6" ht="15" x14ac:dyDescent="0.25">
      <c r="A1204" s="405" t="s">
        <v>2802</v>
      </c>
      <c r="B1204" t="s">
        <v>363</v>
      </c>
      <c r="C1204" s="406" t="s">
        <v>2803</v>
      </c>
      <c r="D1204" s="405" t="s">
        <v>401</v>
      </c>
      <c r="F1204" s="443" t="str">
        <f t="shared" si="18"/>
        <v>3200 - CalWORKs Maintenance of Effort Subaccount, Sales Tax Account</v>
      </c>
    </row>
    <row r="1205" spans="1:6" ht="15" x14ac:dyDescent="0.25">
      <c r="A1205" s="405" t="s">
        <v>2804</v>
      </c>
      <c r="B1205" t="s">
        <v>363</v>
      </c>
      <c r="C1205" s="406" t="s">
        <v>2805</v>
      </c>
      <c r="D1205" s="405" t="s">
        <v>401</v>
      </c>
      <c r="F1205" s="443" t="str">
        <f t="shared" si="18"/>
        <v>3201 - Low Income Health Program MCE Out-of-Network Emergency Care Services Fund</v>
      </c>
    </row>
    <row r="1206" spans="1:6" ht="15" x14ac:dyDescent="0.25">
      <c r="A1206" s="405" t="s">
        <v>2806</v>
      </c>
      <c r="B1206" t="s">
        <v>363</v>
      </c>
      <c r="C1206" s="406" t="s">
        <v>2807</v>
      </c>
      <c r="D1206" s="405" t="s">
        <v>401</v>
      </c>
      <c r="F1206" s="443" t="str">
        <f t="shared" si="18"/>
        <v>3202 - Architectural Paint Stewardship Account, Integrated Waste Management Fund</v>
      </c>
    </row>
    <row r="1207" spans="1:6" ht="15" x14ac:dyDescent="0.25">
      <c r="A1207" s="405" t="s">
        <v>2808</v>
      </c>
      <c r="B1207" t="s">
        <v>363</v>
      </c>
      <c r="C1207" s="406" t="s">
        <v>2809</v>
      </c>
      <c r="D1207" s="405" t="s">
        <v>401</v>
      </c>
      <c r="F1207" s="443" t="str">
        <f t="shared" si="18"/>
        <v>3203 - Architectural Paint Stewardship Penalty Subaccount, Integrated Waste Management</v>
      </c>
    </row>
    <row r="1208" spans="1:6" ht="15" x14ac:dyDescent="0.25">
      <c r="A1208" s="405" t="s">
        <v>2810</v>
      </c>
      <c r="B1208" t="s">
        <v>363</v>
      </c>
      <c r="C1208" s="406" t="s">
        <v>2811</v>
      </c>
      <c r="D1208" s="405" t="s">
        <v>401</v>
      </c>
      <c r="F1208" s="443" t="str">
        <f t="shared" si="18"/>
        <v>3204 - Entertainment Work Permit Fund</v>
      </c>
    </row>
    <row r="1209" spans="1:6" ht="15" x14ac:dyDescent="0.25">
      <c r="A1209" s="405" t="s">
        <v>2812</v>
      </c>
      <c r="B1209" t="s">
        <v>363</v>
      </c>
      <c r="C1209" s="406" t="s">
        <v>2813</v>
      </c>
      <c r="D1209" s="405" t="s">
        <v>401</v>
      </c>
      <c r="F1209" s="443" t="str">
        <f t="shared" si="18"/>
        <v>3205 - Appliance Efficiency Enforcement Subaccount, Energy Resources Programs Account</v>
      </c>
    </row>
    <row r="1210" spans="1:6" ht="15" x14ac:dyDescent="0.25">
      <c r="A1210" s="405" t="s">
        <v>2814</v>
      </c>
      <c r="B1210" t="s">
        <v>363</v>
      </c>
      <c r="C1210" s="406" t="s">
        <v>2815</v>
      </c>
      <c r="D1210" s="405" t="s">
        <v>401</v>
      </c>
      <c r="F1210" s="443" t="str">
        <f t="shared" si="18"/>
        <v>3206 - Juvenile Justice Block Grant Fund</v>
      </c>
    </row>
    <row r="1211" spans="1:6" ht="15" x14ac:dyDescent="0.25">
      <c r="A1211" s="405" t="s">
        <v>2816</v>
      </c>
      <c r="B1211" t="s">
        <v>363</v>
      </c>
      <c r="C1211" s="406" t="s">
        <v>2817</v>
      </c>
      <c r="D1211" s="405" t="s">
        <v>396</v>
      </c>
      <c r="F1211" s="443" t="str">
        <f t="shared" si="18"/>
        <v>3207 - Education Protection Account</v>
      </c>
    </row>
    <row r="1212" spans="1:6" ht="15" x14ac:dyDescent="0.25">
      <c r="A1212" s="405" t="s">
        <v>2818</v>
      </c>
      <c r="B1212" t="s">
        <v>363</v>
      </c>
      <c r="C1212" s="406" t="s">
        <v>2819</v>
      </c>
      <c r="D1212" s="405" t="s">
        <v>401</v>
      </c>
      <c r="F1212" s="443" t="str">
        <f t="shared" si="18"/>
        <v>3209 - Health Plan Improvement Trust Fund</v>
      </c>
    </row>
    <row r="1213" spans="1:6" ht="15" x14ac:dyDescent="0.25">
      <c r="A1213" s="405" t="s">
        <v>2820</v>
      </c>
      <c r="B1213" t="s">
        <v>363</v>
      </c>
      <c r="C1213" s="406" t="s">
        <v>2821</v>
      </c>
      <c r="D1213" s="405" t="s">
        <v>401</v>
      </c>
      <c r="F1213" s="443" t="str">
        <f t="shared" si="18"/>
        <v>3210 - Davis-Dolwig Account, California Water Resources Development Bond Fund</v>
      </c>
    </row>
    <row r="1214" spans="1:6" ht="15" x14ac:dyDescent="0.25">
      <c r="A1214" s="405" t="s">
        <v>2822</v>
      </c>
      <c r="B1214" t="s">
        <v>363</v>
      </c>
      <c r="C1214" s="406" t="s">
        <v>2823</v>
      </c>
      <c r="D1214" s="405" t="s">
        <v>401</v>
      </c>
      <c r="F1214" s="443" t="str">
        <f t="shared" si="18"/>
        <v>3211 - Electric Program Investment Charge Fund</v>
      </c>
    </row>
    <row r="1215" spans="1:6" ht="15" x14ac:dyDescent="0.25">
      <c r="A1215" s="405" t="s">
        <v>2824</v>
      </c>
      <c r="B1215" t="s">
        <v>363</v>
      </c>
      <c r="C1215" s="406" t="s">
        <v>2825</v>
      </c>
      <c r="D1215" s="405" t="s">
        <v>401</v>
      </c>
      <c r="F1215" s="443" t="str">
        <f t="shared" si="18"/>
        <v>3212 - Timber Regulation and Forest Restoration Fund</v>
      </c>
    </row>
    <row r="1216" spans="1:6" ht="15" x14ac:dyDescent="0.25">
      <c r="A1216" s="405" t="s">
        <v>2826</v>
      </c>
      <c r="B1216" t="s">
        <v>363</v>
      </c>
      <c r="C1216" s="406" t="s">
        <v>2827</v>
      </c>
      <c r="D1216" s="405" t="s">
        <v>401</v>
      </c>
      <c r="F1216" s="443" t="str">
        <f t="shared" si="18"/>
        <v>3213 - Long-Term Care Quality Assurance Fund</v>
      </c>
    </row>
    <row r="1217" spans="1:6" ht="15" x14ac:dyDescent="0.25">
      <c r="A1217" s="405" t="s">
        <v>2828</v>
      </c>
      <c r="B1217" t="s">
        <v>363</v>
      </c>
      <c r="C1217" s="406" t="s">
        <v>2829</v>
      </c>
      <c r="D1217" s="405" t="s">
        <v>401</v>
      </c>
      <c r="F1217" s="443" t="str">
        <f t="shared" si="18"/>
        <v>3214 - Support Services Account, Local Revenue Fund 2011</v>
      </c>
    </row>
    <row r="1218" spans="1:6" ht="15" x14ac:dyDescent="0.25">
      <c r="A1218" s="405" t="s">
        <v>2830</v>
      </c>
      <c r="B1218" t="s">
        <v>363</v>
      </c>
      <c r="C1218" s="406" t="s">
        <v>2831</v>
      </c>
      <c r="D1218" s="405" t="s">
        <v>401</v>
      </c>
      <c r="F1218" s="443" t="str">
        <f t="shared" si="18"/>
        <v>3215 - Law Enforcement Services Account, Local Revenue Fund 2011</v>
      </c>
    </row>
    <row r="1219" spans="1:6" ht="15" x14ac:dyDescent="0.25">
      <c r="A1219" s="405" t="s">
        <v>2832</v>
      </c>
      <c r="B1219" t="s">
        <v>363</v>
      </c>
      <c r="C1219" s="406" t="s">
        <v>2833</v>
      </c>
      <c r="D1219" s="405" t="s">
        <v>401</v>
      </c>
      <c r="F1219" s="443" t="str">
        <f t="shared" ref="F1219:F1282" si="19">_xlfn.CONCAT(A1219," - ",C1219)</f>
        <v>3216 - Protective Services Subaccount, Support Services Account</v>
      </c>
    </row>
    <row r="1220" spans="1:6" ht="15" x14ac:dyDescent="0.25">
      <c r="A1220" s="405" t="s">
        <v>2834</v>
      </c>
      <c r="B1220" t="s">
        <v>363</v>
      </c>
      <c r="C1220" s="406" t="s">
        <v>2835</v>
      </c>
      <c r="D1220" s="405" t="s">
        <v>401</v>
      </c>
      <c r="F1220" s="443" t="str">
        <f t="shared" si="19"/>
        <v>3217 - Behavioral Health Subaccount, Support Services Account</v>
      </c>
    </row>
    <row r="1221" spans="1:6" ht="15" x14ac:dyDescent="0.25">
      <c r="A1221" s="405" t="s">
        <v>2836</v>
      </c>
      <c r="B1221" t="s">
        <v>363</v>
      </c>
      <c r="C1221" s="406" t="s">
        <v>2837</v>
      </c>
      <c r="D1221" s="405" t="s">
        <v>401</v>
      </c>
      <c r="F1221" s="443" t="str">
        <f t="shared" si="19"/>
        <v>3218 - Support Services Growth Subaccount, Sales and Use Tax Growth Account</v>
      </c>
    </row>
    <row r="1222" spans="1:6" ht="15" x14ac:dyDescent="0.25">
      <c r="A1222" s="405" t="s">
        <v>2838</v>
      </c>
      <c r="B1222" t="s">
        <v>363</v>
      </c>
      <c r="C1222" s="406" t="s">
        <v>2839</v>
      </c>
      <c r="D1222" s="405" t="s">
        <v>401</v>
      </c>
      <c r="F1222" s="443" t="str">
        <f t="shared" si="19"/>
        <v>3219 - County Intervention Support Services Subaccount, Support Services Account</v>
      </c>
    </row>
    <row r="1223" spans="1:6" ht="15" x14ac:dyDescent="0.25">
      <c r="A1223" s="405" t="s">
        <v>2840</v>
      </c>
      <c r="B1223" t="s">
        <v>363</v>
      </c>
      <c r="C1223" s="406" t="s">
        <v>2841</v>
      </c>
      <c r="D1223" s="405" t="s">
        <v>401</v>
      </c>
      <c r="F1223" s="443" t="str">
        <f t="shared" si="19"/>
        <v>3220 - Law Enforcement Services Growth Subaccount, Sales and Use Tax Growth Account</v>
      </c>
    </row>
    <row r="1224" spans="1:6" ht="15" x14ac:dyDescent="0.25">
      <c r="A1224" s="405" t="s">
        <v>2842</v>
      </c>
      <c r="B1224" t="s">
        <v>363</v>
      </c>
      <c r="C1224" s="406" t="s">
        <v>2843</v>
      </c>
      <c r="D1224" s="405" t="s">
        <v>401</v>
      </c>
      <c r="F1224" s="443" t="str">
        <f t="shared" si="19"/>
        <v>3221 - Trial Court Security Subaccount, Law Enforcement Services Account</v>
      </c>
    </row>
    <row r="1225" spans="1:6" ht="15" x14ac:dyDescent="0.25">
      <c r="A1225" s="405" t="s">
        <v>2844</v>
      </c>
      <c r="B1225" t="s">
        <v>363</v>
      </c>
      <c r="C1225" s="406" t="s">
        <v>2845</v>
      </c>
      <c r="D1225" s="405" t="s">
        <v>401</v>
      </c>
      <c r="F1225" s="443" t="str">
        <f t="shared" si="19"/>
        <v>3222 - Enhancing Law Enforcement Activities Subaccount, Law Enforcement Services Accoun</v>
      </c>
    </row>
    <row r="1226" spans="1:6" ht="15" x14ac:dyDescent="0.25">
      <c r="A1226" s="405" t="s">
        <v>2846</v>
      </c>
      <c r="B1226" t="s">
        <v>363</v>
      </c>
      <c r="C1226" s="406" t="s">
        <v>2847</v>
      </c>
      <c r="D1226" s="405" t="s">
        <v>401</v>
      </c>
      <c r="F1226" s="443" t="str">
        <f t="shared" si="19"/>
        <v>3223 - Community Corrections Subaccount, Law Enforcement Services Account</v>
      </c>
    </row>
    <row r="1227" spans="1:6" ht="15" x14ac:dyDescent="0.25">
      <c r="A1227" s="405" t="s">
        <v>2848</v>
      </c>
      <c r="B1227" t="s">
        <v>363</v>
      </c>
      <c r="C1227" s="406" t="s">
        <v>2849</v>
      </c>
      <c r="D1227" s="405" t="s">
        <v>401</v>
      </c>
      <c r="F1227" s="443" t="str">
        <f t="shared" si="19"/>
        <v>3224 - District Attorney and Public Defender Subaccount, Law Enforcement Services Acct</v>
      </c>
    </row>
    <row r="1228" spans="1:6" ht="15" x14ac:dyDescent="0.25">
      <c r="A1228" s="405" t="s">
        <v>2850</v>
      </c>
      <c r="B1228" t="s">
        <v>363</v>
      </c>
      <c r="C1228" s="406" t="s">
        <v>2851</v>
      </c>
      <c r="D1228" s="405" t="s">
        <v>401</v>
      </c>
      <c r="F1228" s="443" t="str">
        <f t="shared" si="19"/>
        <v>3225 - Juvenile Justice Subaccount, Law Enforcement Services Account</v>
      </c>
    </row>
    <row r="1229" spans="1:6" ht="15" x14ac:dyDescent="0.25">
      <c r="A1229" s="405" t="s">
        <v>2852</v>
      </c>
      <c r="B1229" t="s">
        <v>363</v>
      </c>
      <c r="C1229" s="406" t="s">
        <v>2853</v>
      </c>
      <c r="D1229" s="405" t="s">
        <v>401</v>
      </c>
      <c r="F1229" s="443" t="str">
        <f t="shared" si="19"/>
        <v>3226 - Juvenile Reentry Grant Special Account, Juvenile Justice Subaccount</v>
      </c>
    </row>
    <row r="1230" spans="1:6" ht="15" x14ac:dyDescent="0.25">
      <c r="A1230" s="405" t="s">
        <v>2854</v>
      </c>
      <c r="B1230" t="s">
        <v>363</v>
      </c>
      <c r="C1230" s="406" t="s">
        <v>2855</v>
      </c>
      <c r="D1230" s="405" t="s">
        <v>401</v>
      </c>
      <c r="F1230" s="443" t="str">
        <f t="shared" si="19"/>
        <v>3227 - Youthful Offender Block Grant Special Account, Juvenile Justice Subaccount</v>
      </c>
    </row>
    <row r="1231" spans="1:6" ht="15" x14ac:dyDescent="0.25">
      <c r="A1231" s="405" t="s">
        <v>2856</v>
      </c>
      <c r="B1231" t="s">
        <v>363</v>
      </c>
      <c r="C1231" s="406" t="s">
        <v>2857</v>
      </c>
      <c r="D1231" s="405" t="s">
        <v>401</v>
      </c>
      <c r="F1231" s="443" t="str">
        <f t="shared" si="19"/>
        <v>3228 - Greenhouse Gas Reduction Fund</v>
      </c>
    </row>
    <row r="1232" spans="1:6" ht="15" x14ac:dyDescent="0.25">
      <c r="A1232" s="405" t="s">
        <v>2858</v>
      </c>
      <c r="B1232" t="s">
        <v>363</v>
      </c>
      <c r="C1232" s="406" t="s">
        <v>2859</v>
      </c>
      <c r="D1232" s="405" t="s">
        <v>401</v>
      </c>
      <c r="F1232" s="443" t="str">
        <f t="shared" si="19"/>
        <v>3229 - Sales and Use Tax Growth Account, Local Revenue Fund 2011</v>
      </c>
    </row>
    <row r="1233" spans="1:6" ht="15" x14ac:dyDescent="0.25">
      <c r="A1233" s="405" t="s">
        <v>2860</v>
      </c>
      <c r="B1233" t="s">
        <v>363</v>
      </c>
      <c r="C1233" s="406" t="s">
        <v>2861</v>
      </c>
      <c r="D1233" s="405" t="s">
        <v>401</v>
      </c>
      <c r="F1233" s="443" t="str">
        <f t="shared" si="19"/>
        <v>3230 - Juvenile Justice Growth Special Account, Law Enforcement Services Growth Subacc</v>
      </c>
    </row>
    <row r="1234" spans="1:6" ht="15" x14ac:dyDescent="0.25">
      <c r="A1234" s="405" t="s">
        <v>2862</v>
      </c>
      <c r="B1234" t="s">
        <v>363</v>
      </c>
      <c r="C1234" s="406" t="s">
        <v>2863</v>
      </c>
      <c r="D1234" s="405" t="s">
        <v>401</v>
      </c>
      <c r="F1234" s="443" t="str">
        <f t="shared" si="19"/>
        <v>3231 - Enhancing Law Enforcement Activities Growth Special Account, Enhancing Law Enfo</v>
      </c>
    </row>
    <row r="1235" spans="1:6" ht="15" x14ac:dyDescent="0.25">
      <c r="A1235" s="405" t="s">
        <v>2864</v>
      </c>
      <c r="B1235" t="s">
        <v>363</v>
      </c>
      <c r="C1235" s="406" t="s">
        <v>2865</v>
      </c>
      <c r="D1235" s="405" t="s">
        <v>401</v>
      </c>
      <c r="F1235" s="443" t="str">
        <f t="shared" si="19"/>
        <v>3232 - District Attorney and Public Defender Growth Special Account, Law Enforcement S</v>
      </c>
    </row>
    <row r="1236" spans="1:6" ht="15" x14ac:dyDescent="0.25">
      <c r="A1236" s="405" t="s">
        <v>2866</v>
      </c>
      <c r="B1236" t="s">
        <v>363</v>
      </c>
      <c r="C1236" s="406" t="s">
        <v>2867</v>
      </c>
      <c r="D1236" s="405" t="s">
        <v>401</v>
      </c>
      <c r="F1236" s="443" t="str">
        <f t="shared" si="19"/>
        <v>3233 - Community Corrections Growth Special Account, Law Enforcement Services Growth S</v>
      </c>
    </row>
    <row r="1237" spans="1:6" ht="15" x14ac:dyDescent="0.25">
      <c r="A1237" s="405" t="s">
        <v>2868</v>
      </c>
      <c r="B1237" t="s">
        <v>363</v>
      </c>
      <c r="C1237" s="406" t="s">
        <v>2869</v>
      </c>
      <c r="D1237" s="405" t="s">
        <v>401</v>
      </c>
      <c r="F1237" s="443" t="str">
        <f t="shared" si="19"/>
        <v>3234 - Trial Court Security Growth Special Account, Law Enforcement Services Growth Su</v>
      </c>
    </row>
    <row r="1238" spans="1:6" ht="15" x14ac:dyDescent="0.25">
      <c r="A1238" s="405" t="s">
        <v>2870</v>
      </c>
      <c r="B1238" t="s">
        <v>363</v>
      </c>
      <c r="C1238" s="406" t="s">
        <v>2871</v>
      </c>
      <c r="D1238" s="405" t="s">
        <v>401</v>
      </c>
      <c r="F1238" s="443" t="str">
        <f t="shared" si="19"/>
        <v>3235 - Behavioral Health Services Growth Special Account, Support Services Growth Subac</v>
      </c>
    </row>
    <row r="1239" spans="1:6" ht="15" x14ac:dyDescent="0.25">
      <c r="A1239" s="405" t="s">
        <v>2872</v>
      </c>
      <c r="B1239" t="s">
        <v>363</v>
      </c>
      <c r="C1239" s="406" t="s">
        <v>2873</v>
      </c>
      <c r="D1239" s="405" t="s">
        <v>401</v>
      </c>
      <c r="F1239" s="443" t="str">
        <f t="shared" si="19"/>
        <v>3236 - Protective Services Growth Special Account, Support Services Growth Subaccount</v>
      </c>
    </row>
    <row r="1240" spans="1:6" ht="15" x14ac:dyDescent="0.25">
      <c r="A1240" s="405" t="s">
        <v>2874</v>
      </c>
      <c r="B1240" t="s">
        <v>363</v>
      </c>
      <c r="C1240" s="406" t="s">
        <v>2875</v>
      </c>
      <c r="D1240" s="405" t="s">
        <v>401</v>
      </c>
      <c r="F1240" s="443" t="str">
        <f t="shared" si="19"/>
        <v>3237 - Cost of Implementation Account, Air Pollution Control Fund</v>
      </c>
    </row>
    <row r="1241" spans="1:6" ht="15" x14ac:dyDescent="0.25">
      <c r="A1241" s="405" t="s">
        <v>2876</v>
      </c>
      <c r="B1241" t="s">
        <v>363</v>
      </c>
      <c r="C1241" s="406" t="s">
        <v>2877</v>
      </c>
      <c r="D1241" s="405" t="s">
        <v>401</v>
      </c>
      <c r="F1241" s="443" t="str">
        <f t="shared" si="19"/>
        <v>3238 - State Parks Revenue Incentive Subaccount, State Parks and Recreation Fund</v>
      </c>
    </row>
    <row r="1242" spans="1:6" ht="15" x14ac:dyDescent="0.25">
      <c r="A1242" s="405" t="s">
        <v>2878</v>
      </c>
      <c r="B1242" t="s">
        <v>363</v>
      </c>
      <c r="C1242" s="406" t="s">
        <v>2879</v>
      </c>
      <c r="D1242" s="405" t="s">
        <v>401</v>
      </c>
      <c r="F1242" s="443" t="str">
        <f t="shared" si="19"/>
        <v>3239 - Women and Childrens Residential Treatment Services Special Account</v>
      </c>
    </row>
    <row r="1243" spans="1:6" ht="15" x14ac:dyDescent="0.25">
      <c r="A1243" s="405" t="s">
        <v>2880</v>
      </c>
      <c r="B1243" t="s">
        <v>363</v>
      </c>
      <c r="C1243" s="406" t="s">
        <v>2881</v>
      </c>
      <c r="D1243" s="405" t="s">
        <v>401</v>
      </c>
      <c r="F1243" s="443" t="str">
        <f t="shared" si="19"/>
        <v>3240 - Secondhand Dealer and Pawnbroker Fund</v>
      </c>
    </row>
    <row r="1244" spans="1:6" ht="15" x14ac:dyDescent="0.25">
      <c r="A1244" s="405" t="s">
        <v>2882</v>
      </c>
      <c r="B1244" t="s">
        <v>363</v>
      </c>
      <c r="C1244" s="406" t="s">
        <v>2883</v>
      </c>
      <c r="D1244" s="405" t="s">
        <v>401</v>
      </c>
      <c r="F1244" s="443" t="str">
        <f t="shared" si="19"/>
        <v>3241 - Coho Salmon Recovery Account, Fish and Game Preservation Fund</v>
      </c>
    </row>
    <row r="1245" spans="1:6" ht="15" x14ac:dyDescent="0.25">
      <c r="A1245" s="405" t="s">
        <v>2884</v>
      </c>
      <c r="B1245" t="s">
        <v>363</v>
      </c>
      <c r="C1245" s="406" t="s">
        <v>2885</v>
      </c>
      <c r="D1245" s="405" t="s">
        <v>401</v>
      </c>
      <c r="F1245" s="443" t="str">
        <f t="shared" si="19"/>
        <v>3242 - Child Performer Services Permit Fund</v>
      </c>
    </row>
    <row r="1246" spans="1:6" ht="15" x14ac:dyDescent="0.25">
      <c r="A1246" s="405" t="s">
        <v>2886</v>
      </c>
      <c r="B1246" t="s">
        <v>363</v>
      </c>
      <c r="C1246" s="406" t="s">
        <v>2887</v>
      </c>
      <c r="D1246" s="405" t="s">
        <v>401</v>
      </c>
      <c r="F1246" s="443" t="str">
        <f t="shared" si="19"/>
        <v>3243 - San Francisco Vehicle Assessment Fund</v>
      </c>
    </row>
    <row r="1247" spans="1:6" ht="15" x14ac:dyDescent="0.25">
      <c r="A1247" s="405" t="s">
        <v>2888</v>
      </c>
      <c r="B1247" t="s">
        <v>363</v>
      </c>
      <c r="C1247" s="406" t="s">
        <v>2889</v>
      </c>
      <c r="D1247" s="405" t="s">
        <v>401</v>
      </c>
      <c r="F1247" s="443" t="str">
        <f t="shared" si="19"/>
        <v>3244 - Political Disclosure, Accountability, Transparency, and Access Fund</v>
      </c>
    </row>
    <row r="1248" spans="1:6" ht="15" x14ac:dyDescent="0.25">
      <c r="A1248" s="405" t="s">
        <v>2890</v>
      </c>
      <c r="B1248" t="s">
        <v>363</v>
      </c>
      <c r="C1248" s="406" t="s">
        <v>2891</v>
      </c>
      <c r="D1248" s="405" t="s">
        <v>401</v>
      </c>
      <c r="F1248" s="443" t="str">
        <f t="shared" si="19"/>
        <v>3245 - Disability Access and Education Revolving Fund</v>
      </c>
    </row>
    <row r="1249" spans="1:6" ht="15" x14ac:dyDescent="0.25">
      <c r="A1249" s="405" t="s">
        <v>2892</v>
      </c>
      <c r="B1249" t="s">
        <v>363</v>
      </c>
      <c r="C1249" s="406" t="s">
        <v>2893</v>
      </c>
      <c r="D1249" s="405" t="s">
        <v>401</v>
      </c>
      <c r="F1249" s="443" t="str">
        <f t="shared" si="19"/>
        <v>3246 - Civil Rights Enforcement and Litigation Fund</v>
      </c>
    </row>
    <row r="1250" spans="1:6" ht="15" x14ac:dyDescent="0.25">
      <c r="A1250" s="405" t="s">
        <v>2894</v>
      </c>
      <c r="B1250" t="s">
        <v>363</v>
      </c>
      <c r="C1250" s="406" t="s">
        <v>2895</v>
      </c>
      <c r="D1250" s="405" t="s">
        <v>401</v>
      </c>
      <c r="F1250" s="443" t="str">
        <f t="shared" si="19"/>
        <v>3247 - Financial Aid Technical Assistance Fund</v>
      </c>
    </row>
    <row r="1251" spans="1:6" ht="15" x14ac:dyDescent="0.25">
      <c r="A1251" s="405" t="s">
        <v>2896</v>
      </c>
      <c r="B1251" t="s">
        <v>363</v>
      </c>
      <c r="C1251" s="406" t="s">
        <v>2897</v>
      </c>
      <c r="D1251" s="405" t="s">
        <v>401</v>
      </c>
      <c r="F1251" s="443" t="str">
        <f t="shared" si="19"/>
        <v>3248 - Family Support Subaccount, Sales Tax Account</v>
      </c>
    </row>
    <row r="1252" spans="1:6" ht="15" x14ac:dyDescent="0.25">
      <c r="A1252" s="405" t="s">
        <v>2898</v>
      </c>
      <c r="B1252" t="s">
        <v>363</v>
      </c>
      <c r="C1252" s="406" t="s">
        <v>2899</v>
      </c>
      <c r="D1252" s="405" t="s">
        <v>401</v>
      </c>
      <c r="F1252" s="443" t="str">
        <f t="shared" si="19"/>
        <v>3249 - Child Poverty and Family Supplemental Support Subaccount, Sales Tax Account</v>
      </c>
    </row>
    <row r="1253" spans="1:6" ht="15" x14ac:dyDescent="0.25">
      <c r="A1253" s="405" t="s">
        <v>2900</v>
      </c>
      <c r="B1253" t="s">
        <v>363</v>
      </c>
      <c r="C1253" s="406" t="s">
        <v>2901</v>
      </c>
      <c r="D1253" s="405" t="s">
        <v>401</v>
      </c>
      <c r="F1253" s="443" t="str">
        <f t="shared" si="19"/>
        <v>3250 - Transportation Bond Direct Payment Account, Transportation Debt Service Fund</v>
      </c>
    </row>
    <row r="1254" spans="1:6" ht="15" x14ac:dyDescent="0.25">
      <c r="A1254" s="405" t="s">
        <v>2902</v>
      </c>
      <c r="B1254" t="s">
        <v>363</v>
      </c>
      <c r="C1254" s="406" t="s">
        <v>2903</v>
      </c>
      <c r="D1254" s="405" t="s">
        <v>401</v>
      </c>
      <c r="F1254" s="443" t="str">
        <f t="shared" si="19"/>
        <v>3251 - Prepaid Mobile Telephony Services Surcharge Fund</v>
      </c>
    </row>
    <row r="1255" spans="1:6" ht="15" x14ac:dyDescent="0.25">
      <c r="A1255" s="405" t="s">
        <v>2904</v>
      </c>
      <c r="B1255" t="s">
        <v>363</v>
      </c>
      <c r="C1255" s="406" t="s">
        <v>2905</v>
      </c>
      <c r="D1255" s="405" t="s">
        <v>401</v>
      </c>
      <c r="F1255" s="443" t="str">
        <f t="shared" si="19"/>
        <v>3252 - CURES Fund</v>
      </c>
    </row>
    <row r="1256" spans="1:6" ht="15" x14ac:dyDescent="0.25">
      <c r="A1256" s="405" t="s">
        <v>2906</v>
      </c>
      <c r="B1256" t="s">
        <v>363</v>
      </c>
      <c r="C1256" s="406" t="s">
        <v>2907</v>
      </c>
      <c r="D1256" s="405" t="s">
        <v>401</v>
      </c>
      <c r="F1256" s="443" t="str">
        <f t="shared" si="19"/>
        <v>3253 - Made in California Fund</v>
      </c>
    </row>
    <row r="1257" spans="1:6" ht="15" x14ac:dyDescent="0.25">
      <c r="A1257" s="405" t="s">
        <v>2908</v>
      </c>
      <c r="B1257" t="s">
        <v>363</v>
      </c>
      <c r="C1257" s="406" t="s">
        <v>2909</v>
      </c>
      <c r="D1257" s="405" t="s">
        <v>401</v>
      </c>
      <c r="F1257" s="443" t="str">
        <f t="shared" si="19"/>
        <v>3254 - Business Programs Modernization Fund</v>
      </c>
    </row>
    <row r="1258" spans="1:6" ht="15" x14ac:dyDescent="0.25">
      <c r="A1258" s="405" t="s">
        <v>2910</v>
      </c>
      <c r="B1258" t="s">
        <v>363</v>
      </c>
      <c r="C1258" s="406" t="s">
        <v>2911</v>
      </c>
      <c r="D1258" s="405" t="s">
        <v>401</v>
      </c>
      <c r="F1258" s="443" t="str">
        <f t="shared" si="19"/>
        <v>3255 - Home Care Fund</v>
      </c>
    </row>
    <row r="1259" spans="1:6" ht="15" x14ac:dyDescent="0.25">
      <c r="A1259" s="405" t="s">
        <v>2912</v>
      </c>
      <c r="B1259" t="s">
        <v>363</v>
      </c>
      <c r="C1259" s="406" t="s">
        <v>2913</v>
      </c>
      <c r="D1259" s="405" t="s">
        <v>401</v>
      </c>
      <c r="F1259" s="443" t="str">
        <f t="shared" si="19"/>
        <v>3256 - Specialized First Aid Training Program Approval Fund</v>
      </c>
    </row>
    <row r="1260" spans="1:6" ht="15" x14ac:dyDescent="0.25">
      <c r="A1260" s="405" t="s">
        <v>2914</v>
      </c>
      <c r="B1260" t="s">
        <v>363</v>
      </c>
      <c r="C1260" s="406" t="s">
        <v>2915</v>
      </c>
      <c r="D1260" s="405" t="s">
        <v>401</v>
      </c>
      <c r="F1260" s="443" t="str">
        <f t="shared" si="19"/>
        <v>3257 - Used Mattress Recycling Fund</v>
      </c>
    </row>
    <row r="1261" spans="1:6" ht="15" x14ac:dyDescent="0.25">
      <c r="A1261" s="405" t="s">
        <v>2916</v>
      </c>
      <c r="B1261" t="s">
        <v>363</v>
      </c>
      <c r="C1261" s="406" t="s">
        <v>2917</v>
      </c>
      <c r="D1261" s="405" t="s">
        <v>401</v>
      </c>
      <c r="F1261" s="443" t="str">
        <f t="shared" si="19"/>
        <v>3258 - Mattress Recovery and Recycling Penalty Account, Used Mattress Recycling Fund</v>
      </c>
    </row>
    <row r="1262" spans="1:6" ht="15" x14ac:dyDescent="0.25">
      <c r="A1262" s="405" t="s">
        <v>2918</v>
      </c>
      <c r="B1262" t="s">
        <v>363</v>
      </c>
      <c r="C1262" s="406" t="s">
        <v>2919</v>
      </c>
      <c r="D1262" s="405" t="s">
        <v>401</v>
      </c>
      <c r="F1262" s="443" t="str">
        <f t="shared" si="19"/>
        <v>3259 - Recidivism Reduction Fund</v>
      </c>
    </row>
    <row r="1263" spans="1:6" ht="15" x14ac:dyDescent="0.25">
      <c r="A1263" s="405" t="s">
        <v>2920</v>
      </c>
      <c r="B1263" t="s">
        <v>363</v>
      </c>
      <c r="C1263" s="406" t="s">
        <v>2921</v>
      </c>
      <c r="D1263" s="405" t="s">
        <v>401</v>
      </c>
      <c r="F1263" s="443" t="str">
        <f t="shared" si="19"/>
        <v>3260 - Regional Railroad Accident Preparedness and Immediate Response Fund</v>
      </c>
    </row>
    <row r="1264" spans="1:6" ht="15" x14ac:dyDescent="0.25">
      <c r="A1264" s="405" t="s">
        <v>2922</v>
      </c>
      <c r="B1264" t="s">
        <v>363</v>
      </c>
      <c r="C1264" s="406" t="s">
        <v>2923</v>
      </c>
      <c r="D1264" s="405" t="s">
        <v>401</v>
      </c>
      <c r="F1264" s="443" t="str">
        <f t="shared" si="19"/>
        <v>3261 - Vessel Operator Certification Account, Harbors and Watercraft Revolving Fund</v>
      </c>
    </row>
    <row r="1265" spans="1:6" ht="15" x14ac:dyDescent="0.25">
      <c r="A1265" s="405" t="s">
        <v>2924</v>
      </c>
      <c r="B1265" t="s">
        <v>363</v>
      </c>
      <c r="C1265" s="406" t="s">
        <v>2925</v>
      </c>
      <c r="D1265" s="405" t="s">
        <v>401</v>
      </c>
      <c r="F1265" s="443" t="str">
        <f t="shared" si="19"/>
        <v>3262 - Expedited Claim Account, Underground Storage Tank Cleanup Fund</v>
      </c>
    </row>
    <row r="1266" spans="1:6" ht="15" x14ac:dyDescent="0.25">
      <c r="A1266" s="405" t="s">
        <v>2926</v>
      </c>
      <c r="B1266" t="s">
        <v>363</v>
      </c>
      <c r="C1266" s="406" t="s">
        <v>2927</v>
      </c>
      <c r="D1266" s="405" t="s">
        <v>401</v>
      </c>
      <c r="F1266" s="443" t="str">
        <f t="shared" si="19"/>
        <v>3263 - College Access Tax Credit Fund</v>
      </c>
    </row>
    <row r="1267" spans="1:6" ht="15" x14ac:dyDescent="0.25">
      <c r="A1267" s="405" t="s">
        <v>2928</v>
      </c>
      <c r="B1267" t="s">
        <v>363</v>
      </c>
      <c r="C1267" s="406" t="s">
        <v>2929</v>
      </c>
      <c r="D1267" s="405" t="s">
        <v>401</v>
      </c>
      <c r="F1267" s="443" t="str">
        <f t="shared" si="19"/>
        <v>3264 - Site Cleanup Subaccount</v>
      </c>
    </row>
    <row r="1268" spans="1:6" ht="15" x14ac:dyDescent="0.25">
      <c r="A1268" s="405" t="s">
        <v>2930</v>
      </c>
      <c r="B1268" t="s">
        <v>363</v>
      </c>
      <c r="C1268" s="406" t="s">
        <v>2931</v>
      </c>
      <c r="D1268" s="405" t="s">
        <v>401</v>
      </c>
      <c r="F1268" s="443" t="str">
        <f t="shared" si="19"/>
        <v>3265 - Prepaid MTS PUC Account</v>
      </c>
    </row>
    <row r="1269" spans="1:6" ht="15" x14ac:dyDescent="0.25">
      <c r="A1269" s="405" t="s">
        <v>2932</v>
      </c>
      <c r="B1269" t="s">
        <v>363</v>
      </c>
      <c r="C1269" s="406" t="s">
        <v>2933</v>
      </c>
      <c r="D1269" s="405" t="s">
        <v>401</v>
      </c>
      <c r="F1269" s="443" t="str">
        <f t="shared" si="19"/>
        <v>3266 - Prepaid MTS 911 Account</v>
      </c>
    </row>
    <row r="1270" spans="1:6" ht="15" x14ac:dyDescent="0.25">
      <c r="A1270" s="405" t="s">
        <v>2934</v>
      </c>
      <c r="B1270" t="s">
        <v>363</v>
      </c>
      <c r="C1270" s="406" t="s">
        <v>2935</v>
      </c>
      <c r="D1270" s="405" t="s">
        <v>401</v>
      </c>
      <c r="F1270" s="443" t="str">
        <f t="shared" si="19"/>
        <v>3267 - Reusable Grocery Bag Fund</v>
      </c>
    </row>
    <row r="1271" spans="1:6" ht="15" x14ac:dyDescent="0.25">
      <c r="A1271" s="405" t="s">
        <v>2936</v>
      </c>
      <c r="B1271" t="s">
        <v>363</v>
      </c>
      <c r="C1271" s="406" t="s">
        <v>2937</v>
      </c>
      <c r="D1271" s="405" t="s">
        <v>401</v>
      </c>
      <c r="F1271" s="443" t="str">
        <f t="shared" si="19"/>
        <v>3268 - Senior Citizens and Disabled Citizens Property Tax Postponement Fund</v>
      </c>
    </row>
    <row r="1272" spans="1:6" ht="15" x14ac:dyDescent="0.25">
      <c r="A1272" s="405" t="s">
        <v>2938</v>
      </c>
      <c r="B1272" t="s">
        <v>363</v>
      </c>
      <c r="C1272" s="406" t="s">
        <v>2939</v>
      </c>
      <c r="D1272" s="405" t="s">
        <v>401</v>
      </c>
      <c r="F1272" s="443" t="str">
        <f t="shared" si="19"/>
        <v>3269 - Cigarette Fire Safety and Firefighter Protection Fund</v>
      </c>
    </row>
    <row r="1273" spans="1:6" ht="15" x14ac:dyDescent="0.25">
      <c r="A1273" s="405" t="s">
        <v>2940</v>
      </c>
      <c r="B1273" t="s">
        <v>363</v>
      </c>
      <c r="C1273" s="406" t="s">
        <v>2941</v>
      </c>
      <c r="D1273" s="405" t="s">
        <v>401</v>
      </c>
      <c r="F1273" s="443" t="str">
        <f t="shared" si="19"/>
        <v>3270 - Local Charges for Prepaid Mobile Telephony Service Fund</v>
      </c>
    </row>
    <row r="1274" spans="1:6" ht="15" x14ac:dyDescent="0.25">
      <c r="A1274" s="405" t="s">
        <v>2942</v>
      </c>
      <c r="B1274" t="s">
        <v>363</v>
      </c>
      <c r="C1274" s="406" t="s">
        <v>538</v>
      </c>
      <c r="D1274" s="405" t="s">
        <v>401</v>
      </c>
      <c r="F1274" s="443" t="str">
        <f t="shared" si="19"/>
        <v>3271 - California Collegiate License Plate Fund</v>
      </c>
    </row>
    <row r="1275" spans="1:6" ht="15" x14ac:dyDescent="0.25">
      <c r="A1275" s="405" t="s">
        <v>2943</v>
      </c>
      <c r="B1275" t="s">
        <v>363</v>
      </c>
      <c r="C1275" s="406" t="s">
        <v>2944</v>
      </c>
      <c r="D1275" s="405" t="s">
        <v>401</v>
      </c>
      <c r="F1275" s="443" t="str">
        <f t="shared" si="19"/>
        <v>3272 - California Domestic Violence Prevention Fund</v>
      </c>
    </row>
    <row r="1276" spans="1:6" ht="15" x14ac:dyDescent="0.25">
      <c r="A1276" s="405" t="s">
        <v>2945</v>
      </c>
      <c r="B1276" t="s">
        <v>363</v>
      </c>
      <c r="C1276" s="406" t="s">
        <v>2946</v>
      </c>
      <c r="D1276" s="405" t="s">
        <v>401</v>
      </c>
      <c r="F1276" s="443" t="str">
        <f t="shared" si="19"/>
        <v>3273 - Employment Opportunity Fund</v>
      </c>
    </row>
    <row r="1277" spans="1:6" ht="15" x14ac:dyDescent="0.25">
      <c r="A1277" s="405" t="s">
        <v>2947</v>
      </c>
      <c r="B1277" t="s">
        <v>363</v>
      </c>
      <c r="C1277" s="406" t="s">
        <v>2948</v>
      </c>
      <c r="D1277" s="405" t="s">
        <v>401</v>
      </c>
      <c r="F1277" s="443" t="str">
        <f t="shared" si="19"/>
        <v>3274 - Social Services Subaccount, Vehicle License Fee Account</v>
      </c>
    </row>
    <row r="1278" spans="1:6" ht="15" x14ac:dyDescent="0.25">
      <c r="A1278" s="405" t="s">
        <v>2949</v>
      </c>
      <c r="B1278" t="s">
        <v>363</v>
      </c>
      <c r="C1278" s="406" t="s">
        <v>2950</v>
      </c>
      <c r="D1278" s="405" t="s">
        <v>401</v>
      </c>
      <c r="F1278" s="443" t="str">
        <f t="shared" si="19"/>
        <v>3275 - County Medical Services Program Subaccount, Vehicle License Fee Account</v>
      </c>
    </row>
    <row r="1279" spans="1:6" ht="15" x14ac:dyDescent="0.25">
      <c r="A1279" s="405" t="s">
        <v>2951</v>
      </c>
      <c r="B1279" t="s">
        <v>363</v>
      </c>
      <c r="C1279" s="406" t="s">
        <v>2952</v>
      </c>
      <c r="D1279" s="405" t="s">
        <v>401</v>
      </c>
      <c r="F1279" s="443" t="str">
        <f t="shared" si="19"/>
        <v>3276 - CalWORKs Maintenance of Effort Subacount, Vehicle License Fee Account</v>
      </c>
    </row>
    <row r="1280" spans="1:6" ht="15" x14ac:dyDescent="0.25">
      <c r="A1280" s="405" t="s">
        <v>2953</v>
      </c>
      <c r="B1280" t="s">
        <v>363</v>
      </c>
      <c r="C1280" s="406" t="s">
        <v>2954</v>
      </c>
      <c r="D1280" s="405" t="s">
        <v>401</v>
      </c>
      <c r="F1280" s="443" t="str">
        <f t="shared" si="19"/>
        <v>3277 - County Medical Services Program Growth Subaccount, Vehicle License Fee Growth Ac</v>
      </c>
    </row>
    <row r="1281" spans="1:6" ht="15" x14ac:dyDescent="0.25">
      <c r="A1281" s="405" t="s">
        <v>2955</v>
      </c>
      <c r="B1281" t="s">
        <v>363</v>
      </c>
      <c r="C1281" s="406" t="s">
        <v>2956</v>
      </c>
      <c r="D1281" s="405" t="s">
        <v>401</v>
      </c>
      <c r="F1281" s="443" t="str">
        <f t="shared" si="19"/>
        <v>3278 - Mental Health Subaccount, Vehicle License Fee Account</v>
      </c>
    </row>
    <row r="1282" spans="1:6" ht="15" x14ac:dyDescent="0.25">
      <c r="A1282" s="405" t="s">
        <v>2957</v>
      </c>
      <c r="B1282" t="s">
        <v>363</v>
      </c>
      <c r="C1282" s="406" t="s">
        <v>2958</v>
      </c>
      <c r="D1282" s="405" t="s">
        <v>401</v>
      </c>
      <c r="F1282" s="443" t="str">
        <f t="shared" si="19"/>
        <v>3279 - Health Subaccount, Vehicle License Fee Account</v>
      </c>
    </row>
    <row r="1283" spans="1:6" ht="15" x14ac:dyDescent="0.25">
      <c r="A1283" s="405" t="s">
        <v>2959</v>
      </c>
      <c r="B1283" t="s">
        <v>363</v>
      </c>
      <c r="C1283" s="406" t="s">
        <v>2960</v>
      </c>
      <c r="D1283" s="405" t="s">
        <v>401</v>
      </c>
      <c r="F1283" s="443" t="str">
        <f t="shared" ref="F1283:F1346" si="20">_xlfn.CONCAT(A1283," - ",C1283)</f>
        <v>3280 - General Growth Subaccount, Vehicle License Fee Growth Account</v>
      </c>
    </row>
    <row r="1284" spans="1:6" ht="15" x14ac:dyDescent="0.25">
      <c r="A1284" s="405" t="s">
        <v>2961</v>
      </c>
      <c r="B1284" t="s">
        <v>363</v>
      </c>
      <c r="C1284" s="406" t="s">
        <v>2962</v>
      </c>
      <c r="D1284" s="405" t="s">
        <v>401</v>
      </c>
      <c r="F1284" s="443" t="str">
        <f t="shared" si="20"/>
        <v>3281 - Family Support Subaccount, Vehicle License Fee Account</v>
      </c>
    </row>
    <row r="1285" spans="1:6" ht="15" x14ac:dyDescent="0.25">
      <c r="A1285" s="405" t="s">
        <v>2963</v>
      </c>
      <c r="B1285" t="s">
        <v>363</v>
      </c>
      <c r="C1285" s="406" t="s">
        <v>2964</v>
      </c>
      <c r="D1285" s="405" t="s">
        <v>401</v>
      </c>
      <c r="F1285" s="443" t="str">
        <f t="shared" si="20"/>
        <v>3282 - Child Poverty and Family Supplemental Support Subaccount, Vehicle License Fee Ac</v>
      </c>
    </row>
    <row r="1286" spans="1:6" ht="15" x14ac:dyDescent="0.25">
      <c r="A1286" s="405" t="s">
        <v>2965</v>
      </c>
      <c r="B1286" t="s">
        <v>363</v>
      </c>
      <c r="C1286" s="406" t="s">
        <v>2966</v>
      </c>
      <c r="D1286" s="405" t="s">
        <v>401</v>
      </c>
      <c r="F1286" s="443" t="str">
        <f t="shared" si="20"/>
        <v>3283 - County Medical Services Program Subaccount, Sales Tax Account</v>
      </c>
    </row>
    <row r="1287" spans="1:6" ht="15" x14ac:dyDescent="0.25">
      <c r="A1287" s="405" t="s">
        <v>2967</v>
      </c>
      <c r="B1287" t="s">
        <v>363</v>
      </c>
      <c r="C1287" s="406" t="s">
        <v>2968</v>
      </c>
      <c r="D1287" s="405" t="s">
        <v>401</v>
      </c>
      <c r="F1287" s="443" t="str">
        <f t="shared" si="20"/>
        <v>3284 - County Medical Services Program Growth Subaccount, Sales Tax Growth Account</v>
      </c>
    </row>
    <row r="1288" spans="1:6" ht="15" x14ac:dyDescent="0.25">
      <c r="A1288" s="405" t="s">
        <v>2969</v>
      </c>
      <c r="B1288" t="s">
        <v>363</v>
      </c>
      <c r="C1288" s="406" t="s">
        <v>2970</v>
      </c>
      <c r="D1288" s="405" t="s">
        <v>401</v>
      </c>
      <c r="F1288" s="443" t="str">
        <f t="shared" si="20"/>
        <v>3285 - Electronic Recording Authorization Fund</v>
      </c>
    </row>
    <row r="1289" spans="1:6" ht="15" x14ac:dyDescent="0.25">
      <c r="A1289" s="405" t="s">
        <v>2971</v>
      </c>
      <c r="B1289" t="s">
        <v>363</v>
      </c>
      <c r="C1289" s="406" t="s">
        <v>2972</v>
      </c>
      <c r="D1289" s="405" t="s">
        <v>401</v>
      </c>
      <c r="F1289" s="443" t="str">
        <f t="shared" si="20"/>
        <v>3286 - Safe Neighborhoods and Schools Fund</v>
      </c>
    </row>
    <row r="1290" spans="1:6" ht="15" x14ac:dyDescent="0.25">
      <c r="A1290" s="405" t="s">
        <v>2973</v>
      </c>
      <c r="B1290" t="s">
        <v>363</v>
      </c>
      <c r="C1290" s="406" t="s">
        <v>2974</v>
      </c>
      <c r="D1290" s="405" t="s">
        <v>401</v>
      </c>
      <c r="F1290" s="443" t="str">
        <f t="shared" si="20"/>
        <v>3287 - Second Chance Fund</v>
      </c>
    </row>
    <row r="1291" spans="1:6" ht="15" x14ac:dyDescent="0.25">
      <c r="A1291" s="405" t="s">
        <v>2975</v>
      </c>
      <c r="B1291" t="s">
        <v>363</v>
      </c>
      <c r="C1291" s="406" t="s">
        <v>2976</v>
      </c>
      <c r="D1291" s="405" t="s">
        <v>401</v>
      </c>
      <c r="F1291" s="443" t="str">
        <f t="shared" si="20"/>
        <v>3288 - Cannabis Control Fund</v>
      </c>
    </row>
    <row r="1292" spans="1:6" ht="15" x14ac:dyDescent="0.25">
      <c r="A1292" s="405" t="s">
        <v>2977</v>
      </c>
      <c r="B1292" t="s">
        <v>363</v>
      </c>
      <c r="C1292" s="406" t="s">
        <v>2978</v>
      </c>
      <c r="D1292" s="405" t="s">
        <v>401</v>
      </c>
      <c r="F1292" s="443" t="str">
        <f t="shared" si="20"/>
        <v>3289 - Cemetery and Funeral Fd</v>
      </c>
    </row>
    <row r="1293" spans="1:6" ht="15" x14ac:dyDescent="0.25">
      <c r="A1293" s="405" t="s">
        <v>2979</v>
      </c>
      <c r="B1293" t="s">
        <v>363</v>
      </c>
      <c r="C1293" s="406" t="s">
        <v>2980</v>
      </c>
      <c r="D1293" s="405" t="s">
        <v>474</v>
      </c>
      <c r="F1293" s="443" t="str">
        <f t="shared" si="20"/>
        <v>3290 - Road Maintenance and Rehabilitation Account, STF</v>
      </c>
    </row>
    <row r="1294" spans="1:6" ht="15" x14ac:dyDescent="0.25">
      <c r="A1294" s="405" t="s">
        <v>2981</v>
      </c>
      <c r="B1294" t="s">
        <v>363</v>
      </c>
      <c r="C1294" s="406" t="s">
        <v>2982</v>
      </c>
      <c r="D1294" s="405" t="s">
        <v>474</v>
      </c>
      <c r="F1294" s="443" t="str">
        <f t="shared" si="20"/>
        <v>3291 - Trade Corridor Enhancement Account, STF</v>
      </c>
    </row>
    <row r="1295" spans="1:6" ht="15" x14ac:dyDescent="0.25">
      <c r="A1295" s="405" t="s">
        <v>2983</v>
      </c>
      <c r="B1295" t="s">
        <v>363</v>
      </c>
      <c r="C1295" s="406" t="s">
        <v>2984</v>
      </c>
      <c r="D1295" s="405" t="s">
        <v>401</v>
      </c>
      <c r="F1295" s="443" t="str">
        <f t="shared" si="20"/>
        <v>3292 - State Project Infrastructure Fund</v>
      </c>
    </row>
    <row r="1296" spans="1:6" ht="15" x14ac:dyDescent="0.25">
      <c r="A1296" s="405" t="s">
        <v>2985</v>
      </c>
      <c r="B1296" t="s">
        <v>363</v>
      </c>
      <c r="C1296" s="406" t="s">
        <v>2986</v>
      </c>
      <c r="D1296" s="405" t="s">
        <v>401</v>
      </c>
      <c r="F1296" s="443" t="str">
        <f t="shared" si="20"/>
        <v>3293 - Health and Human Services Special Fund</v>
      </c>
    </row>
    <row r="1297" spans="1:6" ht="15" x14ac:dyDescent="0.25">
      <c r="A1297" s="405" t="s">
        <v>2987</v>
      </c>
      <c r="B1297" t="s">
        <v>363</v>
      </c>
      <c r="C1297" s="406" t="s">
        <v>2988</v>
      </c>
      <c r="D1297" s="405" t="s">
        <v>401</v>
      </c>
      <c r="F1297" s="443" t="str">
        <f t="shared" si="20"/>
        <v>3294 - Consumer Recovery Account</v>
      </c>
    </row>
    <row r="1298" spans="1:6" ht="15" x14ac:dyDescent="0.25">
      <c r="A1298" s="405" t="s">
        <v>2989</v>
      </c>
      <c r="B1298" t="s">
        <v>363</v>
      </c>
      <c r="C1298" s="406" t="s">
        <v>2990</v>
      </c>
      <c r="D1298" s="405" t="s">
        <v>401</v>
      </c>
      <c r="F1298" s="443" t="str">
        <f t="shared" si="20"/>
        <v>3295 - Education and Research Account</v>
      </c>
    </row>
    <row r="1299" spans="1:6" ht="15" x14ac:dyDescent="0.25">
      <c r="A1299" s="405" t="s">
        <v>2991</v>
      </c>
      <c r="B1299" t="s">
        <v>363</v>
      </c>
      <c r="C1299" s="406" t="s">
        <v>2992</v>
      </c>
      <c r="D1299" s="405" t="s">
        <v>401</v>
      </c>
      <c r="F1299" s="443" t="str">
        <f t="shared" si="20"/>
        <v>3296 - Flood Risk Management Fund</v>
      </c>
    </row>
    <row r="1300" spans="1:6" ht="15" x14ac:dyDescent="0.25">
      <c r="A1300" s="405" t="s">
        <v>2993</v>
      </c>
      <c r="B1300" t="s">
        <v>363</v>
      </c>
      <c r="C1300" s="406" t="s">
        <v>2994</v>
      </c>
      <c r="D1300" s="405" t="s">
        <v>401</v>
      </c>
      <c r="F1300" s="443" t="str">
        <f t="shared" si="20"/>
        <v>3297 - Major League Sporting Event Raffle Fund</v>
      </c>
    </row>
    <row r="1301" spans="1:6" ht="15" x14ac:dyDescent="0.25">
      <c r="A1301" s="405" t="s">
        <v>2995</v>
      </c>
      <c r="B1301" t="s">
        <v>363</v>
      </c>
      <c r="C1301" s="406" t="s">
        <v>2996</v>
      </c>
      <c r="D1301" s="405" t="s">
        <v>401</v>
      </c>
      <c r="F1301" s="443" t="str">
        <f t="shared" si="20"/>
        <v>3299 - Oil and Gas Environmental Remediation Account</v>
      </c>
    </row>
    <row r="1302" spans="1:6" ht="15" x14ac:dyDescent="0.25">
      <c r="A1302" s="405" t="s">
        <v>2997</v>
      </c>
      <c r="B1302" t="s">
        <v>363</v>
      </c>
      <c r="C1302" s="406" t="s">
        <v>2998</v>
      </c>
      <c r="D1302" s="405" t="s">
        <v>401</v>
      </c>
      <c r="F1302" s="443" t="str">
        <f t="shared" si="20"/>
        <v>3300 - Ammunition Vendors Special Account</v>
      </c>
    </row>
    <row r="1303" spans="1:6" ht="15" x14ac:dyDescent="0.25">
      <c r="A1303" s="405" t="s">
        <v>2999</v>
      </c>
      <c r="B1303" t="s">
        <v>363</v>
      </c>
      <c r="C1303" s="406" t="s">
        <v>3000</v>
      </c>
      <c r="D1303" s="405" t="s">
        <v>401</v>
      </c>
      <c r="F1303" s="443" t="str">
        <f t="shared" si="20"/>
        <v>3301 - Lead-Acid Battery Cleanup Fund</v>
      </c>
    </row>
    <row r="1304" spans="1:6" ht="15" x14ac:dyDescent="0.25">
      <c r="A1304" s="405" t="s">
        <v>3001</v>
      </c>
      <c r="B1304" t="s">
        <v>363</v>
      </c>
      <c r="C1304" s="406" t="s">
        <v>3002</v>
      </c>
      <c r="D1304" s="405" t="s">
        <v>401</v>
      </c>
      <c r="F1304" s="443" t="str">
        <f t="shared" si="20"/>
        <v>3302 - Safe Energy Infrastructure and Excavation Fund</v>
      </c>
    </row>
    <row r="1305" spans="1:6" ht="15" x14ac:dyDescent="0.25">
      <c r="A1305" s="405" t="s">
        <v>3003</v>
      </c>
      <c r="B1305" t="s">
        <v>363</v>
      </c>
      <c r="C1305" s="406" t="s">
        <v>3004</v>
      </c>
      <c r="D1305" s="405" t="s">
        <v>401</v>
      </c>
      <c r="F1305" s="443" t="str">
        <f t="shared" si="20"/>
        <v>3303 - Ammunition Safety and Enforcement Special Fund</v>
      </c>
    </row>
    <row r="1306" spans="1:6" ht="15" x14ac:dyDescent="0.25">
      <c r="A1306" s="405" t="s">
        <v>3005</v>
      </c>
      <c r="B1306" t="s">
        <v>363</v>
      </c>
      <c r="C1306" s="406" t="s">
        <v>3006</v>
      </c>
      <c r="D1306" s="405" t="s">
        <v>401</v>
      </c>
      <c r="F1306" s="443" t="str">
        <f t="shared" si="20"/>
        <v>3304 - California Healthcare, Research and Prevention Tobacco Tax Act of 2016 Fund</v>
      </c>
    </row>
    <row r="1307" spans="1:6" ht="15" x14ac:dyDescent="0.25">
      <c r="A1307" s="405" t="s">
        <v>3007</v>
      </c>
      <c r="B1307" t="s">
        <v>363</v>
      </c>
      <c r="C1307" s="406" t="s">
        <v>3008</v>
      </c>
      <c r="D1307" s="405" t="s">
        <v>401</v>
      </c>
      <c r="F1307" s="443" t="str">
        <f t="shared" si="20"/>
        <v>3305 - Healthcare Treatment Fund</v>
      </c>
    </row>
    <row r="1308" spans="1:6" ht="15" x14ac:dyDescent="0.25">
      <c r="A1308" s="405" t="s">
        <v>3009</v>
      </c>
      <c r="B1308" t="s">
        <v>363</v>
      </c>
      <c r="C1308" s="406" t="s">
        <v>3010</v>
      </c>
      <c r="D1308" s="405" t="s">
        <v>401</v>
      </c>
      <c r="F1308" s="443" t="str">
        <f t="shared" si="20"/>
        <v>3306 - Graduate Medical Education Account, CA Healthcare, Research and Prevention Tobac</v>
      </c>
    </row>
    <row r="1309" spans="1:6" ht="15" x14ac:dyDescent="0.25">
      <c r="A1309" s="405" t="s">
        <v>3011</v>
      </c>
      <c r="B1309" t="s">
        <v>363</v>
      </c>
      <c r="C1309" s="406" t="s">
        <v>3012</v>
      </c>
      <c r="D1309" s="405" t="s">
        <v>401</v>
      </c>
      <c r="F1309" s="443" t="str">
        <f t="shared" si="20"/>
        <v>3307 - State Dental Program Account, California Healthcare, Research and Prevention Tob</v>
      </c>
    </row>
    <row r="1310" spans="1:6" ht="15" x14ac:dyDescent="0.25">
      <c r="A1310" s="405" t="s">
        <v>3013</v>
      </c>
      <c r="B1310" t="s">
        <v>363</v>
      </c>
      <c r="C1310" s="406" t="s">
        <v>3014</v>
      </c>
      <c r="D1310" s="405" t="s">
        <v>401</v>
      </c>
      <c r="F1310" s="443" t="str">
        <f t="shared" si="20"/>
        <v>3308 - Tobacco Law Enforcement Account, California Healthcare, Research and Prevention</v>
      </c>
    </row>
    <row r="1311" spans="1:6" ht="15" x14ac:dyDescent="0.25">
      <c r="A1311" s="405" t="s">
        <v>3015</v>
      </c>
      <c r="B1311" t="s">
        <v>363</v>
      </c>
      <c r="C1311" s="406" t="s">
        <v>3016</v>
      </c>
      <c r="D1311" s="405" t="s">
        <v>401</v>
      </c>
      <c r="F1311" s="443" t="str">
        <f t="shared" si="20"/>
        <v>3309 - Tobacco Prevention and Control Programs Account, California Healthcare, Research</v>
      </c>
    </row>
    <row r="1312" spans="1:6" ht="15" x14ac:dyDescent="0.25">
      <c r="A1312" s="405" t="s">
        <v>3017</v>
      </c>
      <c r="B1312" t="s">
        <v>363</v>
      </c>
      <c r="C1312" s="406" t="s">
        <v>3018</v>
      </c>
      <c r="D1312" s="405" t="s">
        <v>401</v>
      </c>
      <c r="F1312" s="443" t="str">
        <f t="shared" si="20"/>
        <v>3310 - Medical Research Program Account, California Healthcare, Research and Prevention</v>
      </c>
    </row>
    <row r="1313" spans="1:6" ht="15" x14ac:dyDescent="0.25">
      <c r="A1313" s="405" t="s">
        <v>3019</v>
      </c>
      <c r="B1313" t="s">
        <v>363</v>
      </c>
      <c r="C1313" s="406" t="s">
        <v>3020</v>
      </c>
      <c r="D1313" s="405" t="s">
        <v>401</v>
      </c>
      <c r="F1313" s="443" t="str">
        <f t="shared" si="20"/>
        <v>3311 - Health Care Services Plan Fines and Penalties Fund</v>
      </c>
    </row>
    <row r="1314" spans="1:6" ht="15" x14ac:dyDescent="0.25">
      <c r="A1314" s="405" t="s">
        <v>3021</v>
      </c>
      <c r="B1314" t="s">
        <v>363</v>
      </c>
      <c r="C1314" s="406" t="s">
        <v>3022</v>
      </c>
      <c r="D1314" s="405" t="s">
        <v>401</v>
      </c>
      <c r="F1314" s="443" t="str">
        <f t="shared" si="20"/>
        <v>3312 - Natural Resources and Parks Preservation Fund</v>
      </c>
    </row>
    <row r="1315" spans="1:6" ht="15" x14ac:dyDescent="0.25">
      <c r="A1315" s="405" t="s">
        <v>3023</v>
      </c>
      <c r="B1315" t="s">
        <v>363</v>
      </c>
      <c r="C1315" s="406" t="s">
        <v>3024</v>
      </c>
      <c r="D1315" s="405" t="s">
        <v>401</v>
      </c>
      <c r="F1315" s="443" t="str">
        <f t="shared" si="20"/>
        <v>3313 - Southern California Veterans Cemetery Master Development Fund</v>
      </c>
    </row>
    <row r="1316" spans="1:6" ht="15" x14ac:dyDescent="0.25">
      <c r="A1316" s="405" t="s">
        <v>3025</v>
      </c>
      <c r="B1316" t="s">
        <v>363</v>
      </c>
      <c r="C1316" s="406" t="s">
        <v>3026</v>
      </c>
      <c r="D1316" s="405" t="s">
        <v>401</v>
      </c>
      <c r="F1316" s="443" t="str">
        <f t="shared" si="20"/>
        <v>3314 - California Cannabis Tax Fund</v>
      </c>
    </row>
    <row r="1317" spans="1:6" ht="15" x14ac:dyDescent="0.25">
      <c r="A1317" s="405" t="s">
        <v>3027</v>
      </c>
      <c r="B1317" t="s">
        <v>363</v>
      </c>
      <c r="C1317" s="406" t="s">
        <v>3028</v>
      </c>
      <c r="D1317" s="405" t="s">
        <v>401</v>
      </c>
      <c r="F1317" s="443" t="str">
        <f t="shared" si="20"/>
        <v>3315 - Household Movers Fund, Professions and Vocations Fund</v>
      </c>
    </row>
    <row r="1318" spans="1:6" ht="15" x14ac:dyDescent="0.25">
      <c r="A1318" s="405" t="s">
        <v>3029</v>
      </c>
      <c r="B1318" t="s">
        <v>363</v>
      </c>
      <c r="C1318" s="406" t="s">
        <v>3030</v>
      </c>
      <c r="D1318" s="405" t="s">
        <v>401</v>
      </c>
      <c r="F1318" s="443" t="str">
        <f t="shared" si="20"/>
        <v>3316 - Pet Lover's Fund, Specialized License Plate Fund</v>
      </c>
    </row>
    <row r="1319" spans="1:6" ht="15" x14ac:dyDescent="0.25">
      <c r="A1319" s="405" t="s">
        <v>3031</v>
      </c>
      <c r="B1319" t="s">
        <v>364</v>
      </c>
      <c r="C1319" s="406" t="s">
        <v>3032</v>
      </c>
      <c r="D1319" s="405" t="s">
        <v>249</v>
      </c>
      <c r="F1319" s="443" t="str">
        <f t="shared" si="20"/>
        <v>3317 - Building Homes and Jobs Trust Fund</v>
      </c>
    </row>
    <row r="1320" spans="1:6" ht="15" x14ac:dyDescent="0.25">
      <c r="A1320" s="405" t="s">
        <v>3033</v>
      </c>
      <c r="B1320" t="s">
        <v>363</v>
      </c>
      <c r="C1320" s="406" t="s">
        <v>3034</v>
      </c>
      <c r="D1320" s="405" t="s">
        <v>401</v>
      </c>
      <c r="F1320" s="443" t="str">
        <f t="shared" si="20"/>
        <v>3318 - Department of Public Health Subaccount, Tobacco Law Enforcement Account, CA Heal</v>
      </c>
    </row>
    <row r="1321" spans="1:6" ht="15" x14ac:dyDescent="0.25">
      <c r="A1321" s="405" t="s">
        <v>3035</v>
      </c>
      <c r="B1321" t="s">
        <v>363</v>
      </c>
      <c r="C1321" s="406" t="s">
        <v>3036</v>
      </c>
      <c r="D1321" s="405" t="s">
        <v>401</v>
      </c>
      <c r="F1321" s="443" t="str">
        <f t="shared" si="20"/>
        <v>3319 - Department of Tax and Fee Adminstration Subaccount, Tobacco Law Enforcement Acco</v>
      </c>
    </row>
    <row r="1322" spans="1:6" ht="15" x14ac:dyDescent="0.25">
      <c r="A1322" s="405" t="s">
        <v>3037</v>
      </c>
      <c r="B1322" t="s">
        <v>363</v>
      </c>
      <c r="C1322" s="406" t="s">
        <v>3038</v>
      </c>
      <c r="D1322" s="405" t="s">
        <v>401</v>
      </c>
      <c r="F1322" s="443" t="str">
        <f t="shared" si="20"/>
        <v>3320 - Department of Justice Subaccount, Tobacco Law Enforcement Account, CA Healthcare</v>
      </c>
    </row>
    <row r="1323" spans="1:6" ht="15" x14ac:dyDescent="0.25">
      <c r="A1323" s="405" t="s">
        <v>3039</v>
      </c>
      <c r="B1323" t="s">
        <v>363</v>
      </c>
      <c r="C1323" s="406" t="s">
        <v>3040</v>
      </c>
      <c r="D1323" s="405" t="s">
        <v>401</v>
      </c>
      <c r="F1323" s="443" t="str">
        <f t="shared" si="20"/>
        <v>3321 - Department of Education Subaccount, Tobacco Prevention and Control Programs Acco</v>
      </c>
    </row>
    <row r="1324" spans="1:6" ht="15" x14ac:dyDescent="0.25">
      <c r="A1324" s="405" t="s">
        <v>3041</v>
      </c>
      <c r="B1324" t="s">
        <v>363</v>
      </c>
      <c r="C1324" s="406" t="s">
        <v>3042</v>
      </c>
      <c r="D1324" s="405" t="s">
        <v>401</v>
      </c>
      <c r="F1324" s="443" t="str">
        <f t="shared" si="20"/>
        <v>3322 - Department of Public Health Subaccount, Tobacco Prevention and Control Programs</v>
      </c>
    </row>
    <row r="1325" spans="1:6" ht="15" x14ac:dyDescent="0.25">
      <c r="A1325" s="405" t="s">
        <v>3043</v>
      </c>
      <c r="B1325" t="s">
        <v>363</v>
      </c>
      <c r="C1325" s="406" t="s">
        <v>3044</v>
      </c>
      <c r="D1325" s="405" t="s">
        <v>401</v>
      </c>
      <c r="F1325" s="443" t="str">
        <f t="shared" si="20"/>
        <v>3323 - Medi-Cal Emergency Medical Transport Fund</v>
      </c>
    </row>
    <row r="1326" spans="1:6" ht="15" x14ac:dyDescent="0.25">
      <c r="A1326" s="405" t="s">
        <v>3045</v>
      </c>
      <c r="B1326" t="s">
        <v>363</v>
      </c>
      <c r="C1326" s="406" t="s">
        <v>3046</v>
      </c>
      <c r="D1326" s="405" t="s">
        <v>401</v>
      </c>
      <c r="F1326" s="443" t="str">
        <f t="shared" si="20"/>
        <v>3324 - Safe and Affordable Drinking Water Fund</v>
      </c>
    </row>
    <row r="1327" spans="1:6" ht="15" x14ac:dyDescent="0.25">
      <c r="A1327" s="405" t="s">
        <v>3047</v>
      </c>
      <c r="B1327" t="s">
        <v>363</v>
      </c>
      <c r="C1327" s="406" t="s">
        <v>3048</v>
      </c>
      <c r="D1327" s="405" t="s">
        <v>401</v>
      </c>
      <c r="F1327" s="443" t="str">
        <f t="shared" si="20"/>
        <v>3325 - County Intervention Support Services Subaccount, Support Services Account Local</v>
      </c>
    </row>
    <row r="1328" spans="1:6" ht="15" x14ac:dyDescent="0.25">
      <c r="A1328" s="405" t="s">
        <v>3049</v>
      </c>
      <c r="B1328" t="s">
        <v>363</v>
      </c>
      <c r="C1328" s="406" t="s">
        <v>3050</v>
      </c>
      <c r="D1328" s="405" t="s">
        <v>401</v>
      </c>
      <c r="F1328" s="443" t="str">
        <f t="shared" si="20"/>
        <v>3326 - Safe Drinking Water Small Community Emergency Grant Fund</v>
      </c>
    </row>
    <row r="1329" spans="1:6" ht="15" x14ac:dyDescent="0.25">
      <c r="A1329" s="405" t="s">
        <v>3051</v>
      </c>
      <c r="B1329" t="s">
        <v>363</v>
      </c>
      <c r="C1329" s="406" t="s">
        <v>3052</v>
      </c>
      <c r="D1329" s="405" t="s">
        <v>401</v>
      </c>
      <c r="F1329" s="443" t="str">
        <f t="shared" si="20"/>
        <v>3327 - Reversion Account Subaccount, Mental Health Services Fund</v>
      </c>
    </row>
    <row r="1330" spans="1:6" ht="15" x14ac:dyDescent="0.25">
      <c r="A1330" s="405" t="s">
        <v>3053</v>
      </c>
      <c r="B1330" t="s">
        <v>363</v>
      </c>
      <c r="C1330" s="406" t="s">
        <v>3054</v>
      </c>
      <c r="D1330" s="405" t="s">
        <v>401</v>
      </c>
      <c r="F1330" s="443" t="str">
        <f t="shared" si="20"/>
        <v>3328 - Pharmaceutical and Sharps Stewardship Fund</v>
      </c>
    </row>
    <row r="1331" spans="1:6" ht="15" x14ac:dyDescent="0.25">
      <c r="A1331" s="405" t="s">
        <v>3055</v>
      </c>
      <c r="B1331" t="s">
        <v>363</v>
      </c>
      <c r="C1331" s="406" t="s">
        <v>3056</v>
      </c>
      <c r="D1331" s="405" t="s">
        <v>401</v>
      </c>
      <c r="F1331" s="443" t="str">
        <f t="shared" si="20"/>
        <v>3329 - Mobilehome Dispute Resolution Fund</v>
      </c>
    </row>
    <row r="1332" spans="1:6" ht="15" x14ac:dyDescent="0.25">
      <c r="A1332" s="405" t="s">
        <v>3057</v>
      </c>
      <c r="B1332" t="s">
        <v>363</v>
      </c>
      <c r="C1332" s="406" t="s">
        <v>3058</v>
      </c>
      <c r="D1332" s="405" t="s">
        <v>401</v>
      </c>
      <c r="F1332" s="443" t="str">
        <f t="shared" si="20"/>
        <v>3330 - TNC Access for All Fund</v>
      </c>
    </row>
    <row r="1333" spans="1:6" ht="15" x14ac:dyDescent="0.25">
      <c r="A1333" s="405" t="s">
        <v>3059</v>
      </c>
      <c r="B1333" t="s">
        <v>363</v>
      </c>
      <c r="C1333" s="406" t="s">
        <v>3060</v>
      </c>
      <c r="D1333" s="405" t="s">
        <v>401</v>
      </c>
      <c r="F1333" s="443" t="str">
        <f t="shared" si="20"/>
        <v>3331 - Medi-Cal Drug Rebate Fund</v>
      </c>
    </row>
    <row r="1334" spans="1:6" ht="15" x14ac:dyDescent="0.25">
      <c r="A1334" s="405" t="s">
        <v>3061</v>
      </c>
      <c r="B1334" t="s">
        <v>363</v>
      </c>
      <c r="C1334" s="406" t="s">
        <v>3062</v>
      </c>
      <c r="D1334" s="405" t="s">
        <v>401</v>
      </c>
      <c r="F1334" s="443" t="str">
        <f t="shared" si="20"/>
        <v>3333 - Cannabis Tax Fund - Department of Tax and Fee Administration</v>
      </c>
    </row>
    <row r="1335" spans="1:6" ht="15" x14ac:dyDescent="0.25">
      <c r="A1335" s="405" t="s">
        <v>3063</v>
      </c>
      <c r="B1335" t="s">
        <v>363</v>
      </c>
      <c r="C1335" s="406" t="s">
        <v>3064</v>
      </c>
      <c r="D1335" s="405" t="s">
        <v>401</v>
      </c>
      <c r="F1335" s="443" t="str">
        <f t="shared" si="20"/>
        <v>3334 - The Health Care Services Special Fund</v>
      </c>
    </row>
    <row r="1336" spans="1:6" ht="15" x14ac:dyDescent="0.25">
      <c r="A1336" s="405" t="s">
        <v>3065</v>
      </c>
      <c r="B1336" t="s">
        <v>363</v>
      </c>
      <c r="C1336" s="406" t="s">
        <v>3066</v>
      </c>
      <c r="D1336" s="405" t="s">
        <v>401</v>
      </c>
      <c r="F1336" s="443" t="str">
        <f t="shared" si="20"/>
        <v>3335 - Cannabis Tax Fund - Department of Cannabis Control</v>
      </c>
    </row>
    <row r="1337" spans="1:6" ht="15" x14ac:dyDescent="0.25">
      <c r="A1337" s="405" t="s">
        <v>3067</v>
      </c>
      <c r="B1337" t="s">
        <v>363</v>
      </c>
      <c r="C1337" s="406" t="s">
        <v>3068</v>
      </c>
      <c r="D1337" s="405" t="s">
        <v>401</v>
      </c>
      <c r="F1337" s="443" t="str">
        <f t="shared" si="20"/>
        <v>3336 - Cannabis Tax Fund - Department of Food and Agriculture</v>
      </c>
    </row>
    <row r="1338" spans="1:6" ht="15" x14ac:dyDescent="0.25">
      <c r="A1338" s="405" t="s">
        <v>3069</v>
      </c>
      <c r="B1338" t="s">
        <v>363</v>
      </c>
      <c r="C1338" s="406" t="s">
        <v>3070</v>
      </c>
      <c r="D1338" s="405" t="s">
        <v>401</v>
      </c>
      <c r="F1338" s="443" t="str">
        <f t="shared" si="20"/>
        <v>3337 - Cannabis Tax Fund - Department of Public Health</v>
      </c>
    </row>
    <row r="1339" spans="1:6" ht="15" x14ac:dyDescent="0.25">
      <c r="A1339" s="405" t="s">
        <v>3071</v>
      </c>
      <c r="B1339" t="s">
        <v>363</v>
      </c>
      <c r="C1339" s="406" t="s">
        <v>3072</v>
      </c>
      <c r="D1339" s="405" t="s">
        <v>401</v>
      </c>
      <c r="F1339" s="443" t="str">
        <f t="shared" si="20"/>
        <v>3338 - Cannabis Tax Fund - Department of Fish and Wildlife</v>
      </c>
    </row>
    <row r="1340" spans="1:6" ht="15" x14ac:dyDescent="0.25">
      <c r="A1340" s="405" t="s">
        <v>3073</v>
      </c>
      <c r="B1340" t="s">
        <v>363</v>
      </c>
      <c r="C1340" s="406" t="s">
        <v>3074</v>
      </c>
      <c r="D1340" s="405" t="s">
        <v>401</v>
      </c>
      <c r="F1340" s="443" t="str">
        <f t="shared" si="20"/>
        <v>3339 - Cannabis Tax Fund - State Water Resources Control Board</v>
      </c>
    </row>
    <row r="1341" spans="1:6" ht="15" x14ac:dyDescent="0.25">
      <c r="A1341" s="405" t="s">
        <v>3075</v>
      </c>
      <c r="B1341" t="s">
        <v>363</v>
      </c>
      <c r="C1341" s="406" t="s">
        <v>3076</v>
      </c>
      <c r="D1341" s="405" t="s">
        <v>401</v>
      </c>
      <c r="F1341" s="443" t="str">
        <f t="shared" si="20"/>
        <v>3340 - Cannabis Tax Fund - Department of Pesticide Regulation</v>
      </c>
    </row>
    <row r="1342" spans="1:6" ht="15" x14ac:dyDescent="0.25">
      <c r="A1342" s="405" t="s">
        <v>3077</v>
      </c>
      <c r="B1342" t="s">
        <v>363</v>
      </c>
      <c r="C1342" s="406" t="s">
        <v>3078</v>
      </c>
      <c r="D1342" s="405" t="s">
        <v>401</v>
      </c>
      <c r="F1342" s="443" t="str">
        <f t="shared" si="20"/>
        <v>3341 - Cannabis Tax Fund - State Controller's Office</v>
      </c>
    </row>
    <row r="1343" spans="1:6" ht="15" x14ac:dyDescent="0.25">
      <c r="A1343" s="405" t="s">
        <v>3079</v>
      </c>
      <c r="B1343" t="s">
        <v>363</v>
      </c>
      <c r="C1343" s="406" t="s">
        <v>3080</v>
      </c>
      <c r="D1343" s="405" t="s">
        <v>401</v>
      </c>
      <c r="F1343" s="443" t="str">
        <f t="shared" si="20"/>
        <v>3342 - Cannabis Tax Fund - Department of Finance</v>
      </c>
    </row>
    <row r="1344" spans="1:6" ht="15" x14ac:dyDescent="0.25">
      <c r="A1344" s="405" t="s">
        <v>3081</v>
      </c>
      <c r="B1344" t="s">
        <v>363</v>
      </c>
      <c r="C1344" s="406" t="s">
        <v>3082</v>
      </c>
      <c r="D1344" s="405" t="s">
        <v>401</v>
      </c>
      <c r="F1344" s="443" t="str">
        <f t="shared" si="20"/>
        <v>3343 - Cannabis Tax Fund - Legislative Analyst's Office</v>
      </c>
    </row>
    <row r="1345" spans="1:6" ht="15" x14ac:dyDescent="0.25">
      <c r="A1345" s="405" t="s">
        <v>3083</v>
      </c>
      <c r="B1345" t="s">
        <v>363</v>
      </c>
      <c r="C1345" s="406" t="s">
        <v>3084</v>
      </c>
      <c r="D1345" s="405" t="s">
        <v>401</v>
      </c>
      <c r="F1345" s="443" t="str">
        <f t="shared" si="20"/>
        <v>3344 - Cannabis Tax Fund - Department of Industrial Relations</v>
      </c>
    </row>
    <row r="1346" spans="1:6" ht="15" x14ac:dyDescent="0.25">
      <c r="A1346" s="405" t="s">
        <v>3085</v>
      </c>
      <c r="B1346" t="s">
        <v>363</v>
      </c>
      <c r="C1346" s="406" t="s">
        <v>3086</v>
      </c>
      <c r="D1346" s="405" t="s">
        <v>401</v>
      </c>
      <c r="F1346" s="443" t="str">
        <f t="shared" si="20"/>
        <v>3345 - Cannabis Tax Fund - Employment Development Department</v>
      </c>
    </row>
    <row r="1347" spans="1:6" ht="15" x14ac:dyDescent="0.25">
      <c r="A1347" s="405" t="s">
        <v>3087</v>
      </c>
      <c r="B1347" t="s">
        <v>363</v>
      </c>
      <c r="C1347" s="406" t="s">
        <v>3088</v>
      </c>
      <c r="D1347" s="405" t="s">
        <v>401</v>
      </c>
      <c r="F1347" s="443" t="str">
        <f t="shared" ref="F1347:F1410" si="21">_xlfn.CONCAT(A1347," - ",C1347)</f>
        <v>3346 - Cannabis Tax Fund - Department of Cannabis Control - Allocation 2</v>
      </c>
    </row>
    <row r="1348" spans="1:6" ht="15" x14ac:dyDescent="0.25">
      <c r="A1348" s="405" t="s">
        <v>3089</v>
      </c>
      <c r="B1348" t="s">
        <v>363</v>
      </c>
      <c r="C1348" s="406" t="s">
        <v>3090</v>
      </c>
      <c r="D1348" s="405" t="s">
        <v>401</v>
      </c>
      <c r="F1348" s="443" t="str">
        <f t="shared" si="21"/>
        <v>3347 - Cannabis Tax Fund - California Highway Patrol - Allocation 2</v>
      </c>
    </row>
    <row r="1349" spans="1:6" ht="15" x14ac:dyDescent="0.25">
      <c r="A1349" s="405" t="s">
        <v>3091</v>
      </c>
      <c r="B1349" t="s">
        <v>363</v>
      </c>
      <c r="C1349" s="406" t="s">
        <v>3092</v>
      </c>
      <c r="D1349" s="405" t="s">
        <v>401</v>
      </c>
      <c r="F1349" s="443" t="str">
        <f t="shared" si="21"/>
        <v>3348 - Cannabis Tax Fund - Governor's Office Business and Economic Development -Allocat</v>
      </c>
    </row>
    <row r="1350" spans="1:6" ht="15" x14ac:dyDescent="0.25">
      <c r="A1350" s="405" t="s">
        <v>3093</v>
      </c>
      <c r="B1350" t="s">
        <v>363</v>
      </c>
      <c r="C1350" s="406" t="s">
        <v>3094</v>
      </c>
      <c r="D1350" s="405" t="s">
        <v>401</v>
      </c>
      <c r="F1350" s="443" t="str">
        <f t="shared" si="21"/>
        <v>3349 - Cannabis Tax Fund - University of California San Diego Center for Medicinal Cann</v>
      </c>
    </row>
    <row r="1351" spans="1:6" ht="15" x14ac:dyDescent="0.25">
      <c r="A1351" s="405" t="s">
        <v>3095</v>
      </c>
      <c r="B1351" t="s">
        <v>363</v>
      </c>
      <c r="C1351" s="406" t="s">
        <v>3096</v>
      </c>
      <c r="D1351" s="405" t="s">
        <v>401</v>
      </c>
      <c r="F1351" s="443" t="str">
        <f t="shared" si="21"/>
        <v>3350 - Cannabis Tax Fund - Department of Health Care Services, Youth Education, Prevent</v>
      </c>
    </row>
    <row r="1352" spans="1:6" ht="15" x14ac:dyDescent="0.25">
      <c r="A1352" s="405" t="s">
        <v>3097</v>
      </c>
      <c r="B1352" t="s">
        <v>363</v>
      </c>
      <c r="C1352" s="406" t="s">
        <v>3098</v>
      </c>
      <c r="D1352" s="405" t="s">
        <v>401</v>
      </c>
      <c r="F1352" s="443" t="str">
        <f t="shared" si="21"/>
        <v>3351 - Cannabis Tax Fund - Department of Fish and Wildlife, Environmental Restoration a</v>
      </c>
    </row>
    <row r="1353" spans="1:6" ht="15" x14ac:dyDescent="0.25">
      <c r="A1353" s="405" t="s">
        <v>3099</v>
      </c>
      <c r="B1353" t="s">
        <v>363</v>
      </c>
      <c r="C1353" s="406" t="s">
        <v>3100</v>
      </c>
      <c r="D1353" s="405" t="s">
        <v>401</v>
      </c>
      <c r="F1353" s="443" t="str">
        <f t="shared" si="21"/>
        <v>3352 - Cannabis Tax Fund - Department of Parks and Recreation, Environmental Restoratio</v>
      </c>
    </row>
    <row r="1354" spans="1:6" ht="15" x14ac:dyDescent="0.25">
      <c r="A1354" s="405" t="s">
        <v>3101</v>
      </c>
      <c r="B1354" t="s">
        <v>363</v>
      </c>
      <c r="C1354" s="406" t="s">
        <v>3102</v>
      </c>
      <c r="D1354" s="405" t="s">
        <v>401</v>
      </c>
      <c r="F1354" s="443" t="str">
        <f t="shared" si="21"/>
        <v>3353 - Cannabis Tax Fund - California Highway Patrol, State and Local Government Law En</v>
      </c>
    </row>
    <row r="1355" spans="1:6" ht="15" x14ac:dyDescent="0.25">
      <c r="A1355" s="405" t="s">
        <v>3103</v>
      </c>
      <c r="B1355" t="s">
        <v>363</v>
      </c>
      <c r="C1355" s="406" t="s">
        <v>3104</v>
      </c>
      <c r="D1355" s="405" t="s">
        <v>401</v>
      </c>
      <c r="F1355" s="443" t="str">
        <f t="shared" si="21"/>
        <v>3354 - Cannabis Tax Fund - Board of State and Community Corrections, State and Local Go</v>
      </c>
    </row>
    <row r="1356" spans="1:6" ht="15" x14ac:dyDescent="0.25">
      <c r="A1356" s="405" t="s">
        <v>3105</v>
      </c>
      <c r="B1356" t="s">
        <v>363</v>
      </c>
      <c r="C1356" s="406" t="s">
        <v>3106</v>
      </c>
      <c r="D1356" s="405" t="s">
        <v>401</v>
      </c>
      <c r="F1356" s="443" t="str">
        <f t="shared" si="21"/>
        <v>3356 - Pharmaceutical and Sharps Stewardship Penalty Account</v>
      </c>
    </row>
    <row r="1357" spans="1:6" ht="15" x14ac:dyDescent="0.25">
      <c r="A1357" s="405" t="s">
        <v>3107</v>
      </c>
      <c r="B1357" t="s">
        <v>363</v>
      </c>
      <c r="C1357" s="406" t="s">
        <v>3108</v>
      </c>
      <c r="D1357" s="405" t="s">
        <v>401</v>
      </c>
      <c r="F1357" s="443" t="str">
        <f t="shared" si="21"/>
        <v>3357 - The Supportive Housing Program Subaccount, Mental Health Services Fund</v>
      </c>
    </row>
    <row r="1358" spans="1:6" ht="15" x14ac:dyDescent="0.25">
      <c r="A1358" s="405" t="s">
        <v>3109</v>
      </c>
      <c r="B1358" t="s">
        <v>363</v>
      </c>
      <c r="C1358" s="406" t="s">
        <v>3110</v>
      </c>
      <c r="D1358" s="405" t="s">
        <v>401</v>
      </c>
      <c r="F1358" s="443" t="str">
        <f t="shared" si="21"/>
        <v>3358 - Truck Emission Check Fund</v>
      </c>
    </row>
    <row r="1359" spans="1:6" ht="15" x14ac:dyDescent="0.25">
      <c r="A1359" s="405" t="s">
        <v>3111</v>
      </c>
      <c r="B1359" t="s">
        <v>363</v>
      </c>
      <c r="C1359" s="406" t="s">
        <v>3112</v>
      </c>
      <c r="D1359" s="405" t="s">
        <v>401</v>
      </c>
      <c r="F1359" s="443" t="str">
        <f t="shared" si="21"/>
        <v>3359 - Certification and Compliance Fund</v>
      </c>
    </row>
    <row r="1360" spans="1:6" ht="15" x14ac:dyDescent="0.25">
      <c r="A1360" s="405" t="s">
        <v>3113</v>
      </c>
      <c r="B1360" t="s">
        <v>363</v>
      </c>
      <c r="C1360" s="406" t="s">
        <v>3114</v>
      </c>
      <c r="D1360" s="405" t="s">
        <v>401</v>
      </c>
      <c r="F1360" s="443" t="str">
        <f t="shared" si="21"/>
        <v>3360 - Financial Empowerment Fund</v>
      </c>
    </row>
    <row r="1361" spans="1:6" ht="15" x14ac:dyDescent="0.25">
      <c r="A1361" s="405" t="s">
        <v>3115</v>
      </c>
      <c r="B1361" t="s">
        <v>363</v>
      </c>
      <c r="C1361" s="406" t="s">
        <v>3116</v>
      </c>
      <c r="D1361" s="405" t="s">
        <v>401</v>
      </c>
      <c r="F1361" s="443" t="str">
        <f t="shared" si="21"/>
        <v>3361 - California Earthquake Safety Fund</v>
      </c>
    </row>
    <row r="1362" spans="1:6" ht="15" x14ac:dyDescent="0.25">
      <c r="A1362" s="405" t="s">
        <v>3117</v>
      </c>
      <c r="B1362" t="s">
        <v>363</v>
      </c>
      <c r="C1362" s="406" t="s">
        <v>3118</v>
      </c>
      <c r="D1362" s="405" t="s">
        <v>401</v>
      </c>
      <c r="F1362" s="443" t="str">
        <f t="shared" si="21"/>
        <v>3362 - PACE Oversight Fund of the State Department of Health Care Services</v>
      </c>
    </row>
    <row r="1363" spans="1:6" ht="15" x14ac:dyDescent="0.25">
      <c r="A1363" s="405" t="s">
        <v>3119</v>
      </c>
      <c r="B1363" t="s">
        <v>363</v>
      </c>
      <c r="C1363" s="406" t="s">
        <v>3120</v>
      </c>
      <c r="D1363" s="405" t="s">
        <v>401</v>
      </c>
      <c r="F1363" s="443" t="str">
        <f t="shared" si="21"/>
        <v>3363 - Financial Protection Fund</v>
      </c>
    </row>
    <row r="1364" spans="1:6" ht="15" x14ac:dyDescent="0.25">
      <c r="A1364" s="405" t="s">
        <v>3121</v>
      </c>
      <c r="B1364" t="s">
        <v>363</v>
      </c>
      <c r="C1364" s="406" t="s">
        <v>3122</v>
      </c>
      <c r="D1364" s="405" t="s">
        <v>401</v>
      </c>
      <c r="F1364" s="443" t="str">
        <f t="shared" si="21"/>
        <v>3364 - Department of Fish and Wildlife - California Environmental Quality Act Fund</v>
      </c>
    </row>
    <row r="1365" spans="1:6" ht="15" x14ac:dyDescent="0.25">
      <c r="A1365" s="405" t="s">
        <v>3123</v>
      </c>
      <c r="B1365" t="s">
        <v>363</v>
      </c>
      <c r="C1365" s="406" t="s">
        <v>3124</v>
      </c>
      <c r="D1365" s="405" t="s">
        <v>401</v>
      </c>
      <c r="F1365" s="443" t="str">
        <f t="shared" si="21"/>
        <v>3365 - California Access to Housing and Services Fund</v>
      </c>
    </row>
    <row r="1366" spans="1:6" ht="15" x14ac:dyDescent="0.25">
      <c r="A1366" s="405" t="s">
        <v>3125</v>
      </c>
      <c r="B1366" t="s">
        <v>363</v>
      </c>
      <c r="C1366" s="406" t="s">
        <v>3126</v>
      </c>
      <c r="D1366" s="405" t="s">
        <v>401</v>
      </c>
      <c r="F1366" s="443" t="str">
        <f t="shared" si="21"/>
        <v>3366 - California Electronic Cigarette Excise Tax Fund</v>
      </c>
    </row>
    <row r="1367" spans="1:6" ht="15" x14ac:dyDescent="0.25">
      <c r="A1367" s="405" t="s">
        <v>3127</v>
      </c>
      <c r="B1367" t="s">
        <v>363</v>
      </c>
      <c r="C1367" s="406" t="s">
        <v>3128</v>
      </c>
      <c r="D1367" s="405" t="s">
        <v>401</v>
      </c>
      <c r="F1367" s="443" t="str">
        <f t="shared" si="21"/>
        <v>3371 - Aliso Canyon Recovery Account</v>
      </c>
    </row>
    <row r="1368" spans="1:6" ht="15" x14ac:dyDescent="0.25">
      <c r="A1368" s="405" t="s">
        <v>3129</v>
      </c>
      <c r="B1368" t="s">
        <v>363</v>
      </c>
      <c r="C1368" s="406" t="s">
        <v>3130</v>
      </c>
      <c r="D1368" s="405" t="s">
        <v>401</v>
      </c>
      <c r="F1368" s="443" t="str">
        <f t="shared" si="21"/>
        <v>3372 - Data Brokers’ Registry Fund</v>
      </c>
    </row>
    <row r="1369" spans="1:6" ht="15" x14ac:dyDescent="0.25">
      <c r="A1369" s="405" t="s">
        <v>3131</v>
      </c>
      <c r="B1369" t="s">
        <v>363</v>
      </c>
      <c r="C1369" s="406" t="s">
        <v>3132</v>
      </c>
      <c r="D1369" s="405" t="s">
        <v>401</v>
      </c>
      <c r="F1369" s="443" t="str">
        <f t="shared" si="21"/>
        <v>3373 - Building Initiative for Low-Emissions Development Program Fund</v>
      </c>
    </row>
    <row r="1370" spans="1:6" ht="15" x14ac:dyDescent="0.25">
      <c r="A1370" s="405" t="s">
        <v>3133</v>
      </c>
      <c r="B1370" t="s">
        <v>363</v>
      </c>
      <c r="C1370" s="406" t="s">
        <v>3134</v>
      </c>
      <c r="D1370" s="405" t="s">
        <v>401</v>
      </c>
      <c r="F1370" s="443" t="str">
        <f t="shared" si="21"/>
        <v>3375 - Loan Repayment Program Account, Healthcare Treatment Fund</v>
      </c>
    </row>
    <row r="1371" spans="1:6" ht="15" x14ac:dyDescent="0.25">
      <c r="A1371" s="405" t="s">
        <v>3135</v>
      </c>
      <c r="B1371" t="s">
        <v>363</v>
      </c>
      <c r="C1371" s="406" t="s">
        <v>3136</v>
      </c>
      <c r="D1371" s="405" t="s">
        <v>401</v>
      </c>
      <c r="F1371" s="443" t="str">
        <f t="shared" si="21"/>
        <v>3376 - Cannabis Tax Fund - Governor's Office of Business and Economic Development</v>
      </c>
    </row>
    <row r="1372" spans="1:6" ht="15" x14ac:dyDescent="0.25">
      <c r="A1372" s="405" t="s">
        <v>3137</v>
      </c>
      <c r="B1372" t="s">
        <v>363</v>
      </c>
      <c r="C1372" s="406" t="s">
        <v>3138</v>
      </c>
      <c r="D1372" s="405" t="s">
        <v>401</v>
      </c>
      <c r="F1372" s="443" t="str">
        <f t="shared" si="21"/>
        <v>3377 - Center for Data Insights and Innovation Fund</v>
      </c>
    </row>
    <row r="1373" spans="1:6" ht="15" x14ac:dyDescent="0.25">
      <c r="A1373" s="405" t="s">
        <v>3139</v>
      </c>
      <c r="B1373" t="s">
        <v>363</v>
      </c>
      <c r="C1373" s="406" t="s">
        <v>3140</v>
      </c>
      <c r="D1373" s="405" t="s">
        <v>401</v>
      </c>
      <c r="F1373" s="443" t="str">
        <f t="shared" si="21"/>
        <v>3378 - Small Business Hiring Credit Fund</v>
      </c>
    </row>
    <row r="1374" spans="1:6" ht="15" x14ac:dyDescent="0.25">
      <c r="A1374" s="405" t="s">
        <v>3141</v>
      </c>
      <c r="B1374" t="s">
        <v>363</v>
      </c>
      <c r="C1374" s="406" t="s">
        <v>3142</v>
      </c>
      <c r="D1374" s="405" t="s">
        <v>401</v>
      </c>
      <c r="F1374" s="443" t="str">
        <f t="shared" si="21"/>
        <v>3379 - Golden State Stimulus Emergency Fund</v>
      </c>
    </row>
    <row r="1375" spans="1:6" ht="15" x14ac:dyDescent="0.25">
      <c r="A1375" s="405" t="s">
        <v>3143</v>
      </c>
      <c r="B1375" t="s">
        <v>363</v>
      </c>
      <c r="C1375" s="406" t="s">
        <v>3144</v>
      </c>
      <c r="D1375" s="405" t="s">
        <v>401</v>
      </c>
      <c r="F1375" s="443" t="str">
        <f t="shared" si="21"/>
        <v>3380 - Horse and Jockey Safety and Welfare Account</v>
      </c>
    </row>
    <row r="1376" spans="1:6" ht="15" x14ac:dyDescent="0.25">
      <c r="A1376" s="405" t="s">
        <v>3145</v>
      </c>
      <c r="B1376" t="s">
        <v>363</v>
      </c>
      <c r="C1376" s="406" t="s">
        <v>3146</v>
      </c>
      <c r="D1376" s="405" t="s">
        <v>401</v>
      </c>
      <c r="F1376" s="443" t="str">
        <f t="shared" si="21"/>
        <v>3381 - Health Care Affordability Reserve Fund</v>
      </c>
    </row>
    <row r="1377" spans="1:6" ht="15" x14ac:dyDescent="0.25">
      <c r="A1377" s="405" t="s">
        <v>3147</v>
      </c>
      <c r="B1377" t="s">
        <v>363</v>
      </c>
      <c r="C1377" s="406" t="s">
        <v>3148</v>
      </c>
      <c r="D1377" s="405" t="s">
        <v>401</v>
      </c>
      <c r="F1377" s="443" t="str">
        <f t="shared" si="21"/>
        <v>3383 - Forced or Involuntary Sterilization Compensation Account</v>
      </c>
    </row>
    <row r="1378" spans="1:6" ht="15" x14ac:dyDescent="0.25">
      <c r="A1378" s="405" t="s">
        <v>3149</v>
      </c>
      <c r="B1378" t="s">
        <v>363</v>
      </c>
      <c r="C1378" s="406" t="s">
        <v>3150</v>
      </c>
      <c r="D1378" s="405" t="s">
        <v>401</v>
      </c>
      <c r="F1378" s="443" t="str">
        <f t="shared" si="21"/>
        <v>3385 - Transgender Wellness and Equity Fund</v>
      </c>
    </row>
    <row r="1379" spans="1:6" ht="15" x14ac:dyDescent="0.25">
      <c r="A1379" s="405" t="s">
        <v>3151</v>
      </c>
      <c r="B1379" t="s">
        <v>363</v>
      </c>
      <c r="C1379" s="406" t="s">
        <v>3152</v>
      </c>
      <c r="D1379" s="405" t="s">
        <v>401</v>
      </c>
      <c r="F1379" s="443" t="str">
        <f t="shared" si="21"/>
        <v>3387 - Certified Veteran Service Provider Program Fund</v>
      </c>
    </row>
    <row r="1380" spans="1:6" ht="15" x14ac:dyDescent="0.25">
      <c r="A1380" s="405" t="s">
        <v>3153</v>
      </c>
      <c r="B1380" t="s">
        <v>363</v>
      </c>
      <c r="C1380" s="406" t="s">
        <v>3154</v>
      </c>
      <c r="D1380" s="405" t="s">
        <v>401</v>
      </c>
      <c r="F1380" s="443" t="str">
        <f t="shared" si="21"/>
        <v>3388 - Cannabis Fines and Penalties Account</v>
      </c>
    </row>
    <row r="1381" spans="1:6" ht="15" x14ac:dyDescent="0.25">
      <c r="A1381" s="405" t="s">
        <v>3155</v>
      </c>
      <c r="B1381" t="s">
        <v>363</v>
      </c>
      <c r="C1381" s="406" t="s">
        <v>3156</v>
      </c>
      <c r="D1381" s="405" t="s">
        <v>401</v>
      </c>
      <c r="F1381" s="443" t="str">
        <f t="shared" si="21"/>
        <v>3389 - County Revenue Protection Fund</v>
      </c>
    </row>
    <row r="1382" spans="1:6" ht="15" x14ac:dyDescent="0.25">
      <c r="A1382" s="405" t="s">
        <v>3157</v>
      </c>
      <c r="B1382" t="s">
        <v>363</v>
      </c>
      <c r="C1382" s="406" t="s">
        <v>3158</v>
      </c>
      <c r="D1382" s="405" t="s">
        <v>401</v>
      </c>
      <c r="F1382" s="443" t="str">
        <f t="shared" si="21"/>
        <v>3390 - Mercury Thermostat Collection Program Fund</v>
      </c>
    </row>
    <row r="1383" spans="1:6" ht="15" x14ac:dyDescent="0.25">
      <c r="A1383" s="405" t="s">
        <v>3159</v>
      </c>
      <c r="B1383" t="s">
        <v>363</v>
      </c>
      <c r="C1383" s="406" t="s">
        <v>3160</v>
      </c>
      <c r="D1383" s="405" t="s">
        <v>401</v>
      </c>
      <c r="F1383" s="443" t="str">
        <f t="shared" si="21"/>
        <v>3391 - Small and Rural Hospital Relief Fund</v>
      </c>
    </row>
    <row r="1384" spans="1:6" ht="15" x14ac:dyDescent="0.25">
      <c r="A1384" s="405" t="s">
        <v>3161</v>
      </c>
      <c r="B1384" t="s">
        <v>363</v>
      </c>
      <c r="C1384" s="406" t="s">
        <v>3162</v>
      </c>
      <c r="D1384" s="405" t="s">
        <v>401</v>
      </c>
      <c r="F1384" s="443" t="str">
        <f t="shared" si="21"/>
        <v>3392 - Nesting Bird Habitat Incentive Program Account, Fish and Game Preservation Fund</v>
      </c>
    </row>
    <row r="1385" spans="1:6" ht="15" x14ac:dyDescent="0.25">
      <c r="A1385" s="405" t="s">
        <v>3163</v>
      </c>
      <c r="B1385" t="s">
        <v>363</v>
      </c>
      <c r="C1385" s="406" t="s">
        <v>3164</v>
      </c>
      <c r="D1385" s="405" t="s">
        <v>401</v>
      </c>
      <c r="F1385" s="443" t="str">
        <f t="shared" si="21"/>
        <v>3393 - California Desert Conservation Program Fund Account</v>
      </c>
    </row>
    <row r="1386" spans="1:6" ht="15" x14ac:dyDescent="0.25">
      <c r="A1386" s="405" t="s">
        <v>3165</v>
      </c>
      <c r="B1386" t="s">
        <v>363</v>
      </c>
      <c r="C1386" s="406" t="s">
        <v>3166</v>
      </c>
      <c r="D1386" s="405" t="s">
        <v>401</v>
      </c>
      <c r="F1386" s="443" t="str">
        <f t="shared" si="21"/>
        <v>3394 - Cal Electronic Cigarette Excise Tax Fund, Health Professions Career Oppor Pgrm</v>
      </c>
    </row>
    <row r="1387" spans="1:6" ht="15" x14ac:dyDescent="0.25">
      <c r="A1387" s="405" t="s">
        <v>3167</v>
      </c>
      <c r="B1387" t="s">
        <v>363</v>
      </c>
      <c r="C1387" s="406" t="s">
        <v>3168</v>
      </c>
      <c r="D1387" s="405" t="s">
        <v>401</v>
      </c>
      <c r="F1387" s="443" t="str">
        <f t="shared" si="21"/>
        <v>3395 - Cal Electronic Cigarette Excise Tax Fund, University of California Medical Edu</v>
      </c>
    </row>
    <row r="1388" spans="1:6" ht="15" x14ac:dyDescent="0.25">
      <c r="A1388" s="405" t="s">
        <v>3169</v>
      </c>
      <c r="B1388" t="s">
        <v>363</v>
      </c>
      <c r="C1388" s="406" t="s">
        <v>3170</v>
      </c>
      <c r="D1388" s="405" t="s">
        <v>401</v>
      </c>
      <c r="F1388" s="443" t="str">
        <f t="shared" si="21"/>
        <v>3396 - Industrial Hemp Enrollment and Oversight Fund</v>
      </c>
    </row>
    <row r="1389" spans="1:6" ht="15" x14ac:dyDescent="0.25">
      <c r="A1389" s="405" t="s">
        <v>3171</v>
      </c>
      <c r="B1389" t="s">
        <v>364</v>
      </c>
      <c r="C1389" s="406" t="s">
        <v>3172</v>
      </c>
      <c r="D1389" s="405" t="s">
        <v>249</v>
      </c>
      <c r="F1389" s="443" t="str">
        <f t="shared" si="21"/>
        <v>3397 - Opioid Settlements Fund</v>
      </c>
    </row>
    <row r="1390" spans="1:6" ht="15" x14ac:dyDescent="0.25">
      <c r="A1390" s="405" t="s">
        <v>3173</v>
      </c>
      <c r="B1390" t="s">
        <v>363</v>
      </c>
      <c r="C1390" s="406" t="s">
        <v>3174</v>
      </c>
      <c r="D1390" s="405" t="s">
        <v>401</v>
      </c>
      <c r="F1390" s="443" t="str">
        <f t="shared" si="21"/>
        <v>3398 - California Emergency Relief Fund</v>
      </c>
    </row>
    <row r="1391" spans="1:6" ht="15" x14ac:dyDescent="0.25">
      <c r="A1391" s="405" t="s">
        <v>3175</v>
      </c>
      <c r="B1391" t="s">
        <v>363</v>
      </c>
      <c r="C1391" s="406" t="s">
        <v>3176</v>
      </c>
      <c r="D1391" s="405" t="s">
        <v>401</v>
      </c>
      <c r="F1391" s="443" t="str">
        <f t="shared" si="21"/>
        <v>3399 - Better for Families Tax Refund Fund</v>
      </c>
    </row>
    <row r="1392" spans="1:6" ht="15" x14ac:dyDescent="0.25">
      <c r="A1392" s="405" t="s">
        <v>3177</v>
      </c>
      <c r="B1392" t="s">
        <v>363</v>
      </c>
      <c r="C1392" s="406" t="s">
        <v>2819</v>
      </c>
      <c r="D1392" s="405" t="s">
        <v>401</v>
      </c>
      <c r="F1392" s="443" t="str">
        <f t="shared" si="21"/>
        <v>3400 - Health Plan Improvement Trust Fund</v>
      </c>
    </row>
    <row r="1393" spans="1:6" ht="15" x14ac:dyDescent="0.25">
      <c r="A1393" s="405" t="s">
        <v>3178</v>
      </c>
      <c r="B1393" t="s">
        <v>363</v>
      </c>
      <c r="C1393" s="406" t="s">
        <v>3179</v>
      </c>
      <c r="D1393" s="405" t="s">
        <v>401</v>
      </c>
      <c r="F1393" s="443" t="str">
        <f t="shared" si="21"/>
        <v>3401 - Medi-Cal Loan Repayment Program Special Fund</v>
      </c>
    </row>
    <row r="1394" spans="1:6" ht="15" x14ac:dyDescent="0.25">
      <c r="A1394" s="405" t="s">
        <v>3180</v>
      </c>
      <c r="B1394" t="s">
        <v>363</v>
      </c>
      <c r="C1394" s="406" t="s">
        <v>3181</v>
      </c>
      <c r="D1394" s="405" t="s">
        <v>401</v>
      </c>
      <c r="F1394" s="443" t="str">
        <f t="shared" si="21"/>
        <v>3402 - Learning Recovery Emergency Fund</v>
      </c>
    </row>
    <row r="1395" spans="1:6" ht="15" x14ac:dyDescent="0.25">
      <c r="A1395" s="405" t="s">
        <v>3182</v>
      </c>
      <c r="B1395" t="s">
        <v>364</v>
      </c>
      <c r="C1395" s="406" t="s">
        <v>3183</v>
      </c>
      <c r="D1395" s="405" t="s">
        <v>249</v>
      </c>
      <c r="F1395" s="443" t="str">
        <f t="shared" si="21"/>
        <v>3403 - California HOPE for Children Trust Accnt</v>
      </c>
    </row>
    <row r="1396" spans="1:6" ht="15" x14ac:dyDescent="0.25">
      <c r="A1396" s="405" t="s">
        <v>3184</v>
      </c>
      <c r="B1396" t="s">
        <v>363</v>
      </c>
      <c r="C1396" s="406" t="s">
        <v>3185</v>
      </c>
      <c r="D1396" s="405" t="s">
        <v>401</v>
      </c>
      <c r="F1396" s="443" t="str">
        <f t="shared" si="21"/>
        <v>3404 - Mental Health Diversion Fund</v>
      </c>
    </row>
    <row r="1397" spans="1:6" ht="15" x14ac:dyDescent="0.25">
      <c r="A1397" s="405" t="s">
        <v>3186</v>
      </c>
      <c r="B1397" t="s">
        <v>363</v>
      </c>
      <c r="C1397" s="406" t="s">
        <v>3187</v>
      </c>
      <c r="D1397" s="405" t="s">
        <v>401</v>
      </c>
      <c r="F1397" s="443" t="str">
        <f t="shared" si="21"/>
        <v>3405 - Seismic Retrofitting Program for Soft Story Multifamily Housing Fund</v>
      </c>
    </row>
    <row r="1398" spans="1:6" ht="15" x14ac:dyDescent="0.25">
      <c r="A1398" s="405" t="s">
        <v>3188</v>
      </c>
      <c r="B1398" t="s">
        <v>363</v>
      </c>
      <c r="C1398" s="406" t="s">
        <v>3189</v>
      </c>
      <c r="D1398" s="405" t="s">
        <v>401</v>
      </c>
      <c r="F1398" s="443" t="str">
        <f t="shared" si="21"/>
        <v>3406 - Seismic Retrofitting Account</v>
      </c>
    </row>
    <row r="1399" spans="1:6" ht="15" x14ac:dyDescent="0.25">
      <c r="A1399" s="405" t="s">
        <v>3190</v>
      </c>
      <c r="B1399" t="s">
        <v>363</v>
      </c>
      <c r="C1399" s="406" t="s">
        <v>3191</v>
      </c>
      <c r="D1399" s="405" t="s">
        <v>401</v>
      </c>
      <c r="F1399" s="443" t="str">
        <f t="shared" si="21"/>
        <v>3407 - California Plastic Pollution Mitigation Fund</v>
      </c>
    </row>
    <row r="1400" spans="1:6" ht="15" x14ac:dyDescent="0.25">
      <c r="A1400" s="405" t="s">
        <v>3192</v>
      </c>
      <c r="B1400" t="s">
        <v>363</v>
      </c>
      <c r="C1400" s="406" t="s">
        <v>3193</v>
      </c>
      <c r="D1400" s="405" t="s">
        <v>401</v>
      </c>
      <c r="F1400" s="443" t="str">
        <f t="shared" si="21"/>
        <v>3408 - California Circular Economy Fund</v>
      </c>
    </row>
    <row r="1401" spans="1:6" ht="15" x14ac:dyDescent="0.25">
      <c r="A1401" s="405" t="s">
        <v>3194</v>
      </c>
      <c r="B1401" t="s">
        <v>363</v>
      </c>
      <c r="C1401" s="406" t="s">
        <v>3195</v>
      </c>
      <c r="D1401" s="405" t="s">
        <v>401</v>
      </c>
      <c r="F1401" s="443" t="str">
        <f t="shared" si="21"/>
        <v>3409 - Digital Divide Account, California Teleconnect Fund Administrative Committee Fun</v>
      </c>
    </row>
    <row r="1402" spans="1:6" ht="15" x14ac:dyDescent="0.25">
      <c r="A1402" s="405" t="s">
        <v>3196</v>
      </c>
      <c r="B1402" t="s">
        <v>363</v>
      </c>
      <c r="C1402" s="406" t="s">
        <v>3197</v>
      </c>
      <c r="D1402" s="405" t="s">
        <v>401</v>
      </c>
      <c r="F1402" s="443" t="str">
        <f t="shared" si="21"/>
        <v>3410 - Lithium Extraction Excise Tax Fund</v>
      </c>
    </row>
    <row r="1403" spans="1:6" ht="15" x14ac:dyDescent="0.25">
      <c r="A1403" s="405" t="s">
        <v>3198</v>
      </c>
      <c r="B1403" t="s">
        <v>363</v>
      </c>
      <c r="C1403" s="406" t="s">
        <v>3199</v>
      </c>
      <c r="D1403" s="405" t="s">
        <v>401</v>
      </c>
      <c r="F1403" s="443" t="str">
        <f t="shared" si="21"/>
        <v>3411 - Broadband Loan Loss Reserve Fund</v>
      </c>
    </row>
    <row r="1404" spans="1:6" ht="15" x14ac:dyDescent="0.25">
      <c r="A1404" s="405" t="s">
        <v>3200</v>
      </c>
      <c r="B1404" t="s">
        <v>363</v>
      </c>
      <c r="C1404" s="406" t="s">
        <v>3201</v>
      </c>
      <c r="D1404" s="405" t="s">
        <v>401</v>
      </c>
      <c r="F1404" s="443" t="str">
        <f t="shared" si="21"/>
        <v>3412 - Salton Sea Lithium Fund</v>
      </c>
    </row>
    <row r="1405" spans="1:6" ht="15" x14ac:dyDescent="0.25">
      <c r="A1405" s="405" t="s">
        <v>3202</v>
      </c>
      <c r="B1405" t="s">
        <v>363</v>
      </c>
      <c r="C1405" s="406" t="s">
        <v>3203</v>
      </c>
      <c r="D1405" s="405" t="s">
        <v>401</v>
      </c>
      <c r="F1405" s="443" t="str">
        <f t="shared" si="21"/>
        <v>3413 - Diablo Canyon Extension Fund</v>
      </c>
    </row>
    <row r="1406" spans="1:6" ht="15" x14ac:dyDescent="0.25">
      <c r="A1406" s="405" t="s">
        <v>3204</v>
      </c>
      <c r="B1406" t="s">
        <v>363</v>
      </c>
      <c r="C1406" s="406" t="s">
        <v>3205</v>
      </c>
      <c r="D1406" s="405" t="s">
        <v>401</v>
      </c>
      <c r="F1406" s="443" t="str">
        <f t="shared" si="21"/>
        <v>3414 - 988 State Suicide and Behavioral Health Crisis Services Fund</v>
      </c>
    </row>
    <row r="1407" spans="1:6" ht="15" x14ac:dyDescent="0.25">
      <c r="A1407" s="405" t="s">
        <v>3206</v>
      </c>
      <c r="B1407" t="s">
        <v>363</v>
      </c>
      <c r="C1407" s="406" t="s">
        <v>3207</v>
      </c>
      <c r="D1407" s="405" t="s">
        <v>401</v>
      </c>
      <c r="F1407" s="443" t="str">
        <f t="shared" si="21"/>
        <v>3415 - Fish and Wildlife Regional Conservation Investment Strategy Program Fund</v>
      </c>
    </row>
    <row r="1408" spans="1:6" ht="15" x14ac:dyDescent="0.25">
      <c r="A1408" s="405" t="s">
        <v>3208</v>
      </c>
      <c r="B1408" t="s">
        <v>363</v>
      </c>
      <c r="C1408" s="406" t="s">
        <v>3209</v>
      </c>
      <c r="D1408" s="405" t="s">
        <v>401</v>
      </c>
      <c r="F1408" s="443" t="str">
        <f t="shared" si="21"/>
        <v>3416 - Covered Battery Recycling Fund</v>
      </c>
    </row>
    <row r="1409" spans="1:6" ht="15" x14ac:dyDescent="0.25">
      <c r="A1409" s="405" t="s">
        <v>3210</v>
      </c>
      <c r="B1409" t="s">
        <v>363</v>
      </c>
      <c r="C1409" s="406" t="s">
        <v>3211</v>
      </c>
      <c r="D1409" s="405" t="s">
        <v>401</v>
      </c>
      <c r="F1409" s="443" t="str">
        <f t="shared" si="21"/>
        <v>3417 - Covered Electronic Waste Recycling Fee Subaccount, E. Waste Recovery and Recyc</v>
      </c>
    </row>
    <row r="1410" spans="1:6" ht="15" x14ac:dyDescent="0.25">
      <c r="A1410" s="405" t="s">
        <v>3212</v>
      </c>
      <c r="B1410" t="s">
        <v>363</v>
      </c>
      <c r="C1410" s="406" t="s">
        <v>3213</v>
      </c>
      <c r="D1410" s="405" t="s">
        <v>401</v>
      </c>
      <c r="F1410" s="443" t="str">
        <f t="shared" si="21"/>
        <v>3418 - Covered Battery-Embedded Waste Recycling Fee Subaccount, E. Waste Recovery and R</v>
      </c>
    </row>
    <row r="1411" spans="1:6" ht="15" x14ac:dyDescent="0.25">
      <c r="A1411" s="405" t="s">
        <v>3214</v>
      </c>
      <c r="B1411" t="s">
        <v>363</v>
      </c>
      <c r="C1411" s="406" t="s">
        <v>3215</v>
      </c>
      <c r="D1411" s="405" t="s">
        <v>401</v>
      </c>
      <c r="F1411" s="443" t="str">
        <f t="shared" ref="F1411:F1474" si="22">_xlfn.CONCAT(A1411," - ",C1411)</f>
        <v>3419 - Mobilehome and Recreational Vehicle Park Training Fund</v>
      </c>
    </row>
    <row r="1412" spans="1:6" ht="15" x14ac:dyDescent="0.25">
      <c r="A1412" s="405" t="s">
        <v>3216</v>
      </c>
      <c r="B1412" t="s">
        <v>363</v>
      </c>
      <c r="C1412" s="406" t="s">
        <v>3217</v>
      </c>
      <c r="D1412" s="405" t="s">
        <v>401</v>
      </c>
      <c r="F1412" s="443" t="str">
        <f t="shared" si="22"/>
        <v>3420 - Medi-Cal County Behavioral Health Fund</v>
      </c>
    </row>
    <row r="1413" spans="1:6" ht="15" x14ac:dyDescent="0.25">
      <c r="A1413" s="405" t="s">
        <v>3218</v>
      </c>
      <c r="B1413" t="s">
        <v>363</v>
      </c>
      <c r="C1413" s="406" t="s">
        <v>3219</v>
      </c>
      <c r="D1413" s="405" t="s">
        <v>401</v>
      </c>
      <c r="F1413" s="443" t="str">
        <f t="shared" si="22"/>
        <v>3421 - California Tobacco Directory Fund</v>
      </c>
    </row>
    <row r="1414" spans="1:6" ht="15" x14ac:dyDescent="0.25">
      <c r="A1414" s="405" t="s">
        <v>3220</v>
      </c>
      <c r="B1414" t="s">
        <v>363</v>
      </c>
      <c r="C1414" s="406" t="s">
        <v>3221</v>
      </c>
      <c r="D1414" s="405" t="s">
        <v>401</v>
      </c>
      <c r="F1414" s="443" t="str">
        <f t="shared" si="22"/>
        <v>3423 - Covered Battery Recycling Penalty Account</v>
      </c>
    </row>
    <row r="1415" spans="1:6" ht="15" x14ac:dyDescent="0.25">
      <c r="A1415" s="405" t="s">
        <v>3222</v>
      </c>
      <c r="B1415" t="s">
        <v>363</v>
      </c>
      <c r="C1415" s="406" t="s">
        <v>3223</v>
      </c>
      <c r="D1415" s="405" t="s">
        <v>401</v>
      </c>
      <c r="F1415" s="443" t="str">
        <f t="shared" si="22"/>
        <v>3424 - CARE Act Accountability Fund</v>
      </c>
    </row>
    <row r="1416" spans="1:6" ht="15" x14ac:dyDescent="0.25">
      <c r="A1416" s="405" t="s">
        <v>3224</v>
      </c>
      <c r="B1416" t="s">
        <v>363</v>
      </c>
      <c r="C1416" s="406" t="s">
        <v>3225</v>
      </c>
      <c r="D1416" s="405" t="s">
        <v>401</v>
      </c>
      <c r="F1416" s="443" t="str">
        <f t="shared" si="22"/>
        <v>3425 - Employee Housing Regulation Fund</v>
      </c>
    </row>
    <row r="1417" spans="1:6" ht="15" x14ac:dyDescent="0.25">
      <c r="A1417" s="405" t="s">
        <v>3226</v>
      </c>
      <c r="B1417" t="s">
        <v>363</v>
      </c>
      <c r="C1417" s="406" t="s">
        <v>3227</v>
      </c>
      <c r="D1417" s="405" t="s">
        <v>401</v>
      </c>
      <c r="F1417" s="443" t="str">
        <f t="shared" si="22"/>
        <v>3426 - Lanterman-Petris-Short Act Data and Reporting Oversight Fund</v>
      </c>
    </row>
    <row r="1418" spans="1:6" ht="15" x14ac:dyDescent="0.25">
      <c r="A1418" s="405" t="s">
        <v>3228</v>
      </c>
      <c r="B1418" t="s">
        <v>363</v>
      </c>
      <c r="C1418" s="406" t="s">
        <v>3229</v>
      </c>
      <c r="D1418" s="405" t="s">
        <v>401</v>
      </c>
      <c r="F1418" s="443" t="str">
        <f t="shared" si="22"/>
        <v>3427 - Army Facilities Agreement Program Income Fund</v>
      </c>
    </row>
    <row r="1419" spans="1:6" ht="15" x14ac:dyDescent="0.25">
      <c r="A1419" s="405" t="s">
        <v>3230</v>
      </c>
      <c r="B1419" t="s">
        <v>363</v>
      </c>
      <c r="C1419" s="406" t="s">
        <v>3231</v>
      </c>
      <c r="D1419" s="405" t="s">
        <v>401</v>
      </c>
      <c r="F1419" s="443" t="str">
        <f t="shared" si="22"/>
        <v>3428 - Managed Care Enrollment Fund</v>
      </c>
    </row>
    <row r="1420" spans="1:6" ht="15" x14ac:dyDescent="0.25">
      <c r="A1420" s="405" t="s">
        <v>3232</v>
      </c>
      <c r="B1420" t="s">
        <v>363</v>
      </c>
      <c r="C1420" s="406" t="s">
        <v>3233</v>
      </c>
      <c r="D1420" s="405" t="s">
        <v>401</v>
      </c>
      <c r="F1420" s="443" t="str">
        <f t="shared" si="22"/>
        <v>3429 - Prescribed Fire Claims Fund</v>
      </c>
    </row>
    <row r="1421" spans="1:6" ht="15" x14ac:dyDescent="0.25">
      <c r="A1421" s="405" t="s">
        <v>3234</v>
      </c>
      <c r="B1421" t="s">
        <v>363</v>
      </c>
      <c r="C1421" s="406" t="s">
        <v>3235</v>
      </c>
      <c r="D1421" s="405" t="s">
        <v>401</v>
      </c>
      <c r="F1421" s="443" t="str">
        <f t="shared" si="22"/>
        <v>3430 - Western Joshua Tree Conservation Fund</v>
      </c>
    </row>
    <row r="1422" spans="1:6" ht="15" x14ac:dyDescent="0.25">
      <c r="A1422" s="405" t="s">
        <v>3236</v>
      </c>
      <c r="B1422" t="s">
        <v>363</v>
      </c>
      <c r="C1422" s="406" t="s">
        <v>3237</v>
      </c>
      <c r="D1422" s="405" t="s">
        <v>401</v>
      </c>
      <c r="F1422" s="443" t="str">
        <f t="shared" si="22"/>
        <v>3431 - Medi-Cal Provider Payment Reserve Fund</v>
      </c>
    </row>
    <row r="1423" spans="1:6" ht="15" x14ac:dyDescent="0.25">
      <c r="A1423" s="405" t="s">
        <v>3238</v>
      </c>
      <c r="B1423" t="s">
        <v>363</v>
      </c>
      <c r="C1423" s="406" t="s">
        <v>3239</v>
      </c>
      <c r="D1423" s="405" t="s">
        <v>401</v>
      </c>
      <c r="F1423" s="443" t="str">
        <f t="shared" si="22"/>
        <v>3432 - Distressed Hospital Loan Program Fund</v>
      </c>
    </row>
    <row r="1424" spans="1:6" ht="15" x14ac:dyDescent="0.25">
      <c r="A1424" s="405" t="s">
        <v>3240</v>
      </c>
      <c r="B1424" t="s">
        <v>363</v>
      </c>
      <c r="C1424" s="406" t="s">
        <v>3241</v>
      </c>
      <c r="D1424" s="405" t="s">
        <v>401</v>
      </c>
      <c r="F1424" s="443" t="str">
        <f t="shared" si="22"/>
        <v>3433 - California Student Housing Revolving Loan Fund</v>
      </c>
    </row>
    <row r="1425" spans="1:6" ht="15" x14ac:dyDescent="0.25">
      <c r="A1425" s="405" t="s">
        <v>3242</v>
      </c>
      <c r="B1425" t="s">
        <v>363</v>
      </c>
      <c r="C1425" s="406" t="s">
        <v>3243</v>
      </c>
      <c r="D1425" s="405" t="s">
        <v>401</v>
      </c>
      <c r="F1425" s="443" t="str">
        <f t="shared" si="22"/>
        <v>3434 - California Fire Response Fund</v>
      </c>
    </row>
    <row r="1426" spans="1:6" ht="15" x14ac:dyDescent="0.25">
      <c r="A1426" s="405" t="s">
        <v>3244</v>
      </c>
      <c r="B1426" t="s">
        <v>363</v>
      </c>
      <c r="C1426" s="406" t="s">
        <v>3245</v>
      </c>
      <c r="D1426" s="405" t="s">
        <v>401</v>
      </c>
      <c r="F1426" s="443" t="str">
        <f t="shared" si="22"/>
        <v>3435 - Special District Fire Response Fund, California Fire Response Fund</v>
      </c>
    </row>
    <row r="1427" spans="1:6" ht="15" x14ac:dyDescent="0.25">
      <c r="A1427" s="405" t="s">
        <v>3246</v>
      </c>
      <c r="B1427" t="s">
        <v>363</v>
      </c>
      <c r="C1427" s="406" t="s">
        <v>3247</v>
      </c>
      <c r="D1427" s="405" t="s">
        <v>401</v>
      </c>
      <c r="F1427" s="443" t="str">
        <f t="shared" si="22"/>
        <v>3436 - Health Care Payments Data Fund</v>
      </c>
    </row>
    <row r="1428" spans="1:6" ht="15" x14ac:dyDescent="0.25">
      <c r="A1428" s="405" t="s">
        <v>3248</v>
      </c>
      <c r="B1428" t="s">
        <v>363</v>
      </c>
      <c r="C1428" s="406" t="s">
        <v>3249</v>
      </c>
      <c r="D1428" s="405" t="s">
        <v>401</v>
      </c>
      <c r="F1428" s="443" t="str">
        <f t="shared" si="22"/>
        <v>3437 - Gun Violence Prevention and School Safety Fund</v>
      </c>
    </row>
    <row r="1429" spans="1:6" ht="15" x14ac:dyDescent="0.25">
      <c r="A1429" s="405" t="s">
        <v>3250</v>
      </c>
      <c r="B1429" t="s">
        <v>363</v>
      </c>
      <c r="C1429" s="406" t="s">
        <v>3251</v>
      </c>
      <c r="D1429" s="405" t="s">
        <v>401</v>
      </c>
      <c r="F1429" s="443" t="str">
        <f t="shared" si="22"/>
        <v>3438 - Household Goods and Services Fund, Professions and Vocations Fund</v>
      </c>
    </row>
    <row r="1430" spans="1:6" ht="15" x14ac:dyDescent="0.25">
      <c r="A1430" s="405" t="s">
        <v>3252</v>
      </c>
      <c r="B1430" t="s">
        <v>363</v>
      </c>
      <c r="C1430" s="406" t="s">
        <v>3253</v>
      </c>
      <c r="D1430" s="405" t="s">
        <v>401</v>
      </c>
      <c r="F1430" s="443" t="str">
        <f t="shared" si="22"/>
        <v>3439 - Pilot Boat Surcharge Account, Board of Pilot Commissioners’ Special Fund</v>
      </c>
    </row>
    <row r="1431" spans="1:6" ht="15" x14ac:dyDescent="0.25">
      <c r="A1431" s="444" t="s">
        <v>3254</v>
      </c>
      <c r="B1431" t="s">
        <v>363</v>
      </c>
      <c r="C1431" s="443" t="s">
        <v>3255</v>
      </c>
      <c r="D1431" s="444" t="s">
        <v>396</v>
      </c>
      <c r="F1431" s="443" t="str">
        <f t="shared" si="22"/>
        <v>3440 - California Unflavored Tobacco List Fund</v>
      </c>
    </row>
    <row r="1432" spans="1:6" ht="15" x14ac:dyDescent="0.25">
      <c r="A1432" s="444" t="s">
        <v>3256</v>
      </c>
      <c r="B1432" t="s">
        <v>363</v>
      </c>
      <c r="C1432" s="443" t="s">
        <v>3257</v>
      </c>
      <c r="D1432" s="444" t="s">
        <v>396</v>
      </c>
      <c r="F1432" s="443" t="str">
        <f t="shared" si="22"/>
        <v>3441 - Salton Sea Conservancy Fund</v>
      </c>
    </row>
    <row r="1433" spans="1:6" ht="15" x14ac:dyDescent="0.25">
      <c r="A1433" s="444" t="s">
        <v>3258</v>
      </c>
      <c r="B1433" t="s">
        <v>363</v>
      </c>
      <c r="C1433" s="443" t="s">
        <v>3259</v>
      </c>
      <c r="D1433" s="444" t="s">
        <v>396</v>
      </c>
      <c r="F1433" s="443" t="str">
        <f t="shared" si="22"/>
        <v>3442 - Protect Access to Health Care Fund</v>
      </c>
    </row>
    <row r="1434" spans="1:6" ht="15" x14ac:dyDescent="0.25">
      <c r="A1434" s="444" t="s">
        <v>3260</v>
      </c>
      <c r="B1434" t="s">
        <v>363</v>
      </c>
      <c r="C1434" s="443" t="s">
        <v>3261</v>
      </c>
      <c r="D1434" s="444" t="s">
        <v>396</v>
      </c>
      <c r="F1434" s="443" t="str">
        <f t="shared" si="22"/>
        <v>3443 - Health Care Oversight &amp; Accountability Subfund, Protect Access to Health Care Fund</v>
      </c>
    </row>
    <row r="1435" spans="1:6" ht="15" x14ac:dyDescent="0.25">
      <c r="A1435" s="444" t="s">
        <v>3262</v>
      </c>
      <c r="B1435" t="s">
        <v>363</v>
      </c>
      <c r="C1435" s="443" t="s">
        <v>3263</v>
      </c>
      <c r="D1435" s="444" t="s">
        <v>396</v>
      </c>
      <c r="F1435" s="443" t="str">
        <f t="shared" si="22"/>
        <v>3444 - Improving Access to Health Care Subfund, Protect Access to Health Care Fund</v>
      </c>
    </row>
    <row r="1436" spans="1:6" ht="15" x14ac:dyDescent="0.25">
      <c r="A1436" s="444" t="s">
        <v>3264</v>
      </c>
      <c r="B1436" t="s">
        <v>363</v>
      </c>
      <c r="C1436" s="443" t="s">
        <v>3265</v>
      </c>
      <c r="D1436" s="444" t="s">
        <v>396</v>
      </c>
      <c r="F1436" s="443" t="str">
        <f t="shared" si="22"/>
        <v>3445 - Historic Venue Restoration and Resiliency Fund</v>
      </c>
    </row>
    <row r="1437" spans="1:6" ht="15" x14ac:dyDescent="0.25">
      <c r="A1437" s="444" t="s">
        <v>3266</v>
      </c>
      <c r="B1437" t="s">
        <v>363</v>
      </c>
      <c r="C1437" s="443" t="s">
        <v>3267</v>
      </c>
      <c r="D1437" s="444" t="s">
        <v>396</v>
      </c>
      <c r="F1437" s="443" t="str">
        <f t="shared" si="22"/>
        <v>3446 - Cannabis-Impacted Lands Restoration Fund</v>
      </c>
    </row>
    <row r="1438" spans="1:6" ht="15" x14ac:dyDescent="0.25">
      <c r="A1438" s="444" t="s">
        <v>3268</v>
      </c>
      <c r="B1438" t="s">
        <v>363</v>
      </c>
      <c r="C1438" s="443" t="s">
        <v>3269</v>
      </c>
      <c r="D1438" s="444" t="s">
        <v>396</v>
      </c>
      <c r="F1438" s="443" t="str">
        <f t="shared" si="22"/>
        <v>3447 - Pharmacy Benefit Manager Fund</v>
      </c>
    </row>
    <row r="1439" spans="1:6" ht="15" x14ac:dyDescent="0.25">
      <c r="A1439" s="444" t="s">
        <v>3270</v>
      </c>
      <c r="B1439" t="s">
        <v>363</v>
      </c>
      <c r="C1439" s="443" t="s">
        <v>3271</v>
      </c>
      <c r="D1439" s="444" t="s">
        <v>396</v>
      </c>
      <c r="F1439" s="443" t="str">
        <f t="shared" si="22"/>
        <v>3448 - California Crime Victims Fund</v>
      </c>
    </row>
    <row r="1440" spans="1:6" ht="15" x14ac:dyDescent="0.25">
      <c r="A1440" s="444" t="s">
        <v>3272</v>
      </c>
      <c r="B1440" t="s">
        <v>363</v>
      </c>
      <c r="C1440" s="443" t="s">
        <v>3273</v>
      </c>
      <c r="D1440" s="444" t="s">
        <v>396</v>
      </c>
      <c r="F1440" s="443" t="str">
        <f t="shared" si="22"/>
        <v>3449 - Equitable Community Repair and Reinvestment Account</v>
      </c>
    </row>
    <row r="1441" spans="1:6" ht="15" x14ac:dyDescent="0.25">
      <c r="A1441" s="444" t="s">
        <v>3274</v>
      </c>
      <c r="B1441" t="s">
        <v>363</v>
      </c>
      <c r="C1441" s="443" t="s">
        <v>3275</v>
      </c>
      <c r="D1441" s="444" t="s">
        <v>396</v>
      </c>
      <c r="F1441" s="443" t="str">
        <f t="shared" si="22"/>
        <v>3450 - Textile Stewardship Recovery Fund</v>
      </c>
    </row>
    <row r="1442" spans="1:6" ht="15" x14ac:dyDescent="0.25">
      <c r="A1442" s="444" t="s">
        <v>3276</v>
      </c>
      <c r="B1442" t="s">
        <v>363</v>
      </c>
      <c r="C1442" s="443" t="s">
        <v>3277</v>
      </c>
      <c r="D1442" s="444" t="s">
        <v>396</v>
      </c>
      <c r="F1442" s="443" t="str">
        <f t="shared" si="22"/>
        <v>3451 - Behavioral Health Schoolsite Fee Schedule Administration Fund</v>
      </c>
    </row>
    <row r="1443" spans="1:6" ht="15" x14ac:dyDescent="0.25">
      <c r="A1443" s="444" t="s">
        <v>3278</v>
      </c>
      <c r="B1443" t="s">
        <v>363</v>
      </c>
      <c r="C1443" s="443" t="s">
        <v>3279</v>
      </c>
      <c r="D1443" s="444" t="s">
        <v>396</v>
      </c>
      <c r="F1443" s="443" t="str">
        <f t="shared" si="22"/>
        <v>3452 - Recycling Enhancement Penalty Account</v>
      </c>
    </row>
    <row r="1444" spans="1:6" ht="15" x14ac:dyDescent="0.25">
      <c r="A1444" s="444" t="s">
        <v>3280</v>
      </c>
      <c r="B1444" t="s">
        <v>363</v>
      </c>
      <c r="C1444" s="443" t="s">
        <v>3281</v>
      </c>
      <c r="D1444" s="444" t="s">
        <v>396</v>
      </c>
      <c r="F1444" s="443" t="str">
        <f t="shared" si="22"/>
        <v>3453 - Restoration Management Permit Program Fund</v>
      </c>
    </row>
    <row r="1445" spans="1:6" ht="15" x14ac:dyDescent="0.25">
      <c r="A1445" s="444" t="s">
        <v>3282</v>
      </c>
      <c r="B1445" t="s">
        <v>363</v>
      </c>
      <c r="C1445" s="443" t="s">
        <v>3283</v>
      </c>
      <c r="D1445" s="444" t="s">
        <v>396</v>
      </c>
      <c r="F1445" s="443" t="str">
        <f t="shared" si="22"/>
        <v>3454 - Primary Care Account, Improving Access to Health Care Subfund</v>
      </c>
    </row>
    <row r="1446" spans="1:6" ht="15" x14ac:dyDescent="0.25">
      <c r="A1446" s="444" t="s">
        <v>3284</v>
      </c>
      <c r="B1446" t="s">
        <v>363</v>
      </c>
      <c r="C1446" s="443" t="s">
        <v>3285</v>
      </c>
      <c r="D1446" s="444" t="s">
        <v>396</v>
      </c>
      <c r="F1446" s="443" t="str">
        <f t="shared" si="22"/>
        <v>3455 - Specialty Care Account, Improving Access to Health Care Subfund</v>
      </c>
    </row>
    <row r="1447" spans="1:6" ht="15" x14ac:dyDescent="0.25">
      <c r="A1447" s="444" t="s">
        <v>3286</v>
      </c>
      <c r="B1447" t="s">
        <v>363</v>
      </c>
      <c r="C1447" s="443" t="s">
        <v>3287</v>
      </c>
      <c r="D1447" s="444" t="s">
        <v>396</v>
      </c>
      <c r="F1447" s="443" t="str">
        <f t="shared" si="22"/>
        <v>3456 - Emergency Department Physicians Account, Improving Access to Health Care Subfund</v>
      </c>
    </row>
    <row r="1448" spans="1:6" ht="15" x14ac:dyDescent="0.25">
      <c r="A1448" s="444" t="s">
        <v>3288</v>
      </c>
      <c r="B1448" t="s">
        <v>363</v>
      </c>
      <c r="C1448" s="443" t="s">
        <v>3289</v>
      </c>
      <c r="D1448" s="444" t="s">
        <v>396</v>
      </c>
      <c r="F1448" s="443" t="str">
        <f t="shared" si="22"/>
        <v>3457 - Outpatient and Clinic Access Account, Improving Access to Health Care Subfund</v>
      </c>
    </row>
    <row r="1449" spans="1:6" ht="15" x14ac:dyDescent="0.25">
      <c r="A1449" s="444" t="s">
        <v>3290</v>
      </c>
      <c r="B1449" t="s">
        <v>363</v>
      </c>
      <c r="C1449" s="443" t="s">
        <v>3291</v>
      </c>
      <c r="D1449" s="444" t="s">
        <v>396</v>
      </c>
      <c r="F1449" s="443" t="str">
        <f t="shared" si="22"/>
        <v>3458 - Family Planning Account, Improving Access to Health Care Subfund</v>
      </c>
    </row>
    <row r="1450" spans="1:6" ht="15" x14ac:dyDescent="0.25">
      <c r="A1450" s="444" t="s">
        <v>3292</v>
      </c>
      <c r="B1450" t="s">
        <v>363</v>
      </c>
      <c r="C1450" s="443" t="s">
        <v>3293</v>
      </c>
      <c r="D1450" s="444" t="s">
        <v>396</v>
      </c>
      <c r="F1450" s="443" t="str">
        <f t="shared" si="22"/>
        <v>3459 - Reproductive Health Account, Improving Access to Health Care Subfund</v>
      </c>
    </row>
    <row r="1451" spans="1:6" ht="15" x14ac:dyDescent="0.25">
      <c r="A1451" s="444" t="s">
        <v>3294</v>
      </c>
      <c r="B1451" t="s">
        <v>363</v>
      </c>
      <c r="C1451" s="443" t="s">
        <v>3295</v>
      </c>
      <c r="D1451" s="444" t="s">
        <v>396</v>
      </c>
      <c r="F1451" s="443" t="str">
        <f t="shared" si="22"/>
        <v>3460 - Emergency Medical Transportation Account, Improving Access to Health Care Subfund</v>
      </c>
    </row>
    <row r="1452" spans="1:6" ht="15" x14ac:dyDescent="0.25">
      <c r="A1452" s="444" t="s">
        <v>3296</v>
      </c>
      <c r="B1452" t="s">
        <v>363</v>
      </c>
      <c r="C1452" s="443" t="s">
        <v>3297</v>
      </c>
      <c r="D1452" s="444" t="s">
        <v>396</v>
      </c>
      <c r="F1452" s="443" t="str">
        <f t="shared" si="22"/>
        <v>3461 - Ground Emergency Medical Transportation Subaccount, Emergency Medical Transportation Account</v>
      </c>
    </row>
    <row r="1453" spans="1:6" ht="15" x14ac:dyDescent="0.25">
      <c r="A1453" s="444" t="s">
        <v>3298</v>
      </c>
      <c r="B1453" t="s">
        <v>363</v>
      </c>
      <c r="C1453" s="443" t="s">
        <v>3299</v>
      </c>
      <c r="D1453" s="444" t="s">
        <v>396</v>
      </c>
      <c r="F1453" s="443" t="str">
        <f t="shared" si="22"/>
        <v>3462 - Air Ambulance Emergency Medical Transportation Subaccount, Emergency Medical Transportation Account</v>
      </c>
    </row>
    <row r="1454" spans="1:6" ht="15" x14ac:dyDescent="0.25">
      <c r="A1454" s="444" t="s">
        <v>3300</v>
      </c>
      <c r="B1454" t="s">
        <v>363</v>
      </c>
      <c r="C1454" s="443" t="s">
        <v>3301</v>
      </c>
      <c r="D1454" s="444" t="s">
        <v>396</v>
      </c>
      <c r="F1454" s="443" t="str">
        <f t="shared" si="22"/>
        <v>3463 - Emergency Department and Hospital Services Account, Improving Access to Health Care Subfund</v>
      </c>
    </row>
    <row r="1455" spans="1:6" ht="15" x14ac:dyDescent="0.25">
      <c r="A1455" s="444" t="s">
        <v>3302</v>
      </c>
      <c r="B1455" t="s">
        <v>363</v>
      </c>
      <c r="C1455" s="443" t="s">
        <v>3303</v>
      </c>
      <c r="D1455" s="444" t="s">
        <v>396</v>
      </c>
      <c r="F1455" s="443" t="str">
        <f t="shared" si="22"/>
        <v>3464 - Designated Public Hospital Account, Improving Access to Health Care Subfund</v>
      </c>
    </row>
    <row r="1456" spans="1:6" ht="15" x14ac:dyDescent="0.25">
      <c r="A1456" s="444" t="s">
        <v>3304</v>
      </c>
      <c r="B1456" t="s">
        <v>363</v>
      </c>
      <c r="C1456" s="443" t="s">
        <v>3305</v>
      </c>
      <c r="D1456" s="444" t="s">
        <v>396</v>
      </c>
      <c r="F1456" s="443" t="str">
        <f t="shared" si="22"/>
        <v>3465 - Improving Mental Health Account, Improving Access to Health Care Subfund</v>
      </c>
    </row>
    <row r="1457" spans="1:6" ht="15" x14ac:dyDescent="0.25">
      <c r="A1457" s="444" t="s">
        <v>3306</v>
      </c>
      <c r="B1457" t="s">
        <v>363</v>
      </c>
      <c r="C1457" s="443" t="s">
        <v>3307</v>
      </c>
      <c r="D1457" s="444" t="s">
        <v>396</v>
      </c>
      <c r="F1457" s="443" t="str">
        <f t="shared" si="22"/>
        <v>3466 - Health Care Workers Account, Improving Access to Health Care Subfund</v>
      </c>
    </row>
    <row r="1458" spans="1:6" ht="15" x14ac:dyDescent="0.25">
      <c r="A1458" s="444" t="s">
        <v>3308</v>
      </c>
      <c r="B1458" t="s">
        <v>363</v>
      </c>
      <c r="C1458" s="443" t="s">
        <v>3309</v>
      </c>
      <c r="D1458" s="444" t="s">
        <v>396</v>
      </c>
      <c r="F1458" s="443" t="str">
        <f t="shared" si="22"/>
        <v>3467 - Graduate Medical Education Subaccount, Health Care Workers Account</v>
      </c>
    </row>
    <row r="1459" spans="1:6" ht="15" x14ac:dyDescent="0.25">
      <c r="A1459" s="444" t="s">
        <v>3310</v>
      </c>
      <c r="B1459" t="s">
        <v>363</v>
      </c>
      <c r="C1459" s="443" t="s">
        <v>3311</v>
      </c>
      <c r="D1459" s="444" t="s">
        <v>396</v>
      </c>
      <c r="F1459" s="443" t="str">
        <f t="shared" si="22"/>
        <v>3468 - Medi-Cal Workforce Subaccount, Health Care Workers Account</v>
      </c>
    </row>
    <row r="1460" spans="1:6" ht="15" x14ac:dyDescent="0.25">
      <c r="A1460" s="444" t="s">
        <v>3312</v>
      </c>
      <c r="B1460" t="s">
        <v>363</v>
      </c>
      <c r="C1460" s="443" t="s">
        <v>3313</v>
      </c>
      <c r="D1460" s="444" t="s">
        <v>396</v>
      </c>
      <c r="F1460" s="443" t="str">
        <f t="shared" si="22"/>
        <v>3469 - Clinic Quality Account, Improving Access to Health Care Subfund</v>
      </c>
    </row>
    <row r="1461" spans="1:6" ht="15" x14ac:dyDescent="0.25">
      <c r="A1461" s="444" t="s">
        <v>3314</v>
      </c>
      <c r="B1461" t="s">
        <v>363</v>
      </c>
      <c r="C1461" s="443" t="s">
        <v>3315</v>
      </c>
      <c r="D1461" s="444" t="s">
        <v>396</v>
      </c>
      <c r="F1461" s="443" t="str">
        <f t="shared" si="22"/>
        <v>3470 - Improved Dental Services Account, Improving Access to Health Care Subfund</v>
      </c>
    </row>
    <row r="1462" spans="1:6" ht="15" x14ac:dyDescent="0.25">
      <c r="A1462" s="444" t="s">
        <v>3316</v>
      </c>
      <c r="B1462" t="s">
        <v>363</v>
      </c>
      <c r="C1462" s="443" t="s">
        <v>3317</v>
      </c>
      <c r="D1462" s="444" t="s">
        <v>396</v>
      </c>
      <c r="F1462" s="443" t="str">
        <f t="shared" si="22"/>
        <v>3471 - Medi-Cal Access and Support Account, Improving Access to Health Care Subfund</v>
      </c>
    </row>
    <row r="1463" spans="1:6" ht="15" x14ac:dyDescent="0.25">
      <c r="A1463" s="444" t="s">
        <v>3318</v>
      </c>
      <c r="B1463" t="s">
        <v>363</v>
      </c>
      <c r="C1463" s="443" t="s">
        <v>3319</v>
      </c>
      <c r="D1463" s="444" t="s">
        <v>396</v>
      </c>
      <c r="F1463" s="443" t="str">
        <f t="shared" si="22"/>
        <v>3472 - Community Health Workers Account, Improving Access to Health Care Subfund</v>
      </c>
    </row>
    <row r="1464" spans="1:6" ht="15" x14ac:dyDescent="0.25">
      <c r="A1464" s="444" t="s">
        <v>3320</v>
      </c>
      <c r="B1464" t="s">
        <v>363</v>
      </c>
      <c r="C1464" s="443" t="s">
        <v>3321</v>
      </c>
      <c r="D1464" s="444" t="s">
        <v>396</v>
      </c>
      <c r="F1464" s="443" t="str">
        <f t="shared" si="22"/>
        <v>3473 - Health Care Workforce Loan Repayment Account, Improving Access to Health Care Subfund</v>
      </c>
    </row>
    <row r="1465" spans="1:6" ht="15" x14ac:dyDescent="0.25">
      <c r="A1465" s="444" t="s">
        <v>3322</v>
      </c>
      <c r="B1465" t="s">
        <v>363</v>
      </c>
      <c r="C1465" s="443" t="s">
        <v>3323</v>
      </c>
      <c r="D1465" s="444" t="s">
        <v>396</v>
      </c>
      <c r="F1465" s="443" t="str">
        <f t="shared" si="22"/>
        <v>3474 - Advanced Practice Clinicians and Allied Health Care Loan Repayment Subaccount, Health Care Workforce Loan Repayment Account</v>
      </c>
    </row>
    <row r="1466" spans="1:6" ht="15" x14ac:dyDescent="0.25">
      <c r="A1466" s="444" t="s">
        <v>3324</v>
      </c>
      <c r="B1466" t="s">
        <v>363</v>
      </c>
      <c r="C1466" s="443" t="s">
        <v>3325</v>
      </c>
      <c r="D1466" s="444" t="s">
        <v>396</v>
      </c>
      <c r="F1466" s="443" t="str">
        <f t="shared" si="22"/>
        <v>3475 - CalHealthCares Subaccount, Health Care Workforce Loan Repayment Account</v>
      </c>
    </row>
    <row r="1467" spans="1:6" ht="15" x14ac:dyDescent="0.25">
      <c r="A1467" s="444" t="s">
        <v>3326</v>
      </c>
      <c r="B1467" t="s">
        <v>363</v>
      </c>
      <c r="C1467" s="443" t="s">
        <v>3327</v>
      </c>
      <c r="D1467" s="444" t="s">
        <v>396</v>
      </c>
      <c r="F1467" s="443" t="str">
        <f t="shared" si="22"/>
        <v>3476 - Affordable Prescription Drugs Account, Improving Access to Health Care Subfund</v>
      </c>
    </row>
    <row r="1468" spans="1:6" ht="15" x14ac:dyDescent="0.25">
      <c r="A1468" s="444" t="s">
        <v>3328</v>
      </c>
      <c r="B1468" t="s">
        <v>363</v>
      </c>
      <c r="C1468" s="443" t="s">
        <v>3329</v>
      </c>
      <c r="D1468" s="444" t="s">
        <v>396</v>
      </c>
      <c r="F1468" s="443" t="str">
        <f t="shared" si="22"/>
        <v>3477 - Internal Departmental Quality Improvement Account</v>
      </c>
    </row>
    <row r="1469" spans="1:6" ht="15" x14ac:dyDescent="0.25">
      <c r="A1469" s="444" t="s">
        <v>3330</v>
      </c>
      <c r="B1469" t="s">
        <v>363</v>
      </c>
      <c r="C1469" s="443" t="s">
        <v>3331</v>
      </c>
      <c r="D1469" s="444" t="s">
        <v>396</v>
      </c>
      <c r="F1469" s="443" t="str">
        <f t="shared" si="22"/>
        <v>3478 - Skilled Nursing Facility Minimum Staffing Penalty Account</v>
      </c>
    </row>
    <row r="1470" spans="1:6" ht="15" x14ac:dyDescent="0.25">
      <c r="A1470" s="444" t="s">
        <v>3332</v>
      </c>
      <c r="B1470" t="s">
        <v>363</v>
      </c>
      <c r="C1470" s="443" t="s">
        <v>3333</v>
      </c>
      <c r="D1470" s="444" t="s">
        <v>396</v>
      </c>
      <c r="F1470" s="443" t="str">
        <f t="shared" si="22"/>
        <v>3479 - State Health Facilities Citation Penalties Account</v>
      </c>
    </row>
    <row r="1471" spans="1:6" ht="15" x14ac:dyDescent="0.25">
      <c r="A1471" s="405" t="s">
        <v>3334</v>
      </c>
      <c r="B1471" t="s">
        <v>364</v>
      </c>
      <c r="C1471" s="406" t="s">
        <v>3335</v>
      </c>
      <c r="D1471" s="405" t="s">
        <v>250</v>
      </c>
      <c r="F1471" s="443" t="str">
        <f t="shared" si="22"/>
        <v>6000 - California Public Library Construction and Renovation Fund</v>
      </c>
    </row>
    <row r="1472" spans="1:6" ht="15" x14ac:dyDescent="0.25">
      <c r="A1472" s="405" t="s">
        <v>3336</v>
      </c>
      <c r="B1472" t="s">
        <v>364</v>
      </c>
      <c r="C1472" s="406" t="s">
        <v>3337</v>
      </c>
      <c r="D1472" s="405" t="s">
        <v>250</v>
      </c>
      <c r="F1472" s="443" t="str">
        <f t="shared" si="22"/>
        <v>6001 - Safe Drinking Water, Clean Water, Watershed Protection &amp; Flood Protection Bd Fd</v>
      </c>
    </row>
    <row r="1473" spans="1:6" ht="15" x14ac:dyDescent="0.25">
      <c r="A1473" s="405" t="s">
        <v>3338</v>
      </c>
      <c r="B1473" t="s">
        <v>364</v>
      </c>
      <c r="C1473" s="406" t="s">
        <v>3339</v>
      </c>
      <c r="D1473" s="405" t="s">
        <v>250</v>
      </c>
      <c r="F1473" s="443" t="str">
        <f t="shared" si="22"/>
        <v>6002 - Flood Protection Account</v>
      </c>
    </row>
    <row r="1474" spans="1:6" ht="15" x14ac:dyDescent="0.25">
      <c r="A1474" s="405" t="s">
        <v>3340</v>
      </c>
      <c r="B1474" t="s">
        <v>364</v>
      </c>
      <c r="C1474" s="406" t="s">
        <v>3341</v>
      </c>
      <c r="D1474" s="405" t="s">
        <v>250</v>
      </c>
      <c r="F1474" s="443" t="str">
        <f t="shared" si="22"/>
        <v>6003 - Floodplain Mapping Subaccount</v>
      </c>
    </row>
    <row r="1475" spans="1:6" ht="15" x14ac:dyDescent="0.25">
      <c r="A1475" s="405" t="s">
        <v>3342</v>
      </c>
      <c r="B1475" t="s">
        <v>364</v>
      </c>
      <c r="C1475" s="406" t="s">
        <v>3343</v>
      </c>
      <c r="D1475" s="405" t="s">
        <v>250</v>
      </c>
      <c r="F1475" s="443" t="str">
        <f t="shared" ref="F1475:F1538" si="23">_xlfn.CONCAT(A1475," - ",C1475)</f>
        <v>6004 - Agriculture and Open Space Mapping Subaccount</v>
      </c>
    </row>
    <row r="1476" spans="1:6" ht="15" x14ac:dyDescent="0.25">
      <c r="A1476" s="405" t="s">
        <v>3344</v>
      </c>
      <c r="B1476" t="s">
        <v>364</v>
      </c>
      <c r="C1476" s="406" t="s">
        <v>3345</v>
      </c>
      <c r="D1476" s="405" t="s">
        <v>250</v>
      </c>
      <c r="F1476" s="443" t="str">
        <f t="shared" si="23"/>
        <v>6005 - Flood Protection Corridor Subaccount</v>
      </c>
    </row>
    <row r="1477" spans="1:6" ht="15" x14ac:dyDescent="0.25">
      <c r="A1477" s="405" t="s">
        <v>3346</v>
      </c>
      <c r="B1477" t="s">
        <v>364</v>
      </c>
      <c r="C1477" s="406" t="s">
        <v>3347</v>
      </c>
      <c r="D1477" s="405" t="s">
        <v>250</v>
      </c>
      <c r="F1477" s="443" t="str">
        <f t="shared" si="23"/>
        <v>6006 - Flood Control Subventions Subaccount</v>
      </c>
    </row>
    <row r="1478" spans="1:6" ht="15" x14ac:dyDescent="0.25">
      <c r="A1478" s="405" t="s">
        <v>3348</v>
      </c>
      <c r="B1478" t="s">
        <v>364</v>
      </c>
      <c r="C1478" s="406" t="s">
        <v>3349</v>
      </c>
      <c r="D1478" s="405" t="s">
        <v>250</v>
      </c>
      <c r="F1478" s="443" t="str">
        <f t="shared" si="23"/>
        <v>6007 - Urban Stream Restoration Subaccount</v>
      </c>
    </row>
    <row r="1479" spans="1:6" ht="15" x14ac:dyDescent="0.25">
      <c r="A1479" s="405" t="s">
        <v>3350</v>
      </c>
      <c r="B1479" t="s">
        <v>364</v>
      </c>
      <c r="C1479" s="406" t="s">
        <v>3351</v>
      </c>
      <c r="D1479" s="405" t="s">
        <v>250</v>
      </c>
      <c r="F1479" s="443" t="str">
        <f t="shared" si="23"/>
        <v>6008 - State Capital Protection Subaccount</v>
      </c>
    </row>
    <row r="1480" spans="1:6" ht="15" x14ac:dyDescent="0.25">
      <c r="A1480" s="405" t="s">
        <v>3352</v>
      </c>
      <c r="B1480" t="s">
        <v>364</v>
      </c>
      <c r="C1480" s="406" t="s">
        <v>3353</v>
      </c>
      <c r="D1480" s="405" t="s">
        <v>250</v>
      </c>
      <c r="F1480" s="443" t="str">
        <f t="shared" si="23"/>
        <v>6009 - San Lorenzo River Flood Control Subaccount</v>
      </c>
    </row>
    <row r="1481" spans="1:6" ht="15" x14ac:dyDescent="0.25">
      <c r="A1481" s="405" t="s">
        <v>3354</v>
      </c>
      <c r="B1481" t="s">
        <v>364</v>
      </c>
      <c r="C1481" s="406" t="s">
        <v>3355</v>
      </c>
      <c r="D1481" s="405" t="s">
        <v>250</v>
      </c>
      <c r="F1481" s="443" t="str">
        <f t="shared" si="23"/>
        <v>6010 - Yuba Feather Flood Protection Subaccount</v>
      </c>
    </row>
    <row r="1482" spans="1:6" ht="15" x14ac:dyDescent="0.25">
      <c r="A1482" s="405" t="s">
        <v>3356</v>
      </c>
      <c r="B1482" t="s">
        <v>364</v>
      </c>
      <c r="C1482" s="406" t="s">
        <v>3357</v>
      </c>
      <c r="D1482" s="405" t="s">
        <v>250</v>
      </c>
      <c r="F1482" s="443" t="str">
        <f t="shared" si="23"/>
        <v>6011 - Arroyo Pasajero Watershed Subaccount</v>
      </c>
    </row>
    <row r="1483" spans="1:6" ht="15" x14ac:dyDescent="0.25">
      <c r="A1483" s="405" t="s">
        <v>3358</v>
      </c>
      <c r="B1483" t="s">
        <v>364</v>
      </c>
      <c r="C1483" s="406" t="s">
        <v>3359</v>
      </c>
      <c r="D1483" s="405" t="s">
        <v>250</v>
      </c>
      <c r="F1483" s="443" t="str">
        <f t="shared" si="23"/>
        <v>6012 - Watershed Protection Account</v>
      </c>
    </row>
    <row r="1484" spans="1:6" ht="15" x14ac:dyDescent="0.25">
      <c r="A1484" s="405" t="s">
        <v>3360</v>
      </c>
      <c r="B1484" t="s">
        <v>364</v>
      </c>
      <c r="C1484" s="406" t="s">
        <v>3361</v>
      </c>
      <c r="D1484" s="405" t="s">
        <v>250</v>
      </c>
      <c r="F1484" s="443" t="str">
        <f t="shared" si="23"/>
        <v>6013 - Watershed Protection Subaccount</v>
      </c>
    </row>
    <row r="1485" spans="1:6" ht="15" x14ac:dyDescent="0.25">
      <c r="A1485" s="405" t="s">
        <v>3362</v>
      </c>
      <c r="B1485" t="s">
        <v>364</v>
      </c>
      <c r="C1485" s="406" t="s">
        <v>3363</v>
      </c>
      <c r="D1485" s="405" t="s">
        <v>250</v>
      </c>
      <c r="F1485" s="443" t="str">
        <f t="shared" si="23"/>
        <v>6014 - Water and Watershed Education Subaccount</v>
      </c>
    </row>
    <row r="1486" spans="1:6" ht="15" x14ac:dyDescent="0.25">
      <c r="A1486" s="405" t="s">
        <v>3364</v>
      </c>
      <c r="B1486" t="s">
        <v>364</v>
      </c>
      <c r="C1486" s="406" t="s">
        <v>3365</v>
      </c>
      <c r="D1486" s="405" t="s">
        <v>250</v>
      </c>
      <c r="F1486" s="443" t="str">
        <f t="shared" si="23"/>
        <v>6015 - River Protection Subaccount</v>
      </c>
    </row>
    <row r="1487" spans="1:6" ht="15" x14ac:dyDescent="0.25">
      <c r="A1487" s="405" t="s">
        <v>3366</v>
      </c>
      <c r="B1487" t="s">
        <v>364</v>
      </c>
      <c r="C1487" s="406" t="s">
        <v>3367</v>
      </c>
      <c r="D1487" s="405" t="s">
        <v>250</v>
      </c>
      <c r="F1487" s="443" t="str">
        <f t="shared" si="23"/>
        <v>6016 - Santa Ana River Watershed Subaccount</v>
      </c>
    </row>
    <row r="1488" spans="1:6" ht="15" x14ac:dyDescent="0.25">
      <c r="A1488" s="405" t="s">
        <v>3368</v>
      </c>
      <c r="B1488" t="s">
        <v>364</v>
      </c>
      <c r="C1488" s="406" t="s">
        <v>3369</v>
      </c>
      <c r="D1488" s="405" t="s">
        <v>250</v>
      </c>
      <c r="F1488" s="443" t="str">
        <f t="shared" si="23"/>
        <v>6017 - Lake Elsinore and San Jacinto Watershed Subaccount</v>
      </c>
    </row>
    <row r="1489" spans="1:6" ht="15" x14ac:dyDescent="0.25">
      <c r="A1489" s="405" t="s">
        <v>3370</v>
      </c>
      <c r="B1489" t="s">
        <v>364</v>
      </c>
      <c r="C1489" s="406" t="s">
        <v>3371</v>
      </c>
      <c r="D1489" s="405" t="s">
        <v>250</v>
      </c>
      <c r="F1489" s="443" t="str">
        <f t="shared" si="23"/>
        <v>6018 - Coastal Watershed Salmon Habitat Subaccount</v>
      </c>
    </row>
    <row r="1490" spans="1:6" ht="15" x14ac:dyDescent="0.25">
      <c r="A1490" s="405" t="s">
        <v>3372</v>
      </c>
      <c r="B1490" t="s">
        <v>364</v>
      </c>
      <c r="C1490" s="406" t="s">
        <v>3373</v>
      </c>
      <c r="D1490" s="405" t="s">
        <v>250</v>
      </c>
      <c r="F1490" s="443" t="str">
        <f t="shared" si="23"/>
        <v>6019 - Nonpoint Source Pollution Control Subaccount</v>
      </c>
    </row>
    <row r="1491" spans="1:6" ht="15" x14ac:dyDescent="0.25">
      <c r="A1491" s="405" t="s">
        <v>3374</v>
      </c>
      <c r="B1491" t="s">
        <v>364</v>
      </c>
      <c r="C1491" s="406" t="s">
        <v>1218</v>
      </c>
      <c r="D1491" s="405" t="s">
        <v>250</v>
      </c>
      <c r="F1491" s="443" t="str">
        <f t="shared" si="23"/>
        <v>6020 - State Revolving Fund Loan Subaccount</v>
      </c>
    </row>
    <row r="1492" spans="1:6" ht="15" x14ac:dyDescent="0.25">
      <c r="A1492" s="405" t="s">
        <v>3375</v>
      </c>
      <c r="B1492" t="s">
        <v>364</v>
      </c>
      <c r="C1492" s="406" t="s">
        <v>3376</v>
      </c>
      <c r="D1492" s="405" t="s">
        <v>250</v>
      </c>
      <c r="F1492" s="443" t="str">
        <f t="shared" si="23"/>
        <v>6021 - Wastewater Construction Grant Subaccount</v>
      </c>
    </row>
    <row r="1493" spans="1:6" ht="15" x14ac:dyDescent="0.25">
      <c r="A1493" s="405" t="s">
        <v>3377</v>
      </c>
      <c r="B1493" t="s">
        <v>364</v>
      </c>
      <c r="C1493" s="406" t="s">
        <v>3378</v>
      </c>
      <c r="D1493" s="405" t="s">
        <v>250</v>
      </c>
      <c r="F1493" s="443" t="str">
        <f t="shared" si="23"/>
        <v>6022 - Coastal Nonpoint Source Control Subaccount</v>
      </c>
    </row>
    <row r="1494" spans="1:6" ht="15" x14ac:dyDescent="0.25">
      <c r="A1494" s="405" t="s">
        <v>3379</v>
      </c>
      <c r="B1494" t="s">
        <v>364</v>
      </c>
      <c r="C1494" s="406" t="s">
        <v>3380</v>
      </c>
      <c r="D1494" s="405" t="s">
        <v>250</v>
      </c>
      <c r="F1494" s="443" t="str">
        <f t="shared" si="23"/>
        <v>6023 - Water Conservation Account</v>
      </c>
    </row>
    <row r="1495" spans="1:6" ht="15" x14ac:dyDescent="0.25">
      <c r="A1495" s="405" t="s">
        <v>3381</v>
      </c>
      <c r="B1495" t="s">
        <v>364</v>
      </c>
      <c r="C1495" s="406" t="s">
        <v>3382</v>
      </c>
      <c r="D1495" s="405" t="s">
        <v>250</v>
      </c>
      <c r="F1495" s="443" t="str">
        <f t="shared" si="23"/>
        <v>6024 - Water Supply, Reliability and Infrastructure Account</v>
      </c>
    </row>
    <row r="1496" spans="1:6" ht="15" x14ac:dyDescent="0.25">
      <c r="A1496" s="405" t="s">
        <v>3383</v>
      </c>
      <c r="B1496" t="s">
        <v>364</v>
      </c>
      <c r="C1496" s="406" t="s">
        <v>3384</v>
      </c>
      <c r="D1496" s="405" t="s">
        <v>250</v>
      </c>
      <c r="F1496" s="443" t="str">
        <f t="shared" si="23"/>
        <v>6025 - Conjunctive Use Subaccount</v>
      </c>
    </row>
    <row r="1497" spans="1:6" ht="15" x14ac:dyDescent="0.25">
      <c r="A1497" s="405" t="s">
        <v>3385</v>
      </c>
      <c r="B1497" t="s">
        <v>364</v>
      </c>
      <c r="C1497" s="406" t="s">
        <v>3386</v>
      </c>
      <c r="D1497" s="405" t="s">
        <v>250</v>
      </c>
      <c r="F1497" s="443" t="str">
        <f t="shared" si="23"/>
        <v>6026 - Bay-Delta Multipurpose Water Management Subaccount</v>
      </c>
    </row>
    <row r="1498" spans="1:6" ht="15" x14ac:dyDescent="0.25">
      <c r="A1498" s="405" t="s">
        <v>3387</v>
      </c>
      <c r="B1498" t="s">
        <v>364</v>
      </c>
      <c r="C1498" s="406" t="s">
        <v>3388</v>
      </c>
      <c r="D1498" s="405" t="s">
        <v>250</v>
      </c>
      <c r="F1498" s="443" t="str">
        <f t="shared" si="23"/>
        <v>6027 - Interim Water Supply &amp; Water Quality Infrastructure &amp; Management Subaccount</v>
      </c>
    </row>
    <row r="1499" spans="1:6" ht="15" x14ac:dyDescent="0.25">
      <c r="A1499" s="405" t="s">
        <v>3389</v>
      </c>
      <c r="B1499" t="s">
        <v>364</v>
      </c>
      <c r="C1499" s="406" t="s">
        <v>3390</v>
      </c>
      <c r="D1499" s="405" t="s">
        <v>250</v>
      </c>
      <c r="F1499" s="443" t="str">
        <f t="shared" si="23"/>
        <v>6028 - Higher Education Capital Outlay Bond Fund of 2002</v>
      </c>
    </row>
    <row r="1500" spans="1:6" ht="15" x14ac:dyDescent="0.25">
      <c r="A1500" s="405" t="s">
        <v>3391</v>
      </c>
      <c r="B1500" t="s">
        <v>364</v>
      </c>
      <c r="C1500" s="406" t="s">
        <v>3392</v>
      </c>
      <c r="D1500" s="405" t="s">
        <v>250</v>
      </c>
      <c r="F1500" s="443" t="str">
        <f t="shared" si="23"/>
        <v>6029 - CA Clean Water, Clean Air, Safe Neighborhood Parks, &amp; Coastal Protection Fund</v>
      </c>
    </row>
    <row r="1501" spans="1:6" ht="15" x14ac:dyDescent="0.25">
      <c r="A1501" s="405" t="s">
        <v>3393</v>
      </c>
      <c r="B1501" t="s">
        <v>364</v>
      </c>
      <c r="C1501" s="406" t="s">
        <v>3394</v>
      </c>
      <c r="D1501" s="405" t="s">
        <v>250</v>
      </c>
      <c r="F1501" s="443" t="str">
        <f t="shared" si="23"/>
        <v>6030 - Tobacco Securitization Fund</v>
      </c>
    </row>
    <row r="1502" spans="1:6" ht="15" x14ac:dyDescent="0.25">
      <c r="A1502" s="405" t="s">
        <v>3395</v>
      </c>
      <c r="B1502" t="s">
        <v>364</v>
      </c>
      <c r="C1502" s="406" t="s">
        <v>3396</v>
      </c>
      <c r="D1502" s="405" t="s">
        <v>250</v>
      </c>
      <c r="F1502" s="443" t="str">
        <f t="shared" si="23"/>
        <v>6031 - Water Security, Clean Drinking Water, Coastal and Beach Protection Fund of 2002</v>
      </c>
    </row>
    <row r="1503" spans="1:6" ht="15" x14ac:dyDescent="0.25">
      <c r="A1503" s="405" t="s">
        <v>3397</v>
      </c>
      <c r="B1503" t="s">
        <v>364</v>
      </c>
      <c r="C1503" s="406" t="s">
        <v>3398</v>
      </c>
      <c r="D1503" s="405" t="s">
        <v>250</v>
      </c>
      <c r="F1503" s="443" t="str">
        <f t="shared" si="23"/>
        <v>6032 - Voting Modernization Fund</v>
      </c>
    </row>
    <row r="1504" spans="1:6" ht="15" x14ac:dyDescent="0.25">
      <c r="A1504" s="405" t="s">
        <v>3399</v>
      </c>
      <c r="B1504" t="s">
        <v>364</v>
      </c>
      <c r="C1504" s="406" t="s">
        <v>3400</v>
      </c>
      <c r="D1504" s="405" t="s">
        <v>250</v>
      </c>
      <c r="F1504" s="443" t="str">
        <f t="shared" si="23"/>
        <v>6033 - California Youth Soccer and Recreation Development Fund</v>
      </c>
    </row>
    <row r="1505" spans="1:6" ht="15" x14ac:dyDescent="0.25">
      <c r="A1505" s="405" t="s">
        <v>3401</v>
      </c>
      <c r="B1505" t="s">
        <v>364</v>
      </c>
      <c r="C1505" s="406" t="s">
        <v>3402</v>
      </c>
      <c r="D1505" s="405" t="s">
        <v>250</v>
      </c>
      <c r="F1505" s="443" t="str">
        <f t="shared" si="23"/>
        <v>6034 - State Urban Parks and Healthy Communities Fund</v>
      </c>
    </row>
    <row r="1506" spans="1:6" ht="15" x14ac:dyDescent="0.25">
      <c r="A1506" s="405" t="s">
        <v>3403</v>
      </c>
      <c r="B1506" t="s">
        <v>363</v>
      </c>
      <c r="C1506" s="406" t="s">
        <v>3404</v>
      </c>
      <c r="D1506" s="405" t="s">
        <v>401</v>
      </c>
      <c r="F1506" s="443" t="str">
        <f t="shared" si="23"/>
        <v>6035 - Santa Monica Bay Restoration Account</v>
      </c>
    </row>
    <row r="1507" spans="1:6" ht="15" x14ac:dyDescent="0.25">
      <c r="A1507" s="405" t="s">
        <v>3405</v>
      </c>
      <c r="B1507" t="s">
        <v>364</v>
      </c>
      <c r="C1507" s="406" t="s">
        <v>3406</v>
      </c>
      <c r="D1507" s="405" t="s">
        <v>250</v>
      </c>
      <c r="F1507" s="443" t="str">
        <f t="shared" si="23"/>
        <v>6036 - School Facilities Fund, 2002 State</v>
      </c>
    </row>
    <row r="1508" spans="1:6" ht="15" x14ac:dyDescent="0.25">
      <c r="A1508" s="405" t="s">
        <v>3407</v>
      </c>
      <c r="B1508" t="s">
        <v>364</v>
      </c>
      <c r="C1508" s="406" t="s">
        <v>3408</v>
      </c>
      <c r="D1508" s="405" t="s">
        <v>250</v>
      </c>
      <c r="F1508" s="443" t="str">
        <f t="shared" si="23"/>
        <v>6037 - Housing and Emergency Shelter Trust Fund</v>
      </c>
    </row>
    <row r="1509" spans="1:6" ht="15" x14ac:dyDescent="0.25">
      <c r="A1509" s="405" t="s">
        <v>3409</v>
      </c>
      <c r="B1509" t="s">
        <v>364</v>
      </c>
      <c r="C1509" s="406" t="s">
        <v>3410</v>
      </c>
      <c r="D1509" s="405" t="s">
        <v>250</v>
      </c>
      <c r="F1509" s="443" t="str">
        <f t="shared" si="23"/>
        <v>6038 - Building Equity and Growth in Neighborhoods (BEGIN) Fund</v>
      </c>
    </row>
    <row r="1510" spans="1:6" ht="15" x14ac:dyDescent="0.25">
      <c r="A1510" s="405" t="s">
        <v>3411</v>
      </c>
      <c r="B1510" t="s">
        <v>364</v>
      </c>
      <c r="C1510" s="406" t="s">
        <v>3412</v>
      </c>
      <c r="D1510" s="405" t="s">
        <v>250</v>
      </c>
      <c r="F1510" s="443" t="str">
        <f t="shared" si="23"/>
        <v>6039 - Preservation Opportunity Fund</v>
      </c>
    </row>
    <row r="1511" spans="1:6" ht="15" x14ac:dyDescent="0.25">
      <c r="A1511" s="405" t="s">
        <v>3413</v>
      </c>
      <c r="B1511" t="s">
        <v>364</v>
      </c>
      <c r="C1511" s="406" t="s">
        <v>3414</v>
      </c>
      <c r="D1511" s="405" t="s">
        <v>437</v>
      </c>
      <c r="F1511" s="443" t="str">
        <f t="shared" si="23"/>
        <v>6040 - Charter School Facilities Account, 2002 State School Facilities Fund</v>
      </c>
    </row>
    <row r="1512" spans="1:6" ht="15" x14ac:dyDescent="0.25">
      <c r="A1512" s="405" t="s">
        <v>3415</v>
      </c>
      <c r="B1512" t="s">
        <v>364</v>
      </c>
      <c r="C1512" s="406" t="s">
        <v>3416</v>
      </c>
      <c r="D1512" s="405" t="s">
        <v>250</v>
      </c>
      <c r="F1512" s="443" t="str">
        <f t="shared" si="23"/>
        <v>6041 - Higher Education Capital Outlay Bond Fund, 2004</v>
      </c>
    </row>
    <row r="1513" spans="1:6" ht="15" x14ac:dyDescent="0.25">
      <c r="A1513" s="405" t="s">
        <v>3417</v>
      </c>
      <c r="B1513" t="s">
        <v>364</v>
      </c>
      <c r="C1513" s="406" t="s">
        <v>3418</v>
      </c>
      <c r="D1513" s="405" t="s">
        <v>250</v>
      </c>
      <c r="F1513" s="443" t="str">
        <f t="shared" si="23"/>
        <v>6042 - Pension Obligation Bond Fund</v>
      </c>
    </row>
    <row r="1514" spans="1:6" ht="15" x14ac:dyDescent="0.25">
      <c r="A1514" s="405" t="s">
        <v>3419</v>
      </c>
      <c r="B1514" t="s">
        <v>364</v>
      </c>
      <c r="C1514" s="406" t="s">
        <v>3420</v>
      </c>
      <c r="D1514" s="405" t="s">
        <v>250</v>
      </c>
      <c r="F1514" s="443" t="str">
        <f t="shared" si="23"/>
        <v>6043 - High-Speed Passenger Train Bond Fund</v>
      </c>
    </row>
    <row r="1515" spans="1:6" ht="15" x14ac:dyDescent="0.25">
      <c r="A1515" s="405" t="s">
        <v>3421</v>
      </c>
      <c r="B1515" t="s">
        <v>364</v>
      </c>
      <c r="C1515" s="406" t="s">
        <v>3422</v>
      </c>
      <c r="D1515" s="405" t="s">
        <v>250</v>
      </c>
      <c r="F1515" s="443" t="str">
        <f t="shared" si="23"/>
        <v>6044 - School Facilities Fund, 2004 State</v>
      </c>
    </row>
    <row r="1516" spans="1:6" ht="15" x14ac:dyDescent="0.25">
      <c r="A1516" s="405" t="s">
        <v>3423</v>
      </c>
      <c r="B1516" t="s">
        <v>364</v>
      </c>
      <c r="C1516" s="406" t="s">
        <v>3424</v>
      </c>
      <c r="D1516" s="405" t="s">
        <v>250</v>
      </c>
      <c r="F1516" s="443" t="str">
        <f t="shared" si="23"/>
        <v>6045 - Economic Recovery Fund</v>
      </c>
    </row>
    <row r="1517" spans="1:6" ht="15" x14ac:dyDescent="0.25">
      <c r="A1517" s="405" t="s">
        <v>3425</v>
      </c>
      <c r="B1517" t="s">
        <v>364</v>
      </c>
      <c r="C1517" s="406" t="s">
        <v>3426</v>
      </c>
      <c r="D1517" s="405" t="s">
        <v>250</v>
      </c>
      <c r="F1517" s="443" t="str">
        <f t="shared" si="23"/>
        <v>6046 - Children's Hospital Fund</v>
      </c>
    </row>
    <row r="1518" spans="1:6" ht="15" x14ac:dyDescent="0.25">
      <c r="A1518" s="405" t="s">
        <v>3427</v>
      </c>
      <c r="B1518" t="s">
        <v>364</v>
      </c>
      <c r="C1518" s="406" t="s">
        <v>3428</v>
      </c>
      <c r="D1518" s="405" t="s">
        <v>250</v>
      </c>
      <c r="F1518" s="443" t="str">
        <f t="shared" si="23"/>
        <v>6047 - California Stem Cell Research and Cures Fund</v>
      </c>
    </row>
    <row r="1519" spans="1:6" ht="15" x14ac:dyDescent="0.25">
      <c r="A1519" s="405" t="s">
        <v>3429</v>
      </c>
      <c r="B1519" t="s">
        <v>364</v>
      </c>
      <c r="C1519" s="406" t="s">
        <v>3430</v>
      </c>
      <c r="D1519" s="405" t="s">
        <v>250</v>
      </c>
      <c r="F1519" s="443" t="str">
        <f t="shared" si="23"/>
        <v>6048 - 2006 University Capital Outlay Bond Fund</v>
      </c>
    </row>
    <row r="1520" spans="1:6" ht="15" x14ac:dyDescent="0.25">
      <c r="A1520" s="405" t="s">
        <v>3431</v>
      </c>
      <c r="B1520" t="s">
        <v>364</v>
      </c>
      <c r="C1520" s="406" t="s">
        <v>3432</v>
      </c>
      <c r="D1520" s="405" t="s">
        <v>250</v>
      </c>
      <c r="F1520" s="443" t="str">
        <f t="shared" si="23"/>
        <v>6049 - 2006 California Community College Capital Outlay Bond Fund</v>
      </c>
    </row>
    <row r="1521" spans="1:6" ht="15" x14ac:dyDescent="0.25">
      <c r="A1521" s="405" t="s">
        <v>3433</v>
      </c>
      <c r="B1521" t="s">
        <v>364</v>
      </c>
      <c r="C1521" s="406" t="s">
        <v>3434</v>
      </c>
      <c r="D1521" s="405" t="s">
        <v>249</v>
      </c>
      <c r="F1521" s="443" t="str">
        <f t="shared" si="23"/>
        <v>6050 - Tobacco Asset Sales Revenue Fund</v>
      </c>
    </row>
    <row r="1522" spans="1:6" ht="15" x14ac:dyDescent="0.25">
      <c r="A1522" s="405" t="s">
        <v>3435</v>
      </c>
      <c r="B1522" t="s">
        <v>364</v>
      </c>
      <c r="C1522" s="406" t="s">
        <v>3436</v>
      </c>
      <c r="D1522" s="405" t="s">
        <v>250</v>
      </c>
      <c r="F1522" s="443" t="str">
        <f t="shared" si="23"/>
        <v>6051 - SafeDrkWtr WtrQuality Supply FloodControl River CoastalProtectionFd of 2006</v>
      </c>
    </row>
    <row r="1523" spans="1:6" ht="15" x14ac:dyDescent="0.25">
      <c r="A1523" s="405" t="s">
        <v>3437</v>
      </c>
      <c r="B1523" t="s">
        <v>364</v>
      </c>
      <c r="C1523" s="406" t="s">
        <v>3438</v>
      </c>
      <c r="D1523" s="405" t="s">
        <v>250</v>
      </c>
      <c r="F1523" s="443" t="str">
        <f t="shared" si="23"/>
        <v>6052 - Disaster Preparedness and Flood Prevention Bond Fund of 2006</v>
      </c>
    </row>
    <row r="1524" spans="1:6" ht="15" x14ac:dyDescent="0.25">
      <c r="A1524" s="405" t="s">
        <v>3439</v>
      </c>
      <c r="B1524" t="s">
        <v>364</v>
      </c>
      <c r="C1524" s="406" t="s">
        <v>3440</v>
      </c>
      <c r="D1524" s="405" t="s">
        <v>250</v>
      </c>
      <c r="F1524" s="443" t="str">
        <f t="shared" si="23"/>
        <v>6053 - Highway Safety, Traffic Reduction, Air Quality, and Port Security Fund of 2006</v>
      </c>
    </row>
    <row r="1525" spans="1:6" ht="15" x14ac:dyDescent="0.25">
      <c r="A1525" s="405" t="s">
        <v>3441</v>
      </c>
      <c r="B1525" t="s">
        <v>364</v>
      </c>
      <c r="C1525" s="406" t="s">
        <v>3442</v>
      </c>
      <c r="D1525" s="405" t="s">
        <v>250</v>
      </c>
      <c r="F1525" s="443" t="str">
        <f t="shared" si="23"/>
        <v>6054 - CA PortsInfrastructure,Security,&amp;AirQualityImprovementAcct,HSTRAQPS Fund of 2006</v>
      </c>
    </row>
    <row r="1526" spans="1:6" ht="15" x14ac:dyDescent="0.25">
      <c r="A1526" s="405" t="s">
        <v>3443</v>
      </c>
      <c r="B1526" t="s">
        <v>364</v>
      </c>
      <c r="C1526" s="406" t="s">
        <v>3444</v>
      </c>
      <c r="D1526" s="405" t="s">
        <v>250</v>
      </c>
      <c r="F1526" s="443" t="str">
        <f t="shared" si="23"/>
        <v>6055 - Corridor Mobility Improvement Account, HSTRAQPS Fund of 2006</v>
      </c>
    </row>
    <row r="1527" spans="1:6" ht="15" x14ac:dyDescent="0.25">
      <c r="A1527" s="405" t="s">
        <v>3445</v>
      </c>
      <c r="B1527" t="s">
        <v>364</v>
      </c>
      <c r="C1527" s="406" t="s">
        <v>3446</v>
      </c>
      <c r="D1527" s="405" t="s">
        <v>250</v>
      </c>
      <c r="F1527" s="443" t="str">
        <f t="shared" si="23"/>
        <v>6056 - Trade Corridors Improvement Fund</v>
      </c>
    </row>
    <row r="1528" spans="1:6" ht="15" x14ac:dyDescent="0.25">
      <c r="A1528" s="405" t="s">
        <v>3447</v>
      </c>
      <c r="B1528" t="s">
        <v>364</v>
      </c>
      <c r="C1528" s="406" t="s">
        <v>3448</v>
      </c>
      <c r="D1528" s="405" t="s">
        <v>250</v>
      </c>
      <c r="F1528" s="443" t="str">
        <f t="shared" si="23"/>
        <v>6057 - 2006 State School Facilities Fund</v>
      </c>
    </row>
    <row r="1529" spans="1:6" ht="15" x14ac:dyDescent="0.25">
      <c r="A1529" s="405" t="s">
        <v>3449</v>
      </c>
      <c r="B1529" t="s">
        <v>364</v>
      </c>
      <c r="C1529" s="406" t="s">
        <v>3450</v>
      </c>
      <c r="D1529" s="405" t="s">
        <v>250</v>
      </c>
      <c r="F1529" s="443" t="str">
        <f t="shared" si="23"/>
        <v>6058 - TransFacilAcct,HwySafety,TrafficReduction,AirQuality,andPortSecurityFd of 2006</v>
      </c>
    </row>
    <row r="1530" spans="1:6" ht="15" x14ac:dyDescent="0.25">
      <c r="A1530" s="405" t="s">
        <v>3451</v>
      </c>
      <c r="B1530" t="s">
        <v>364</v>
      </c>
      <c r="C1530" s="406" t="s">
        <v>3452</v>
      </c>
      <c r="D1530" s="405" t="s">
        <v>250</v>
      </c>
      <c r="F1530" s="443" t="str">
        <f t="shared" si="23"/>
        <v>6059 - PublicTransModernization,Improvement,&amp;ServiceEnhancementAcct,HSTRAQPS</v>
      </c>
    </row>
    <row r="1531" spans="1:6" ht="15" x14ac:dyDescent="0.25">
      <c r="A1531" s="405" t="s">
        <v>3453</v>
      </c>
      <c r="B1531" t="s">
        <v>364</v>
      </c>
      <c r="C1531" s="406" t="s">
        <v>3454</v>
      </c>
      <c r="D1531" s="405" t="s">
        <v>250</v>
      </c>
      <c r="F1531" s="443" t="str">
        <f t="shared" si="23"/>
        <v>6060 - State-LoclPrtnrshpProgAcct,HwySfty,TrafficReduc,AirQualty,&amp;PrtSecurityFd of 2006</v>
      </c>
    </row>
    <row r="1532" spans="1:6" ht="15" x14ac:dyDescent="0.25">
      <c r="A1532" s="405" t="s">
        <v>3455</v>
      </c>
      <c r="B1532" t="s">
        <v>364</v>
      </c>
      <c r="C1532" s="406" t="s">
        <v>3456</v>
      </c>
      <c r="D1532" s="405" t="s">
        <v>250</v>
      </c>
      <c r="F1532" s="443" t="str">
        <f t="shared" si="23"/>
        <v>6061 - TrnstSystSfty,Scrty&amp;DstrRespAcct,HwySfty,TrfcReduc,AirQulty&amp;PrtSecrtyFd of 2006</v>
      </c>
    </row>
    <row r="1533" spans="1:6" ht="15" x14ac:dyDescent="0.25">
      <c r="A1533" s="405" t="s">
        <v>3457</v>
      </c>
      <c r="B1533" t="s">
        <v>364</v>
      </c>
      <c r="C1533" s="406" t="s">
        <v>3458</v>
      </c>
      <c r="D1533" s="405" t="s">
        <v>250</v>
      </c>
      <c r="F1533" s="443" t="str">
        <f t="shared" si="23"/>
        <v>6062 - LocalBridgeSeismicRetrofitAcct,HwySfty,TrafficReduc,AirQual&amp;PrtSecrtyFd of 2006</v>
      </c>
    </row>
    <row r="1534" spans="1:6" ht="15" x14ac:dyDescent="0.25">
      <c r="A1534" s="405" t="s">
        <v>3459</v>
      </c>
      <c r="B1534" t="s">
        <v>364</v>
      </c>
      <c r="C1534" s="406" t="s">
        <v>3460</v>
      </c>
      <c r="D1534" s="405" t="s">
        <v>250</v>
      </c>
      <c r="F1534" s="443" t="str">
        <f t="shared" si="23"/>
        <v>6063 - Hwy-RailrdCrossingSftyAcct,HwySfty,TrafficReduc,AirQual&amp;PortSecurityFd of 2006</v>
      </c>
    </row>
    <row r="1535" spans="1:6" ht="15" x14ac:dyDescent="0.25">
      <c r="A1535" s="405" t="s">
        <v>3461</v>
      </c>
      <c r="B1535" t="s">
        <v>364</v>
      </c>
      <c r="C1535" s="406" t="s">
        <v>3462</v>
      </c>
      <c r="D1535" s="405" t="s">
        <v>250</v>
      </c>
      <c r="F1535" s="443" t="str">
        <f t="shared" si="23"/>
        <v>6064 - HwySfty,Rehab,&amp;PresrvtnAcct,HwySfty,TrafficReduc,AirQual,&amp;PortSecurtyFd of 2006</v>
      </c>
    </row>
    <row r="1536" spans="1:6" ht="15" x14ac:dyDescent="0.25">
      <c r="A1536" s="405" t="s">
        <v>3463</v>
      </c>
      <c r="B1536" t="s">
        <v>364</v>
      </c>
      <c r="C1536" s="406" t="s">
        <v>3464</v>
      </c>
      <c r="D1536" s="405" t="s">
        <v>250</v>
      </c>
      <c r="F1536" s="443" t="str">
        <f t="shared" si="23"/>
        <v>6065 - LclSts&amp;RdImprvnt,CngstnRlf,&amp;TrfcSaftyAcctOf2006,HwySfty,TrfcRdc,ArQlty,&amp;PrtScrty</v>
      </c>
    </row>
    <row r="1537" spans="1:6" ht="15" x14ac:dyDescent="0.25">
      <c r="A1537" s="405" t="s">
        <v>3465</v>
      </c>
      <c r="B1537" t="s">
        <v>364</v>
      </c>
      <c r="C1537" s="406" t="s">
        <v>3466</v>
      </c>
      <c r="D1537" s="405" t="s">
        <v>250</v>
      </c>
      <c r="F1537" s="443" t="str">
        <f t="shared" si="23"/>
        <v>6066 - Housing and Emergency Shelter Trust Fund of 2006</v>
      </c>
    </row>
    <row r="1538" spans="1:6" ht="15" x14ac:dyDescent="0.25">
      <c r="A1538" s="405" t="s">
        <v>3467</v>
      </c>
      <c r="B1538" t="s">
        <v>364</v>
      </c>
      <c r="C1538" s="406" t="s">
        <v>3468</v>
      </c>
      <c r="D1538" s="405" t="s">
        <v>250</v>
      </c>
      <c r="F1538" s="443" t="str">
        <f t="shared" si="23"/>
        <v>6067 - Affordable Housing Account, Housing and Emergency Shelter Trust Fund of 2006</v>
      </c>
    </row>
    <row r="1539" spans="1:6" ht="15" x14ac:dyDescent="0.25">
      <c r="A1539" s="405" t="s">
        <v>3469</v>
      </c>
      <c r="B1539" t="s">
        <v>364</v>
      </c>
      <c r="C1539" s="406" t="s">
        <v>3470</v>
      </c>
      <c r="D1539" s="405" t="s">
        <v>250</v>
      </c>
      <c r="F1539" s="443" t="str">
        <f t="shared" ref="F1539:F1602" si="24">_xlfn.CONCAT(A1539," - ",C1539)</f>
        <v>6068 - Affordable Housing Innovation Fund</v>
      </c>
    </row>
    <row r="1540" spans="1:6" ht="15" x14ac:dyDescent="0.25">
      <c r="A1540" s="405" t="s">
        <v>3471</v>
      </c>
      <c r="B1540" t="s">
        <v>364</v>
      </c>
      <c r="C1540" s="406" t="s">
        <v>3472</v>
      </c>
      <c r="D1540" s="405" t="s">
        <v>250</v>
      </c>
      <c r="F1540" s="443" t="str">
        <f t="shared" si="24"/>
        <v>6069 - RegionalPlanning,Hsg,&amp;InfillIncentiveAcct,Hsg&amp;EmergencyShelterTrustFd of 2006</v>
      </c>
    </row>
    <row r="1541" spans="1:6" ht="15" x14ac:dyDescent="0.25">
      <c r="A1541" s="405" t="s">
        <v>3473</v>
      </c>
      <c r="B1541" t="s">
        <v>364</v>
      </c>
      <c r="C1541" s="406" t="s">
        <v>3474</v>
      </c>
      <c r="D1541" s="405" t="s">
        <v>250</v>
      </c>
      <c r="F1541" s="443" t="str">
        <f t="shared" si="24"/>
        <v>6070 - Transit-OrientedDevelopmentAccount,Housing&amp;EmergencyShelterTrustFd of 2006</v>
      </c>
    </row>
    <row r="1542" spans="1:6" ht="15" x14ac:dyDescent="0.25">
      <c r="A1542" s="405" t="s">
        <v>3475</v>
      </c>
      <c r="B1542" t="s">
        <v>364</v>
      </c>
      <c r="C1542" s="406" t="s">
        <v>3476</v>
      </c>
      <c r="D1542" s="405" t="s">
        <v>250</v>
      </c>
      <c r="F1542" s="443" t="str">
        <f t="shared" si="24"/>
        <v>6071 - HsgUrbanSuburban&amp;RuralParksAcct,Housing&amp;EmergencyShelterTrust Fd of 2006</v>
      </c>
    </row>
    <row r="1543" spans="1:6" ht="15" x14ac:dyDescent="0.25">
      <c r="A1543" s="405" t="s">
        <v>3477</v>
      </c>
      <c r="B1543" t="s">
        <v>364</v>
      </c>
      <c r="C1543" s="406" t="s">
        <v>3478</v>
      </c>
      <c r="D1543" s="405" t="s">
        <v>250</v>
      </c>
      <c r="F1543" s="443" t="str">
        <f t="shared" si="24"/>
        <v>6072 - St Rte 99 Acct,Hgwy Safety,Traffic Reduction,Air Qlity,&amp; Port Sec Fd of 2006</v>
      </c>
    </row>
    <row r="1544" spans="1:6" ht="15" x14ac:dyDescent="0.25">
      <c r="A1544" s="405" t="s">
        <v>3479</v>
      </c>
      <c r="B1544" t="s">
        <v>364</v>
      </c>
      <c r="C1544" s="406" t="s">
        <v>3480</v>
      </c>
      <c r="D1544" s="405" t="s">
        <v>250</v>
      </c>
      <c r="F1544" s="443" t="str">
        <f t="shared" si="24"/>
        <v>6073 - Prt&amp;Maritime Sec Acct,Hwy Safety,Traffic Reduction,Air Quality,&amp;Prt Sec of 2006</v>
      </c>
    </row>
    <row r="1545" spans="1:6" ht="15" x14ac:dyDescent="0.25">
      <c r="A1545" s="405" t="s">
        <v>3481</v>
      </c>
      <c r="B1545" t="s">
        <v>364</v>
      </c>
      <c r="C1545" s="406" t="s">
        <v>3482</v>
      </c>
      <c r="D1545" s="405" t="s">
        <v>250</v>
      </c>
      <c r="F1545" s="443" t="str">
        <f t="shared" si="24"/>
        <v>6074 - 2008 University Capital Outlay Bond Fund</v>
      </c>
    </row>
    <row r="1546" spans="1:6" ht="15" x14ac:dyDescent="0.25">
      <c r="A1546" s="405" t="s">
        <v>3483</v>
      </c>
      <c r="B1546" t="s">
        <v>364</v>
      </c>
      <c r="C1546" s="406" t="s">
        <v>3484</v>
      </c>
      <c r="D1546" s="405" t="s">
        <v>250</v>
      </c>
      <c r="F1546" s="443" t="str">
        <f t="shared" si="24"/>
        <v>6075 - 2008 California Community College Capital Outlay Bond Fund</v>
      </c>
    </row>
    <row r="1547" spans="1:6" ht="15" x14ac:dyDescent="0.25">
      <c r="A1547" s="405" t="s">
        <v>3485</v>
      </c>
      <c r="B1547" t="s">
        <v>364</v>
      </c>
      <c r="C1547" s="406" t="s">
        <v>3486</v>
      </c>
      <c r="D1547" s="405" t="s">
        <v>250</v>
      </c>
      <c r="F1547" s="443" t="str">
        <f t="shared" si="24"/>
        <v>6076 - California Ocean Protection Trust Fund</v>
      </c>
    </row>
    <row r="1548" spans="1:6" ht="15" x14ac:dyDescent="0.25">
      <c r="A1548" s="405" t="s">
        <v>3487</v>
      </c>
      <c r="B1548" t="s">
        <v>364</v>
      </c>
      <c r="C1548" s="406" t="s">
        <v>3488</v>
      </c>
      <c r="D1548" s="405" t="s">
        <v>250</v>
      </c>
      <c r="F1548" s="443" t="str">
        <f t="shared" si="24"/>
        <v>6077 - 2008 Judicial Council Capital Outlay Bond Fund</v>
      </c>
    </row>
    <row r="1549" spans="1:6" ht="15" x14ac:dyDescent="0.25">
      <c r="A1549" s="405" t="s">
        <v>3489</v>
      </c>
      <c r="B1549" t="s">
        <v>364</v>
      </c>
      <c r="C1549" s="406" t="s">
        <v>3490</v>
      </c>
      <c r="D1549" s="405" t="s">
        <v>250</v>
      </c>
      <c r="F1549" s="443" t="str">
        <f t="shared" si="24"/>
        <v>6078 - 2008 Earthquake Safety and Public Buildings Rehabilitation Fund</v>
      </c>
    </row>
    <row r="1550" spans="1:6" ht="15" x14ac:dyDescent="0.25">
      <c r="A1550" s="405" t="s">
        <v>3491</v>
      </c>
      <c r="B1550" t="s">
        <v>364</v>
      </c>
      <c r="C1550" s="406" t="s">
        <v>3492</v>
      </c>
      <c r="D1550" s="405" t="s">
        <v>250</v>
      </c>
      <c r="F1550" s="443" t="str">
        <f t="shared" si="24"/>
        <v>6079 - Children's Hospital Bond Act Fund</v>
      </c>
    </row>
    <row r="1551" spans="1:6" ht="15" x14ac:dyDescent="0.25">
      <c r="A1551" s="405" t="s">
        <v>3493</v>
      </c>
      <c r="B1551" t="s">
        <v>364</v>
      </c>
      <c r="C1551" s="406" t="s">
        <v>3494</v>
      </c>
      <c r="D1551" s="405" t="s">
        <v>250</v>
      </c>
      <c r="F1551" s="443" t="str">
        <f t="shared" si="24"/>
        <v>6080 - Safe, Clean, and Reliable Drinking Water Supply Fund of 2012</v>
      </c>
    </row>
    <row r="1552" spans="1:6" ht="15" x14ac:dyDescent="0.25">
      <c r="A1552" s="405" t="s">
        <v>3495</v>
      </c>
      <c r="B1552" t="s">
        <v>364</v>
      </c>
      <c r="C1552" s="406" t="s">
        <v>3496</v>
      </c>
      <c r="D1552" s="405" t="s">
        <v>250</v>
      </c>
      <c r="F1552" s="443" t="str">
        <f t="shared" si="24"/>
        <v>6081 - Veterans Bonds Payment Fund</v>
      </c>
    </row>
    <row r="1553" spans="1:6" ht="15" x14ac:dyDescent="0.25">
      <c r="A1553" s="405" t="s">
        <v>3497</v>
      </c>
      <c r="B1553" t="s">
        <v>364</v>
      </c>
      <c r="C1553" s="406" t="s">
        <v>3498</v>
      </c>
      <c r="D1553" s="405" t="s">
        <v>250</v>
      </c>
      <c r="F1553" s="443" t="str">
        <f t="shared" si="24"/>
        <v>6082 - Housing for Veterans Fund</v>
      </c>
    </row>
    <row r="1554" spans="1:6" ht="15" x14ac:dyDescent="0.25">
      <c r="A1554" s="405" t="s">
        <v>3499</v>
      </c>
      <c r="B1554" t="s">
        <v>364</v>
      </c>
      <c r="C1554" s="406" t="s">
        <v>3500</v>
      </c>
      <c r="D1554" s="405" t="s">
        <v>250</v>
      </c>
      <c r="F1554" s="443" t="str">
        <f t="shared" si="24"/>
        <v>6083 - Water Quality, Supply, and Infrastructure Improvement Fund of 2014</v>
      </c>
    </row>
    <row r="1555" spans="1:6" ht="15" x14ac:dyDescent="0.25">
      <c r="A1555" s="405" t="s">
        <v>3501</v>
      </c>
      <c r="B1555" t="s">
        <v>364</v>
      </c>
      <c r="C1555" s="406" t="s">
        <v>3502</v>
      </c>
      <c r="D1555" s="405" t="s">
        <v>250</v>
      </c>
      <c r="F1555" s="443" t="str">
        <f t="shared" si="24"/>
        <v>6084 - No Place Like Home Fund</v>
      </c>
    </row>
    <row r="1556" spans="1:6" ht="15" x14ac:dyDescent="0.25">
      <c r="A1556" s="405" t="s">
        <v>3503</v>
      </c>
      <c r="B1556" t="s">
        <v>364</v>
      </c>
      <c r="C1556" s="406" t="s">
        <v>3504</v>
      </c>
      <c r="D1556" s="405" t="s">
        <v>250</v>
      </c>
      <c r="F1556" s="443" t="str">
        <f t="shared" si="24"/>
        <v>6085 - California Border Environmental and Public Health Protection Fund</v>
      </c>
    </row>
    <row r="1557" spans="1:6" ht="15" x14ac:dyDescent="0.25">
      <c r="A1557" s="405" t="s">
        <v>3505</v>
      </c>
      <c r="B1557" t="s">
        <v>364</v>
      </c>
      <c r="C1557" s="406" t="s">
        <v>3506</v>
      </c>
      <c r="D1557" s="405" t="s">
        <v>250</v>
      </c>
      <c r="F1557" s="443" t="str">
        <f t="shared" si="24"/>
        <v>6086 - 2016 State School Facilities Fund</v>
      </c>
    </row>
    <row r="1558" spans="1:6" ht="15" x14ac:dyDescent="0.25">
      <c r="A1558" s="405" t="s">
        <v>3507</v>
      </c>
      <c r="B1558" t="s">
        <v>364</v>
      </c>
      <c r="C1558" s="406" t="s">
        <v>3508</v>
      </c>
      <c r="D1558" s="405" t="s">
        <v>250</v>
      </c>
      <c r="F1558" s="443" t="str">
        <f t="shared" si="24"/>
        <v>6087 - 2016 California Community College Capital Outlay Bond Fund</v>
      </c>
    </row>
    <row r="1559" spans="1:6" ht="15" x14ac:dyDescent="0.25">
      <c r="A1559" s="405" t="s">
        <v>3509</v>
      </c>
      <c r="B1559" t="s">
        <v>364</v>
      </c>
      <c r="C1559" s="406" t="s">
        <v>3510</v>
      </c>
      <c r="D1559" s="405" t="s">
        <v>250</v>
      </c>
      <c r="F1559" s="443" t="str">
        <f t="shared" si="24"/>
        <v>6088 - California Drought, Water, Parks, Climate, Coastal Protection, and Outdoor Acces</v>
      </c>
    </row>
    <row r="1560" spans="1:6" ht="15" x14ac:dyDescent="0.25">
      <c r="A1560" s="405" t="s">
        <v>3511</v>
      </c>
      <c r="B1560" t="s">
        <v>364</v>
      </c>
      <c r="C1560" s="406" t="s">
        <v>3512</v>
      </c>
      <c r="D1560" s="405" t="s">
        <v>250</v>
      </c>
      <c r="F1560" s="443" t="str">
        <f t="shared" si="24"/>
        <v>6089 - Affordable Housing Bond Act Trust Fund of 2018</v>
      </c>
    </row>
    <row r="1561" spans="1:6" ht="15" x14ac:dyDescent="0.25">
      <c r="A1561" s="405" t="s">
        <v>3513</v>
      </c>
      <c r="B1561" t="s">
        <v>364</v>
      </c>
      <c r="C1561" s="406" t="s">
        <v>3514</v>
      </c>
      <c r="D1561" s="405" t="s">
        <v>250</v>
      </c>
      <c r="F1561" s="443" t="str">
        <f t="shared" si="24"/>
        <v>6090 - Children's Hospital Bond Act Fund of 2018</v>
      </c>
    </row>
    <row r="1562" spans="1:6" ht="15" x14ac:dyDescent="0.25">
      <c r="A1562" s="405" t="s">
        <v>3515</v>
      </c>
      <c r="B1562" t="s">
        <v>364</v>
      </c>
      <c r="C1562" s="406" t="s">
        <v>3516</v>
      </c>
      <c r="D1562" s="405" t="s">
        <v>250</v>
      </c>
      <c r="F1562" s="443" t="str">
        <f t="shared" si="24"/>
        <v>6091 - California Stem Cell Research and Cures Fund of 2020</v>
      </c>
    </row>
    <row r="1563" spans="1:6" ht="15" x14ac:dyDescent="0.25">
      <c r="A1563" s="405" t="s">
        <v>3517</v>
      </c>
      <c r="B1563" t="s">
        <v>364</v>
      </c>
      <c r="C1563" s="406" t="s">
        <v>3518</v>
      </c>
      <c r="D1563" s="405" t="s">
        <v>250</v>
      </c>
      <c r="F1563" s="443" t="str">
        <f t="shared" si="24"/>
        <v>6092 - Behavioral Health Infrastructure Fund</v>
      </c>
    </row>
    <row r="1564" spans="1:6" ht="15" x14ac:dyDescent="0.25">
      <c r="A1564" s="444" t="s">
        <v>3519</v>
      </c>
      <c r="B1564" t="s">
        <v>364</v>
      </c>
      <c r="C1564" s="443" t="s">
        <v>3520</v>
      </c>
      <c r="D1564" s="444" t="s">
        <v>250</v>
      </c>
      <c r="F1564" s="443" t="str">
        <f t="shared" si="24"/>
        <v>6093 - Safe Drinking Water, Wildfire Prevention, Drought Preparedness, and Clean Air Fund</v>
      </c>
    </row>
    <row r="1565" spans="1:6" ht="15" x14ac:dyDescent="0.25">
      <c r="A1565" s="444" t="s">
        <v>3521</v>
      </c>
      <c r="B1565" t="s">
        <v>364</v>
      </c>
      <c r="C1565" s="443" t="s">
        <v>3522</v>
      </c>
      <c r="D1565" s="444" t="s">
        <v>250</v>
      </c>
      <c r="F1565" s="443" t="str">
        <f t="shared" si="24"/>
        <v>6094 - 2024 State School Facilities Fund</v>
      </c>
    </row>
    <row r="1566" spans="1:6" ht="15" x14ac:dyDescent="0.25">
      <c r="A1566" s="444" t="s">
        <v>3523</v>
      </c>
      <c r="B1566" t="s">
        <v>364</v>
      </c>
      <c r="C1566" s="443" t="s">
        <v>3524</v>
      </c>
      <c r="D1566" s="444" t="s">
        <v>250</v>
      </c>
      <c r="F1566" s="443" t="str">
        <f t="shared" si="24"/>
        <v>6095 - 2024 California Community College Capital Outlay Bond Fund</v>
      </c>
    </row>
    <row r="1567" spans="1:6" ht="15" x14ac:dyDescent="0.25">
      <c r="A1567" s="405" t="s">
        <v>3525</v>
      </c>
      <c r="B1567" t="s">
        <v>364</v>
      </c>
      <c r="C1567" s="406" t="s">
        <v>3526</v>
      </c>
      <c r="D1567" s="405" t="s">
        <v>437</v>
      </c>
      <c r="F1567" s="443" t="str">
        <f t="shared" si="24"/>
        <v>6801 - Transportation Financing Subaccount, SHA, STF</v>
      </c>
    </row>
    <row r="1568" spans="1:6" ht="15" x14ac:dyDescent="0.25">
      <c r="A1568" s="405" t="s">
        <v>3527</v>
      </c>
      <c r="B1568" t="s">
        <v>364</v>
      </c>
      <c r="C1568" s="406" t="s">
        <v>3528</v>
      </c>
      <c r="D1568" s="405" t="s">
        <v>437</v>
      </c>
      <c r="F1568" s="443" t="str">
        <f t="shared" si="24"/>
        <v>6802 - California Transportation Financing Authority Fund</v>
      </c>
    </row>
    <row r="1569" spans="1:6" ht="15" x14ac:dyDescent="0.25">
      <c r="A1569" s="405" t="s">
        <v>3529</v>
      </c>
      <c r="B1569" t="s">
        <v>364</v>
      </c>
      <c r="C1569" s="406" t="s">
        <v>3530</v>
      </c>
      <c r="D1569" s="405" t="s">
        <v>250</v>
      </c>
      <c r="F1569" s="443" t="str">
        <f t="shared" si="24"/>
        <v>7499 - Tobacco Securitization Fund/ DO NOT USE</v>
      </c>
    </row>
    <row r="1570" spans="1:6" ht="15" x14ac:dyDescent="0.25">
      <c r="A1570" s="405" t="s">
        <v>3531</v>
      </c>
      <c r="B1570" t="s">
        <v>364</v>
      </c>
      <c r="C1570" s="406" t="s">
        <v>3532</v>
      </c>
      <c r="D1570" s="405" t="s">
        <v>798</v>
      </c>
      <c r="F1570" s="443" t="str">
        <f t="shared" si="24"/>
        <v>7500 - Public Water System, Safe Drinking Water State Revolving Fund</v>
      </c>
    </row>
    <row r="1571" spans="1:6" ht="15" x14ac:dyDescent="0.25">
      <c r="A1571" s="405" t="s">
        <v>3533</v>
      </c>
      <c r="B1571" t="s">
        <v>364</v>
      </c>
      <c r="C1571" s="406" t="s">
        <v>3534</v>
      </c>
      <c r="D1571" s="405" t="s">
        <v>798</v>
      </c>
      <c r="F1571" s="443" t="str">
        <f t="shared" si="24"/>
        <v>7501 - Auxiliary Organizations</v>
      </c>
    </row>
    <row r="1572" spans="1:6" ht="15" x14ac:dyDescent="0.25">
      <c r="A1572" s="405" t="s">
        <v>3535</v>
      </c>
      <c r="B1572" t="s">
        <v>364</v>
      </c>
      <c r="C1572" s="406" t="s">
        <v>3536</v>
      </c>
      <c r="D1572" s="405" t="s">
        <v>798</v>
      </c>
      <c r="F1572" s="443" t="str">
        <f t="shared" si="24"/>
        <v>7502 - Demonstration Disproportionate Share Hospital Fund</v>
      </c>
    </row>
    <row r="1573" spans="1:6" ht="15" x14ac:dyDescent="0.25">
      <c r="A1573" s="405" t="s">
        <v>3537</v>
      </c>
      <c r="B1573" t="s">
        <v>364</v>
      </c>
      <c r="C1573" s="406" t="s">
        <v>3538</v>
      </c>
      <c r="D1573" s="405" t="s">
        <v>798</v>
      </c>
      <c r="F1573" s="443" t="str">
        <f t="shared" si="24"/>
        <v>7503 - Health Care Support Fund</v>
      </c>
    </row>
    <row r="1574" spans="1:6" ht="15" x14ac:dyDescent="0.25">
      <c r="A1574" s="405" t="s">
        <v>3539</v>
      </c>
      <c r="B1574" t="s">
        <v>364</v>
      </c>
      <c r="C1574" s="406" t="s">
        <v>3540</v>
      </c>
      <c r="D1574" s="405" t="s">
        <v>798</v>
      </c>
      <c r="F1574" s="443" t="str">
        <f t="shared" si="24"/>
        <v>7504 - South Los Angeles Medical Services Preservation Fund</v>
      </c>
    </row>
    <row r="1575" spans="1:6" ht="15" x14ac:dyDescent="0.25">
      <c r="A1575" s="405" t="s">
        <v>3541</v>
      </c>
      <c r="B1575" t="s">
        <v>364</v>
      </c>
      <c r="C1575" s="406" t="s">
        <v>3542</v>
      </c>
      <c r="D1575" s="405" t="s">
        <v>798</v>
      </c>
      <c r="F1575" s="443" t="str">
        <f t="shared" si="24"/>
        <v>7505 - Revolving Loans Fund</v>
      </c>
    </row>
    <row r="1576" spans="1:6" ht="15" x14ac:dyDescent="0.25">
      <c r="A1576" s="405" t="s">
        <v>3543</v>
      </c>
      <c r="B1576" t="s">
        <v>364</v>
      </c>
      <c r="C1576" s="406" t="s">
        <v>3544</v>
      </c>
      <c r="D1576" s="405" t="s">
        <v>798</v>
      </c>
      <c r="F1576" s="443" t="str">
        <f t="shared" si="24"/>
        <v>7895 - Extramural Federal Funds - Not in State Treasury</v>
      </c>
    </row>
    <row r="1577" spans="1:6" ht="15" x14ac:dyDescent="0.25">
      <c r="A1577" s="405" t="s">
        <v>3545</v>
      </c>
      <c r="B1577" t="s">
        <v>364</v>
      </c>
      <c r="C1577" s="406" t="s">
        <v>3534</v>
      </c>
      <c r="D1577" s="405" t="s">
        <v>798</v>
      </c>
      <c r="F1577" s="443" t="str">
        <f t="shared" si="24"/>
        <v>7896 - Auxiliary Organizations</v>
      </c>
    </row>
    <row r="1578" spans="1:6" ht="15" x14ac:dyDescent="0.25">
      <c r="A1578" s="405" t="s">
        <v>3546</v>
      </c>
      <c r="B1578" t="s">
        <v>364</v>
      </c>
      <c r="C1578" s="406" t="s">
        <v>3547</v>
      </c>
      <c r="D1578" s="405" t="s">
        <v>249</v>
      </c>
      <c r="F1578" s="443" t="str">
        <f t="shared" si="24"/>
        <v>8000 - Charter School Security Fund</v>
      </c>
    </row>
    <row r="1579" spans="1:6" ht="15" x14ac:dyDescent="0.25">
      <c r="A1579" s="405" t="s">
        <v>3548</v>
      </c>
      <c r="B1579" t="s">
        <v>364</v>
      </c>
      <c r="C1579" s="406" t="s">
        <v>3549</v>
      </c>
      <c r="D1579" s="405" t="s">
        <v>1983</v>
      </c>
      <c r="F1579" s="443" t="str">
        <f t="shared" si="24"/>
        <v>8001 - Teachers Health Benefits Fund</v>
      </c>
    </row>
    <row r="1580" spans="1:6" ht="15" x14ac:dyDescent="0.25">
      <c r="A1580" s="405" t="s">
        <v>3550</v>
      </c>
      <c r="B1580" t="s">
        <v>364</v>
      </c>
      <c r="C1580" s="406" t="s">
        <v>3551</v>
      </c>
      <c r="D1580" s="405" t="s">
        <v>249</v>
      </c>
      <c r="F1580" s="443" t="str">
        <f t="shared" si="24"/>
        <v>8002 - National World War II Veterans Memorial Trust Fund</v>
      </c>
    </row>
    <row r="1581" spans="1:6" ht="15" x14ac:dyDescent="0.25">
      <c r="A1581" s="405" t="s">
        <v>3552</v>
      </c>
      <c r="B1581" t="s">
        <v>364</v>
      </c>
      <c r="C1581" s="406" t="s">
        <v>3553</v>
      </c>
      <c r="D1581" s="405" t="s">
        <v>249</v>
      </c>
      <c r="F1581" s="443" t="str">
        <f t="shared" si="24"/>
        <v>8003 - Asthma and Lung Disease Research Fund</v>
      </c>
    </row>
    <row r="1582" spans="1:6" ht="15" x14ac:dyDescent="0.25">
      <c r="A1582" s="405" t="s">
        <v>3554</v>
      </c>
      <c r="B1582" t="s">
        <v>364</v>
      </c>
      <c r="C1582" s="406" t="s">
        <v>3555</v>
      </c>
      <c r="D1582" s="405" t="s">
        <v>249</v>
      </c>
      <c r="F1582" s="443" t="str">
        <f t="shared" si="24"/>
        <v>8004 - Child Support Collections Recovery Fund</v>
      </c>
    </row>
    <row r="1583" spans="1:6" ht="15" x14ac:dyDescent="0.25">
      <c r="A1583" s="405" t="s">
        <v>3556</v>
      </c>
      <c r="B1583" t="s">
        <v>364</v>
      </c>
      <c r="C1583" s="406" t="s">
        <v>3557</v>
      </c>
      <c r="D1583" s="405" t="s">
        <v>1983</v>
      </c>
      <c r="F1583" s="443" t="str">
        <f t="shared" si="24"/>
        <v>8005 - Teachers Replacement Benefits Program Fund</v>
      </c>
    </row>
    <row r="1584" spans="1:6" ht="15" x14ac:dyDescent="0.25">
      <c r="A1584" s="405" t="s">
        <v>3558</v>
      </c>
      <c r="B1584" t="s">
        <v>364</v>
      </c>
      <c r="C1584" s="406" t="s">
        <v>3559</v>
      </c>
      <c r="D1584" s="405" t="s">
        <v>249</v>
      </c>
      <c r="F1584" s="443" t="str">
        <f t="shared" si="24"/>
        <v>8006 - Lupus Foundation of America, California Chapters Fund</v>
      </c>
    </row>
    <row r="1585" spans="1:6" ht="15" x14ac:dyDescent="0.25">
      <c r="A1585" s="405" t="s">
        <v>3560</v>
      </c>
      <c r="B1585" t="s">
        <v>364</v>
      </c>
      <c r="C1585" s="406" t="s">
        <v>3561</v>
      </c>
      <c r="D1585" s="405" t="s">
        <v>249</v>
      </c>
      <c r="F1585" s="443" t="str">
        <f t="shared" si="24"/>
        <v>8007 - Specialty Care Fund</v>
      </c>
    </row>
    <row r="1586" spans="1:6" ht="15" x14ac:dyDescent="0.25">
      <c r="A1586" s="405" t="s">
        <v>3562</v>
      </c>
      <c r="B1586" t="s">
        <v>364</v>
      </c>
      <c r="C1586" s="406" t="s">
        <v>3563</v>
      </c>
      <c r="D1586" s="405" t="s">
        <v>249</v>
      </c>
      <c r="F1586" s="443" t="str">
        <f t="shared" si="24"/>
        <v>8008 - State Employees Pretax Parking Fund</v>
      </c>
    </row>
    <row r="1587" spans="1:6" ht="15" x14ac:dyDescent="0.25">
      <c r="A1587" s="405" t="s">
        <v>3564</v>
      </c>
      <c r="B1587" t="s">
        <v>364</v>
      </c>
      <c r="C1587" s="406" t="s">
        <v>3565</v>
      </c>
      <c r="D1587" s="405" t="s">
        <v>249</v>
      </c>
      <c r="F1587" s="443" t="str">
        <f t="shared" si="24"/>
        <v>8009 - Agricultural Employee Relief Fund</v>
      </c>
    </row>
    <row r="1588" spans="1:6" ht="15" x14ac:dyDescent="0.25">
      <c r="A1588" s="405" t="s">
        <v>3566</v>
      </c>
      <c r="B1588" t="s">
        <v>364</v>
      </c>
      <c r="C1588" s="406" t="s">
        <v>3567</v>
      </c>
      <c r="D1588" s="405" t="s">
        <v>249</v>
      </c>
      <c r="F1588" s="443" t="str">
        <f t="shared" si="24"/>
        <v>8010 - Organ and Tissue Donor Registry Fund</v>
      </c>
    </row>
    <row r="1589" spans="1:6" ht="15" x14ac:dyDescent="0.25">
      <c r="A1589" s="405" t="s">
        <v>3568</v>
      </c>
      <c r="B1589" t="s">
        <v>364</v>
      </c>
      <c r="C1589" s="406" t="s">
        <v>3569</v>
      </c>
      <c r="D1589" s="405" t="s">
        <v>249</v>
      </c>
      <c r="F1589" s="443" t="str">
        <f t="shared" si="24"/>
        <v>8011 - Oak Woodlands Conservation Fund</v>
      </c>
    </row>
    <row r="1590" spans="1:6" ht="15" x14ac:dyDescent="0.25">
      <c r="A1590" s="405" t="s">
        <v>3570</v>
      </c>
      <c r="B1590" t="s">
        <v>364</v>
      </c>
      <c r="C1590" s="406" t="s">
        <v>3571</v>
      </c>
      <c r="D1590" s="405" t="s">
        <v>249</v>
      </c>
      <c r="F1590" s="443" t="str">
        <f t="shared" si="24"/>
        <v>8012 - San Diego River Conservancy Fund</v>
      </c>
    </row>
    <row r="1591" spans="1:6" ht="15" x14ac:dyDescent="0.25">
      <c r="A1591" s="405" t="s">
        <v>3572</v>
      </c>
      <c r="B1591" t="s">
        <v>364</v>
      </c>
      <c r="C1591" s="406" t="s">
        <v>3573</v>
      </c>
      <c r="D1591" s="405" t="s">
        <v>249</v>
      </c>
      <c r="F1591" s="443" t="str">
        <f t="shared" si="24"/>
        <v>8013 - Environmental Enforcement and Training Account</v>
      </c>
    </row>
    <row r="1592" spans="1:6" ht="15" x14ac:dyDescent="0.25">
      <c r="A1592" s="405" t="s">
        <v>3574</v>
      </c>
      <c r="B1592" t="s">
        <v>364</v>
      </c>
      <c r="C1592" s="406" t="s">
        <v>3575</v>
      </c>
      <c r="D1592" s="405" t="s">
        <v>249</v>
      </c>
      <c r="F1592" s="443" t="str">
        <f t="shared" si="24"/>
        <v>8014 - California Pharmacist Scholarship and Loan Repayment Program Fund</v>
      </c>
    </row>
    <row r="1593" spans="1:6" ht="15" x14ac:dyDescent="0.25">
      <c r="A1593" s="405" t="s">
        <v>3576</v>
      </c>
      <c r="B1593" t="s">
        <v>364</v>
      </c>
      <c r="C1593" s="406" t="s">
        <v>3577</v>
      </c>
      <c r="D1593" s="405" t="s">
        <v>249</v>
      </c>
      <c r="F1593" s="443" t="str">
        <f t="shared" si="24"/>
        <v>8015 - Public Health Protection from Indoor Mold Hazards Fund</v>
      </c>
    </row>
    <row r="1594" spans="1:6" ht="15" x14ac:dyDescent="0.25">
      <c r="A1594" s="405" t="s">
        <v>3578</v>
      </c>
      <c r="B1594" t="s">
        <v>364</v>
      </c>
      <c r="C1594" s="406" t="s">
        <v>3579</v>
      </c>
      <c r="D1594" s="405" t="s">
        <v>249</v>
      </c>
      <c r="F1594" s="443" t="str">
        <f t="shared" si="24"/>
        <v>8016 - Energy Settlement Account</v>
      </c>
    </row>
    <row r="1595" spans="1:6" ht="15" x14ac:dyDescent="0.25">
      <c r="A1595" s="405" t="s">
        <v>3580</v>
      </c>
      <c r="B1595" t="s">
        <v>364</v>
      </c>
      <c r="C1595" s="406" t="s">
        <v>3581</v>
      </c>
      <c r="D1595" s="405" t="s">
        <v>249</v>
      </c>
      <c r="F1595" s="443" t="str">
        <f t="shared" si="24"/>
        <v>8017 - California Missions Foundation Fund</v>
      </c>
    </row>
    <row r="1596" spans="1:6" ht="15" x14ac:dyDescent="0.25">
      <c r="A1596" s="405" t="s">
        <v>3582</v>
      </c>
      <c r="B1596" t="s">
        <v>364</v>
      </c>
      <c r="C1596" s="406" t="s">
        <v>3583</v>
      </c>
      <c r="D1596" s="405" t="s">
        <v>249</v>
      </c>
      <c r="F1596" s="443" t="str">
        <f t="shared" si="24"/>
        <v>8018 - Salton Sea Restoration Fund</v>
      </c>
    </row>
    <row r="1597" spans="1:6" ht="15" x14ac:dyDescent="0.25">
      <c r="A1597" s="405" t="s">
        <v>3584</v>
      </c>
      <c r="B1597" t="s">
        <v>364</v>
      </c>
      <c r="C1597" s="406" t="s">
        <v>3585</v>
      </c>
      <c r="D1597" s="405" t="s">
        <v>249</v>
      </c>
      <c r="F1597" s="443" t="str">
        <f t="shared" si="24"/>
        <v>8019 - Deficit Recovery Fund</v>
      </c>
    </row>
    <row r="1598" spans="1:6" ht="15" x14ac:dyDescent="0.25">
      <c r="A1598" s="405" t="s">
        <v>3586</v>
      </c>
      <c r="B1598" t="s">
        <v>364</v>
      </c>
      <c r="C1598" s="406" t="s">
        <v>3587</v>
      </c>
      <c r="D1598" s="405" t="s">
        <v>249</v>
      </c>
      <c r="F1598" s="443" t="str">
        <f t="shared" si="24"/>
        <v>8020 - Environmental Education Account</v>
      </c>
    </row>
    <row r="1599" spans="1:6" ht="15" x14ac:dyDescent="0.25">
      <c r="A1599" s="405" t="s">
        <v>3588</v>
      </c>
      <c r="B1599" t="s">
        <v>364</v>
      </c>
      <c r="C1599" s="406" t="s">
        <v>3589</v>
      </c>
      <c r="D1599" s="405" t="s">
        <v>249</v>
      </c>
      <c r="F1599" s="443" t="str">
        <f t="shared" si="24"/>
        <v>8021 - Unclaimed Property Fees Account, Unclaimed Property Fund</v>
      </c>
    </row>
    <row r="1600" spans="1:6" ht="15" x14ac:dyDescent="0.25">
      <c r="A1600" s="405" t="s">
        <v>3590</v>
      </c>
      <c r="B1600" t="s">
        <v>364</v>
      </c>
      <c r="C1600" s="406" t="s">
        <v>3591</v>
      </c>
      <c r="D1600" s="405" t="s">
        <v>249</v>
      </c>
      <c r="F1600" s="443" t="str">
        <f t="shared" si="24"/>
        <v>8022 - California Military Family Relief Fund</v>
      </c>
    </row>
    <row r="1601" spans="1:6" ht="15" x14ac:dyDescent="0.25">
      <c r="A1601" s="405" t="s">
        <v>3592</v>
      </c>
      <c r="B1601" t="s">
        <v>364</v>
      </c>
      <c r="C1601" s="406" t="s">
        <v>3593</v>
      </c>
      <c r="D1601" s="405" t="s">
        <v>249</v>
      </c>
      <c r="F1601" s="443" t="str">
        <f t="shared" si="24"/>
        <v>8023 - Child Welfare Services Program Improvement Fund</v>
      </c>
    </row>
    <row r="1602" spans="1:6" ht="15" x14ac:dyDescent="0.25">
      <c r="A1602" s="405" t="s">
        <v>3594</v>
      </c>
      <c r="B1602" t="s">
        <v>364</v>
      </c>
      <c r="C1602" s="406" t="s">
        <v>3595</v>
      </c>
      <c r="D1602" s="405" t="s">
        <v>249</v>
      </c>
      <c r="F1602" s="443" t="str">
        <f t="shared" si="24"/>
        <v>8024 - Worker Safety Bilingual Investigative Support, Enforcement, and Training Account</v>
      </c>
    </row>
    <row r="1603" spans="1:6" ht="15" x14ac:dyDescent="0.25">
      <c r="A1603" s="405" t="s">
        <v>3596</v>
      </c>
      <c r="B1603" t="s">
        <v>364</v>
      </c>
      <c r="C1603" s="406" t="s">
        <v>3597</v>
      </c>
      <c r="D1603" s="405" t="s">
        <v>249</v>
      </c>
      <c r="F1603" s="443" t="str">
        <f t="shared" ref="F1603:F1666" si="25">_xlfn.CONCAT(A1603," - ",C1603)</f>
        <v>8025 - California Prostate Cancer Research Fund</v>
      </c>
    </row>
    <row r="1604" spans="1:6" ht="15" x14ac:dyDescent="0.25">
      <c r="A1604" s="405" t="s">
        <v>3598</v>
      </c>
      <c r="B1604" t="s">
        <v>364</v>
      </c>
      <c r="C1604" s="406" t="s">
        <v>1260</v>
      </c>
      <c r="D1604" s="405" t="s">
        <v>249</v>
      </c>
      <c r="F1604" s="443" t="str">
        <f t="shared" si="25"/>
        <v>8026 - Petroleum Underground Storage Tank Financing Account</v>
      </c>
    </row>
    <row r="1605" spans="1:6" ht="15" x14ac:dyDescent="0.25">
      <c r="A1605" s="405" t="s">
        <v>3599</v>
      </c>
      <c r="B1605" t="s">
        <v>364</v>
      </c>
      <c r="C1605" s="406" t="s">
        <v>3600</v>
      </c>
      <c r="D1605" s="405" t="s">
        <v>249</v>
      </c>
      <c r="F1605" s="443" t="str">
        <f t="shared" si="25"/>
        <v>8027 - Gateway Fund</v>
      </c>
    </row>
    <row r="1606" spans="1:6" ht="15" x14ac:dyDescent="0.25">
      <c r="A1606" s="405" t="s">
        <v>3601</v>
      </c>
      <c r="B1606" t="s">
        <v>364</v>
      </c>
      <c r="C1606" s="406" t="s">
        <v>3602</v>
      </c>
      <c r="D1606" s="405" t="s">
        <v>249</v>
      </c>
      <c r="F1606" s="443" t="str">
        <f t="shared" si="25"/>
        <v>8028 - Petroleum Financing Collection Account, California Economic Development Grant</v>
      </c>
    </row>
    <row r="1607" spans="1:6" ht="15" x14ac:dyDescent="0.25">
      <c r="A1607" s="405" t="s">
        <v>3603</v>
      </c>
      <c r="B1607" t="s">
        <v>364</v>
      </c>
      <c r="C1607" s="406" t="s">
        <v>3604</v>
      </c>
      <c r="D1607" s="405" t="s">
        <v>249</v>
      </c>
      <c r="F1607" s="443" t="str">
        <f t="shared" si="25"/>
        <v>8029 - Coastal Trust Fund</v>
      </c>
    </row>
    <row r="1608" spans="1:6" ht="15" x14ac:dyDescent="0.25">
      <c r="A1608" s="405" t="s">
        <v>3605</v>
      </c>
      <c r="B1608" t="s">
        <v>364</v>
      </c>
      <c r="C1608" s="406" t="s">
        <v>3606</v>
      </c>
      <c r="D1608" s="405" t="s">
        <v>249</v>
      </c>
      <c r="F1608" s="443" t="str">
        <f t="shared" si="25"/>
        <v>8031 - Child Support Payment Trust Fund</v>
      </c>
    </row>
    <row r="1609" spans="1:6" ht="15" x14ac:dyDescent="0.25">
      <c r="A1609" s="405" t="s">
        <v>3607</v>
      </c>
      <c r="B1609" t="s">
        <v>364</v>
      </c>
      <c r="C1609" s="406" t="s">
        <v>3608</v>
      </c>
      <c r="D1609" s="405" t="s">
        <v>249</v>
      </c>
      <c r="F1609" s="443" t="str">
        <f t="shared" si="25"/>
        <v>8032 - Oil Trust Fund</v>
      </c>
    </row>
    <row r="1610" spans="1:6" ht="15" x14ac:dyDescent="0.25">
      <c r="A1610" s="405" t="s">
        <v>3609</v>
      </c>
      <c r="B1610" t="s">
        <v>364</v>
      </c>
      <c r="C1610" s="406" t="s">
        <v>3610</v>
      </c>
      <c r="D1610" s="405" t="s">
        <v>249</v>
      </c>
      <c r="F1610" s="443" t="str">
        <f t="shared" si="25"/>
        <v>8033 - Distressed Hospital Fund</v>
      </c>
    </row>
    <row r="1611" spans="1:6" ht="15" x14ac:dyDescent="0.25">
      <c r="A1611" s="405" t="s">
        <v>3611</v>
      </c>
      <c r="B1611" t="s">
        <v>364</v>
      </c>
      <c r="C1611" s="406" t="s">
        <v>3612</v>
      </c>
      <c r="D1611" s="405" t="s">
        <v>249</v>
      </c>
      <c r="F1611" s="443" t="str">
        <f t="shared" si="25"/>
        <v>8034 - Medically Underserved Account for Physicians, Health Professions Education Fund</v>
      </c>
    </row>
    <row r="1612" spans="1:6" ht="15" x14ac:dyDescent="0.25">
      <c r="A1612" s="405" t="s">
        <v>3613</v>
      </c>
      <c r="B1612" t="s">
        <v>364</v>
      </c>
      <c r="C1612" s="406" t="s">
        <v>3614</v>
      </c>
      <c r="D1612" s="405" t="s">
        <v>249</v>
      </c>
      <c r="F1612" s="443" t="str">
        <f t="shared" si="25"/>
        <v>8035 - California Sexual Violence Victim Services Fund</v>
      </c>
    </row>
    <row r="1613" spans="1:6" ht="15" x14ac:dyDescent="0.25">
      <c r="A1613" s="405" t="s">
        <v>3615</v>
      </c>
      <c r="B1613" t="s">
        <v>364</v>
      </c>
      <c r="C1613" s="406" t="s">
        <v>3616</v>
      </c>
      <c r="D1613" s="405" t="s">
        <v>249</v>
      </c>
      <c r="F1613" s="443" t="str">
        <f t="shared" si="25"/>
        <v>8036 - California Colorectal Cancer Prevention Fund</v>
      </c>
    </row>
    <row r="1614" spans="1:6" ht="15" x14ac:dyDescent="0.25">
      <c r="A1614" s="405" t="s">
        <v>3617</v>
      </c>
      <c r="B1614" t="s">
        <v>364</v>
      </c>
      <c r="C1614" s="406" t="s">
        <v>3618</v>
      </c>
      <c r="D1614" s="405" t="s">
        <v>249</v>
      </c>
      <c r="F1614" s="443" t="str">
        <f t="shared" si="25"/>
        <v>8037 - Veterans' Quality of Life Fund</v>
      </c>
    </row>
    <row r="1615" spans="1:6" ht="15" x14ac:dyDescent="0.25">
      <c r="A1615" s="405" t="s">
        <v>3619</v>
      </c>
      <c r="B1615" t="s">
        <v>364</v>
      </c>
      <c r="C1615" s="406" t="s">
        <v>3620</v>
      </c>
      <c r="D1615" s="405" t="s">
        <v>249</v>
      </c>
      <c r="F1615" s="443" t="str">
        <f t="shared" si="25"/>
        <v>8038 - Donate Life California Trust Subaccount</v>
      </c>
    </row>
    <row r="1616" spans="1:6" ht="15" x14ac:dyDescent="0.25">
      <c r="A1616" s="405" t="s">
        <v>3621</v>
      </c>
      <c r="B1616" t="s">
        <v>364</v>
      </c>
      <c r="C1616" s="406" t="s">
        <v>3622</v>
      </c>
      <c r="D1616" s="405" t="s">
        <v>249</v>
      </c>
      <c r="F1616" s="443" t="str">
        <f t="shared" si="25"/>
        <v>8039 - Disaster Resistant Communities Account</v>
      </c>
    </row>
    <row r="1617" spans="1:6" ht="15" x14ac:dyDescent="0.25">
      <c r="A1617" s="405" t="s">
        <v>3623</v>
      </c>
      <c r="B1617" t="s">
        <v>364</v>
      </c>
      <c r="C1617" s="406" t="s">
        <v>3624</v>
      </c>
      <c r="D1617" s="405" t="s">
        <v>249</v>
      </c>
      <c r="F1617" s="443" t="str">
        <f t="shared" si="25"/>
        <v>8040 - California Discount Prescription Drug Program Fund</v>
      </c>
    </row>
    <row r="1618" spans="1:6" ht="15" x14ac:dyDescent="0.25">
      <c r="A1618" s="405" t="s">
        <v>3625</v>
      </c>
      <c r="B1618" t="s">
        <v>364</v>
      </c>
      <c r="C1618" s="406" t="s">
        <v>3626</v>
      </c>
      <c r="D1618" s="405" t="s">
        <v>249</v>
      </c>
      <c r="F1618" s="443" t="str">
        <f t="shared" si="25"/>
        <v>8041 - Teachers Deferred Compensation Fund</v>
      </c>
    </row>
    <row r="1619" spans="1:6" ht="15" x14ac:dyDescent="0.25">
      <c r="A1619" s="405" t="s">
        <v>3627</v>
      </c>
      <c r="B1619" t="s">
        <v>364</v>
      </c>
      <c r="C1619" s="406" t="s">
        <v>3628</v>
      </c>
      <c r="D1619" s="405" t="s">
        <v>249</v>
      </c>
      <c r="F1619" s="443" t="str">
        <f t="shared" si="25"/>
        <v>8042 - 403(b) Services Operating Account, Teachers' Deferred Compensation Fd</v>
      </c>
    </row>
    <row r="1620" spans="1:6" ht="15" x14ac:dyDescent="0.25">
      <c r="A1620" s="405" t="s">
        <v>3629</v>
      </c>
      <c r="B1620" t="s">
        <v>364</v>
      </c>
      <c r="C1620" s="406" t="s">
        <v>3630</v>
      </c>
      <c r="D1620" s="405" t="s">
        <v>249</v>
      </c>
      <c r="F1620" s="443" t="str">
        <f t="shared" si="25"/>
        <v>8043 - Deferred Comp Services Operating Account, Teachers' Deferred Comp Fd</v>
      </c>
    </row>
    <row r="1621" spans="1:6" ht="15" x14ac:dyDescent="0.25">
      <c r="A1621" s="405" t="s">
        <v>3631</v>
      </c>
      <c r="B1621" t="s">
        <v>364</v>
      </c>
      <c r="C1621" s="406" t="s">
        <v>3632</v>
      </c>
      <c r="D1621" s="405" t="s">
        <v>249</v>
      </c>
      <c r="F1621" s="443" t="str">
        <f t="shared" si="25"/>
        <v>8044 - Deferred Comp Investment Account, Teachers' Deferred Comp Fund</v>
      </c>
    </row>
    <row r="1622" spans="1:6" ht="15" x14ac:dyDescent="0.25">
      <c r="A1622" s="405" t="s">
        <v>3633</v>
      </c>
      <c r="B1622" t="s">
        <v>364</v>
      </c>
      <c r="C1622" s="406" t="s">
        <v>3634</v>
      </c>
      <c r="D1622" s="405" t="s">
        <v>249</v>
      </c>
      <c r="F1622" s="443" t="str">
        <f t="shared" si="25"/>
        <v>8045 - 403(b) Vendor Registry Operating Account, Teachers' Deferred Comp Fd</v>
      </c>
    </row>
    <row r="1623" spans="1:6" ht="15" x14ac:dyDescent="0.25">
      <c r="A1623" s="405" t="s">
        <v>3635</v>
      </c>
      <c r="B1623" t="s">
        <v>364</v>
      </c>
      <c r="C1623" s="406" t="s">
        <v>3636</v>
      </c>
      <c r="D1623" s="405" t="s">
        <v>249</v>
      </c>
      <c r="F1623" s="443" t="str">
        <f t="shared" si="25"/>
        <v>8046 - Teachers Retirement Program Development Fund</v>
      </c>
    </row>
    <row r="1624" spans="1:6" ht="15" x14ac:dyDescent="0.25">
      <c r="A1624" s="405" t="s">
        <v>3637</v>
      </c>
      <c r="B1624" t="s">
        <v>364</v>
      </c>
      <c r="C1624" s="406" t="s">
        <v>3638</v>
      </c>
      <c r="D1624" s="405" t="s">
        <v>249</v>
      </c>
      <c r="F1624" s="443" t="str">
        <f t="shared" si="25"/>
        <v>8047 - California Sea Otter Fund</v>
      </c>
    </row>
    <row r="1625" spans="1:6" ht="15" x14ac:dyDescent="0.25">
      <c r="A1625" s="405" t="s">
        <v>3639</v>
      </c>
      <c r="B1625" t="s">
        <v>364</v>
      </c>
      <c r="C1625" s="406" t="s">
        <v>3640</v>
      </c>
      <c r="D1625" s="405" t="s">
        <v>249</v>
      </c>
      <c r="F1625" s="443" t="str">
        <f t="shared" si="25"/>
        <v>8048 - California Central Coast State Veterans Cemetery at Fort Ord Endowment Fund</v>
      </c>
    </row>
    <row r="1626" spans="1:6" ht="15" x14ac:dyDescent="0.25">
      <c r="A1626" s="405" t="s">
        <v>3641</v>
      </c>
      <c r="B1626" t="s">
        <v>364</v>
      </c>
      <c r="C1626" s="406" t="s">
        <v>3642</v>
      </c>
      <c r="D1626" s="405" t="s">
        <v>249</v>
      </c>
      <c r="F1626" s="443" t="str">
        <f t="shared" si="25"/>
        <v>8049 - Vision Care Program for State Annuitants Fund</v>
      </c>
    </row>
    <row r="1627" spans="1:6" ht="15" x14ac:dyDescent="0.25">
      <c r="A1627" s="405" t="s">
        <v>3643</v>
      </c>
      <c r="B1627" t="s">
        <v>364</v>
      </c>
      <c r="C1627" s="406" t="s">
        <v>3644</v>
      </c>
      <c r="D1627" s="405" t="s">
        <v>249</v>
      </c>
      <c r="F1627" s="443" t="str">
        <f t="shared" si="25"/>
        <v>8050 - California Methamphetamine Abuse Prevention Account</v>
      </c>
    </row>
    <row r="1628" spans="1:6" ht="15" x14ac:dyDescent="0.25">
      <c r="A1628" s="405" t="s">
        <v>3645</v>
      </c>
      <c r="B1628" t="s">
        <v>364</v>
      </c>
      <c r="C1628" s="406" t="s">
        <v>3646</v>
      </c>
      <c r="D1628" s="405" t="s">
        <v>249</v>
      </c>
      <c r="F1628" s="443" t="str">
        <f t="shared" si="25"/>
        <v>8051 - Cash For College Fund</v>
      </c>
    </row>
    <row r="1629" spans="1:6" ht="15" x14ac:dyDescent="0.25">
      <c r="A1629" s="405" t="s">
        <v>3647</v>
      </c>
      <c r="B1629" t="s">
        <v>364</v>
      </c>
      <c r="C1629" s="406" t="s">
        <v>3648</v>
      </c>
      <c r="D1629" s="405" t="s">
        <v>249</v>
      </c>
      <c r="F1629" s="443" t="str">
        <f t="shared" si="25"/>
        <v>8052 - Economic Development Fund, California</v>
      </c>
    </row>
    <row r="1630" spans="1:6" ht="15" x14ac:dyDescent="0.25">
      <c r="A1630" s="405" t="s">
        <v>3649</v>
      </c>
      <c r="B1630" t="s">
        <v>364</v>
      </c>
      <c r="C1630" s="406" t="s">
        <v>3650</v>
      </c>
      <c r="D1630" s="405" t="s">
        <v>249</v>
      </c>
      <c r="F1630" s="443" t="str">
        <f t="shared" si="25"/>
        <v>8053 - ALS-Lou Gehrigs Disease Research Fund</v>
      </c>
    </row>
    <row r="1631" spans="1:6" ht="15" x14ac:dyDescent="0.25">
      <c r="A1631" s="405" t="s">
        <v>3651</v>
      </c>
      <c r="B1631" t="s">
        <v>364</v>
      </c>
      <c r="C1631" s="406" t="s">
        <v>3652</v>
      </c>
      <c r="D1631" s="405" t="s">
        <v>249</v>
      </c>
      <c r="F1631" s="443" t="str">
        <f t="shared" si="25"/>
        <v>8054 - California Cancer Research Fund</v>
      </c>
    </row>
    <row r="1632" spans="1:6" ht="15" x14ac:dyDescent="0.25">
      <c r="A1632" s="405" t="s">
        <v>3653</v>
      </c>
      <c r="B1632" t="s">
        <v>364</v>
      </c>
      <c r="C1632" s="406" t="s">
        <v>3654</v>
      </c>
      <c r="D1632" s="405" t="s">
        <v>249</v>
      </c>
      <c r="F1632" s="443" t="str">
        <f t="shared" si="25"/>
        <v>8055 - Municipal Shelter Spay-Neuter Fund</v>
      </c>
    </row>
    <row r="1633" spans="1:6" ht="15" x14ac:dyDescent="0.25">
      <c r="A1633" s="405" t="s">
        <v>3655</v>
      </c>
      <c r="B1633" t="s">
        <v>364</v>
      </c>
      <c r="C1633" s="406" t="s">
        <v>3656</v>
      </c>
      <c r="D1633" s="405" t="s">
        <v>249</v>
      </c>
      <c r="F1633" s="443" t="str">
        <f t="shared" si="25"/>
        <v>8056 - California Ovarian Cancer Research Fund</v>
      </c>
    </row>
    <row r="1634" spans="1:6" ht="15" x14ac:dyDescent="0.25">
      <c r="A1634" s="405" t="s">
        <v>3657</v>
      </c>
      <c r="B1634" t="s">
        <v>364</v>
      </c>
      <c r="C1634" s="406" t="s">
        <v>3658</v>
      </c>
      <c r="D1634" s="405" t="s">
        <v>249</v>
      </c>
      <c r="F1634" s="443" t="str">
        <f t="shared" si="25"/>
        <v>8058 - California Cultural and Historical Endowment Fund</v>
      </c>
    </row>
    <row r="1635" spans="1:6" ht="15" x14ac:dyDescent="0.25">
      <c r="A1635" s="405" t="s">
        <v>3659</v>
      </c>
      <c r="B1635" t="s">
        <v>363</v>
      </c>
      <c r="C1635" s="406" t="s">
        <v>3660</v>
      </c>
      <c r="D1635" s="405" t="s">
        <v>401</v>
      </c>
      <c r="F1635" s="443" t="str">
        <f t="shared" si="25"/>
        <v>8059 - State Community Corrections Performance Incentive Fund</v>
      </c>
    </row>
    <row r="1636" spans="1:6" ht="15" x14ac:dyDescent="0.25">
      <c r="A1636" s="405" t="s">
        <v>3661</v>
      </c>
      <c r="B1636" t="s">
        <v>364</v>
      </c>
      <c r="C1636" s="406" t="s">
        <v>3662</v>
      </c>
      <c r="D1636" s="405" t="s">
        <v>249</v>
      </c>
      <c r="F1636" s="443" t="str">
        <f t="shared" si="25"/>
        <v>8060 - Delta Investment Fund</v>
      </c>
    </row>
    <row r="1637" spans="1:6" ht="15" x14ac:dyDescent="0.25">
      <c r="A1637" s="405" t="s">
        <v>3663</v>
      </c>
      <c r="B1637" t="s">
        <v>364</v>
      </c>
      <c r="C1637" s="406" t="s">
        <v>3664</v>
      </c>
      <c r="D1637" s="405" t="s">
        <v>249</v>
      </c>
      <c r="F1637" s="443" t="str">
        <f t="shared" si="25"/>
        <v>8061 - Sacramento-San Joaquin Delta Conservancy Fund</v>
      </c>
    </row>
    <row r="1638" spans="1:6" ht="15" x14ac:dyDescent="0.25">
      <c r="A1638" s="405" t="s">
        <v>3665</v>
      </c>
      <c r="B1638" t="s">
        <v>364</v>
      </c>
      <c r="C1638" s="406" t="s">
        <v>3666</v>
      </c>
      <c r="D1638" s="405" t="s">
        <v>426</v>
      </c>
      <c r="F1638" s="443" t="str">
        <f t="shared" si="25"/>
        <v>8062 - Pooled Self-Insurance Fund</v>
      </c>
    </row>
    <row r="1639" spans="1:6" ht="15" x14ac:dyDescent="0.25">
      <c r="A1639" s="405" t="s">
        <v>3667</v>
      </c>
      <c r="B1639" t="s">
        <v>364</v>
      </c>
      <c r="C1639" s="406" t="s">
        <v>3668</v>
      </c>
      <c r="D1639" s="405" t="s">
        <v>249</v>
      </c>
      <c r="F1639" s="443" t="str">
        <f t="shared" si="25"/>
        <v>8064 - Arts Council Fund</v>
      </c>
    </row>
    <row r="1640" spans="1:6" ht="15" x14ac:dyDescent="0.25">
      <c r="A1640" s="405" t="s">
        <v>3669</v>
      </c>
      <c r="B1640" t="s">
        <v>364</v>
      </c>
      <c r="C1640" s="406" t="s">
        <v>3670</v>
      </c>
      <c r="D1640" s="405" t="s">
        <v>249</v>
      </c>
      <c r="F1640" s="443" t="str">
        <f t="shared" si="25"/>
        <v>8065 - Safely Surrendered Baby Fund</v>
      </c>
    </row>
    <row r="1641" spans="1:6" ht="15" x14ac:dyDescent="0.25">
      <c r="A1641" s="405" t="s">
        <v>3671</v>
      </c>
      <c r="B1641" t="s">
        <v>364</v>
      </c>
      <c r="C1641" s="406" t="s">
        <v>3672</v>
      </c>
      <c r="D1641" s="405" t="s">
        <v>249</v>
      </c>
      <c r="F1641" s="443" t="str">
        <f t="shared" si="25"/>
        <v>8066 - California Police Activities League (CALPAL) Fund</v>
      </c>
    </row>
    <row r="1642" spans="1:6" ht="15" x14ac:dyDescent="0.25">
      <c r="A1642" s="405" t="s">
        <v>3673</v>
      </c>
      <c r="B1642" t="s">
        <v>364</v>
      </c>
      <c r="C1642" s="406" t="s">
        <v>3674</v>
      </c>
      <c r="D1642" s="405" t="s">
        <v>249</v>
      </c>
      <c r="F1642" s="443" t="str">
        <f t="shared" si="25"/>
        <v>8067 - California Veterans Homes Fund</v>
      </c>
    </row>
    <row r="1643" spans="1:6" ht="15" x14ac:dyDescent="0.25">
      <c r="A1643" s="405" t="s">
        <v>3675</v>
      </c>
      <c r="B1643" t="s">
        <v>364</v>
      </c>
      <c r="C1643" s="406" t="s">
        <v>3676</v>
      </c>
      <c r="D1643" s="405" t="s">
        <v>249</v>
      </c>
      <c r="F1643" s="443" t="str">
        <f t="shared" si="25"/>
        <v>8068 - California Financial Literacy Fund</v>
      </c>
    </row>
    <row r="1644" spans="1:6" ht="15" x14ac:dyDescent="0.25">
      <c r="A1644" s="405" t="s">
        <v>3677</v>
      </c>
      <c r="B1644" t="s">
        <v>364</v>
      </c>
      <c r="C1644" s="406" t="s">
        <v>3678</v>
      </c>
      <c r="D1644" s="405" t="s">
        <v>249</v>
      </c>
      <c r="F1644" s="443" t="str">
        <f t="shared" si="25"/>
        <v>8069 - Child Victims of Human Trafficking Fund</v>
      </c>
    </row>
    <row r="1645" spans="1:6" ht="15" x14ac:dyDescent="0.25">
      <c r="A1645" s="405" t="s">
        <v>3679</v>
      </c>
      <c r="B1645" t="s">
        <v>364</v>
      </c>
      <c r="C1645" s="406" t="s">
        <v>3680</v>
      </c>
      <c r="D1645" s="405" t="s">
        <v>249</v>
      </c>
      <c r="F1645" s="443" t="str">
        <f t="shared" si="25"/>
        <v>8070 - California Healthy Food Financing Initiative Fund</v>
      </c>
    </row>
    <row r="1646" spans="1:6" ht="15" x14ac:dyDescent="0.25">
      <c r="A1646" s="405" t="s">
        <v>3681</v>
      </c>
      <c r="B1646" t="s">
        <v>364</v>
      </c>
      <c r="C1646" s="406" t="s">
        <v>3682</v>
      </c>
      <c r="D1646" s="405" t="s">
        <v>249</v>
      </c>
      <c r="F1646" s="443" t="str">
        <f t="shared" si="25"/>
        <v>8071 - National Mortgage Special Deposit Fund</v>
      </c>
    </row>
    <row r="1647" spans="1:6" ht="15" x14ac:dyDescent="0.25">
      <c r="A1647" s="405" t="s">
        <v>3683</v>
      </c>
      <c r="B1647" t="s">
        <v>364</v>
      </c>
      <c r="C1647" s="406" t="s">
        <v>3684</v>
      </c>
      <c r="D1647" s="405" t="s">
        <v>437</v>
      </c>
      <c r="F1647" s="443" t="str">
        <f t="shared" si="25"/>
        <v>8072 - California State Park Enterprise Fund</v>
      </c>
    </row>
    <row r="1648" spans="1:6" ht="15" x14ac:dyDescent="0.25">
      <c r="A1648" s="405" t="s">
        <v>3685</v>
      </c>
      <c r="B1648" t="s">
        <v>364</v>
      </c>
      <c r="C1648" s="406" t="s">
        <v>3686</v>
      </c>
      <c r="D1648" s="405" t="s">
        <v>249</v>
      </c>
      <c r="F1648" s="443" t="str">
        <f t="shared" si="25"/>
        <v>8073 - California Health Access Model Program Account, California Health Facilities Fi</v>
      </c>
    </row>
    <row r="1649" spans="1:6" ht="15" x14ac:dyDescent="0.25">
      <c r="A1649" s="405" t="s">
        <v>3687</v>
      </c>
      <c r="B1649" t="s">
        <v>364</v>
      </c>
      <c r="C1649" s="406" t="s">
        <v>3688</v>
      </c>
      <c r="D1649" s="405" t="s">
        <v>249</v>
      </c>
      <c r="F1649" s="443" t="str">
        <f t="shared" si="25"/>
        <v>8074 - California Youth Leadership Fund</v>
      </c>
    </row>
    <row r="1650" spans="1:6" ht="15" x14ac:dyDescent="0.25">
      <c r="A1650" s="405" t="s">
        <v>3689</v>
      </c>
      <c r="B1650" t="s">
        <v>364</v>
      </c>
      <c r="C1650" s="406" t="s">
        <v>3690</v>
      </c>
      <c r="D1650" s="405" t="s">
        <v>249</v>
      </c>
      <c r="F1650" s="443" t="str">
        <f t="shared" si="25"/>
        <v>8075 - School Supplies for Homeless Children Voluntary Tax Cont. Fund</v>
      </c>
    </row>
    <row r="1651" spans="1:6" ht="15" x14ac:dyDescent="0.25">
      <c r="A1651" s="405" t="s">
        <v>3691</v>
      </c>
      <c r="B1651" t="s">
        <v>364</v>
      </c>
      <c r="C1651" s="406" t="s">
        <v>3692</v>
      </c>
      <c r="D1651" s="405" t="s">
        <v>249</v>
      </c>
      <c r="F1651" s="443" t="str">
        <f t="shared" si="25"/>
        <v>8076 - State Parks Protection Fund</v>
      </c>
    </row>
    <row r="1652" spans="1:6" ht="15" x14ac:dyDescent="0.25">
      <c r="A1652" s="405" t="s">
        <v>3693</v>
      </c>
      <c r="B1652" t="s">
        <v>364</v>
      </c>
      <c r="C1652" s="406" t="s">
        <v>3694</v>
      </c>
      <c r="D1652" s="405" t="s">
        <v>249</v>
      </c>
      <c r="F1652" s="443" t="str">
        <f t="shared" si="25"/>
        <v>8077 - California YMCA Youth and Government Voluntary Tax Contribution Fund</v>
      </c>
    </row>
    <row r="1653" spans="1:6" ht="15" x14ac:dyDescent="0.25">
      <c r="A1653" s="405" t="s">
        <v>3695</v>
      </c>
      <c r="B1653" t="s">
        <v>364</v>
      </c>
      <c r="C1653" s="406" t="s">
        <v>3696</v>
      </c>
      <c r="D1653" s="405" t="s">
        <v>249</v>
      </c>
      <c r="F1653" s="443" t="str">
        <f t="shared" si="25"/>
        <v>8078 - California Military Department Support Fund</v>
      </c>
    </row>
    <row r="1654" spans="1:6" ht="15" x14ac:dyDescent="0.25">
      <c r="A1654" s="405" t="s">
        <v>3697</v>
      </c>
      <c r="B1654" t="s">
        <v>364</v>
      </c>
      <c r="C1654" s="406" t="s">
        <v>3698</v>
      </c>
      <c r="D1654" s="405" t="s">
        <v>249</v>
      </c>
      <c r="F1654" s="443" t="str">
        <f t="shared" si="25"/>
        <v>8079 - Women and Girls Fund</v>
      </c>
    </row>
    <row r="1655" spans="1:6" ht="15" x14ac:dyDescent="0.25">
      <c r="A1655" s="405" t="s">
        <v>3699</v>
      </c>
      <c r="B1655" t="s">
        <v>363</v>
      </c>
      <c r="C1655" s="406" t="s">
        <v>3700</v>
      </c>
      <c r="D1655" s="405" t="s">
        <v>401</v>
      </c>
      <c r="F1655" s="443" t="str">
        <f t="shared" si="25"/>
        <v>8080 - Clean Energy Job Creation Fund</v>
      </c>
    </row>
    <row r="1656" spans="1:6" ht="15" x14ac:dyDescent="0.25">
      <c r="A1656" s="405" t="s">
        <v>3701</v>
      </c>
      <c r="B1656" t="s">
        <v>364</v>
      </c>
      <c r="C1656" s="406" t="s">
        <v>3702</v>
      </c>
      <c r="D1656" s="405" t="s">
        <v>249</v>
      </c>
      <c r="F1656" s="443" t="str">
        <f t="shared" si="25"/>
        <v>8081 - CalSavers Retirement Savings Trust Program Fund</v>
      </c>
    </row>
    <row r="1657" spans="1:6" ht="15" x14ac:dyDescent="0.25">
      <c r="A1657" s="405" t="s">
        <v>3703</v>
      </c>
      <c r="B1657" t="s">
        <v>364</v>
      </c>
      <c r="C1657" s="406" t="s">
        <v>3704</v>
      </c>
      <c r="D1657" s="405" t="s">
        <v>249</v>
      </c>
      <c r="F1657" s="443" t="str">
        <f t="shared" si="25"/>
        <v>8082 - Shingle Springs Band of Miwok Indians Trust Fund</v>
      </c>
    </row>
    <row r="1658" spans="1:6" ht="15" x14ac:dyDescent="0.25">
      <c r="A1658" s="405" t="s">
        <v>3705</v>
      </c>
      <c r="B1658" t="s">
        <v>364</v>
      </c>
      <c r="C1658" s="406" t="s">
        <v>3706</v>
      </c>
      <c r="D1658" s="405" t="s">
        <v>249</v>
      </c>
      <c r="F1658" s="443" t="str">
        <f t="shared" si="25"/>
        <v>8083 - Stringfellow Residual Proceeds Account</v>
      </c>
    </row>
    <row r="1659" spans="1:6" ht="15" x14ac:dyDescent="0.25">
      <c r="A1659" s="405" t="s">
        <v>3707</v>
      </c>
      <c r="B1659" t="s">
        <v>364</v>
      </c>
      <c r="C1659" s="406" t="s">
        <v>3708</v>
      </c>
      <c r="D1659" s="405" t="s">
        <v>249</v>
      </c>
      <c r="F1659" s="443" t="str">
        <f t="shared" si="25"/>
        <v>8084 - American Red Cross, California Chapters Fund</v>
      </c>
    </row>
    <row r="1660" spans="1:6" ht="15" x14ac:dyDescent="0.25">
      <c r="A1660" s="405" t="s">
        <v>3709</v>
      </c>
      <c r="B1660" t="s">
        <v>364</v>
      </c>
      <c r="C1660" s="406" t="s">
        <v>3710</v>
      </c>
      <c r="D1660" s="405" t="s">
        <v>249</v>
      </c>
      <c r="F1660" s="443" t="str">
        <f t="shared" si="25"/>
        <v>8085 - Keep Arts in Schools Fund</v>
      </c>
    </row>
    <row r="1661" spans="1:6" ht="15" x14ac:dyDescent="0.25">
      <c r="A1661" s="405" t="s">
        <v>3711</v>
      </c>
      <c r="B1661" t="s">
        <v>364</v>
      </c>
      <c r="C1661" s="406" t="s">
        <v>3712</v>
      </c>
      <c r="D1661" s="405" t="s">
        <v>249</v>
      </c>
      <c r="F1661" s="443" t="str">
        <f t="shared" si="25"/>
        <v>8086 - Protect Our Coast and Oceans Voluntary Tax Contribution Fund</v>
      </c>
    </row>
    <row r="1662" spans="1:6" ht="15" x14ac:dyDescent="0.25">
      <c r="A1662" s="405" t="s">
        <v>3713</v>
      </c>
      <c r="B1662" t="s">
        <v>364</v>
      </c>
      <c r="C1662" s="406" t="s">
        <v>3714</v>
      </c>
      <c r="D1662" s="405" t="s">
        <v>249</v>
      </c>
      <c r="F1662" s="443" t="str">
        <f t="shared" si="25"/>
        <v>8087 - FI$Cal Consolidated Payment Fund</v>
      </c>
    </row>
    <row r="1663" spans="1:6" ht="15" x14ac:dyDescent="0.25">
      <c r="A1663" s="405" t="s">
        <v>3715</v>
      </c>
      <c r="B1663" t="s">
        <v>364</v>
      </c>
      <c r="C1663" s="406" t="s">
        <v>3716</v>
      </c>
      <c r="D1663" s="405" t="s">
        <v>249</v>
      </c>
      <c r="F1663" s="443" t="str">
        <f t="shared" si="25"/>
        <v>8088 - Graton Mitigation Fund</v>
      </c>
    </row>
    <row r="1664" spans="1:6" ht="15" x14ac:dyDescent="0.25">
      <c r="A1664" s="405" t="s">
        <v>3717</v>
      </c>
      <c r="B1664" t="s">
        <v>364</v>
      </c>
      <c r="C1664" s="406" t="s">
        <v>3718</v>
      </c>
      <c r="D1664" s="405" t="s">
        <v>249</v>
      </c>
      <c r="F1664" s="443" t="str">
        <f t="shared" si="25"/>
        <v>8089 - Tribal Nation Grant Fund</v>
      </c>
    </row>
    <row r="1665" spans="1:6" ht="15" x14ac:dyDescent="0.25">
      <c r="A1665" s="405" t="s">
        <v>3719</v>
      </c>
      <c r="B1665" t="s">
        <v>364</v>
      </c>
      <c r="C1665" s="406" t="s">
        <v>3720</v>
      </c>
      <c r="D1665" s="405" t="s">
        <v>249</v>
      </c>
      <c r="F1665" s="443" t="str">
        <f t="shared" si="25"/>
        <v>8090 - California Arts Council Contribution and Donations Fund</v>
      </c>
    </row>
    <row r="1666" spans="1:6" ht="15" x14ac:dyDescent="0.25">
      <c r="A1666" s="405" t="s">
        <v>3721</v>
      </c>
      <c r="B1666" t="s">
        <v>364</v>
      </c>
      <c r="C1666" s="406" t="s">
        <v>3722</v>
      </c>
      <c r="D1666" s="405" t="s">
        <v>249</v>
      </c>
      <c r="F1666" s="443" t="str">
        <f t="shared" si="25"/>
        <v>8091 - College Access Tax Credit Fd</v>
      </c>
    </row>
    <row r="1667" spans="1:6" ht="15" x14ac:dyDescent="0.25">
      <c r="A1667" s="405" t="s">
        <v>3723</v>
      </c>
      <c r="B1667" t="s">
        <v>364</v>
      </c>
      <c r="C1667" s="406" t="s">
        <v>3724</v>
      </c>
      <c r="D1667" s="405" t="s">
        <v>249</v>
      </c>
      <c r="F1667" s="443" t="str">
        <f t="shared" ref="F1667:F1731" si="26">_xlfn.CONCAT(A1667," - ",C1667)</f>
        <v>8092 - Habitat for Humanity Voluntary Tax Contribution Fund</v>
      </c>
    </row>
    <row r="1668" spans="1:6" ht="15" x14ac:dyDescent="0.25">
      <c r="A1668" s="405" t="s">
        <v>3725</v>
      </c>
      <c r="B1668" t="s">
        <v>364</v>
      </c>
      <c r="C1668" s="406" t="s">
        <v>3726</v>
      </c>
      <c r="D1668" s="405" t="s">
        <v>249</v>
      </c>
      <c r="F1668" s="443" t="str">
        <f t="shared" si="26"/>
        <v>8093 - CA Sexual Violence Victim Services Fund</v>
      </c>
    </row>
    <row r="1669" spans="1:6" ht="15" x14ac:dyDescent="0.25">
      <c r="A1669" s="405" t="s">
        <v>3727</v>
      </c>
      <c r="B1669" t="s">
        <v>364</v>
      </c>
      <c r="C1669" s="406" t="s">
        <v>3728</v>
      </c>
      <c r="D1669" s="405" t="s">
        <v>249</v>
      </c>
      <c r="F1669" s="443" t="str">
        <f t="shared" si="26"/>
        <v>8094 - California Senior Legislature Fund</v>
      </c>
    </row>
    <row r="1670" spans="1:6" ht="15" x14ac:dyDescent="0.25">
      <c r="A1670" s="405" t="s">
        <v>3729</v>
      </c>
      <c r="B1670" t="s">
        <v>364</v>
      </c>
      <c r="C1670" s="406" t="s">
        <v>3730</v>
      </c>
      <c r="D1670" s="405" t="s">
        <v>249</v>
      </c>
      <c r="F1670" s="443" t="str">
        <f t="shared" si="26"/>
        <v>8095 - Histroic State Capitol Fund</v>
      </c>
    </row>
    <row r="1671" spans="1:6" ht="15" x14ac:dyDescent="0.25">
      <c r="A1671" s="405" t="s">
        <v>3731</v>
      </c>
      <c r="B1671" t="s">
        <v>364</v>
      </c>
      <c r="C1671" s="406" t="s">
        <v>3732</v>
      </c>
      <c r="D1671" s="405" t="s">
        <v>249</v>
      </c>
      <c r="F1671" s="443" t="str">
        <f t="shared" si="26"/>
        <v>8096 - Department of Developmental Services Trust Fund</v>
      </c>
    </row>
    <row r="1672" spans="1:6" ht="15" x14ac:dyDescent="0.25">
      <c r="A1672" s="405" t="s">
        <v>3733</v>
      </c>
      <c r="B1672" t="s">
        <v>364</v>
      </c>
      <c r="C1672" s="406" t="s">
        <v>3734</v>
      </c>
      <c r="D1672" s="405" t="s">
        <v>249</v>
      </c>
      <c r="F1672" s="443" t="str">
        <f t="shared" si="26"/>
        <v>8097 - Prevention of Animal Homelessness and Cruelty Fund</v>
      </c>
    </row>
    <row r="1673" spans="1:6" ht="15" x14ac:dyDescent="0.25">
      <c r="A1673" s="405" t="s">
        <v>3735</v>
      </c>
      <c r="B1673" t="s">
        <v>364</v>
      </c>
      <c r="C1673" s="406" t="s">
        <v>3736</v>
      </c>
      <c r="D1673" s="405" t="s">
        <v>249</v>
      </c>
      <c r="F1673" s="443" t="str">
        <f t="shared" si="26"/>
        <v>8098 - CA Americans with Disabilities Act Small Business Capital Access Loan Program Fd</v>
      </c>
    </row>
    <row r="1674" spans="1:6" ht="15" x14ac:dyDescent="0.25">
      <c r="A1674" s="405" t="s">
        <v>3737</v>
      </c>
      <c r="B1674" t="s">
        <v>364</v>
      </c>
      <c r="C1674" s="406" t="s">
        <v>3738</v>
      </c>
      <c r="D1674" s="405" t="s">
        <v>249</v>
      </c>
      <c r="F1674" s="443" t="str">
        <f t="shared" si="26"/>
        <v>8099 - Public Interest Attorney Loan Repayment Account</v>
      </c>
    </row>
    <row r="1675" spans="1:6" ht="15" x14ac:dyDescent="0.25">
      <c r="A1675" s="405" t="s">
        <v>3739</v>
      </c>
      <c r="B1675" t="s">
        <v>364</v>
      </c>
      <c r="C1675" s="406" t="s">
        <v>3740</v>
      </c>
      <c r="D1675" s="405" t="s">
        <v>249</v>
      </c>
      <c r="F1675" s="443" t="str">
        <f t="shared" si="26"/>
        <v>8100 - Renewable Energy Loan Loss Reserve Fund</v>
      </c>
    </row>
    <row r="1676" spans="1:6" ht="15" x14ac:dyDescent="0.25">
      <c r="A1676" s="405" t="s">
        <v>3741</v>
      </c>
      <c r="B1676" t="s">
        <v>364</v>
      </c>
      <c r="C1676" s="406" t="s">
        <v>3742</v>
      </c>
      <c r="D1676" s="405" t="s">
        <v>249</v>
      </c>
      <c r="F1676" s="443" t="str">
        <f t="shared" si="26"/>
        <v>8101 - California ABLE Administrative Fund</v>
      </c>
    </row>
    <row r="1677" spans="1:6" ht="15" x14ac:dyDescent="0.25">
      <c r="A1677" s="405" t="s">
        <v>3743</v>
      </c>
      <c r="B1677" t="s">
        <v>364</v>
      </c>
      <c r="C1677" s="406" t="s">
        <v>3744</v>
      </c>
      <c r="D1677" s="405" t="s">
        <v>249</v>
      </c>
      <c r="F1677" s="443" t="str">
        <f t="shared" si="26"/>
        <v>8102 - California Seismic Safety Capital Access Loan Program Fund</v>
      </c>
    </row>
    <row r="1678" spans="1:6" ht="15" x14ac:dyDescent="0.25">
      <c r="A1678" s="405" t="s">
        <v>3745</v>
      </c>
      <c r="B1678" t="s">
        <v>364</v>
      </c>
      <c r="C1678" s="406" t="s">
        <v>3746</v>
      </c>
      <c r="D1678" s="405" t="s">
        <v>249</v>
      </c>
      <c r="F1678" s="443" t="str">
        <f t="shared" si="26"/>
        <v>8103 - Type 1 Diabetes Research Fund</v>
      </c>
    </row>
    <row r="1679" spans="1:6" ht="15" x14ac:dyDescent="0.25">
      <c r="A1679" s="405" t="s">
        <v>3747</v>
      </c>
      <c r="B1679" t="s">
        <v>364</v>
      </c>
      <c r="C1679" s="406" t="s">
        <v>3748</v>
      </c>
      <c r="D1679" s="405" t="s">
        <v>249</v>
      </c>
      <c r="F1679" s="443" t="str">
        <f t="shared" si="26"/>
        <v>8104 - California Domestic Violence Victims Fund</v>
      </c>
    </row>
    <row r="1680" spans="1:6" ht="15" x14ac:dyDescent="0.25">
      <c r="A1680" s="405" t="s">
        <v>3749</v>
      </c>
      <c r="B1680" t="s">
        <v>364</v>
      </c>
      <c r="C1680" s="406" t="s">
        <v>3750</v>
      </c>
      <c r="D1680" s="405" t="s">
        <v>249</v>
      </c>
      <c r="F1680" s="443" t="str">
        <f t="shared" si="26"/>
        <v>8105 - Revive the Salton Sea Fund</v>
      </c>
    </row>
    <row r="1681" spans="1:6" ht="15" x14ac:dyDescent="0.25">
      <c r="A1681" s="405" t="s">
        <v>3751</v>
      </c>
      <c r="B1681" t="s">
        <v>364</v>
      </c>
      <c r="C1681" s="406" t="s">
        <v>3752</v>
      </c>
      <c r="D1681" s="405" t="s">
        <v>249</v>
      </c>
      <c r="F1681" s="443" t="str">
        <f t="shared" si="26"/>
        <v>8106 - Special Olympics Fund</v>
      </c>
    </row>
    <row r="1682" spans="1:6" ht="15" x14ac:dyDescent="0.25">
      <c r="A1682" s="405" t="s">
        <v>3753</v>
      </c>
      <c r="B1682" t="s">
        <v>364</v>
      </c>
      <c r="C1682" s="406" t="s">
        <v>3754</v>
      </c>
      <c r="D1682" s="405" t="s">
        <v>249</v>
      </c>
      <c r="F1682" s="443" t="str">
        <f t="shared" si="26"/>
        <v>8107 - Whole Person Care Pilot Special Fund</v>
      </c>
    </row>
    <row r="1683" spans="1:6" ht="15" x14ac:dyDescent="0.25">
      <c r="A1683" s="405" t="s">
        <v>3755</v>
      </c>
      <c r="B1683" t="s">
        <v>364</v>
      </c>
      <c r="C1683" s="406" t="s">
        <v>3756</v>
      </c>
      <c r="D1683" s="405" t="s">
        <v>249</v>
      </c>
      <c r="F1683" s="443" t="str">
        <f t="shared" si="26"/>
        <v>8108 - Global Payment Program Special Fund</v>
      </c>
    </row>
    <row r="1684" spans="1:6" ht="15" x14ac:dyDescent="0.25">
      <c r="A1684" s="405" t="s">
        <v>3757</v>
      </c>
      <c r="B1684" t="s">
        <v>364</v>
      </c>
      <c r="C1684" s="406" t="s">
        <v>3758</v>
      </c>
      <c r="D1684" s="405" t="s">
        <v>249</v>
      </c>
      <c r="F1684" s="443" t="str">
        <f t="shared" si="26"/>
        <v>8109 - Veterans' Home Morale, Welfare, and Recreation Special Fund</v>
      </c>
    </row>
    <row r="1685" spans="1:6" ht="15" x14ac:dyDescent="0.25">
      <c r="A1685" s="405" t="s">
        <v>3759</v>
      </c>
      <c r="B1685" t="s">
        <v>364</v>
      </c>
      <c r="C1685" s="406" t="s">
        <v>3760</v>
      </c>
      <c r="D1685" s="405" t="s">
        <v>249</v>
      </c>
      <c r="F1685" s="443" t="str">
        <f t="shared" si="26"/>
        <v>8110 - Water Data Administration Fund</v>
      </c>
    </row>
    <row r="1686" spans="1:6" ht="15" x14ac:dyDescent="0.25">
      <c r="A1686" s="405" t="s">
        <v>3761</v>
      </c>
      <c r="B1686" t="s">
        <v>364</v>
      </c>
      <c r="C1686" s="406" t="s">
        <v>3762</v>
      </c>
      <c r="D1686" s="405" t="s">
        <v>249</v>
      </c>
      <c r="F1686" s="443" t="str">
        <f t="shared" si="26"/>
        <v>8111 - CalSavers Retirement Savings Trust Administration Fund</v>
      </c>
    </row>
    <row r="1687" spans="1:6" ht="15" x14ac:dyDescent="0.25">
      <c r="A1687" s="405" t="s">
        <v>3763</v>
      </c>
      <c r="B1687" t="s">
        <v>364</v>
      </c>
      <c r="C1687" s="406" t="s">
        <v>3764</v>
      </c>
      <c r="D1687" s="405" t="s">
        <v>249</v>
      </c>
      <c r="F1687" s="443" t="str">
        <f t="shared" si="26"/>
        <v>8113 - Designated Public Hospital Graduate Medical Education Special Fund</v>
      </c>
    </row>
    <row r="1688" spans="1:6" ht="15" x14ac:dyDescent="0.25">
      <c r="A1688" s="405" t="s">
        <v>3765</v>
      </c>
      <c r="B1688" t="s">
        <v>364</v>
      </c>
      <c r="C1688" s="406" t="s">
        <v>3766</v>
      </c>
      <c r="D1688" s="405" t="s">
        <v>249</v>
      </c>
      <c r="F1688" s="443" t="str">
        <f t="shared" si="26"/>
        <v>8116 - Early Psychosis and Mood Disorder Detection and Intervention Fund</v>
      </c>
    </row>
    <row r="1689" spans="1:6" ht="15" x14ac:dyDescent="0.25">
      <c r="A1689" s="405" t="s">
        <v>3767</v>
      </c>
      <c r="B1689" t="s">
        <v>364</v>
      </c>
      <c r="C1689" s="406" t="s">
        <v>3768</v>
      </c>
      <c r="D1689" s="405" t="s">
        <v>249</v>
      </c>
      <c r="F1689" s="443" t="str">
        <f t="shared" si="26"/>
        <v>8117 - Native California Wildlife Rehabilitation Voluntary Tax Contribution Fund</v>
      </c>
    </row>
    <row r="1690" spans="1:6" ht="15" x14ac:dyDescent="0.25">
      <c r="A1690" s="405" t="s">
        <v>3769</v>
      </c>
      <c r="B1690" t="s">
        <v>364</v>
      </c>
      <c r="C1690" s="406" t="s">
        <v>3770</v>
      </c>
      <c r="D1690" s="405" t="s">
        <v>249</v>
      </c>
      <c r="F1690" s="443" t="str">
        <f t="shared" si="26"/>
        <v>8118 - Organ and Tissue Donor Registry Voluntary Tax Contribution Fund</v>
      </c>
    </row>
    <row r="1691" spans="1:6" ht="15" x14ac:dyDescent="0.25">
      <c r="A1691" s="405" t="s">
        <v>3771</v>
      </c>
      <c r="B1691" t="s">
        <v>364</v>
      </c>
      <c r="C1691" s="406" t="s">
        <v>3772</v>
      </c>
      <c r="D1691" s="405" t="s">
        <v>249</v>
      </c>
      <c r="F1691" s="443" t="str">
        <f t="shared" si="26"/>
        <v>8119 - CalTap Endowment Fund</v>
      </c>
    </row>
    <row r="1692" spans="1:6" ht="15" x14ac:dyDescent="0.25">
      <c r="A1692" s="405" t="s">
        <v>3773</v>
      </c>
      <c r="B1692" t="s">
        <v>364</v>
      </c>
      <c r="C1692" s="406" t="s">
        <v>3774</v>
      </c>
      <c r="D1692" s="405" t="s">
        <v>249</v>
      </c>
      <c r="F1692" s="443" t="str">
        <f t="shared" si="26"/>
        <v>8120 - Sierra Nevada Conservancy Fund</v>
      </c>
    </row>
    <row r="1693" spans="1:6" ht="15" x14ac:dyDescent="0.25">
      <c r="A1693" s="405" t="s">
        <v>3775</v>
      </c>
      <c r="B1693" t="s">
        <v>364</v>
      </c>
      <c r="C1693" s="406" t="s">
        <v>3776</v>
      </c>
      <c r="D1693" s="405" t="s">
        <v>249</v>
      </c>
      <c r="F1693" s="443" t="str">
        <f t="shared" si="26"/>
        <v>8121 - Schools Not Prisons Voluntary Tax Contribution Fund</v>
      </c>
    </row>
    <row r="1694" spans="1:6" ht="15" x14ac:dyDescent="0.25">
      <c r="A1694" s="405" t="s">
        <v>3777</v>
      </c>
      <c r="B1694" t="s">
        <v>364</v>
      </c>
      <c r="C1694" s="406" t="s">
        <v>3778</v>
      </c>
      <c r="D1694" s="405" t="s">
        <v>249</v>
      </c>
      <c r="F1694" s="443" t="str">
        <f t="shared" si="26"/>
        <v>8122 - National Alliance on Mental Illness California Voluntary Tax Contribution Fund</v>
      </c>
    </row>
    <row r="1695" spans="1:6" ht="15" x14ac:dyDescent="0.25">
      <c r="A1695" s="405" t="s">
        <v>3779</v>
      </c>
      <c r="B1695" t="s">
        <v>364</v>
      </c>
      <c r="C1695" s="406" t="s">
        <v>3780</v>
      </c>
      <c r="D1695" s="405" t="s">
        <v>249</v>
      </c>
      <c r="F1695" s="443" t="str">
        <f t="shared" si="26"/>
        <v>8123 - California ABLE Program Fund</v>
      </c>
    </row>
    <row r="1696" spans="1:6" ht="15" x14ac:dyDescent="0.25">
      <c r="A1696" s="405" t="s">
        <v>3781</v>
      </c>
      <c r="B1696" t="s">
        <v>364</v>
      </c>
      <c r="C1696" s="406" t="s">
        <v>3782</v>
      </c>
      <c r="D1696" s="405" t="s">
        <v>249</v>
      </c>
      <c r="F1696" s="443" t="str">
        <f t="shared" si="26"/>
        <v>8124 - Suicide Prevention Voluntary Contribution Fund</v>
      </c>
    </row>
    <row r="1697" spans="1:6" ht="15" x14ac:dyDescent="0.25">
      <c r="A1697" s="405" t="s">
        <v>3783</v>
      </c>
      <c r="B1697" t="s">
        <v>364</v>
      </c>
      <c r="C1697" s="406" t="s">
        <v>3784</v>
      </c>
      <c r="D1697" s="405" t="s">
        <v>249</v>
      </c>
      <c r="F1697" s="443" t="str">
        <f t="shared" si="26"/>
        <v>8125 - California Outdoor Equity Account, State Parks and Recreation Fund</v>
      </c>
    </row>
    <row r="1698" spans="1:6" ht="15" x14ac:dyDescent="0.25">
      <c r="A1698" s="405" t="s">
        <v>3785</v>
      </c>
      <c r="B1698" t="s">
        <v>364</v>
      </c>
      <c r="C1698" s="406" t="s">
        <v>3786</v>
      </c>
      <c r="D1698" s="405" t="s">
        <v>249</v>
      </c>
      <c r="F1698" s="443" t="str">
        <f t="shared" si="26"/>
        <v>8126 - College Student Health Center Sexual and Reproductive Health Preparation Fund</v>
      </c>
    </row>
    <row r="1699" spans="1:6" ht="15" x14ac:dyDescent="0.25">
      <c r="A1699" s="405" t="s">
        <v>3787</v>
      </c>
      <c r="B1699" t="s">
        <v>364</v>
      </c>
      <c r="C1699" s="406" t="s">
        <v>3788</v>
      </c>
      <c r="D1699" s="405" t="s">
        <v>249</v>
      </c>
      <c r="F1699" s="443" t="str">
        <f t="shared" si="26"/>
        <v>8127 - California Kids Investment and Development Savings Program Fund</v>
      </c>
    </row>
    <row r="1700" spans="1:6" ht="15" x14ac:dyDescent="0.25">
      <c r="A1700" s="405" t="s">
        <v>3789</v>
      </c>
      <c r="B1700" t="s">
        <v>364</v>
      </c>
      <c r="C1700" s="406" t="s">
        <v>3790</v>
      </c>
      <c r="D1700" s="405" t="s">
        <v>249</v>
      </c>
      <c r="F1700" s="443" t="str">
        <f t="shared" si="26"/>
        <v>8128 - Good Neighbor Authority Fund</v>
      </c>
    </row>
    <row r="1701" spans="1:6" ht="15" x14ac:dyDescent="0.25">
      <c r="A1701" s="405" t="s">
        <v>3791</v>
      </c>
      <c r="B1701" t="s">
        <v>364</v>
      </c>
      <c r="C1701" s="406" t="s">
        <v>3792</v>
      </c>
      <c r="D1701" s="405" t="s">
        <v>249</v>
      </c>
      <c r="F1701" s="443" t="str">
        <f t="shared" si="26"/>
        <v>8129 - School Energy Efficiency Program Fund</v>
      </c>
    </row>
    <row r="1702" spans="1:6" ht="15" x14ac:dyDescent="0.25">
      <c r="A1702" s="405" t="s">
        <v>3793</v>
      </c>
      <c r="B1702" t="s">
        <v>364</v>
      </c>
      <c r="C1702" s="406" t="s">
        <v>3794</v>
      </c>
      <c r="D1702" s="405" t="s">
        <v>249</v>
      </c>
      <c r="F1702" s="443" t="str">
        <f t="shared" si="26"/>
        <v>8130 - California Community and Neighborhood Tree Voluntary Tax Contribution Fund</v>
      </c>
    </row>
    <row r="1703" spans="1:6" ht="15" x14ac:dyDescent="0.25">
      <c r="A1703" s="405" t="s">
        <v>3795</v>
      </c>
      <c r="B1703" t="s">
        <v>364</v>
      </c>
      <c r="C1703" s="406" t="s">
        <v>3796</v>
      </c>
      <c r="D1703" s="405" t="s">
        <v>249</v>
      </c>
      <c r="F1703" s="443" t="str">
        <f t="shared" si="26"/>
        <v>8131 - Mental Health Crisis Prevention Voluntary Tax Contribution Fund</v>
      </c>
    </row>
    <row r="1704" spans="1:6" ht="15" x14ac:dyDescent="0.25">
      <c r="A1704" s="405" t="s">
        <v>3797</v>
      </c>
      <c r="B1704" t="s">
        <v>364</v>
      </c>
      <c r="C1704" s="406" t="s">
        <v>3798</v>
      </c>
      <c r="D1704" s="405" t="s">
        <v>249</v>
      </c>
      <c r="F1704" s="443" t="str">
        <f t="shared" si="26"/>
        <v>8132 - California Investment and Innovation Fund</v>
      </c>
    </row>
    <row r="1705" spans="1:6" ht="15" x14ac:dyDescent="0.25">
      <c r="A1705" s="405" t="s">
        <v>3799</v>
      </c>
      <c r="B1705" t="s">
        <v>364</v>
      </c>
      <c r="C1705" s="406" t="s">
        <v>3800</v>
      </c>
      <c r="D1705" s="405" t="s">
        <v>249</v>
      </c>
      <c r="F1705" s="443" t="str">
        <f t="shared" si="26"/>
        <v>8133 - Southern California Veterans Cemetery Study Donation Fund</v>
      </c>
    </row>
    <row r="1706" spans="1:6" ht="15" x14ac:dyDescent="0.25">
      <c r="A1706" s="405" t="s">
        <v>3801</v>
      </c>
      <c r="B1706" t="s">
        <v>364</v>
      </c>
      <c r="C1706" s="406" t="s">
        <v>3802</v>
      </c>
      <c r="D1706" s="405" t="s">
        <v>249</v>
      </c>
      <c r="F1706" s="443" t="str">
        <f t="shared" si="26"/>
        <v>8134 - California Reproductive Health Equity Fund</v>
      </c>
    </row>
    <row r="1707" spans="1:6" ht="15" x14ac:dyDescent="0.25">
      <c r="A1707" s="405" t="s">
        <v>3803</v>
      </c>
      <c r="B1707" t="s">
        <v>364</v>
      </c>
      <c r="C1707" s="406" t="s">
        <v>3804</v>
      </c>
      <c r="D1707" s="405" t="s">
        <v>249</v>
      </c>
      <c r="F1707" s="443" t="str">
        <f t="shared" si="26"/>
        <v>8135 - Private Donations Account, Voluntary Offshore Wind and Coastal Resources Prot Fd</v>
      </c>
    </row>
    <row r="1708" spans="1:6" ht="15" x14ac:dyDescent="0.25">
      <c r="A1708" s="405" t="s">
        <v>3805</v>
      </c>
      <c r="B1708" t="s">
        <v>364</v>
      </c>
      <c r="C1708" s="406" t="s">
        <v>3806</v>
      </c>
      <c r="D1708" s="405" t="s">
        <v>249</v>
      </c>
      <c r="F1708" s="443" t="str">
        <f t="shared" si="26"/>
        <v>8136 - Abortion Practical Support Fund</v>
      </c>
    </row>
    <row r="1709" spans="1:6" ht="15" x14ac:dyDescent="0.25">
      <c r="A1709" s="405" t="s">
        <v>3807</v>
      </c>
      <c r="B1709" t="s">
        <v>364</v>
      </c>
      <c r="C1709" s="406" t="s">
        <v>3808</v>
      </c>
      <c r="D1709" s="405" t="s">
        <v>249</v>
      </c>
      <c r="F1709" s="443" t="str">
        <f t="shared" si="26"/>
        <v>8137 - Strategic Reliability Reserve Fund</v>
      </c>
    </row>
    <row r="1710" spans="1:6" ht="15" x14ac:dyDescent="0.25">
      <c r="A1710" s="405" t="s">
        <v>3809</v>
      </c>
      <c r="B1710" t="s">
        <v>364</v>
      </c>
      <c r="C1710" s="406" t="s">
        <v>3810</v>
      </c>
      <c r="D1710" s="405" t="s">
        <v>249</v>
      </c>
      <c r="F1710" s="443" t="str">
        <f t="shared" si="26"/>
        <v>8138 - Capitol Park Veterans Memorial Fund</v>
      </c>
    </row>
    <row r="1711" spans="1:6" ht="15" x14ac:dyDescent="0.25">
      <c r="A1711" s="405" t="s">
        <v>3811</v>
      </c>
      <c r="B1711" t="s">
        <v>364</v>
      </c>
      <c r="C1711" s="406" t="s">
        <v>3812</v>
      </c>
      <c r="D1711" s="405" t="s">
        <v>249</v>
      </c>
      <c r="F1711" s="443" t="str">
        <f t="shared" si="26"/>
        <v>8139 - California ALS Research Network Voluntary Tax Contribution Fund</v>
      </c>
    </row>
    <row r="1712" spans="1:6" ht="15" x14ac:dyDescent="0.25">
      <c r="A1712" s="405" t="s">
        <v>3813</v>
      </c>
      <c r="B1712" t="s">
        <v>364</v>
      </c>
      <c r="C1712" s="406" t="s">
        <v>3814</v>
      </c>
      <c r="D1712" s="405" t="s">
        <v>249</v>
      </c>
      <c r="F1712" s="443" t="str">
        <f t="shared" si="26"/>
        <v>8140 - Vision Services CHIP-HSI Special Fund</v>
      </c>
    </row>
    <row r="1713" spans="1:6" ht="15" x14ac:dyDescent="0.25">
      <c r="A1713" s="405" t="s">
        <v>3815</v>
      </c>
      <c r="B1713" t="s">
        <v>364</v>
      </c>
      <c r="C1713" s="406" t="s">
        <v>3816</v>
      </c>
      <c r="D1713" s="405" t="s">
        <v>249</v>
      </c>
      <c r="F1713" s="443" t="str">
        <f t="shared" si="26"/>
        <v>8141 - Electronic Cigarette Settlements Fund</v>
      </c>
    </row>
    <row r="1714" spans="1:6" ht="15" x14ac:dyDescent="0.25">
      <c r="A1714" s="405">
        <v>8142</v>
      </c>
      <c r="B1714" t="s">
        <v>364</v>
      </c>
      <c r="C1714" s="406" t="s">
        <v>3817</v>
      </c>
      <c r="D1714" s="405" t="s">
        <v>249</v>
      </c>
      <c r="F1714" s="443" t="str">
        <f t="shared" ref="F1714" si="27">_xlfn.CONCAT(A1714," - ",C1714)</f>
        <v>8142 - Affordable Housing Default Reserve Account</v>
      </c>
    </row>
    <row r="1715" spans="1:6" ht="15" x14ac:dyDescent="0.25">
      <c r="A1715" s="405" t="s">
        <v>3818</v>
      </c>
      <c r="B1715" t="s">
        <v>364</v>
      </c>
      <c r="C1715" s="406" t="s">
        <v>3819</v>
      </c>
      <c r="D1715" s="405" t="s">
        <v>798</v>
      </c>
      <c r="F1715" s="443" t="str">
        <f t="shared" si="26"/>
        <v>8500 - Federal Temporary High Risk Health Insurance Fund</v>
      </c>
    </row>
    <row r="1716" spans="1:6" ht="15" x14ac:dyDescent="0.25">
      <c r="A1716" s="405" t="s">
        <v>3820</v>
      </c>
      <c r="B1716" t="s">
        <v>364</v>
      </c>
      <c r="C1716" s="406" t="s">
        <v>3821</v>
      </c>
      <c r="D1716" s="405" t="s">
        <v>798</v>
      </c>
      <c r="F1716" s="443" t="str">
        <f t="shared" si="26"/>
        <v>8501 - California Capital Access Fund</v>
      </c>
    </row>
    <row r="1717" spans="1:6" ht="15" x14ac:dyDescent="0.25">
      <c r="A1717" s="405" t="s">
        <v>3822</v>
      </c>
      <c r="B1717" t="s">
        <v>364</v>
      </c>
      <c r="C1717" s="406" t="s">
        <v>3823</v>
      </c>
      <c r="D1717" s="405" t="s">
        <v>249</v>
      </c>
      <c r="F1717" s="443" t="str">
        <f t="shared" si="26"/>
        <v>8502 - LIHP Fund</v>
      </c>
    </row>
    <row r="1718" spans="1:6" ht="15" x14ac:dyDescent="0.25">
      <c r="A1718" s="405" t="s">
        <v>3824</v>
      </c>
      <c r="B1718" t="s">
        <v>364</v>
      </c>
      <c r="C1718" s="406" t="s">
        <v>3825</v>
      </c>
      <c r="D1718" s="405" t="s">
        <v>798</v>
      </c>
      <c r="F1718" s="443" t="str">
        <f t="shared" si="26"/>
        <v>8503 - Clean and Renewable Energy Business Financing Revolving Loan Fund DO NOT USE</v>
      </c>
    </row>
    <row r="1719" spans="1:6" ht="15" x14ac:dyDescent="0.25">
      <c r="A1719" s="405" t="s">
        <v>3826</v>
      </c>
      <c r="B1719" t="s">
        <v>364</v>
      </c>
      <c r="C1719" s="406" t="s">
        <v>3827</v>
      </c>
      <c r="D1719" s="405" t="s">
        <v>798</v>
      </c>
      <c r="F1719" s="443" t="str">
        <f t="shared" si="26"/>
        <v>8504 - Military Department Workers' Compensation Fund</v>
      </c>
    </row>
    <row r="1720" spans="1:6" ht="15" x14ac:dyDescent="0.25">
      <c r="A1720" s="405" t="s">
        <v>3828</v>
      </c>
      <c r="B1720" t="s">
        <v>364</v>
      </c>
      <c r="C1720" s="406" t="s">
        <v>3829</v>
      </c>
      <c r="D1720" s="405" t="s">
        <v>798</v>
      </c>
      <c r="F1720" s="443" t="str">
        <f t="shared" si="26"/>
        <v>8505 - Coronavirus Relief Fund</v>
      </c>
    </row>
    <row r="1721" spans="1:6" ht="15" x14ac:dyDescent="0.25">
      <c r="A1721" s="405" t="s">
        <v>3830</v>
      </c>
      <c r="B1721" t="s">
        <v>364</v>
      </c>
      <c r="C1721" s="406" t="s">
        <v>3831</v>
      </c>
      <c r="D1721" s="405" t="s">
        <v>798</v>
      </c>
      <c r="F1721" s="443" t="str">
        <f t="shared" si="26"/>
        <v>8506 - Coronavirus Fiscal Recovery Fund of 2021</v>
      </c>
    </row>
    <row r="1722" spans="1:6" ht="15" x14ac:dyDescent="0.25">
      <c r="A1722" s="405" t="s">
        <v>3832</v>
      </c>
      <c r="B1722" t="s">
        <v>363</v>
      </c>
      <c r="C1722" s="406" t="s">
        <v>3833</v>
      </c>
      <c r="D1722" s="405" t="s">
        <v>401</v>
      </c>
      <c r="F1722" s="443" t="str">
        <f t="shared" si="26"/>
        <v>8507 - Home &amp; Community-Based Services American Rescue Plan Fund</v>
      </c>
    </row>
    <row r="1723" spans="1:6" ht="15" x14ac:dyDescent="0.25">
      <c r="A1723" s="405" t="s">
        <v>3834</v>
      </c>
      <c r="B1723" t="s">
        <v>364</v>
      </c>
      <c r="C1723" s="406" t="s">
        <v>3835</v>
      </c>
      <c r="D1723" s="405" t="s">
        <v>798</v>
      </c>
      <c r="F1723" s="443" t="str">
        <f t="shared" si="26"/>
        <v>8508 - CalFresh E&amp;T Workers’ Compensation Fund</v>
      </c>
    </row>
    <row r="1724" spans="1:6" ht="15" x14ac:dyDescent="0.25">
      <c r="A1724" s="405" t="s">
        <v>3836</v>
      </c>
      <c r="B1724" t="s">
        <v>364</v>
      </c>
      <c r="C1724" s="406" t="s">
        <v>3837</v>
      </c>
      <c r="D1724" s="405" t="s">
        <v>798</v>
      </c>
      <c r="F1724" s="443" t="str">
        <f t="shared" si="26"/>
        <v>8509 - Voluntary Offshore Wind and Coastal Resources Protection Fund</v>
      </c>
    </row>
    <row r="1725" spans="1:6" ht="15" x14ac:dyDescent="0.25">
      <c r="A1725" s="444" t="s">
        <v>3838</v>
      </c>
      <c r="B1725" t="s">
        <v>364</v>
      </c>
      <c r="C1725" s="443" t="s">
        <v>3839</v>
      </c>
      <c r="D1725" s="444" t="s">
        <v>798</v>
      </c>
      <c r="F1725" s="443" t="str">
        <f t="shared" si="26"/>
        <v>8510 - Federal Health Facilities Citation Penalties Account</v>
      </c>
    </row>
    <row r="1726" spans="1:6" ht="15" x14ac:dyDescent="0.25">
      <c r="A1726" s="405" t="s">
        <v>3840</v>
      </c>
      <c r="B1726" t="s">
        <v>364</v>
      </c>
      <c r="C1726" s="406" t="s">
        <v>3841</v>
      </c>
      <c r="D1726" s="405" t="s">
        <v>249</v>
      </c>
      <c r="F1726" s="443" t="str">
        <f t="shared" si="26"/>
        <v>8814 - Rape Kit Backlog Voluntary Tax Contribution Fund</v>
      </c>
    </row>
    <row r="1727" spans="1:6" ht="15" x14ac:dyDescent="0.25">
      <c r="A1727" s="405" t="s">
        <v>3842</v>
      </c>
      <c r="B1727" t="s">
        <v>364</v>
      </c>
      <c r="C1727" s="406" t="s">
        <v>3843</v>
      </c>
      <c r="D1727" s="405" t="s">
        <v>249</v>
      </c>
      <c r="F1727" s="443" t="str">
        <f t="shared" si="26"/>
        <v>8815 - California Senior Citizen Advocacy Voluntary Tax Contribution Fund</v>
      </c>
    </row>
    <row r="1728" spans="1:6" ht="15" x14ac:dyDescent="0.25">
      <c r="A1728" s="405" t="s">
        <v>3844</v>
      </c>
      <c r="B1728" t="s">
        <v>364</v>
      </c>
      <c r="C1728" s="406" t="s">
        <v>3845</v>
      </c>
      <c r="D1728" s="405" t="s">
        <v>249</v>
      </c>
      <c r="F1728" s="443" t="str">
        <f t="shared" si="26"/>
        <v>8817 - Native California Wildfire Rehabilitation Voluntary Tax Contribution Fund</v>
      </c>
    </row>
    <row r="1729" spans="1:6" ht="15" x14ac:dyDescent="0.25">
      <c r="A1729" s="405" t="s">
        <v>3846</v>
      </c>
      <c r="B1729" t="s">
        <v>364</v>
      </c>
      <c r="C1729" s="406" t="s">
        <v>3847</v>
      </c>
      <c r="D1729" s="405" t="s">
        <v>1983</v>
      </c>
      <c r="F1729" s="443" t="str">
        <f t="shared" si="26"/>
        <v>9250 - Boxers Pension Fund</v>
      </c>
    </row>
    <row r="1730" spans="1:6" ht="15" x14ac:dyDescent="0.25">
      <c r="A1730" s="405" t="s">
        <v>3848</v>
      </c>
      <c r="B1730" t="s">
        <v>364</v>
      </c>
      <c r="C1730" s="406" t="s">
        <v>3849</v>
      </c>
      <c r="D1730" s="405" t="s">
        <v>1983</v>
      </c>
      <c r="F1730" s="443" t="str">
        <f t="shared" si="26"/>
        <v>9251 - California Employers' Pension Prefunding Trust Fund</v>
      </c>
    </row>
    <row r="1731" spans="1:6" ht="15" x14ac:dyDescent="0.25">
      <c r="A1731" s="405" t="s">
        <v>3850</v>
      </c>
      <c r="B1731" t="s">
        <v>364</v>
      </c>
      <c r="C1731" s="406" t="s">
        <v>3851</v>
      </c>
      <c r="D1731" s="405" t="s">
        <v>1983</v>
      </c>
      <c r="F1731" s="443" t="str">
        <f t="shared" si="26"/>
        <v>9252 - Mixed Martial Arts Retirement Benefit Fund</v>
      </c>
    </row>
    <row r="1732" spans="1:6" ht="15" x14ac:dyDescent="0.25">
      <c r="A1732" s="405" t="s">
        <v>3852</v>
      </c>
      <c r="B1732" t="s">
        <v>364</v>
      </c>
      <c r="C1732" s="406" t="s">
        <v>3853</v>
      </c>
      <c r="D1732" s="405" t="s">
        <v>426</v>
      </c>
      <c r="F1732" s="443" t="str">
        <f t="shared" ref="F1732:F1781" si="28">_xlfn.CONCAT(A1732," - ",C1732)</f>
        <v>9326 - California Consumer Power and Conservation Financing Authority Fund</v>
      </c>
    </row>
    <row r="1733" spans="1:6" ht="15" x14ac:dyDescent="0.25">
      <c r="A1733" s="405" t="s">
        <v>3854</v>
      </c>
      <c r="B1733" t="s">
        <v>364</v>
      </c>
      <c r="C1733" s="406" t="s">
        <v>3855</v>
      </c>
      <c r="D1733" s="405" t="s">
        <v>426</v>
      </c>
      <c r="F1733" s="443" t="str">
        <f t="shared" si="28"/>
        <v>9328 - California Infrastructure Guarantee Trust Fund</v>
      </c>
    </row>
    <row r="1734" spans="1:6" ht="15" x14ac:dyDescent="0.25">
      <c r="A1734" s="405" t="s">
        <v>3856</v>
      </c>
      <c r="B1734" t="s">
        <v>364</v>
      </c>
      <c r="C1734" s="406" t="s">
        <v>3857</v>
      </c>
      <c r="D1734" s="405" t="s">
        <v>426</v>
      </c>
      <c r="F1734" s="443" t="str">
        <f t="shared" si="28"/>
        <v>9329 - Chrome Plating Pollution Prevention Fund</v>
      </c>
    </row>
    <row r="1735" spans="1:6" ht="15" x14ac:dyDescent="0.25">
      <c r="A1735" s="405" t="s">
        <v>3858</v>
      </c>
      <c r="B1735" t="s">
        <v>364</v>
      </c>
      <c r="C1735" s="406" t="s">
        <v>2739</v>
      </c>
      <c r="D1735" s="405" t="s">
        <v>426</v>
      </c>
      <c r="F1735" s="443" t="str">
        <f t="shared" si="28"/>
        <v>9330 - Clean and Renewable Energy Business Financing Revolving Loan Fund</v>
      </c>
    </row>
    <row r="1736" spans="1:6" ht="15" x14ac:dyDescent="0.25">
      <c r="A1736" s="405" t="s">
        <v>3859</v>
      </c>
      <c r="B1736" t="s">
        <v>364</v>
      </c>
      <c r="C1736" s="406" t="s">
        <v>3860</v>
      </c>
      <c r="D1736" s="405" t="s">
        <v>426</v>
      </c>
      <c r="F1736" s="443" t="str">
        <f t="shared" si="28"/>
        <v>9331 - High-Speed Rail Property Fund</v>
      </c>
    </row>
    <row r="1737" spans="1:6" ht="15" x14ac:dyDescent="0.25">
      <c r="A1737" s="405" t="s">
        <v>3861</v>
      </c>
      <c r="B1737" t="s">
        <v>364</v>
      </c>
      <c r="C1737" s="406" t="s">
        <v>1436</v>
      </c>
      <c r="D1737" s="405" t="s">
        <v>426</v>
      </c>
      <c r="F1737" s="443" t="str">
        <f t="shared" si="28"/>
        <v>9332 - California Alternative Energy Authority Fund</v>
      </c>
    </row>
    <row r="1738" spans="1:6" ht="15" x14ac:dyDescent="0.25">
      <c r="A1738" s="405" t="s">
        <v>3862</v>
      </c>
      <c r="B1738" t="s">
        <v>364</v>
      </c>
      <c r="C1738" s="406" t="s">
        <v>3863</v>
      </c>
      <c r="D1738" s="405" t="s">
        <v>426</v>
      </c>
      <c r="F1738" s="443" t="str">
        <f t="shared" si="28"/>
        <v>9333 - Department of Water Resources Charge Fund</v>
      </c>
    </row>
    <row r="1739" spans="1:6" ht="15" x14ac:dyDescent="0.25">
      <c r="A1739" s="405" t="s">
        <v>3864</v>
      </c>
      <c r="B1739" t="s">
        <v>364</v>
      </c>
      <c r="C1739" s="406" t="s">
        <v>3865</v>
      </c>
      <c r="D1739" s="405" t="s">
        <v>426</v>
      </c>
      <c r="F1739" s="443" t="str">
        <f t="shared" si="28"/>
        <v>9334 - Climate Catalyst Revolving Loan Fund</v>
      </c>
    </row>
    <row r="1740" spans="1:6" ht="15" x14ac:dyDescent="0.25">
      <c r="A1740" s="405" t="s">
        <v>3866</v>
      </c>
      <c r="B1740" t="s">
        <v>364</v>
      </c>
      <c r="C1740" s="406" t="s">
        <v>3867</v>
      </c>
      <c r="D1740" s="405" t="s">
        <v>426</v>
      </c>
      <c r="F1740" s="443" t="str">
        <f t="shared" si="28"/>
        <v>9335 - Tax Revenue Anticipation Notes Program Subaccount, Cal School Finance Auth Fund</v>
      </c>
    </row>
    <row r="1741" spans="1:6" ht="15" x14ac:dyDescent="0.25">
      <c r="A1741" s="405" t="s">
        <v>3868</v>
      </c>
      <c r="B1741" t="s">
        <v>364</v>
      </c>
      <c r="C1741" s="406" t="s">
        <v>3869</v>
      </c>
      <c r="D1741" s="405" t="s">
        <v>426</v>
      </c>
      <c r="F1741" s="443" t="str">
        <f t="shared" si="28"/>
        <v>9336 - California Dream for All Fund</v>
      </c>
    </row>
    <row r="1742" spans="1:6" ht="15" x14ac:dyDescent="0.25">
      <c r="A1742" s="405" t="s">
        <v>3870</v>
      </c>
      <c r="B1742" t="s">
        <v>364</v>
      </c>
      <c r="C1742" s="406" t="s">
        <v>3871</v>
      </c>
      <c r="D1742" s="405" t="s">
        <v>426</v>
      </c>
      <c r="F1742" s="443" t="str">
        <f t="shared" si="28"/>
        <v>9337 - Pooled Transition Reserve Fund</v>
      </c>
    </row>
    <row r="1743" spans="1:6" ht="15" x14ac:dyDescent="0.25">
      <c r="A1743" s="405" t="s">
        <v>3872</v>
      </c>
      <c r="B1743" t="s">
        <v>364</v>
      </c>
      <c r="C1743" s="406" t="s">
        <v>3873</v>
      </c>
      <c r="D1743" s="405" t="s">
        <v>426</v>
      </c>
      <c r="F1743" s="443" t="str">
        <f t="shared" si="28"/>
        <v>9338 - Department of Water Resources Electricity Supply Reliability Reserve Fund</v>
      </c>
    </row>
    <row r="1744" spans="1:6" ht="15" x14ac:dyDescent="0.25">
      <c r="A1744" s="405" t="s">
        <v>3874</v>
      </c>
      <c r="B1744" t="s">
        <v>364</v>
      </c>
      <c r="C1744" s="406" t="s">
        <v>3875</v>
      </c>
      <c r="D1744" s="405" t="s">
        <v>426</v>
      </c>
      <c r="F1744" s="443" t="str">
        <f t="shared" si="28"/>
        <v>9339 - Demand Side Grid Support Account, Strategic Reliability Reserve Fund</v>
      </c>
    </row>
    <row r="1745" spans="1:6" ht="15" x14ac:dyDescent="0.25">
      <c r="A1745" s="405" t="s">
        <v>3876</v>
      </c>
      <c r="B1745" t="s">
        <v>364</v>
      </c>
      <c r="C1745" s="406" t="s">
        <v>3877</v>
      </c>
      <c r="D1745" s="405" t="s">
        <v>426</v>
      </c>
      <c r="F1745" s="443" t="str">
        <f t="shared" si="28"/>
        <v>9340 - State Middle-Mile Broadband Enterprise Fund</v>
      </c>
    </row>
    <row r="1746" spans="1:6" ht="15" x14ac:dyDescent="0.25">
      <c r="A1746" s="444" t="s">
        <v>3878</v>
      </c>
      <c r="B1746" t="s">
        <v>364</v>
      </c>
      <c r="C1746" s="443" t="s">
        <v>3879</v>
      </c>
      <c r="D1746" s="444" t="s">
        <v>1770</v>
      </c>
      <c r="F1746" s="443" t="str">
        <f t="shared" si="28"/>
        <v>9342 - Eligible Energy Resource Central Procurement Fund</v>
      </c>
    </row>
    <row r="1747" spans="1:6" ht="15" x14ac:dyDescent="0.25">
      <c r="A1747" s="444" t="s">
        <v>3880</v>
      </c>
      <c r="B1747" t="s">
        <v>364</v>
      </c>
      <c r="C1747" s="443" t="s">
        <v>3881</v>
      </c>
      <c r="D1747" s="444" t="s">
        <v>1770</v>
      </c>
      <c r="F1747" s="443" t="str">
        <f t="shared" si="28"/>
        <v>9343 - Load-Serving Entity Capacity Payment Account, Department of Water Resources Electricity Supply Reliability Reserve Fund</v>
      </c>
    </row>
    <row r="1748" spans="1:6" ht="15" x14ac:dyDescent="0.25">
      <c r="A1748" s="444" t="s">
        <v>3882</v>
      </c>
      <c r="B1748" t="s">
        <v>364</v>
      </c>
      <c r="C1748" s="443" t="s">
        <v>3883</v>
      </c>
      <c r="D1748" s="444" t="s">
        <v>1770</v>
      </c>
      <c r="F1748" s="443" t="str">
        <f t="shared" si="28"/>
        <v>9344 - Local Publicly Owned Electric Utility Capacity Payment Account, Department of Water Resources Electricity Supply Reliability Reserve Fund</v>
      </c>
    </row>
    <row r="1749" spans="1:6" ht="15" x14ac:dyDescent="0.25">
      <c r="A1749" s="405" t="s">
        <v>3884</v>
      </c>
      <c r="B1749" t="s">
        <v>364</v>
      </c>
      <c r="C1749" s="406" t="s">
        <v>3885</v>
      </c>
      <c r="D1749" s="405" t="s">
        <v>437</v>
      </c>
      <c r="F1749" s="443" t="str">
        <f t="shared" si="28"/>
        <v>9726 - Child Support Services Advance Fund</v>
      </c>
    </row>
    <row r="1750" spans="1:6" ht="15" x14ac:dyDescent="0.25">
      <c r="A1750" s="405" t="s">
        <v>3886</v>
      </c>
      <c r="B1750" t="s">
        <v>364</v>
      </c>
      <c r="C1750" s="406" t="s">
        <v>3887</v>
      </c>
      <c r="D1750" s="405" t="s">
        <v>437</v>
      </c>
      <c r="F1750" s="443" t="str">
        <f t="shared" si="28"/>
        <v>9727 - BEP Vendor Loan Interest Rate Buy-Down Fund</v>
      </c>
    </row>
    <row r="1751" spans="1:6" ht="15" x14ac:dyDescent="0.25">
      <c r="A1751" s="405" t="s">
        <v>3888</v>
      </c>
      <c r="B1751" t="s">
        <v>364</v>
      </c>
      <c r="C1751" s="406" t="s">
        <v>3889</v>
      </c>
      <c r="D1751" s="405" t="s">
        <v>437</v>
      </c>
      <c r="F1751" s="443" t="str">
        <f t="shared" si="28"/>
        <v>9728 - Judicial Branch Workers Compensation Fund</v>
      </c>
    </row>
    <row r="1752" spans="1:6" ht="15" x14ac:dyDescent="0.25">
      <c r="A1752" s="405" t="s">
        <v>3890</v>
      </c>
      <c r="B1752" t="s">
        <v>364</v>
      </c>
      <c r="C1752" s="406" t="s">
        <v>3891</v>
      </c>
      <c r="D1752" s="405" t="s">
        <v>437</v>
      </c>
      <c r="F1752" s="443" t="str">
        <f t="shared" si="28"/>
        <v>9729 - Parks Project Revolving Fund</v>
      </c>
    </row>
    <row r="1753" spans="1:6" ht="15" x14ac:dyDescent="0.25">
      <c r="A1753" s="405" t="s">
        <v>3892</v>
      </c>
      <c r="B1753" t="s">
        <v>364</v>
      </c>
      <c r="C1753" s="406" t="s">
        <v>3893</v>
      </c>
      <c r="D1753" s="405" t="s">
        <v>437</v>
      </c>
      <c r="F1753" s="443" t="str">
        <f t="shared" si="28"/>
        <v>9730 - Technology Services Revolving Fund</v>
      </c>
    </row>
    <row r="1754" spans="1:6" ht="15" x14ac:dyDescent="0.25">
      <c r="A1754" s="405" t="s">
        <v>3894</v>
      </c>
      <c r="B1754" t="s">
        <v>364</v>
      </c>
      <c r="C1754" s="406" t="s">
        <v>3895</v>
      </c>
      <c r="D1754" s="405" t="s">
        <v>437</v>
      </c>
      <c r="F1754" s="443" t="str">
        <f t="shared" si="28"/>
        <v>9731 - Legal Services Revolving Fund</v>
      </c>
    </row>
    <row r="1755" spans="1:6" ht="15" x14ac:dyDescent="0.25">
      <c r="A1755" s="405" t="s">
        <v>3896</v>
      </c>
      <c r="B1755" t="s">
        <v>364</v>
      </c>
      <c r="C1755" s="406" t="s">
        <v>3897</v>
      </c>
      <c r="D1755" s="405" t="s">
        <v>437</v>
      </c>
      <c r="F1755" s="443" t="str">
        <f t="shared" si="28"/>
        <v>9732 - Office of Systems Integration Fund</v>
      </c>
    </row>
    <row r="1756" spans="1:6" ht="15" x14ac:dyDescent="0.25">
      <c r="A1756" s="405" t="s">
        <v>3898</v>
      </c>
      <c r="B1756" t="s">
        <v>364</v>
      </c>
      <c r="C1756" s="406" t="s">
        <v>3899</v>
      </c>
      <c r="D1756" s="405" t="s">
        <v>437</v>
      </c>
      <c r="F1756" s="443" t="str">
        <f t="shared" si="28"/>
        <v>9733 - Court Facilities Architecture Revolving Fund</v>
      </c>
    </row>
    <row r="1757" spans="1:6" ht="15" x14ac:dyDescent="0.25">
      <c r="A1757" s="405" t="s">
        <v>3900</v>
      </c>
      <c r="B1757" t="s">
        <v>364</v>
      </c>
      <c r="C1757" s="406" t="s">
        <v>3901</v>
      </c>
      <c r="D1757" s="405" t="s">
        <v>437</v>
      </c>
      <c r="F1757" s="443" t="str">
        <f t="shared" si="28"/>
        <v>9734 - 2004 Charter School Facilities Account, 2004 State School Facilities Fund</v>
      </c>
    </row>
    <row r="1758" spans="1:6" ht="15" x14ac:dyDescent="0.25">
      <c r="A1758" s="405" t="s">
        <v>3902</v>
      </c>
      <c r="B1758" t="s">
        <v>364</v>
      </c>
      <c r="C1758" s="406" t="s">
        <v>3903</v>
      </c>
      <c r="D1758" s="405" t="s">
        <v>437</v>
      </c>
      <c r="F1758" s="443" t="str">
        <f t="shared" si="28"/>
        <v>9735 - 2006 Charter School Facilities Account, 2006 State School Facilities Fund</v>
      </c>
    </row>
    <row r="1759" spans="1:6" ht="15" x14ac:dyDescent="0.25">
      <c r="A1759" s="405" t="s">
        <v>3904</v>
      </c>
      <c r="B1759" t="s">
        <v>364</v>
      </c>
      <c r="C1759" s="406" t="s">
        <v>3905</v>
      </c>
      <c r="D1759" s="405" t="s">
        <v>437</v>
      </c>
      <c r="F1759" s="443" t="str">
        <f t="shared" si="28"/>
        <v>9736 - Transit-Oriented Development Implementation Fund</v>
      </c>
    </row>
    <row r="1760" spans="1:6" ht="15" x14ac:dyDescent="0.25">
      <c r="A1760" s="405" t="s">
        <v>3906</v>
      </c>
      <c r="B1760" t="s">
        <v>364</v>
      </c>
      <c r="C1760" s="406" t="s">
        <v>3907</v>
      </c>
      <c r="D1760" s="405" t="s">
        <v>437</v>
      </c>
      <c r="F1760" s="443" t="str">
        <f t="shared" si="28"/>
        <v>9737 - FISCal Internal Services Fund</v>
      </c>
    </row>
    <row r="1761" spans="1:6" ht="15" x14ac:dyDescent="0.25">
      <c r="A1761" s="405" t="s">
        <v>3908</v>
      </c>
      <c r="B1761" t="s">
        <v>364</v>
      </c>
      <c r="C1761" s="406" t="s">
        <v>3909</v>
      </c>
      <c r="D1761" s="405" t="s">
        <v>437</v>
      </c>
      <c r="F1761" s="443" t="str">
        <f t="shared" si="28"/>
        <v>9739 - State Water Pollution Control Revolving Fund Administration Fund</v>
      </c>
    </row>
    <row r="1762" spans="1:6" ht="15" x14ac:dyDescent="0.25">
      <c r="A1762" s="405" t="s">
        <v>3910</v>
      </c>
      <c r="B1762" t="s">
        <v>364</v>
      </c>
      <c r="C1762" s="406" t="s">
        <v>3911</v>
      </c>
      <c r="D1762" s="405" t="s">
        <v>437</v>
      </c>
      <c r="F1762" s="443" t="str">
        <f t="shared" si="28"/>
        <v>9740 - Central Service Cost Recovery Fund</v>
      </c>
    </row>
    <row r="1763" spans="1:6" ht="15" x14ac:dyDescent="0.25">
      <c r="A1763" s="405" t="s">
        <v>3912</v>
      </c>
      <c r="B1763" t="s">
        <v>364</v>
      </c>
      <c r="C1763" s="406" t="s">
        <v>3913</v>
      </c>
      <c r="D1763" s="405" t="s">
        <v>437</v>
      </c>
      <c r="F1763" s="443" t="str">
        <f t="shared" si="28"/>
        <v>9741 - Energy Efficient State Property Revolving Fund</v>
      </c>
    </row>
    <row r="1764" spans="1:6" ht="15" x14ac:dyDescent="0.25">
      <c r="A1764" s="405" t="s">
        <v>3914</v>
      </c>
      <c r="B1764" t="s">
        <v>364</v>
      </c>
      <c r="C1764" s="406" t="s">
        <v>3915</v>
      </c>
      <c r="D1764" s="405" t="s">
        <v>437</v>
      </c>
      <c r="F1764" s="443" t="str">
        <f t="shared" si="28"/>
        <v>9743 - State Agency Investment Fund</v>
      </c>
    </row>
    <row r="1765" spans="1:6" ht="15" x14ac:dyDescent="0.25">
      <c r="A1765" s="405" t="s">
        <v>3916</v>
      </c>
      <c r="B1765" t="s">
        <v>364</v>
      </c>
      <c r="C1765" s="406" t="s">
        <v>3917</v>
      </c>
      <c r="D1765" s="405" t="s">
        <v>437</v>
      </c>
      <c r="F1765" s="443" t="str">
        <f t="shared" si="28"/>
        <v>9744 - Voluntary Investment Program Fund</v>
      </c>
    </row>
    <row r="1766" spans="1:6" ht="15" x14ac:dyDescent="0.25">
      <c r="A1766" s="405" t="s">
        <v>3918</v>
      </c>
      <c r="B1766" t="s">
        <v>364</v>
      </c>
      <c r="C1766" s="406" t="s">
        <v>3919</v>
      </c>
      <c r="D1766" s="405" t="s">
        <v>437</v>
      </c>
      <c r="F1766" s="443" t="str">
        <f t="shared" si="28"/>
        <v>9745 - California Health and Human Services Automation Fund</v>
      </c>
    </row>
    <row r="1767" spans="1:6" ht="15" x14ac:dyDescent="0.25">
      <c r="A1767" s="405" t="s">
        <v>3920</v>
      </c>
      <c r="B1767" t="s">
        <v>364</v>
      </c>
      <c r="C1767" s="406" t="s">
        <v>3921</v>
      </c>
      <c r="D1767" s="405" t="s">
        <v>437</v>
      </c>
      <c r="F1767" s="443" t="str">
        <f t="shared" si="28"/>
        <v>9746 - Natural Gas Services Program Fund</v>
      </c>
    </row>
    <row r="1768" spans="1:6" ht="15" x14ac:dyDescent="0.25">
      <c r="A1768" s="405" t="s">
        <v>3922</v>
      </c>
      <c r="B1768" t="s">
        <v>364</v>
      </c>
      <c r="C1768" s="406" t="s">
        <v>3923</v>
      </c>
      <c r="D1768" s="405" t="s">
        <v>437</v>
      </c>
      <c r="F1768" s="443" t="str">
        <f t="shared" si="28"/>
        <v>9747 - CalRecycle Greenhouse Gas Reduction Revolving Loan Fund</v>
      </c>
    </row>
    <row r="1769" spans="1:6" ht="15" x14ac:dyDescent="0.25">
      <c r="A1769" s="405" t="s">
        <v>3924</v>
      </c>
      <c r="B1769" t="s">
        <v>364</v>
      </c>
      <c r="C1769" s="406" t="s">
        <v>3925</v>
      </c>
      <c r="D1769" s="405" t="s">
        <v>437</v>
      </c>
      <c r="F1769" s="443" t="str">
        <f t="shared" si="28"/>
        <v>9748 - Energy Efficiency Retrofit State Revolving Fund</v>
      </c>
    </row>
    <row r="1770" spans="1:6" ht="15" x14ac:dyDescent="0.25">
      <c r="A1770" s="405" t="s">
        <v>3926</v>
      </c>
      <c r="B1770" t="s">
        <v>364</v>
      </c>
      <c r="C1770" s="406" t="s">
        <v>3927</v>
      </c>
      <c r="D1770" s="405" t="s">
        <v>437</v>
      </c>
      <c r="F1770" s="443" t="str">
        <f t="shared" si="28"/>
        <v>9749 - CalConserve Water Use Efficiency Revolving Fund</v>
      </c>
    </row>
    <row r="1771" spans="1:6" ht="15" x14ac:dyDescent="0.25">
      <c r="A1771" s="405" t="s">
        <v>3928</v>
      </c>
      <c r="B1771" t="s">
        <v>364</v>
      </c>
      <c r="C1771" s="406" t="s">
        <v>3929</v>
      </c>
      <c r="D1771" s="405" t="s">
        <v>437</v>
      </c>
      <c r="F1771" s="443" t="str">
        <f t="shared" si="28"/>
        <v>9750 - Immigrant Integration Fund</v>
      </c>
    </row>
    <row r="1772" spans="1:6" ht="15" x14ac:dyDescent="0.25">
      <c r="A1772" s="405" t="s">
        <v>3930</v>
      </c>
      <c r="B1772" t="s">
        <v>364</v>
      </c>
      <c r="C1772" s="406" t="s">
        <v>3931</v>
      </c>
      <c r="D1772" s="405" t="s">
        <v>437</v>
      </c>
      <c r="F1772" s="443" t="str">
        <f t="shared" si="28"/>
        <v>9751 - Public Safety Communications Revolving Fund</v>
      </c>
    </row>
    <row r="1773" spans="1:6" ht="15" x14ac:dyDescent="0.25">
      <c r="A1773" s="405" t="s">
        <v>3932</v>
      </c>
      <c r="B1773" t="s">
        <v>364</v>
      </c>
      <c r="C1773" s="406" t="s">
        <v>3933</v>
      </c>
      <c r="D1773" s="405" t="s">
        <v>437</v>
      </c>
      <c r="F1773" s="443" t="str">
        <f t="shared" si="28"/>
        <v>9752 - CAL-Fire Infrastructure Projects Revolving Fund</v>
      </c>
    </row>
    <row r="1774" spans="1:6" ht="15" x14ac:dyDescent="0.25">
      <c r="A1774" s="405" t="s">
        <v>3934</v>
      </c>
      <c r="B1774" t="s">
        <v>363</v>
      </c>
      <c r="C1774" s="406" t="s">
        <v>3935</v>
      </c>
      <c r="D1774" s="405" t="s">
        <v>401</v>
      </c>
      <c r="F1774" s="443" t="str">
        <f t="shared" si="28"/>
        <v>9753 - Data and Innovation Services Revolving Fund</v>
      </c>
    </row>
    <row r="1775" spans="1:6" ht="15" x14ac:dyDescent="0.25">
      <c r="A1775" s="444" t="s">
        <v>3936</v>
      </c>
      <c r="B1775" t="s">
        <v>364</v>
      </c>
      <c r="C1775" s="443" t="s">
        <v>3937</v>
      </c>
      <c r="D1775" s="444" t="s">
        <v>1770</v>
      </c>
      <c r="F1775" s="443" t="str">
        <f t="shared" si="28"/>
        <v>9754 - 2024 Charter School Facilities Account, 2024 State School Facilities Fund</v>
      </c>
    </row>
    <row r="1776" spans="1:6" ht="15" x14ac:dyDescent="0.25">
      <c r="A1776" s="444" t="s">
        <v>3938</v>
      </c>
      <c r="B1776" t="s">
        <v>364</v>
      </c>
      <c r="C1776" s="443" t="s">
        <v>3939</v>
      </c>
      <c r="D1776" s="444" t="s">
        <v>1770</v>
      </c>
      <c r="F1776" s="443" t="str">
        <f t="shared" si="28"/>
        <v>9755 - Safe Drinking Water State Revolving Fund Administration Fund</v>
      </c>
    </row>
    <row r="1777" spans="1:6" ht="15" x14ac:dyDescent="0.25">
      <c r="A1777" s="444" t="s">
        <v>3940</v>
      </c>
      <c r="B1777" t="s">
        <v>364</v>
      </c>
      <c r="C1777" s="443" t="s">
        <v>3941</v>
      </c>
      <c r="D1777" s="444" t="s">
        <v>1770</v>
      </c>
      <c r="F1777" s="443" t="str">
        <f t="shared" si="28"/>
        <v>9756 - Tribal Housing Grant Program Trust Fund</v>
      </c>
    </row>
    <row r="1778" spans="1:6" ht="15" x14ac:dyDescent="0.25">
      <c r="A1778" s="405" t="s">
        <v>3942</v>
      </c>
      <c r="B1778" t="s">
        <v>364</v>
      </c>
      <c r="C1778" s="406" t="s">
        <v>3943</v>
      </c>
      <c r="D1778" s="405" t="s">
        <v>2333</v>
      </c>
      <c r="F1778" s="443" t="str">
        <f t="shared" si="28"/>
        <v>9986 - Extramural Nonfederal Unclassified Funds</v>
      </c>
    </row>
    <row r="1779" spans="1:6" ht="15" x14ac:dyDescent="0.25">
      <c r="A1779" s="405" t="s">
        <v>3944</v>
      </c>
      <c r="B1779" t="s">
        <v>364</v>
      </c>
      <c r="C1779" s="406" t="s">
        <v>3945</v>
      </c>
      <c r="D1779" s="405" t="s">
        <v>2333</v>
      </c>
      <c r="F1779" s="443" t="str">
        <f t="shared" si="28"/>
        <v>9987 - Extramural Funds</v>
      </c>
    </row>
    <row r="1780" spans="1:6" ht="15" x14ac:dyDescent="0.25">
      <c r="A1780" s="405" t="s">
        <v>3946</v>
      </c>
      <c r="B1780" t="s">
        <v>364</v>
      </c>
      <c r="C1780" s="406" t="s">
        <v>3943</v>
      </c>
      <c r="D1780" s="405" t="s">
        <v>1380</v>
      </c>
      <c r="F1780" s="443" t="str">
        <f t="shared" si="28"/>
        <v>9993 - Extramural Nonfederal Unclassified Funds</v>
      </c>
    </row>
    <row r="1781" spans="1:6" ht="15" x14ac:dyDescent="0.25">
      <c r="A1781" s="405" t="s">
        <v>3947</v>
      </c>
      <c r="B1781" t="s">
        <v>364</v>
      </c>
      <c r="C1781" s="406" t="s">
        <v>3945</v>
      </c>
      <c r="D1781" s="405" t="s">
        <v>1380</v>
      </c>
      <c r="F1781" s="443" t="str">
        <f t="shared" si="28"/>
        <v>9994 - Extramural Funds</v>
      </c>
    </row>
    <row r="1782" spans="1:6" x14ac:dyDescent="0.2">
      <c r="A1782" s="444">
        <v>1033</v>
      </c>
      <c r="B1782" s="444" t="s">
        <v>363</v>
      </c>
      <c r="C1782" s="443" t="s">
        <v>3948</v>
      </c>
    </row>
    <row r="1783" spans="1:6" x14ac:dyDescent="0.2">
      <c r="A1783" s="444">
        <v>1034</v>
      </c>
      <c r="B1783" s="444" t="s">
        <v>363</v>
      </c>
      <c r="C1783" s="443" t="s">
        <v>3949</v>
      </c>
    </row>
    <row r="1784" spans="1:6" x14ac:dyDescent="0.2">
      <c r="A1784" s="444">
        <v>3477</v>
      </c>
      <c r="B1784" s="444" t="s">
        <v>363</v>
      </c>
      <c r="C1784" s="443" t="s">
        <v>3329</v>
      </c>
    </row>
    <row r="1785" spans="1:6" x14ac:dyDescent="0.2">
      <c r="A1785" s="444">
        <v>3478</v>
      </c>
      <c r="B1785" s="444" t="s">
        <v>363</v>
      </c>
      <c r="C1785" s="443" t="s">
        <v>3331</v>
      </c>
    </row>
    <row r="1786" spans="1:6" x14ac:dyDescent="0.2">
      <c r="A1786" s="444">
        <v>3479</v>
      </c>
      <c r="B1786" s="444" t="s">
        <v>363</v>
      </c>
      <c r="C1786" s="443" t="s">
        <v>3333</v>
      </c>
    </row>
    <row r="1787" spans="1:6" x14ac:dyDescent="0.2">
      <c r="A1787" s="444">
        <v>3480</v>
      </c>
      <c r="B1787" s="444" t="s">
        <v>363</v>
      </c>
      <c r="C1787" s="443" t="s">
        <v>3950</v>
      </c>
    </row>
    <row r="1788" spans="1:6" x14ac:dyDescent="0.2">
      <c r="A1788" s="444">
        <v>3481</v>
      </c>
      <c r="B1788" s="444" t="s">
        <v>363</v>
      </c>
      <c r="C1788" s="443" t="s">
        <v>3951</v>
      </c>
    </row>
    <row r="1789" spans="1:6" x14ac:dyDescent="0.2">
      <c r="A1789" s="444">
        <v>3482</v>
      </c>
      <c r="B1789" s="444" t="s">
        <v>363</v>
      </c>
      <c r="C1789" s="443" t="s">
        <v>3952</v>
      </c>
    </row>
    <row r="1790" spans="1:6" x14ac:dyDescent="0.2">
      <c r="A1790" s="444">
        <v>3483</v>
      </c>
      <c r="B1790" s="444" t="s">
        <v>363</v>
      </c>
      <c r="C1790" s="443" t="s">
        <v>3953</v>
      </c>
    </row>
    <row r="1791" spans="1:6" x14ac:dyDescent="0.2">
      <c r="A1791" s="444">
        <v>3484</v>
      </c>
      <c r="B1791" s="444" t="s">
        <v>363</v>
      </c>
      <c r="C1791" s="443" t="s">
        <v>3954</v>
      </c>
    </row>
    <row r="1792" spans="1:6" x14ac:dyDescent="0.2">
      <c r="A1792" s="444">
        <v>3485</v>
      </c>
      <c r="B1792" s="444" t="s">
        <v>363</v>
      </c>
      <c r="C1792" s="443" t="s">
        <v>3955</v>
      </c>
    </row>
    <row r="1793" spans="1:3" x14ac:dyDescent="0.2">
      <c r="A1793" s="444">
        <v>3486</v>
      </c>
      <c r="B1793" s="444" t="s">
        <v>363</v>
      </c>
      <c r="C1793" s="443" t="s">
        <v>3956</v>
      </c>
    </row>
    <row r="1794" spans="1:3" x14ac:dyDescent="0.2">
      <c r="A1794" s="444">
        <v>3487</v>
      </c>
      <c r="B1794" s="444" t="s">
        <v>363</v>
      </c>
      <c r="C1794" s="443" t="s">
        <v>3957</v>
      </c>
    </row>
    <row r="1795" spans="1:3" x14ac:dyDescent="0.2">
      <c r="A1795" s="444">
        <v>3488</v>
      </c>
      <c r="B1795" s="444" t="s">
        <v>363</v>
      </c>
      <c r="C1795" s="443" t="s">
        <v>3958</v>
      </c>
    </row>
    <row r="1796" spans="1:3" x14ac:dyDescent="0.2">
      <c r="A1796" s="444">
        <v>3489</v>
      </c>
      <c r="B1796" s="444" t="s">
        <v>363</v>
      </c>
      <c r="C1796" s="443" t="s">
        <v>3959</v>
      </c>
    </row>
    <row r="1797" spans="1:3" x14ac:dyDescent="0.2">
      <c r="A1797" s="444">
        <v>3490</v>
      </c>
      <c r="B1797" s="444" t="s">
        <v>363</v>
      </c>
      <c r="C1797" s="443" t="s">
        <v>3960</v>
      </c>
    </row>
    <row r="1798" spans="1:3" x14ac:dyDescent="0.2">
      <c r="A1798" s="444">
        <v>3492</v>
      </c>
      <c r="B1798" s="444" t="s">
        <v>363</v>
      </c>
      <c r="C1798" s="443" t="s">
        <v>3961</v>
      </c>
    </row>
    <row r="1799" spans="1:3" x14ac:dyDescent="0.2">
      <c r="A1799" s="444">
        <v>3493</v>
      </c>
      <c r="B1799" s="444" t="s">
        <v>363</v>
      </c>
      <c r="C1799" s="443" t="s">
        <v>3962</v>
      </c>
    </row>
    <row r="1800" spans="1:3" x14ac:dyDescent="0.2">
      <c r="A1800" s="444">
        <v>8142</v>
      </c>
      <c r="B1800" s="444" t="s">
        <v>3963</v>
      </c>
      <c r="C1800" s="443" t="s">
        <v>3817</v>
      </c>
    </row>
    <row r="1801" spans="1:3" x14ac:dyDescent="0.2">
      <c r="A1801" s="444">
        <v>8143</v>
      </c>
      <c r="B1801" s="444" t="s">
        <v>3963</v>
      </c>
      <c r="C1801" s="443" t="s">
        <v>3964</v>
      </c>
    </row>
    <row r="1802" spans="1:3" x14ac:dyDescent="0.2">
      <c r="A1802" s="444">
        <v>8144</v>
      </c>
      <c r="B1802" s="444" t="s">
        <v>3963</v>
      </c>
      <c r="C1802" s="443" t="s">
        <v>3965</v>
      </c>
    </row>
    <row r="1803" spans="1:3" x14ac:dyDescent="0.2">
      <c r="A1803" s="444">
        <v>8145</v>
      </c>
      <c r="B1803" s="444" t="s">
        <v>3963</v>
      </c>
      <c r="C1803" s="443" t="s">
        <v>3966</v>
      </c>
    </row>
    <row r="1804" spans="1:3" x14ac:dyDescent="0.2">
      <c r="A1804" s="444">
        <v>8146</v>
      </c>
      <c r="B1804" s="444" t="s">
        <v>3963</v>
      </c>
      <c r="C1804" s="443" t="s">
        <v>3967</v>
      </c>
    </row>
    <row r="1805" spans="1:3" x14ac:dyDescent="0.2">
      <c r="A1805" s="444">
        <v>8147</v>
      </c>
      <c r="B1805" s="444" t="s">
        <v>3963</v>
      </c>
      <c r="C1805" s="443" t="s">
        <v>3968</v>
      </c>
    </row>
    <row r="1806" spans="1:3" x14ac:dyDescent="0.2">
      <c r="A1806" s="444">
        <v>8148</v>
      </c>
      <c r="B1806" s="444" t="s">
        <v>3963</v>
      </c>
      <c r="C1806" s="443" t="s">
        <v>3969</v>
      </c>
    </row>
    <row r="1807" spans="1:3" x14ac:dyDescent="0.2">
      <c r="A1807" s="444">
        <v>8510</v>
      </c>
      <c r="B1807" s="444" t="s">
        <v>3963</v>
      </c>
      <c r="C1807" s="443" t="s">
        <v>3839</v>
      </c>
    </row>
    <row r="1808" spans="1:3" x14ac:dyDescent="0.2">
      <c r="A1808" s="444">
        <v>9757</v>
      </c>
      <c r="B1808" s="444" t="s">
        <v>3963</v>
      </c>
      <c r="C1808" s="443" t="s">
        <v>3970</v>
      </c>
    </row>
  </sheetData>
  <autoFilter ref="A1:D1731" xr:uid="{00000000-0009-0000-0000-000006000000}">
    <sortState xmlns:xlrd2="http://schemas.microsoft.com/office/spreadsheetml/2017/richdata2" ref="A2:D1781">
      <sortCondition ref="A1:A1731"/>
    </sortState>
  </autoFilter>
  <pageMargins left="0.75" right="0.75" top="1" bottom="1" header="0.5" footer="0.5"/>
  <pageSetup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C105C-F0FD-4BCE-B0F8-35257DA4412C}">
  <sheetPr codeName="Sheet12">
    <tabColor rgb="FF00B050"/>
  </sheetPr>
  <dimension ref="A1:A25"/>
  <sheetViews>
    <sheetView zoomScale="60" zoomScaleNormal="60" workbookViewId="0">
      <selection activeCell="B1800" sqref="B1800:B1808"/>
    </sheetView>
  </sheetViews>
  <sheetFormatPr defaultColWidth="9.42578125" defaultRowHeight="15" x14ac:dyDescent="0.25"/>
  <cols>
    <col min="1" max="1" width="92.5703125" customWidth="1"/>
  </cols>
  <sheetData>
    <row r="1" spans="1:1" x14ac:dyDescent="0.25">
      <c r="A1" t="s">
        <v>3971</v>
      </c>
    </row>
    <row r="2" spans="1:1" x14ac:dyDescent="0.25">
      <c r="A2" s="497" t="s">
        <v>3972</v>
      </c>
    </row>
    <row r="3" spans="1:1" x14ac:dyDescent="0.25">
      <c r="A3" s="497" t="s">
        <v>3973</v>
      </c>
    </row>
    <row r="4" spans="1:1" x14ac:dyDescent="0.25">
      <c r="A4" s="497" t="s">
        <v>3974</v>
      </c>
    </row>
    <row r="5" spans="1:1" x14ac:dyDescent="0.25">
      <c r="A5" s="497" t="s">
        <v>3975</v>
      </c>
    </row>
    <row r="6" spans="1:1" x14ac:dyDescent="0.25">
      <c r="A6" s="497" t="s">
        <v>3976</v>
      </c>
    </row>
    <row r="7" spans="1:1" x14ac:dyDescent="0.25">
      <c r="A7" s="497" t="s">
        <v>3977</v>
      </c>
    </row>
    <row r="8" spans="1:1" x14ac:dyDescent="0.25">
      <c r="A8" s="497" t="s">
        <v>3978</v>
      </c>
    </row>
    <row r="9" spans="1:1" x14ac:dyDescent="0.25">
      <c r="A9" s="497" t="s">
        <v>3979</v>
      </c>
    </row>
    <row r="10" spans="1:1" x14ac:dyDescent="0.25">
      <c r="A10" s="497" t="s">
        <v>3980</v>
      </c>
    </row>
    <row r="11" spans="1:1" x14ac:dyDescent="0.25">
      <c r="A11" s="497" t="s">
        <v>3981</v>
      </c>
    </row>
    <row r="12" spans="1:1" x14ac:dyDescent="0.25">
      <c r="A12" s="497" t="s">
        <v>3982</v>
      </c>
    </row>
    <row r="13" spans="1:1" x14ac:dyDescent="0.25">
      <c r="A13" s="497" t="s">
        <v>3983</v>
      </c>
    </row>
    <row r="14" spans="1:1" x14ac:dyDescent="0.25">
      <c r="A14" s="497" t="s">
        <v>3984</v>
      </c>
    </row>
    <row r="15" spans="1:1" x14ac:dyDescent="0.25">
      <c r="A15" s="497" t="s">
        <v>3985</v>
      </c>
    </row>
    <row r="16" spans="1:1" x14ac:dyDescent="0.25">
      <c r="A16" s="497" t="s">
        <v>3986</v>
      </c>
    </row>
    <row r="17" spans="1:1" x14ac:dyDescent="0.25">
      <c r="A17" s="497" t="s">
        <v>3987</v>
      </c>
    </row>
    <row r="18" spans="1:1" x14ac:dyDescent="0.25">
      <c r="A18" s="497" t="s">
        <v>3988</v>
      </c>
    </row>
    <row r="19" spans="1:1" x14ac:dyDescent="0.25">
      <c r="A19" s="497" t="s">
        <v>3989</v>
      </c>
    </row>
    <row r="20" spans="1:1" x14ac:dyDescent="0.25">
      <c r="A20" s="497" t="s">
        <v>3990</v>
      </c>
    </row>
    <row r="21" spans="1:1" x14ac:dyDescent="0.25">
      <c r="A21" s="497" t="s">
        <v>3991</v>
      </c>
    </row>
    <row r="22" spans="1:1" x14ac:dyDescent="0.25">
      <c r="A22" s="497" t="s">
        <v>3992</v>
      </c>
    </row>
    <row r="23" spans="1:1" x14ac:dyDescent="0.25">
      <c r="A23" s="497" t="s">
        <v>3993</v>
      </c>
    </row>
    <row r="24" spans="1:1" x14ac:dyDescent="0.25">
      <c r="A24" s="497" t="s">
        <v>3994</v>
      </c>
    </row>
    <row r="25" spans="1:1" x14ac:dyDescent="0.25">
      <c r="A25" s="497" t="s">
        <v>3995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64801-F290-4496-9F75-19C187D2F4BC}">
  <sheetPr codeName="Sheet9">
    <tabColor rgb="FF92D050"/>
  </sheetPr>
  <dimension ref="A1:F1711"/>
  <sheetViews>
    <sheetView topLeftCell="A1678" workbookViewId="0">
      <selection activeCell="C1418" sqref="C1418"/>
    </sheetView>
  </sheetViews>
  <sheetFormatPr defaultRowHeight="15" x14ac:dyDescent="0.25"/>
  <cols>
    <col min="1" max="1" width="8" style="405" customWidth="1"/>
    <col min="3" max="3" width="81.42578125" style="406" customWidth="1"/>
    <col min="4" max="4" width="7.5703125" style="405" customWidth="1"/>
    <col min="5" max="6" width="9.42578125" style="405"/>
  </cols>
  <sheetData>
    <row r="1" spans="1:6" s="404" customFormat="1" ht="27" customHeight="1" x14ac:dyDescent="0.2">
      <c r="A1" s="407" t="s">
        <v>348</v>
      </c>
      <c r="B1" s="408" t="s">
        <v>3996</v>
      </c>
      <c r="C1" s="408" t="s">
        <v>3997</v>
      </c>
      <c r="D1" s="407" t="s">
        <v>389</v>
      </c>
      <c r="E1" s="407" t="s">
        <v>391</v>
      </c>
      <c r="F1" s="407" t="s">
        <v>3998</v>
      </c>
    </row>
    <row r="2" spans="1:6" x14ac:dyDescent="0.25">
      <c r="A2" s="405" t="s">
        <v>392</v>
      </c>
      <c r="B2" t="s">
        <v>362</v>
      </c>
      <c r="C2" s="406" t="s">
        <v>83</v>
      </c>
      <c r="D2" s="405" t="s">
        <v>393</v>
      </c>
      <c r="E2" s="405" t="s">
        <v>393</v>
      </c>
      <c r="F2" s="405" t="s">
        <v>249</v>
      </c>
    </row>
    <row r="3" spans="1:6" x14ac:dyDescent="0.25">
      <c r="A3" s="405" t="s">
        <v>394</v>
      </c>
      <c r="B3" t="s">
        <v>363</v>
      </c>
      <c r="C3" s="406" t="s">
        <v>395</v>
      </c>
      <c r="D3" s="405" t="s">
        <v>396</v>
      </c>
      <c r="E3" s="405" t="s">
        <v>396</v>
      </c>
      <c r="F3" s="405" t="s">
        <v>249</v>
      </c>
    </row>
    <row r="4" spans="1:6" x14ac:dyDescent="0.25">
      <c r="A4" s="405" t="s">
        <v>397</v>
      </c>
      <c r="B4" t="s">
        <v>363</v>
      </c>
      <c r="C4" s="406" t="s">
        <v>398</v>
      </c>
      <c r="D4" s="405" t="s">
        <v>396</v>
      </c>
      <c r="E4" s="405" t="s">
        <v>396</v>
      </c>
      <c r="F4" s="405" t="s">
        <v>249</v>
      </c>
    </row>
    <row r="5" spans="1:6" x14ac:dyDescent="0.25">
      <c r="A5" s="405" t="s">
        <v>399</v>
      </c>
      <c r="B5" t="s">
        <v>363</v>
      </c>
      <c r="C5" s="406" t="s">
        <v>400</v>
      </c>
      <c r="D5" s="405" t="s">
        <v>396</v>
      </c>
      <c r="E5" s="405" t="s">
        <v>401</v>
      </c>
      <c r="F5" s="405" t="s">
        <v>249</v>
      </c>
    </row>
    <row r="6" spans="1:6" x14ac:dyDescent="0.25">
      <c r="A6" s="405" t="s">
        <v>402</v>
      </c>
      <c r="B6" t="s">
        <v>364</v>
      </c>
      <c r="C6" s="406" t="s">
        <v>403</v>
      </c>
      <c r="D6" s="405" t="s">
        <v>250</v>
      </c>
      <c r="E6" s="405" t="s">
        <v>250</v>
      </c>
      <c r="F6" s="405" t="s">
        <v>249</v>
      </c>
    </row>
    <row r="7" spans="1:6" x14ac:dyDescent="0.25">
      <c r="A7" s="405" t="s">
        <v>404</v>
      </c>
      <c r="B7" t="s">
        <v>363</v>
      </c>
      <c r="C7" s="406" t="s">
        <v>405</v>
      </c>
      <c r="D7" s="405" t="s">
        <v>396</v>
      </c>
      <c r="E7" s="405" t="s">
        <v>396</v>
      </c>
      <c r="F7" s="405" t="s">
        <v>249</v>
      </c>
    </row>
    <row r="8" spans="1:6" x14ac:dyDescent="0.25">
      <c r="A8" s="405" t="s">
        <v>406</v>
      </c>
      <c r="B8" t="s">
        <v>363</v>
      </c>
      <c r="C8" s="406" t="s">
        <v>407</v>
      </c>
      <c r="D8" s="405" t="s">
        <v>396</v>
      </c>
      <c r="E8" s="405" t="s">
        <v>401</v>
      </c>
      <c r="F8" s="405" t="s">
        <v>249</v>
      </c>
    </row>
    <row r="9" spans="1:6" x14ac:dyDescent="0.25">
      <c r="A9" s="405" t="s">
        <v>408</v>
      </c>
      <c r="B9" t="s">
        <v>363</v>
      </c>
      <c r="C9" s="406" t="s">
        <v>409</v>
      </c>
      <c r="D9" s="405" t="s">
        <v>396</v>
      </c>
      <c r="E9" s="405" t="s">
        <v>396</v>
      </c>
      <c r="F9" s="405" t="s">
        <v>250</v>
      </c>
    </row>
    <row r="10" spans="1:6" x14ac:dyDescent="0.25">
      <c r="A10" s="405" t="s">
        <v>410</v>
      </c>
      <c r="B10" t="s">
        <v>363</v>
      </c>
      <c r="C10" s="406" t="s">
        <v>411</v>
      </c>
      <c r="D10" s="405" t="s">
        <v>396</v>
      </c>
      <c r="E10" s="405" t="s">
        <v>401</v>
      </c>
      <c r="F10" s="405" t="s">
        <v>249</v>
      </c>
    </row>
    <row r="11" spans="1:6" x14ac:dyDescent="0.25">
      <c r="A11" s="405" t="s">
        <v>412</v>
      </c>
      <c r="B11" t="s">
        <v>363</v>
      </c>
      <c r="C11" s="406" t="s">
        <v>413</v>
      </c>
      <c r="D11" s="405" t="s">
        <v>396</v>
      </c>
      <c r="E11" s="405" t="s">
        <v>396</v>
      </c>
      <c r="F11" s="405" t="s">
        <v>250</v>
      </c>
    </row>
    <row r="12" spans="1:6" x14ac:dyDescent="0.25">
      <c r="A12" s="405" t="s">
        <v>416</v>
      </c>
      <c r="B12" t="s">
        <v>363</v>
      </c>
      <c r="C12" s="406" t="s">
        <v>417</v>
      </c>
      <c r="D12" s="405" t="s">
        <v>396</v>
      </c>
      <c r="E12" s="405" t="s">
        <v>396</v>
      </c>
      <c r="F12" s="405" t="s">
        <v>249</v>
      </c>
    </row>
    <row r="13" spans="1:6" x14ac:dyDescent="0.25">
      <c r="A13" s="405" t="s">
        <v>418</v>
      </c>
      <c r="B13" t="s">
        <v>363</v>
      </c>
      <c r="C13" s="406" t="s">
        <v>419</v>
      </c>
      <c r="D13" s="405" t="s">
        <v>396</v>
      </c>
      <c r="E13" s="405" t="s">
        <v>396</v>
      </c>
      <c r="F13" s="405" t="s">
        <v>250</v>
      </c>
    </row>
    <row r="14" spans="1:6" x14ac:dyDescent="0.25">
      <c r="A14" s="405" t="s">
        <v>420</v>
      </c>
      <c r="B14" t="s">
        <v>363</v>
      </c>
      <c r="C14" s="406" t="s">
        <v>421</v>
      </c>
      <c r="D14" s="405" t="s">
        <v>396</v>
      </c>
      <c r="E14" s="405" t="s">
        <v>396</v>
      </c>
      <c r="F14" s="405" t="s">
        <v>249</v>
      </c>
    </row>
    <row r="15" spans="1:6" x14ac:dyDescent="0.25">
      <c r="A15" s="405" t="s">
        <v>422</v>
      </c>
      <c r="B15" t="s">
        <v>363</v>
      </c>
      <c r="C15" s="406" t="s">
        <v>423</v>
      </c>
      <c r="D15" s="405" t="s">
        <v>396</v>
      </c>
      <c r="E15" s="405" t="s">
        <v>396</v>
      </c>
      <c r="F15" s="405" t="s">
        <v>250</v>
      </c>
    </row>
    <row r="16" spans="1:6" x14ac:dyDescent="0.25">
      <c r="A16" s="405" t="s">
        <v>424</v>
      </c>
      <c r="B16" t="s">
        <v>364</v>
      </c>
      <c r="C16" s="406" t="s">
        <v>425</v>
      </c>
      <c r="D16" s="405" t="s">
        <v>1770</v>
      </c>
      <c r="E16" s="405" t="s">
        <v>426</v>
      </c>
      <c r="F16" s="405" t="s">
        <v>249</v>
      </c>
    </row>
    <row r="17" spans="1:6" x14ac:dyDescent="0.25">
      <c r="A17" s="405" t="s">
        <v>427</v>
      </c>
      <c r="B17" t="s">
        <v>363</v>
      </c>
      <c r="C17" s="406" t="s">
        <v>428</v>
      </c>
      <c r="D17" s="405" t="s">
        <v>396</v>
      </c>
      <c r="E17" s="405" t="s">
        <v>396</v>
      </c>
      <c r="F17" s="405" t="s">
        <v>249</v>
      </c>
    </row>
    <row r="18" spans="1:6" x14ac:dyDescent="0.25">
      <c r="A18" s="405" t="s">
        <v>429</v>
      </c>
      <c r="B18" t="s">
        <v>363</v>
      </c>
      <c r="C18" s="406" t="s">
        <v>430</v>
      </c>
      <c r="D18" s="405" t="s">
        <v>396</v>
      </c>
      <c r="E18" s="405" t="s">
        <v>396</v>
      </c>
      <c r="F18" s="405" t="s">
        <v>249</v>
      </c>
    </row>
    <row r="19" spans="1:6" x14ac:dyDescent="0.25">
      <c r="A19" s="405" t="s">
        <v>431</v>
      </c>
      <c r="B19" t="s">
        <v>363</v>
      </c>
      <c r="C19" s="406" t="s">
        <v>432</v>
      </c>
      <c r="D19" s="405" t="s">
        <v>396</v>
      </c>
      <c r="E19" s="405" t="s">
        <v>401</v>
      </c>
      <c r="F19" s="405" t="s">
        <v>250</v>
      </c>
    </row>
    <row r="20" spans="1:6" x14ac:dyDescent="0.25">
      <c r="A20" s="405" t="s">
        <v>433</v>
      </c>
      <c r="B20" t="s">
        <v>363</v>
      </c>
      <c r="C20" s="406" t="s">
        <v>434</v>
      </c>
      <c r="D20" s="405" t="s">
        <v>396</v>
      </c>
      <c r="E20" s="405" t="s">
        <v>396</v>
      </c>
      <c r="F20" s="405" t="s">
        <v>249</v>
      </c>
    </row>
    <row r="21" spans="1:6" x14ac:dyDescent="0.25">
      <c r="A21" s="405" t="s">
        <v>435</v>
      </c>
      <c r="B21" t="s">
        <v>364</v>
      </c>
      <c r="C21" s="406" t="s">
        <v>436</v>
      </c>
      <c r="D21" s="405" t="s">
        <v>1770</v>
      </c>
      <c r="E21" s="405" t="s">
        <v>437</v>
      </c>
      <c r="F21" s="405" t="s">
        <v>249</v>
      </c>
    </row>
    <row r="22" spans="1:6" x14ac:dyDescent="0.25">
      <c r="A22" s="405" t="s">
        <v>438</v>
      </c>
      <c r="B22" t="s">
        <v>363</v>
      </c>
      <c r="C22" s="406" t="s">
        <v>439</v>
      </c>
      <c r="D22" s="405" t="s">
        <v>396</v>
      </c>
      <c r="E22" s="405" t="s">
        <v>396</v>
      </c>
      <c r="F22" s="405" t="s">
        <v>249</v>
      </c>
    </row>
    <row r="23" spans="1:6" x14ac:dyDescent="0.25">
      <c r="A23" s="405" t="s">
        <v>440</v>
      </c>
      <c r="B23" t="s">
        <v>363</v>
      </c>
      <c r="C23" s="406" t="s">
        <v>441</v>
      </c>
      <c r="D23" s="405" t="s">
        <v>396</v>
      </c>
      <c r="E23" s="405" t="s">
        <v>401</v>
      </c>
      <c r="F23" s="405" t="s">
        <v>249</v>
      </c>
    </row>
    <row r="24" spans="1:6" x14ac:dyDescent="0.25">
      <c r="A24" s="405" t="s">
        <v>442</v>
      </c>
      <c r="B24" t="s">
        <v>363</v>
      </c>
      <c r="C24" s="406" t="s">
        <v>443</v>
      </c>
      <c r="D24" s="405" t="s">
        <v>396</v>
      </c>
      <c r="E24" s="405" t="s">
        <v>401</v>
      </c>
      <c r="F24" s="405" t="s">
        <v>250</v>
      </c>
    </row>
    <row r="25" spans="1:6" x14ac:dyDescent="0.25">
      <c r="A25" s="405" t="s">
        <v>444</v>
      </c>
      <c r="B25" t="s">
        <v>363</v>
      </c>
      <c r="C25" s="406" t="s">
        <v>445</v>
      </c>
      <c r="D25" s="405" t="s">
        <v>396</v>
      </c>
      <c r="E25" s="405" t="s">
        <v>396</v>
      </c>
      <c r="F25" s="405" t="s">
        <v>250</v>
      </c>
    </row>
    <row r="26" spans="1:6" x14ac:dyDescent="0.25">
      <c r="A26" s="405" t="s">
        <v>446</v>
      </c>
      <c r="B26" t="s">
        <v>363</v>
      </c>
      <c r="C26" s="406" t="s">
        <v>447</v>
      </c>
      <c r="D26" s="405" t="s">
        <v>396</v>
      </c>
      <c r="E26" s="405" t="s">
        <v>396</v>
      </c>
      <c r="F26" s="405" t="s">
        <v>249</v>
      </c>
    </row>
    <row r="27" spans="1:6" x14ac:dyDescent="0.25">
      <c r="A27" s="405" t="s">
        <v>448</v>
      </c>
      <c r="B27" t="s">
        <v>363</v>
      </c>
      <c r="C27" s="406" t="s">
        <v>449</v>
      </c>
      <c r="D27" s="405" t="s">
        <v>396</v>
      </c>
      <c r="E27" s="405" t="s">
        <v>396</v>
      </c>
      <c r="F27" s="405" t="s">
        <v>249</v>
      </c>
    </row>
    <row r="28" spans="1:6" x14ac:dyDescent="0.25">
      <c r="A28" s="405" t="s">
        <v>450</v>
      </c>
      <c r="B28" t="s">
        <v>363</v>
      </c>
      <c r="C28" s="406" t="s">
        <v>451</v>
      </c>
      <c r="D28" s="405" t="s">
        <v>396</v>
      </c>
      <c r="E28" s="405" t="s">
        <v>396</v>
      </c>
      <c r="F28" s="405" t="s">
        <v>249</v>
      </c>
    </row>
    <row r="29" spans="1:6" x14ac:dyDescent="0.25">
      <c r="A29" s="405" t="s">
        <v>452</v>
      </c>
      <c r="B29" t="s">
        <v>363</v>
      </c>
      <c r="C29" s="406" t="s">
        <v>453</v>
      </c>
      <c r="D29" s="405" t="s">
        <v>396</v>
      </c>
      <c r="E29" s="405" t="s">
        <v>396</v>
      </c>
      <c r="F29" s="405" t="s">
        <v>249</v>
      </c>
    </row>
    <row r="30" spans="1:6" x14ac:dyDescent="0.25">
      <c r="A30" s="405" t="s">
        <v>454</v>
      </c>
      <c r="B30" t="s">
        <v>363</v>
      </c>
      <c r="C30" s="406" t="s">
        <v>455</v>
      </c>
      <c r="D30" s="405" t="s">
        <v>396</v>
      </c>
      <c r="E30" s="405" t="s">
        <v>396</v>
      </c>
      <c r="F30" s="405" t="s">
        <v>249</v>
      </c>
    </row>
    <row r="31" spans="1:6" x14ac:dyDescent="0.25">
      <c r="A31" s="405" t="s">
        <v>456</v>
      </c>
      <c r="B31" t="s">
        <v>363</v>
      </c>
      <c r="C31" s="406" t="s">
        <v>457</v>
      </c>
      <c r="D31" s="405" t="s">
        <v>396</v>
      </c>
      <c r="E31" s="405" t="s">
        <v>396</v>
      </c>
      <c r="F31" s="405" t="s">
        <v>250</v>
      </c>
    </row>
    <row r="32" spans="1:6" x14ac:dyDescent="0.25">
      <c r="A32" s="405" t="s">
        <v>458</v>
      </c>
      <c r="B32" t="s">
        <v>363</v>
      </c>
      <c r="C32" s="406" t="s">
        <v>459</v>
      </c>
      <c r="D32" s="405" t="s">
        <v>396</v>
      </c>
      <c r="E32" s="405" t="s">
        <v>396</v>
      </c>
      <c r="F32" s="405" t="s">
        <v>249</v>
      </c>
    </row>
    <row r="33" spans="1:6" x14ac:dyDescent="0.25">
      <c r="A33" s="405" t="s">
        <v>460</v>
      </c>
      <c r="B33" t="s">
        <v>363</v>
      </c>
      <c r="C33" s="406" t="s">
        <v>461</v>
      </c>
      <c r="D33" s="405" t="s">
        <v>396</v>
      </c>
      <c r="E33" s="405" t="s">
        <v>396</v>
      </c>
      <c r="F33" s="405" t="s">
        <v>249</v>
      </c>
    </row>
    <row r="34" spans="1:6" x14ac:dyDescent="0.25">
      <c r="A34" s="405" t="s">
        <v>462</v>
      </c>
      <c r="B34" t="s">
        <v>363</v>
      </c>
      <c r="C34" s="406" t="s">
        <v>463</v>
      </c>
      <c r="D34" s="405" t="s">
        <v>396</v>
      </c>
      <c r="E34" s="405" t="s">
        <v>396</v>
      </c>
      <c r="F34" s="405" t="s">
        <v>249</v>
      </c>
    </row>
    <row r="35" spans="1:6" x14ac:dyDescent="0.25">
      <c r="A35" s="405" t="s">
        <v>464</v>
      </c>
      <c r="B35" t="s">
        <v>363</v>
      </c>
      <c r="C35" s="406" t="s">
        <v>465</v>
      </c>
      <c r="D35" s="405" t="s">
        <v>396</v>
      </c>
      <c r="E35" s="405" t="s">
        <v>396</v>
      </c>
      <c r="F35" s="405" t="s">
        <v>249</v>
      </c>
    </row>
    <row r="36" spans="1:6" x14ac:dyDescent="0.25">
      <c r="A36" s="405" t="s">
        <v>466</v>
      </c>
      <c r="B36" t="s">
        <v>363</v>
      </c>
      <c r="C36" s="406" t="s">
        <v>467</v>
      </c>
      <c r="D36" s="405" t="s">
        <v>396</v>
      </c>
      <c r="E36" s="405" t="s">
        <v>396</v>
      </c>
      <c r="F36" s="405" t="s">
        <v>250</v>
      </c>
    </row>
    <row r="37" spans="1:6" x14ac:dyDescent="0.25">
      <c r="A37" s="405" t="s">
        <v>470</v>
      </c>
      <c r="B37" t="s">
        <v>363</v>
      </c>
      <c r="C37" s="406" t="s">
        <v>471</v>
      </c>
      <c r="D37" s="405" t="s">
        <v>396</v>
      </c>
      <c r="E37" s="405" t="s">
        <v>396</v>
      </c>
      <c r="F37" s="405" t="s">
        <v>250</v>
      </c>
    </row>
    <row r="38" spans="1:6" x14ac:dyDescent="0.25">
      <c r="A38" s="405" t="s">
        <v>472</v>
      </c>
      <c r="B38" t="s">
        <v>363</v>
      </c>
      <c r="C38" s="406" t="s">
        <v>473</v>
      </c>
      <c r="D38" s="405" t="s">
        <v>396</v>
      </c>
      <c r="E38" s="405" t="s">
        <v>474</v>
      </c>
      <c r="F38" s="405" t="s">
        <v>249</v>
      </c>
    </row>
    <row r="39" spans="1:6" x14ac:dyDescent="0.25">
      <c r="A39" s="405" t="s">
        <v>475</v>
      </c>
      <c r="B39" t="s">
        <v>363</v>
      </c>
      <c r="C39" s="406" t="s">
        <v>476</v>
      </c>
      <c r="D39" s="405" t="s">
        <v>396</v>
      </c>
      <c r="E39" s="405" t="s">
        <v>474</v>
      </c>
      <c r="F39" s="405" t="s">
        <v>249</v>
      </c>
    </row>
    <row r="40" spans="1:6" x14ac:dyDescent="0.25">
      <c r="A40" s="405" t="s">
        <v>477</v>
      </c>
      <c r="B40" t="s">
        <v>363</v>
      </c>
      <c r="C40" s="406" t="s">
        <v>478</v>
      </c>
      <c r="D40" s="405" t="s">
        <v>396</v>
      </c>
      <c r="E40" s="405" t="s">
        <v>474</v>
      </c>
      <c r="F40" s="405" t="s">
        <v>249</v>
      </c>
    </row>
    <row r="41" spans="1:6" x14ac:dyDescent="0.25">
      <c r="A41" s="405" t="s">
        <v>479</v>
      </c>
      <c r="B41" t="s">
        <v>363</v>
      </c>
      <c r="C41" s="406" t="s">
        <v>480</v>
      </c>
      <c r="D41" s="405" t="s">
        <v>396</v>
      </c>
      <c r="E41" s="405" t="s">
        <v>474</v>
      </c>
      <c r="F41" s="405" t="s">
        <v>250</v>
      </c>
    </row>
    <row r="42" spans="1:6" x14ac:dyDescent="0.25">
      <c r="A42" s="405" t="s">
        <v>481</v>
      </c>
      <c r="B42" t="s">
        <v>363</v>
      </c>
      <c r="C42" s="406" t="s">
        <v>482</v>
      </c>
      <c r="D42" s="405" t="s">
        <v>396</v>
      </c>
      <c r="E42" s="405" t="s">
        <v>474</v>
      </c>
      <c r="F42" s="405" t="s">
        <v>249</v>
      </c>
    </row>
    <row r="43" spans="1:6" x14ac:dyDescent="0.25">
      <c r="A43" s="405" t="s">
        <v>483</v>
      </c>
      <c r="B43" t="s">
        <v>363</v>
      </c>
      <c r="C43" s="406" t="s">
        <v>484</v>
      </c>
      <c r="D43" s="405" t="s">
        <v>396</v>
      </c>
      <c r="E43" s="405" t="s">
        <v>474</v>
      </c>
      <c r="F43" s="405" t="s">
        <v>250</v>
      </c>
    </row>
    <row r="44" spans="1:6" x14ac:dyDescent="0.25">
      <c r="A44" s="405" t="s">
        <v>485</v>
      </c>
      <c r="B44" t="s">
        <v>363</v>
      </c>
      <c r="C44" s="406" t="s">
        <v>486</v>
      </c>
      <c r="D44" s="405" t="s">
        <v>396</v>
      </c>
      <c r="E44" s="405" t="s">
        <v>474</v>
      </c>
      <c r="F44" s="405" t="s">
        <v>249</v>
      </c>
    </row>
    <row r="45" spans="1:6" x14ac:dyDescent="0.25">
      <c r="A45" s="405" t="s">
        <v>487</v>
      </c>
      <c r="B45" t="s">
        <v>363</v>
      </c>
      <c r="C45" s="406" t="s">
        <v>488</v>
      </c>
      <c r="D45" s="405" t="s">
        <v>396</v>
      </c>
      <c r="E45" s="405" t="s">
        <v>474</v>
      </c>
      <c r="F45" s="405" t="s">
        <v>250</v>
      </c>
    </row>
    <row r="46" spans="1:6" x14ac:dyDescent="0.25">
      <c r="A46" s="405" t="s">
        <v>489</v>
      </c>
      <c r="B46" t="s">
        <v>364</v>
      </c>
      <c r="C46" s="406" t="s">
        <v>490</v>
      </c>
      <c r="D46" s="405" t="s">
        <v>1770</v>
      </c>
      <c r="E46" s="405" t="s">
        <v>474</v>
      </c>
      <c r="F46" s="405" t="s">
        <v>249</v>
      </c>
    </row>
    <row r="47" spans="1:6" x14ac:dyDescent="0.25">
      <c r="A47" s="405" t="s">
        <v>491</v>
      </c>
      <c r="B47" t="s">
        <v>364</v>
      </c>
      <c r="C47" s="406" t="s">
        <v>492</v>
      </c>
      <c r="D47" s="405" t="s">
        <v>1770</v>
      </c>
      <c r="E47" s="405" t="s">
        <v>474</v>
      </c>
      <c r="F47" s="405" t="s">
        <v>250</v>
      </c>
    </row>
    <row r="48" spans="1:6" x14ac:dyDescent="0.25">
      <c r="A48" s="405" t="s">
        <v>493</v>
      </c>
      <c r="B48" t="s">
        <v>363</v>
      </c>
      <c r="C48" s="406" t="s">
        <v>494</v>
      </c>
      <c r="D48" s="405" t="s">
        <v>396</v>
      </c>
      <c r="E48" s="405" t="s">
        <v>396</v>
      </c>
      <c r="F48" s="405" t="s">
        <v>250</v>
      </c>
    </row>
    <row r="49" spans="1:6" x14ac:dyDescent="0.25">
      <c r="A49" s="405" t="s">
        <v>495</v>
      </c>
      <c r="B49" t="s">
        <v>364</v>
      </c>
      <c r="C49" s="406" t="s">
        <v>496</v>
      </c>
      <c r="D49" s="405" t="s">
        <v>1770</v>
      </c>
      <c r="E49" s="405" t="s">
        <v>249</v>
      </c>
      <c r="F49" s="405" t="s">
        <v>249</v>
      </c>
    </row>
    <row r="50" spans="1:6" x14ac:dyDescent="0.25">
      <c r="A50" s="405" t="s">
        <v>497</v>
      </c>
      <c r="B50" t="s">
        <v>363</v>
      </c>
      <c r="C50" s="406" t="s">
        <v>498</v>
      </c>
      <c r="D50" s="405" t="s">
        <v>396</v>
      </c>
      <c r="E50" s="405" t="s">
        <v>474</v>
      </c>
      <c r="F50" s="405" t="s">
        <v>249</v>
      </c>
    </row>
    <row r="51" spans="1:6" x14ac:dyDescent="0.25">
      <c r="A51" s="405" t="s">
        <v>499</v>
      </c>
      <c r="B51" t="s">
        <v>364</v>
      </c>
      <c r="C51" s="406" t="s">
        <v>500</v>
      </c>
      <c r="D51" s="405" t="s">
        <v>1770</v>
      </c>
      <c r="E51" s="405" t="s">
        <v>474</v>
      </c>
      <c r="F51" s="405" t="s">
        <v>250</v>
      </c>
    </row>
    <row r="52" spans="1:6" x14ac:dyDescent="0.25">
      <c r="A52" s="405" t="s">
        <v>501</v>
      </c>
      <c r="B52" t="s">
        <v>363</v>
      </c>
      <c r="C52" s="406" t="s">
        <v>502</v>
      </c>
      <c r="D52" s="405" t="s">
        <v>396</v>
      </c>
      <c r="E52" s="405" t="s">
        <v>474</v>
      </c>
      <c r="F52" s="405" t="s">
        <v>249</v>
      </c>
    </row>
    <row r="53" spans="1:6" x14ac:dyDescent="0.25">
      <c r="A53" s="405" t="s">
        <v>503</v>
      </c>
      <c r="B53" t="s">
        <v>363</v>
      </c>
      <c r="C53" s="406" t="s">
        <v>504</v>
      </c>
      <c r="D53" s="405" t="s">
        <v>396</v>
      </c>
      <c r="E53" s="405" t="s">
        <v>474</v>
      </c>
      <c r="F53" s="405" t="s">
        <v>249</v>
      </c>
    </row>
    <row r="54" spans="1:6" x14ac:dyDescent="0.25">
      <c r="A54" s="405" t="s">
        <v>505</v>
      </c>
      <c r="B54" t="s">
        <v>363</v>
      </c>
      <c r="C54" s="406" t="s">
        <v>506</v>
      </c>
      <c r="D54" s="405" t="s">
        <v>396</v>
      </c>
      <c r="E54" s="405" t="s">
        <v>396</v>
      </c>
      <c r="F54" s="405" t="s">
        <v>250</v>
      </c>
    </row>
    <row r="55" spans="1:6" x14ac:dyDescent="0.25">
      <c r="A55" s="405" t="s">
        <v>507</v>
      </c>
      <c r="B55" t="s">
        <v>363</v>
      </c>
      <c r="C55" s="406" t="s">
        <v>508</v>
      </c>
      <c r="D55" s="405" t="s">
        <v>396</v>
      </c>
      <c r="E55" s="405" t="s">
        <v>396</v>
      </c>
      <c r="F55" s="405" t="s">
        <v>250</v>
      </c>
    </row>
    <row r="56" spans="1:6" x14ac:dyDescent="0.25">
      <c r="A56" s="405" t="s">
        <v>509</v>
      </c>
      <c r="B56" t="s">
        <v>363</v>
      </c>
      <c r="C56" s="406" t="s">
        <v>510</v>
      </c>
      <c r="D56" s="405" t="s">
        <v>396</v>
      </c>
      <c r="E56" s="405" t="s">
        <v>401</v>
      </c>
      <c r="F56" s="405" t="s">
        <v>249</v>
      </c>
    </row>
    <row r="57" spans="1:6" x14ac:dyDescent="0.25">
      <c r="A57" s="405" t="s">
        <v>511</v>
      </c>
      <c r="B57" t="s">
        <v>363</v>
      </c>
      <c r="C57" s="406" t="s">
        <v>512</v>
      </c>
      <c r="D57" s="405" t="s">
        <v>396</v>
      </c>
      <c r="E57" s="405" t="s">
        <v>401</v>
      </c>
      <c r="F57" s="405" t="s">
        <v>249</v>
      </c>
    </row>
    <row r="58" spans="1:6" x14ac:dyDescent="0.25">
      <c r="A58" s="405" t="s">
        <v>513</v>
      </c>
      <c r="B58" t="s">
        <v>363</v>
      </c>
      <c r="C58" s="406" t="s">
        <v>514</v>
      </c>
      <c r="D58" s="405" t="s">
        <v>396</v>
      </c>
      <c r="E58" s="405" t="s">
        <v>474</v>
      </c>
      <c r="F58" s="405" t="s">
        <v>249</v>
      </c>
    </row>
    <row r="59" spans="1:6" x14ac:dyDescent="0.25">
      <c r="A59" s="405" t="s">
        <v>515</v>
      </c>
      <c r="B59" t="s">
        <v>363</v>
      </c>
      <c r="C59" s="406" t="s">
        <v>516</v>
      </c>
      <c r="D59" s="405" t="s">
        <v>396</v>
      </c>
      <c r="E59" s="405" t="s">
        <v>474</v>
      </c>
      <c r="F59" s="405" t="s">
        <v>249</v>
      </c>
    </row>
    <row r="60" spans="1:6" x14ac:dyDescent="0.25">
      <c r="A60" s="405" t="s">
        <v>517</v>
      </c>
      <c r="B60" t="s">
        <v>363</v>
      </c>
      <c r="C60" s="406" t="s">
        <v>518</v>
      </c>
      <c r="D60" s="405" t="s">
        <v>396</v>
      </c>
      <c r="E60" s="405" t="s">
        <v>474</v>
      </c>
      <c r="F60" s="405" t="s">
        <v>249</v>
      </c>
    </row>
    <row r="61" spans="1:6" x14ac:dyDescent="0.25">
      <c r="A61" s="405" t="s">
        <v>519</v>
      </c>
      <c r="B61" t="s">
        <v>363</v>
      </c>
      <c r="C61" s="406" t="s">
        <v>520</v>
      </c>
      <c r="D61" s="405" t="s">
        <v>396</v>
      </c>
      <c r="E61" s="405" t="s">
        <v>474</v>
      </c>
      <c r="F61" s="405" t="s">
        <v>250</v>
      </c>
    </row>
    <row r="62" spans="1:6" x14ac:dyDescent="0.25">
      <c r="A62" s="405" t="s">
        <v>521</v>
      </c>
      <c r="B62" t="s">
        <v>363</v>
      </c>
      <c r="C62" s="406" t="s">
        <v>522</v>
      </c>
      <c r="D62" s="405" t="s">
        <v>396</v>
      </c>
      <c r="E62" s="405" t="s">
        <v>474</v>
      </c>
      <c r="F62" s="405" t="s">
        <v>249</v>
      </c>
    </row>
    <row r="63" spans="1:6" x14ac:dyDescent="0.25">
      <c r="A63" s="405" t="s">
        <v>523</v>
      </c>
      <c r="B63" t="s">
        <v>363</v>
      </c>
      <c r="C63" s="406" t="s">
        <v>524</v>
      </c>
      <c r="D63" s="405" t="s">
        <v>396</v>
      </c>
      <c r="E63" s="405" t="s">
        <v>396</v>
      </c>
      <c r="F63" s="405" t="s">
        <v>249</v>
      </c>
    </row>
    <row r="64" spans="1:6" x14ac:dyDescent="0.25">
      <c r="A64" s="405" t="s">
        <v>525</v>
      </c>
      <c r="B64" t="s">
        <v>363</v>
      </c>
      <c r="C64" s="406" t="s">
        <v>526</v>
      </c>
      <c r="D64" s="405" t="s">
        <v>396</v>
      </c>
      <c r="E64" s="405" t="s">
        <v>401</v>
      </c>
      <c r="F64" s="405" t="s">
        <v>249</v>
      </c>
    </row>
    <row r="65" spans="1:6" x14ac:dyDescent="0.25">
      <c r="A65" s="405" t="s">
        <v>527</v>
      </c>
      <c r="B65" t="s">
        <v>363</v>
      </c>
      <c r="C65" s="406" t="s">
        <v>528</v>
      </c>
      <c r="D65" s="405" t="s">
        <v>396</v>
      </c>
      <c r="E65" s="405" t="s">
        <v>401</v>
      </c>
      <c r="F65" s="405" t="s">
        <v>250</v>
      </c>
    </row>
    <row r="66" spans="1:6" x14ac:dyDescent="0.25">
      <c r="A66" s="405" t="s">
        <v>529</v>
      </c>
      <c r="B66" t="s">
        <v>363</v>
      </c>
      <c r="C66" s="406" t="s">
        <v>530</v>
      </c>
      <c r="D66" s="405" t="s">
        <v>396</v>
      </c>
      <c r="E66" s="405" t="s">
        <v>401</v>
      </c>
      <c r="F66" s="405" t="s">
        <v>250</v>
      </c>
    </row>
    <row r="67" spans="1:6" x14ac:dyDescent="0.25">
      <c r="A67" s="405" t="s">
        <v>531</v>
      </c>
      <c r="B67" t="s">
        <v>363</v>
      </c>
      <c r="C67" s="406" t="s">
        <v>532</v>
      </c>
      <c r="D67" s="405" t="s">
        <v>396</v>
      </c>
      <c r="E67" s="405" t="s">
        <v>401</v>
      </c>
      <c r="F67" s="405" t="s">
        <v>249</v>
      </c>
    </row>
    <row r="68" spans="1:6" x14ac:dyDescent="0.25">
      <c r="A68" s="405" t="s">
        <v>533</v>
      </c>
      <c r="B68" t="s">
        <v>363</v>
      </c>
      <c r="C68" s="406" t="s">
        <v>534</v>
      </c>
      <c r="D68" s="405" t="s">
        <v>396</v>
      </c>
      <c r="E68" s="405" t="s">
        <v>396</v>
      </c>
      <c r="F68" s="405" t="s">
        <v>249</v>
      </c>
    </row>
    <row r="69" spans="1:6" x14ac:dyDescent="0.25">
      <c r="A69" s="405" t="s">
        <v>535</v>
      </c>
      <c r="B69" t="s">
        <v>363</v>
      </c>
      <c r="C69" s="406" t="s">
        <v>536</v>
      </c>
      <c r="D69" s="405" t="s">
        <v>396</v>
      </c>
      <c r="E69" s="405" t="s">
        <v>401</v>
      </c>
      <c r="F69" s="405" t="s">
        <v>249</v>
      </c>
    </row>
    <row r="70" spans="1:6" x14ac:dyDescent="0.25">
      <c r="A70" s="405" t="s">
        <v>537</v>
      </c>
      <c r="B70" t="s">
        <v>363</v>
      </c>
      <c r="C70" s="406" t="s">
        <v>538</v>
      </c>
      <c r="D70" s="405" t="s">
        <v>396</v>
      </c>
      <c r="E70" s="405" t="s">
        <v>401</v>
      </c>
      <c r="F70" s="405" t="s">
        <v>249</v>
      </c>
    </row>
    <row r="71" spans="1:6" x14ac:dyDescent="0.25">
      <c r="A71" s="405" t="s">
        <v>539</v>
      </c>
      <c r="B71" t="s">
        <v>363</v>
      </c>
      <c r="C71" s="406" t="s">
        <v>540</v>
      </c>
      <c r="D71" s="405" t="s">
        <v>396</v>
      </c>
      <c r="E71" s="405" t="s">
        <v>401</v>
      </c>
      <c r="F71" s="405" t="s">
        <v>250</v>
      </c>
    </row>
    <row r="72" spans="1:6" x14ac:dyDescent="0.25">
      <c r="A72" s="405" t="s">
        <v>541</v>
      </c>
      <c r="B72" t="s">
        <v>363</v>
      </c>
      <c r="C72" s="406" t="s">
        <v>542</v>
      </c>
      <c r="D72" s="405" t="s">
        <v>396</v>
      </c>
      <c r="E72" s="405" t="s">
        <v>401</v>
      </c>
      <c r="F72" s="405" t="s">
        <v>249</v>
      </c>
    </row>
    <row r="73" spans="1:6" x14ac:dyDescent="0.25">
      <c r="A73" s="405" t="s">
        <v>543</v>
      </c>
      <c r="B73" t="s">
        <v>363</v>
      </c>
      <c r="C73" s="406" t="s">
        <v>544</v>
      </c>
      <c r="D73" s="405" t="s">
        <v>396</v>
      </c>
      <c r="E73" s="405" t="s">
        <v>401</v>
      </c>
      <c r="F73" s="405" t="s">
        <v>249</v>
      </c>
    </row>
    <row r="74" spans="1:6" x14ac:dyDescent="0.25">
      <c r="A74" s="405" t="s">
        <v>545</v>
      </c>
      <c r="B74" t="s">
        <v>363</v>
      </c>
      <c r="C74" s="406" t="s">
        <v>546</v>
      </c>
      <c r="D74" s="405" t="s">
        <v>396</v>
      </c>
      <c r="E74" s="405" t="s">
        <v>401</v>
      </c>
      <c r="F74" s="405" t="s">
        <v>249</v>
      </c>
    </row>
    <row r="75" spans="1:6" x14ac:dyDescent="0.25">
      <c r="A75" s="405" t="s">
        <v>547</v>
      </c>
      <c r="B75" t="s">
        <v>363</v>
      </c>
      <c r="C75" s="406" t="s">
        <v>548</v>
      </c>
      <c r="D75" s="405" t="s">
        <v>396</v>
      </c>
      <c r="E75" s="405" t="s">
        <v>401</v>
      </c>
      <c r="F75" s="405" t="s">
        <v>250</v>
      </c>
    </row>
    <row r="76" spans="1:6" x14ac:dyDescent="0.25">
      <c r="A76" s="405" t="s">
        <v>549</v>
      </c>
      <c r="B76" t="s">
        <v>363</v>
      </c>
      <c r="C76" s="406" t="s">
        <v>550</v>
      </c>
      <c r="D76" s="405" t="s">
        <v>396</v>
      </c>
      <c r="E76" s="405" t="s">
        <v>401</v>
      </c>
      <c r="F76" s="405" t="s">
        <v>249</v>
      </c>
    </row>
    <row r="77" spans="1:6" x14ac:dyDescent="0.25">
      <c r="A77" s="405" t="s">
        <v>551</v>
      </c>
      <c r="B77" t="s">
        <v>363</v>
      </c>
      <c r="C77" s="406" t="s">
        <v>552</v>
      </c>
      <c r="D77" s="405" t="s">
        <v>396</v>
      </c>
      <c r="E77" s="405" t="s">
        <v>401</v>
      </c>
      <c r="F77" s="405" t="s">
        <v>250</v>
      </c>
    </row>
    <row r="78" spans="1:6" x14ac:dyDescent="0.25">
      <c r="A78" s="405" t="s">
        <v>553</v>
      </c>
      <c r="B78" t="s">
        <v>363</v>
      </c>
      <c r="C78" s="406" t="s">
        <v>554</v>
      </c>
      <c r="D78" s="405" t="s">
        <v>396</v>
      </c>
      <c r="E78" s="405" t="s">
        <v>401</v>
      </c>
      <c r="F78" s="405" t="s">
        <v>249</v>
      </c>
    </row>
    <row r="79" spans="1:6" x14ac:dyDescent="0.25">
      <c r="A79" s="405" t="s">
        <v>555</v>
      </c>
      <c r="B79" t="s">
        <v>363</v>
      </c>
      <c r="C79" s="406" t="s">
        <v>556</v>
      </c>
      <c r="D79" s="405" t="s">
        <v>396</v>
      </c>
      <c r="E79" s="405" t="s">
        <v>557</v>
      </c>
      <c r="F79" s="405" t="s">
        <v>249</v>
      </c>
    </row>
    <row r="80" spans="1:6" x14ac:dyDescent="0.25">
      <c r="A80" s="405" t="s">
        <v>558</v>
      </c>
      <c r="B80" t="s">
        <v>363</v>
      </c>
      <c r="C80" s="406" t="s">
        <v>559</v>
      </c>
      <c r="D80" s="405" t="s">
        <v>396</v>
      </c>
      <c r="E80" s="405" t="s">
        <v>396</v>
      </c>
      <c r="F80" s="405" t="s">
        <v>249</v>
      </c>
    </row>
    <row r="81" spans="1:6" x14ac:dyDescent="0.25">
      <c r="A81" s="405" t="s">
        <v>560</v>
      </c>
      <c r="B81" t="s">
        <v>363</v>
      </c>
      <c r="C81" s="406" t="s">
        <v>561</v>
      </c>
      <c r="D81" s="405" t="s">
        <v>396</v>
      </c>
      <c r="E81" s="405" t="s">
        <v>401</v>
      </c>
      <c r="F81" s="405" t="s">
        <v>249</v>
      </c>
    </row>
    <row r="82" spans="1:6" x14ac:dyDescent="0.25">
      <c r="A82" s="405" t="s">
        <v>562</v>
      </c>
      <c r="B82" t="s">
        <v>363</v>
      </c>
      <c r="C82" s="406" t="s">
        <v>563</v>
      </c>
      <c r="D82" s="405" t="s">
        <v>396</v>
      </c>
      <c r="E82" s="405" t="s">
        <v>557</v>
      </c>
      <c r="F82" s="405" t="s">
        <v>249</v>
      </c>
    </row>
    <row r="83" spans="1:6" x14ac:dyDescent="0.25">
      <c r="A83" s="405" t="s">
        <v>564</v>
      </c>
      <c r="B83" t="s">
        <v>363</v>
      </c>
      <c r="C83" s="406" t="s">
        <v>565</v>
      </c>
      <c r="D83" s="405" t="s">
        <v>396</v>
      </c>
      <c r="E83" s="405" t="s">
        <v>557</v>
      </c>
      <c r="F83" s="405" t="s">
        <v>249</v>
      </c>
    </row>
    <row r="84" spans="1:6" x14ac:dyDescent="0.25">
      <c r="A84" s="405" t="s">
        <v>566</v>
      </c>
      <c r="B84" t="s">
        <v>363</v>
      </c>
      <c r="C84" s="406" t="s">
        <v>567</v>
      </c>
      <c r="D84" s="405" t="s">
        <v>396</v>
      </c>
      <c r="E84" s="405" t="s">
        <v>557</v>
      </c>
      <c r="F84" s="405" t="s">
        <v>249</v>
      </c>
    </row>
    <row r="85" spans="1:6" x14ac:dyDescent="0.25">
      <c r="A85" s="405" t="s">
        <v>568</v>
      </c>
      <c r="B85" t="s">
        <v>363</v>
      </c>
      <c r="C85" s="406" t="s">
        <v>569</v>
      </c>
      <c r="D85" s="405" t="s">
        <v>396</v>
      </c>
      <c r="E85" s="405" t="s">
        <v>396</v>
      </c>
      <c r="F85" s="405" t="s">
        <v>250</v>
      </c>
    </row>
    <row r="86" spans="1:6" x14ac:dyDescent="0.25">
      <c r="A86" s="405" t="s">
        <v>570</v>
      </c>
      <c r="B86" t="s">
        <v>364</v>
      </c>
      <c r="C86" s="406" t="s">
        <v>571</v>
      </c>
      <c r="D86" s="405" t="s">
        <v>1770</v>
      </c>
      <c r="E86" s="405" t="s">
        <v>557</v>
      </c>
      <c r="F86" s="405" t="s">
        <v>250</v>
      </c>
    </row>
    <row r="87" spans="1:6" x14ac:dyDescent="0.25">
      <c r="A87" s="405" t="s">
        <v>572</v>
      </c>
      <c r="B87" t="s">
        <v>363</v>
      </c>
      <c r="C87" s="406" t="s">
        <v>573</v>
      </c>
      <c r="D87" s="405" t="s">
        <v>396</v>
      </c>
      <c r="E87" s="405" t="s">
        <v>557</v>
      </c>
      <c r="F87" s="405" t="s">
        <v>249</v>
      </c>
    </row>
    <row r="88" spans="1:6" x14ac:dyDescent="0.25">
      <c r="A88" s="405" t="s">
        <v>574</v>
      </c>
      <c r="B88" t="s">
        <v>363</v>
      </c>
      <c r="C88" s="406" t="s">
        <v>575</v>
      </c>
      <c r="D88" s="405" t="s">
        <v>396</v>
      </c>
      <c r="E88" s="405" t="s">
        <v>557</v>
      </c>
      <c r="F88" s="405" t="s">
        <v>249</v>
      </c>
    </row>
    <row r="89" spans="1:6" x14ac:dyDescent="0.25">
      <c r="A89" s="405" t="s">
        <v>576</v>
      </c>
      <c r="B89" t="s">
        <v>363</v>
      </c>
      <c r="C89" s="406" t="s">
        <v>577</v>
      </c>
      <c r="D89" s="405" t="s">
        <v>396</v>
      </c>
      <c r="E89" s="405" t="s">
        <v>557</v>
      </c>
      <c r="F89" s="405" t="s">
        <v>249</v>
      </c>
    </row>
    <row r="90" spans="1:6" x14ac:dyDescent="0.25">
      <c r="A90" s="405" t="s">
        <v>578</v>
      </c>
      <c r="B90" t="s">
        <v>363</v>
      </c>
      <c r="C90" s="406" t="s">
        <v>579</v>
      </c>
      <c r="D90" s="405" t="s">
        <v>396</v>
      </c>
      <c r="E90" s="405" t="s">
        <v>401</v>
      </c>
      <c r="F90" s="405" t="s">
        <v>250</v>
      </c>
    </row>
    <row r="91" spans="1:6" x14ac:dyDescent="0.25">
      <c r="A91" s="405" t="s">
        <v>580</v>
      </c>
      <c r="B91" t="s">
        <v>363</v>
      </c>
      <c r="C91" s="406" t="s">
        <v>581</v>
      </c>
      <c r="D91" s="405" t="s">
        <v>396</v>
      </c>
      <c r="E91" s="405" t="s">
        <v>401</v>
      </c>
      <c r="F91" s="405" t="s">
        <v>249</v>
      </c>
    </row>
    <row r="92" spans="1:6" x14ac:dyDescent="0.25">
      <c r="A92" s="405" t="s">
        <v>582</v>
      </c>
      <c r="B92" t="s">
        <v>363</v>
      </c>
      <c r="C92" s="406" t="s">
        <v>583</v>
      </c>
      <c r="D92" s="405" t="s">
        <v>396</v>
      </c>
      <c r="E92" s="405" t="s">
        <v>557</v>
      </c>
      <c r="F92" s="405" t="s">
        <v>249</v>
      </c>
    </row>
    <row r="93" spans="1:6" x14ac:dyDescent="0.25">
      <c r="A93" s="405" t="s">
        <v>584</v>
      </c>
      <c r="B93" t="s">
        <v>364</v>
      </c>
      <c r="C93" s="406" t="s">
        <v>585</v>
      </c>
      <c r="D93" s="405" t="s">
        <v>1770</v>
      </c>
      <c r="E93" s="405" t="s">
        <v>557</v>
      </c>
      <c r="F93" s="405" t="s">
        <v>250</v>
      </c>
    </row>
    <row r="94" spans="1:6" x14ac:dyDescent="0.25">
      <c r="A94" s="405" t="s">
        <v>586</v>
      </c>
      <c r="B94" t="s">
        <v>363</v>
      </c>
      <c r="C94" s="406" t="s">
        <v>587</v>
      </c>
      <c r="D94" s="405" t="s">
        <v>396</v>
      </c>
      <c r="E94" s="405" t="s">
        <v>401</v>
      </c>
      <c r="F94" s="405" t="s">
        <v>250</v>
      </c>
    </row>
    <row r="95" spans="1:6" x14ac:dyDescent="0.25">
      <c r="A95" s="405" t="s">
        <v>588</v>
      </c>
      <c r="B95" t="s">
        <v>363</v>
      </c>
      <c r="C95" s="406" t="s">
        <v>589</v>
      </c>
      <c r="D95" s="405" t="s">
        <v>396</v>
      </c>
      <c r="E95" s="405" t="s">
        <v>557</v>
      </c>
      <c r="F95" s="405" t="s">
        <v>249</v>
      </c>
    </row>
    <row r="96" spans="1:6" x14ac:dyDescent="0.25">
      <c r="A96" s="405" t="s">
        <v>590</v>
      </c>
      <c r="B96" t="s">
        <v>363</v>
      </c>
      <c r="C96" s="406" t="s">
        <v>591</v>
      </c>
      <c r="D96" s="405" t="s">
        <v>396</v>
      </c>
      <c r="E96" s="405" t="s">
        <v>401</v>
      </c>
      <c r="F96" s="405" t="s">
        <v>249</v>
      </c>
    </row>
    <row r="97" spans="1:6" x14ac:dyDescent="0.25">
      <c r="A97" s="405" t="s">
        <v>592</v>
      </c>
      <c r="B97" t="s">
        <v>363</v>
      </c>
      <c r="C97" s="406" t="s">
        <v>593</v>
      </c>
      <c r="D97" s="405" t="s">
        <v>396</v>
      </c>
      <c r="E97" s="405" t="s">
        <v>401</v>
      </c>
      <c r="F97" s="405" t="s">
        <v>249</v>
      </c>
    </row>
    <row r="98" spans="1:6" x14ac:dyDescent="0.25">
      <c r="A98" s="405" t="s">
        <v>594</v>
      </c>
      <c r="B98" t="s">
        <v>363</v>
      </c>
      <c r="C98" s="406" t="s">
        <v>595</v>
      </c>
      <c r="D98" s="405" t="s">
        <v>396</v>
      </c>
      <c r="E98" s="405" t="s">
        <v>401</v>
      </c>
      <c r="F98" s="405" t="s">
        <v>249</v>
      </c>
    </row>
    <row r="99" spans="1:6" x14ac:dyDescent="0.25">
      <c r="A99" s="405" t="s">
        <v>596</v>
      </c>
      <c r="B99" t="s">
        <v>363</v>
      </c>
      <c r="C99" s="406" t="s">
        <v>597</v>
      </c>
      <c r="D99" s="405" t="s">
        <v>396</v>
      </c>
      <c r="E99" s="405" t="s">
        <v>401</v>
      </c>
      <c r="F99" s="405" t="s">
        <v>250</v>
      </c>
    </row>
    <row r="100" spans="1:6" x14ac:dyDescent="0.25">
      <c r="A100" s="405" t="s">
        <v>598</v>
      </c>
      <c r="B100" t="s">
        <v>363</v>
      </c>
      <c r="C100" s="406" t="s">
        <v>599</v>
      </c>
      <c r="D100" s="405" t="s">
        <v>396</v>
      </c>
      <c r="E100" s="405" t="s">
        <v>401</v>
      </c>
      <c r="F100" s="405" t="s">
        <v>249</v>
      </c>
    </row>
    <row r="101" spans="1:6" x14ac:dyDescent="0.25">
      <c r="A101" s="405" t="s">
        <v>600</v>
      </c>
      <c r="B101" t="s">
        <v>364</v>
      </c>
      <c r="C101" s="406" t="s">
        <v>601</v>
      </c>
      <c r="D101" s="405" t="s">
        <v>1770</v>
      </c>
      <c r="E101" s="405" t="s">
        <v>249</v>
      </c>
      <c r="F101" s="405" t="s">
        <v>250</v>
      </c>
    </row>
    <row r="102" spans="1:6" x14ac:dyDescent="0.25">
      <c r="A102" s="405" t="s">
        <v>602</v>
      </c>
      <c r="B102" t="s">
        <v>363</v>
      </c>
      <c r="C102" s="406" t="s">
        <v>603</v>
      </c>
      <c r="D102" s="405" t="s">
        <v>396</v>
      </c>
      <c r="E102" s="405" t="s">
        <v>401</v>
      </c>
      <c r="F102" s="405" t="s">
        <v>249</v>
      </c>
    </row>
    <row r="103" spans="1:6" x14ac:dyDescent="0.25">
      <c r="A103" s="405" t="s">
        <v>604</v>
      </c>
      <c r="B103" t="s">
        <v>363</v>
      </c>
      <c r="C103" s="406" t="s">
        <v>605</v>
      </c>
      <c r="D103" s="405" t="s">
        <v>396</v>
      </c>
      <c r="E103" s="405" t="s">
        <v>401</v>
      </c>
      <c r="F103" s="405" t="s">
        <v>250</v>
      </c>
    </row>
    <row r="104" spans="1:6" x14ac:dyDescent="0.25">
      <c r="A104" s="405" t="s">
        <v>606</v>
      </c>
      <c r="B104" t="s">
        <v>363</v>
      </c>
      <c r="C104" s="406" t="s">
        <v>607</v>
      </c>
      <c r="D104" s="405" t="s">
        <v>396</v>
      </c>
      <c r="E104" s="405" t="s">
        <v>401</v>
      </c>
      <c r="F104" s="405" t="s">
        <v>249</v>
      </c>
    </row>
    <row r="105" spans="1:6" x14ac:dyDescent="0.25">
      <c r="A105" s="405" t="s">
        <v>608</v>
      </c>
      <c r="B105" t="s">
        <v>364</v>
      </c>
      <c r="C105" s="406" t="s">
        <v>609</v>
      </c>
      <c r="D105" s="405" t="s">
        <v>1770</v>
      </c>
      <c r="E105" s="405" t="s">
        <v>249</v>
      </c>
      <c r="F105" s="405" t="s">
        <v>249</v>
      </c>
    </row>
    <row r="106" spans="1:6" x14ac:dyDescent="0.25">
      <c r="A106" s="405" t="s">
        <v>610</v>
      </c>
      <c r="B106" t="s">
        <v>363</v>
      </c>
      <c r="C106" s="406" t="s">
        <v>611</v>
      </c>
      <c r="D106" s="405" t="s">
        <v>396</v>
      </c>
      <c r="E106" s="405" t="s">
        <v>401</v>
      </c>
      <c r="F106" s="405" t="s">
        <v>249</v>
      </c>
    </row>
    <row r="107" spans="1:6" x14ac:dyDescent="0.25">
      <c r="A107" s="405" t="s">
        <v>612</v>
      </c>
      <c r="B107" t="s">
        <v>363</v>
      </c>
      <c r="C107" s="406" t="s">
        <v>613</v>
      </c>
      <c r="D107" s="405" t="s">
        <v>396</v>
      </c>
      <c r="E107" s="405" t="s">
        <v>401</v>
      </c>
      <c r="F107" s="405" t="s">
        <v>250</v>
      </c>
    </row>
    <row r="108" spans="1:6" x14ac:dyDescent="0.25">
      <c r="A108" s="405" t="s">
        <v>614</v>
      </c>
      <c r="B108" t="s">
        <v>363</v>
      </c>
      <c r="C108" s="406" t="s">
        <v>615</v>
      </c>
      <c r="D108" s="405" t="s">
        <v>396</v>
      </c>
      <c r="E108" s="405" t="s">
        <v>401</v>
      </c>
      <c r="F108" s="405" t="s">
        <v>249</v>
      </c>
    </row>
    <row r="109" spans="1:6" x14ac:dyDescent="0.25">
      <c r="A109" s="405" t="s">
        <v>616</v>
      </c>
      <c r="B109" t="s">
        <v>363</v>
      </c>
      <c r="C109" s="406" t="s">
        <v>617</v>
      </c>
      <c r="D109" s="405" t="s">
        <v>396</v>
      </c>
      <c r="E109" s="405" t="s">
        <v>401</v>
      </c>
      <c r="F109" s="405" t="s">
        <v>249</v>
      </c>
    </row>
    <row r="110" spans="1:6" x14ac:dyDescent="0.25">
      <c r="A110" s="405" t="s">
        <v>618</v>
      </c>
      <c r="B110" t="s">
        <v>363</v>
      </c>
      <c r="C110" s="406" t="s">
        <v>619</v>
      </c>
      <c r="D110" s="405" t="s">
        <v>396</v>
      </c>
      <c r="E110" s="405" t="s">
        <v>401</v>
      </c>
      <c r="F110" s="405" t="s">
        <v>250</v>
      </c>
    </row>
    <row r="111" spans="1:6" x14ac:dyDescent="0.25">
      <c r="A111" s="405" t="s">
        <v>620</v>
      </c>
      <c r="B111" t="s">
        <v>363</v>
      </c>
      <c r="C111" s="406" t="s">
        <v>621</v>
      </c>
      <c r="D111" s="405" t="s">
        <v>396</v>
      </c>
      <c r="E111" s="405" t="s">
        <v>401</v>
      </c>
      <c r="F111" s="405" t="s">
        <v>249</v>
      </c>
    </row>
    <row r="112" spans="1:6" x14ac:dyDescent="0.25">
      <c r="A112" s="405" t="s">
        <v>622</v>
      </c>
      <c r="B112" t="s">
        <v>363</v>
      </c>
      <c r="C112" s="406" t="s">
        <v>623</v>
      </c>
      <c r="D112" s="405" t="s">
        <v>396</v>
      </c>
      <c r="E112" s="405" t="s">
        <v>401</v>
      </c>
      <c r="F112" s="405" t="s">
        <v>250</v>
      </c>
    </row>
    <row r="113" spans="1:6" x14ac:dyDescent="0.25">
      <c r="A113" s="405" t="s">
        <v>624</v>
      </c>
      <c r="B113" t="s">
        <v>363</v>
      </c>
      <c r="C113" s="406" t="s">
        <v>625</v>
      </c>
      <c r="D113" s="405" t="s">
        <v>396</v>
      </c>
      <c r="E113" s="405" t="s">
        <v>401</v>
      </c>
      <c r="F113" s="405" t="s">
        <v>249</v>
      </c>
    </row>
    <row r="114" spans="1:6" x14ac:dyDescent="0.25">
      <c r="A114" s="405" t="s">
        <v>626</v>
      </c>
      <c r="B114" t="s">
        <v>363</v>
      </c>
      <c r="C114" s="406" t="s">
        <v>627</v>
      </c>
      <c r="D114" s="405" t="s">
        <v>396</v>
      </c>
      <c r="E114" s="405" t="s">
        <v>401</v>
      </c>
      <c r="F114" s="405" t="s">
        <v>250</v>
      </c>
    </row>
    <row r="115" spans="1:6" x14ac:dyDescent="0.25">
      <c r="A115" s="405" t="s">
        <v>628</v>
      </c>
      <c r="B115" t="s">
        <v>363</v>
      </c>
      <c r="C115" s="406" t="s">
        <v>629</v>
      </c>
      <c r="D115" s="405" t="s">
        <v>396</v>
      </c>
      <c r="E115" s="405" t="s">
        <v>401</v>
      </c>
      <c r="F115" s="405" t="s">
        <v>249</v>
      </c>
    </row>
    <row r="116" spans="1:6" x14ac:dyDescent="0.25">
      <c r="A116" s="405" t="s">
        <v>630</v>
      </c>
      <c r="B116" t="s">
        <v>363</v>
      </c>
      <c r="C116" s="406" t="s">
        <v>631</v>
      </c>
      <c r="D116" s="405" t="s">
        <v>396</v>
      </c>
      <c r="E116" s="405" t="s">
        <v>401</v>
      </c>
      <c r="F116" s="405" t="s">
        <v>250</v>
      </c>
    </row>
    <row r="117" spans="1:6" x14ac:dyDescent="0.25">
      <c r="A117" s="405" t="s">
        <v>632</v>
      </c>
      <c r="B117" t="s">
        <v>364</v>
      </c>
      <c r="C117" s="406" t="s">
        <v>633</v>
      </c>
      <c r="D117" s="405" t="s">
        <v>250</v>
      </c>
      <c r="E117" s="405" t="s">
        <v>250</v>
      </c>
      <c r="F117" s="405" t="s">
        <v>249</v>
      </c>
    </row>
    <row r="118" spans="1:6" x14ac:dyDescent="0.25">
      <c r="A118" s="405" t="s">
        <v>634</v>
      </c>
      <c r="B118" t="s">
        <v>363</v>
      </c>
      <c r="C118" s="406" t="s">
        <v>635</v>
      </c>
      <c r="D118" s="405" t="s">
        <v>396</v>
      </c>
      <c r="E118" s="405" t="s">
        <v>396</v>
      </c>
      <c r="F118" s="405" t="s">
        <v>249</v>
      </c>
    </row>
    <row r="119" spans="1:6" x14ac:dyDescent="0.25">
      <c r="A119" s="405" t="s">
        <v>636</v>
      </c>
      <c r="B119" t="s">
        <v>363</v>
      </c>
      <c r="C119" s="406" t="s">
        <v>637</v>
      </c>
      <c r="D119" s="405" t="s">
        <v>396</v>
      </c>
      <c r="E119" s="405" t="s">
        <v>401</v>
      </c>
      <c r="F119" s="405" t="s">
        <v>249</v>
      </c>
    </row>
    <row r="120" spans="1:6" x14ac:dyDescent="0.25">
      <c r="A120" s="405" t="s">
        <v>638</v>
      </c>
      <c r="B120" t="s">
        <v>363</v>
      </c>
      <c r="C120" s="406" t="s">
        <v>639</v>
      </c>
      <c r="D120" s="405" t="s">
        <v>396</v>
      </c>
      <c r="E120" s="405" t="s">
        <v>401</v>
      </c>
      <c r="F120" s="405" t="s">
        <v>249</v>
      </c>
    </row>
    <row r="121" spans="1:6" x14ac:dyDescent="0.25">
      <c r="A121" s="405" t="s">
        <v>640</v>
      </c>
      <c r="B121" t="s">
        <v>363</v>
      </c>
      <c r="C121" s="406" t="s">
        <v>641</v>
      </c>
      <c r="D121" s="405" t="s">
        <v>396</v>
      </c>
      <c r="E121" s="405" t="s">
        <v>401</v>
      </c>
      <c r="F121" s="405" t="s">
        <v>250</v>
      </c>
    </row>
    <row r="122" spans="1:6" x14ac:dyDescent="0.25">
      <c r="A122" s="405" t="s">
        <v>642</v>
      </c>
      <c r="B122" t="s">
        <v>363</v>
      </c>
      <c r="C122" s="406" t="s">
        <v>643</v>
      </c>
      <c r="D122" s="405" t="s">
        <v>396</v>
      </c>
      <c r="E122" s="405" t="s">
        <v>401</v>
      </c>
      <c r="F122" s="405" t="s">
        <v>249</v>
      </c>
    </row>
    <row r="123" spans="1:6" x14ac:dyDescent="0.25">
      <c r="A123" s="405" t="s">
        <v>644</v>
      </c>
      <c r="B123" t="s">
        <v>363</v>
      </c>
      <c r="C123" s="406" t="s">
        <v>645</v>
      </c>
      <c r="D123" s="405" t="s">
        <v>396</v>
      </c>
      <c r="E123" s="405" t="s">
        <v>401</v>
      </c>
      <c r="F123" s="405" t="s">
        <v>249</v>
      </c>
    </row>
    <row r="124" spans="1:6" x14ac:dyDescent="0.25">
      <c r="A124" s="405" t="s">
        <v>646</v>
      </c>
      <c r="B124" t="s">
        <v>363</v>
      </c>
      <c r="C124" s="406" t="s">
        <v>647</v>
      </c>
      <c r="D124" s="405" t="s">
        <v>396</v>
      </c>
      <c r="E124" s="405" t="s">
        <v>401</v>
      </c>
      <c r="F124" s="405" t="s">
        <v>249</v>
      </c>
    </row>
    <row r="125" spans="1:6" x14ac:dyDescent="0.25">
      <c r="A125" s="405" t="s">
        <v>648</v>
      </c>
      <c r="B125" t="s">
        <v>364</v>
      </c>
      <c r="C125" s="406" t="s">
        <v>649</v>
      </c>
      <c r="D125" s="405" t="s">
        <v>250</v>
      </c>
      <c r="E125" s="405" t="s">
        <v>250</v>
      </c>
      <c r="F125" s="405" t="s">
        <v>249</v>
      </c>
    </row>
    <row r="126" spans="1:6" x14ac:dyDescent="0.25">
      <c r="A126" s="405" t="s">
        <v>650</v>
      </c>
      <c r="B126" t="s">
        <v>363</v>
      </c>
      <c r="C126" s="406" t="s">
        <v>651</v>
      </c>
      <c r="D126" s="405" t="s">
        <v>396</v>
      </c>
      <c r="E126" s="405" t="s">
        <v>401</v>
      </c>
      <c r="F126" s="405" t="s">
        <v>250</v>
      </c>
    </row>
    <row r="127" spans="1:6" x14ac:dyDescent="0.25">
      <c r="A127" s="405" t="s">
        <v>652</v>
      </c>
      <c r="B127" t="s">
        <v>363</v>
      </c>
      <c r="C127" s="406" t="s">
        <v>653</v>
      </c>
      <c r="D127" s="405" t="s">
        <v>396</v>
      </c>
      <c r="E127" s="405" t="s">
        <v>401</v>
      </c>
      <c r="F127" s="405" t="s">
        <v>249</v>
      </c>
    </row>
    <row r="128" spans="1:6" x14ac:dyDescent="0.25">
      <c r="A128" s="405" t="s">
        <v>654</v>
      </c>
      <c r="B128" t="s">
        <v>363</v>
      </c>
      <c r="C128" s="406" t="s">
        <v>655</v>
      </c>
      <c r="D128" s="405" t="s">
        <v>396</v>
      </c>
      <c r="E128" s="405" t="s">
        <v>401</v>
      </c>
      <c r="F128" s="405" t="s">
        <v>250</v>
      </c>
    </row>
    <row r="129" spans="1:6" x14ac:dyDescent="0.25">
      <c r="A129" s="405" t="s">
        <v>656</v>
      </c>
      <c r="B129" t="s">
        <v>363</v>
      </c>
      <c r="C129" s="406" t="s">
        <v>657</v>
      </c>
      <c r="D129" s="405" t="s">
        <v>396</v>
      </c>
      <c r="E129" s="405" t="s">
        <v>401</v>
      </c>
      <c r="F129" s="405" t="s">
        <v>249</v>
      </c>
    </row>
    <row r="130" spans="1:6" x14ac:dyDescent="0.25">
      <c r="A130" s="405" t="s">
        <v>658</v>
      </c>
      <c r="B130" t="s">
        <v>363</v>
      </c>
      <c r="C130" s="406" t="s">
        <v>659</v>
      </c>
      <c r="D130" s="405" t="s">
        <v>396</v>
      </c>
      <c r="E130" s="405" t="s">
        <v>401</v>
      </c>
      <c r="F130" s="405" t="s">
        <v>249</v>
      </c>
    </row>
    <row r="131" spans="1:6" x14ac:dyDescent="0.25">
      <c r="A131" s="405" t="s">
        <v>660</v>
      </c>
      <c r="B131" t="s">
        <v>363</v>
      </c>
      <c r="C131" s="406" t="s">
        <v>661</v>
      </c>
      <c r="D131" s="405" t="s">
        <v>396</v>
      </c>
      <c r="E131" s="405" t="s">
        <v>401</v>
      </c>
      <c r="F131" s="405" t="s">
        <v>249</v>
      </c>
    </row>
    <row r="132" spans="1:6" x14ac:dyDescent="0.25">
      <c r="A132" s="405" t="s">
        <v>662</v>
      </c>
      <c r="B132" t="s">
        <v>363</v>
      </c>
      <c r="C132" s="406" t="s">
        <v>663</v>
      </c>
      <c r="D132" s="405" t="s">
        <v>396</v>
      </c>
      <c r="E132" s="405" t="s">
        <v>401</v>
      </c>
      <c r="F132" s="405" t="s">
        <v>250</v>
      </c>
    </row>
    <row r="133" spans="1:6" x14ac:dyDescent="0.25">
      <c r="A133" s="405" t="s">
        <v>664</v>
      </c>
      <c r="B133" t="s">
        <v>363</v>
      </c>
      <c r="C133" s="406" t="s">
        <v>665</v>
      </c>
      <c r="D133" s="405" t="s">
        <v>396</v>
      </c>
      <c r="E133" s="405" t="s">
        <v>401</v>
      </c>
      <c r="F133" s="405" t="s">
        <v>250</v>
      </c>
    </row>
    <row r="134" spans="1:6" x14ac:dyDescent="0.25">
      <c r="A134" s="405" t="s">
        <v>666</v>
      </c>
      <c r="B134" t="s">
        <v>363</v>
      </c>
      <c r="C134" s="406" t="s">
        <v>667</v>
      </c>
      <c r="D134" s="405" t="s">
        <v>396</v>
      </c>
      <c r="E134" s="405" t="s">
        <v>401</v>
      </c>
      <c r="F134" s="405" t="s">
        <v>250</v>
      </c>
    </row>
    <row r="135" spans="1:6" x14ac:dyDescent="0.25">
      <c r="A135" s="405" t="s">
        <v>668</v>
      </c>
      <c r="B135" t="s">
        <v>363</v>
      </c>
      <c r="C135" s="406" t="s">
        <v>669</v>
      </c>
      <c r="D135" s="405" t="s">
        <v>396</v>
      </c>
      <c r="E135" s="405" t="s">
        <v>401</v>
      </c>
      <c r="F135" s="405" t="s">
        <v>250</v>
      </c>
    </row>
    <row r="136" spans="1:6" x14ac:dyDescent="0.25">
      <c r="A136" s="405" t="s">
        <v>670</v>
      </c>
      <c r="B136" t="s">
        <v>363</v>
      </c>
      <c r="C136" s="406" t="s">
        <v>671</v>
      </c>
      <c r="D136" s="405" t="s">
        <v>396</v>
      </c>
      <c r="E136" s="405" t="s">
        <v>401</v>
      </c>
      <c r="F136" s="405" t="s">
        <v>250</v>
      </c>
    </row>
    <row r="137" spans="1:6" x14ac:dyDescent="0.25">
      <c r="A137" s="405" t="s">
        <v>672</v>
      </c>
      <c r="B137" t="s">
        <v>363</v>
      </c>
      <c r="C137" s="406" t="s">
        <v>673</v>
      </c>
      <c r="D137" s="405" t="s">
        <v>396</v>
      </c>
      <c r="E137" s="405" t="s">
        <v>401</v>
      </c>
      <c r="F137" s="405" t="s">
        <v>249</v>
      </c>
    </row>
    <row r="138" spans="1:6" x14ac:dyDescent="0.25">
      <c r="A138" s="405" t="s">
        <v>674</v>
      </c>
      <c r="B138" t="s">
        <v>363</v>
      </c>
      <c r="C138" s="406" t="s">
        <v>675</v>
      </c>
      <c r="D138" s="405" t="s">
        <v>396</v>
      </c>
      <c r="E138" s="405" t="s">
        <v>401</v>
      </c>
      <c r="F138" s="405" t="s">
        <v>249</v>
      </c>
    </row>
    <row r="139" spans="1:6" x14ac:dyDescent="0.25">
      <c r="A139" s="405" t="s">
        <v>676</v>
      </c>
      <c r="B139" t="s">
        <v>363</v>
      </c>
      <c r="C139" s="406" t="s">
        <v>677</v>
      </c>
      <c r="D139" s="405" t="s">
        <v>396</v>
      </c>
      <c r="E139" s="405" t="s">
        <v>401</v>
      </c>
      <c r="F139" s="405" t="s">
        <v>249</v>
      </c>
    </row>
    <row r="140" spans="1:6" x14ac:dyDescent="0.25">
      <c r="A140" s="405" t="s">
        <v>678</v>
      </c>
      <c r="B140" t="s">
        <v>363</v>
      </c>
      <c r="C140" s="406" t="s">
        <v>679</v>
      </c>
      <c r="D140" s="405" t="s">
        <v>396</v>
      </c>
      <c r="E140" s="405" t="s">
        <v>396</v>
      </c>
      <c r="F140" s="405" t="s">
        <v>249</v>
      </c>
    </row>
    <row r="141" spans="1:6" x14ac:dyDescent="0.25">
      <c r="A141" s="405" t="s">
        <v>680</v>
      </c>
      <c r="B141" t="s">
        <v>363</v>
      </c>
      <c r="C141" s="406" t="s">
        <v>681</v>
      </c>
      <c r="D141" s="405" t="s">
        <v>396</v>
      </c>
      <c r="E141" s="405" t="s">
        <v>401</v>
      </c>
      <c r="F141" s="405" t="s">
        <v>249</v>
      </c>
    </row>
    <row r="142" spans="1:6" x14ac:dyDescent="0.25">
      <c r="A142" s="405" t="s">
        <v>682</v>
      </c>
      <c r="B142" t="s">
        <v>363</v>
      </c>
      <c r="C142" s="406" t="s">
        <v>683</v>
      </c>
      <c r="D142" s="405" t="s">
        <v>396</v>
      </c>
      <c r="E142" s="405" t="s">
        <v>401</v>
      </c>
      <c r="F142" s="405" t="s">
        <v>249</v>
      </c>
    </row>
    <row r="143" spans="1:6" x14ac:dyDescent="0.25">
      <c r="A143" s="405" t="s">
        <v>684</v>
      </c>
      <c r="B143" t="s">
        <v>363</v>
      </c>
      <c r="C143" s="406" t="s">
        <v>685</v>
      </c>
      <c r="D143" s="405" t="s">
        <v>396</v>
      </c>
      <c r="E143" s="405" t="s">
        <v>401</v>
      </c>
      <c r="F143" s="405" t="s">
        <v>250</v>
      </c>
    </row>
    <row r="144" spans="1:6" x14ac:dyDescent="0.25">
      <c r="A144" s="405" t="s">
        <v>686</v>
      </c>
      <c r="B144" t="s">
        <v>363</v>
      </c>
      <c r="C144" s="406" t="s">
        <v>687</v>
      </c>
      <c r="D144" s="405" t="s">
        <v>396</v>
      </c>
      <c r="E144" s="405" t="s">
        <v>401</v>
      </c>
      <c r="F144" s="405" t="s">
        <v>250</v>
      </c>
    </row>
    <row r="145" spans="1:6" x14ac:dyDescent="0.25">
      <c r="A145" s="405" t="s">
        <v>688</v>
      </c>
      <c r="B145" t="s">
        <v>363</v>
      </c>
      <c r="C145" s="406" t="s">
        <v>689</v>
      </c>
      <c r="D145" s="405" t="s">
        <v>396</v>
      </c>
      <c r="E145" s="405" t="s">
        <v>401</v>
      </c>
      <c r="F145" s="405" t="s">
        <v>250</v>
      </c>
    </row>
    <row r="146" spans="1:6" x14ac:dyDescent="0.25">
      <c r="A146" s="405" t="s">
        <v>690</v>
      </c>
      <c r="B146" t="s">
        <v>363</v>
      </c>
      <c r="C146" s="406" t="s">
        <v>691</v>
      </c>
      <c r="D146" s="405" t="s">
        <v>396</v>
      </c>
      <c r="E146" s="405" t="s">
        <v>401</v>
      </c>
      <c r="F146" s="405" t="s">
        <v>250</v>
      </c>
    </row>
    <row r="147" spans="1:6" x14ac:dyDescent="0.25">
      <c r="A147" s="405" t="s">
        <v>692</v>
      </c>
      <c r="B147" t="s">
        <v>363</v>
      </c>
      <c r="C147" s="406" t="s">
        <v>693</v>
      </c>
      <c r="D147" s="405" t="s">
        <v>396</v>
      </c>
      <c r="E147" s="405" t="s">
        <v>401</v>
      </c>
      <c r="F147" s="405" t="s">
        <v>250</v>
      </c>
    </row>
    <row r="148" spans="1:6" x14ac:dyDescent="0.25">
      <c r="A148" s="405" t="s">
        <v>694</v>
      </c>
      <c r="B148" t="s">
        <v>363</v>
      </c>
      <c r="C148" s="406" t="s">
        <v>695</v>
      </c>
      <c r="D148" s="405" t="s">
        <v>396</v>
      </c>
      <c r="E148" s="405" t="s">
        <v>401</v>
      </c>
      <c r="F148" s="405" t="s">
        <v>250</v>
      </c>
    </row>
    <row r="149" spans="1:6" x14ac:dyDescent="0.25">
      <c r="A149" s="405" t="s">
        <v>696</v>
      </c>
      <c r="B149" t="s">
        <v>363</v>
      </c>
      <c r="C149" s="406" t="s">
        <v>697</v>
      </c>
      <c r="D149" s="405" t="s">
        <v>396</v>
      </c>
      <c r="E149" s="405" t="s">
        <v>396</v>
      </c>
      <c r="F149" s="405" t="s">
        <v>249</v>
      </c>
    </row>
    <row r="150" spans="1:6" x14ac:dyDescent="0.25">
      <c r="A150" s="405" t="s">
        <v>698</v>
      </c>
      <c r="B150" t="s">
        <v>363</v>
      </c>
      <c r="C150" s="406" t="s">
        <v>699</v>
      </c>
      <c r="D150" s="405" t="s">
        <v>396</v>
      </c>
      <c r="E150" s="405" t="s">
        <v>401</v>
      </c>
      <c r="F150" s="405" t="s">
        <v>249</v>
      </c>
    </row>
    <row r="151" spans="1:6" x14ac:dyDescent="0.25">
      <c r="A151" s="405" t="s">
        <v>700</v>
      </c>
      <c r="B151" t="s">
        <v>363</v>
      </c>
      <c r="C151" s="406" t="s">
        <v>701</v>
      </c>
      <c r="D151" s="405" t="s">
        <v>396</v>
      </c>
      <c r="E151" s="405" t="s">
        <v>401</v>
      </c>
      <c r="F151" s="405" t="s">
        <v>249</v>
      </c>
    </row>
    <row r="152" spans="1:6" x14ac:dyDescent="0.25">
      <c r="A152" s="405" t="s">
        <v>702</v>
      </c>
      <c r="B152" t="s">
        <v>363</v>
      </c>
      <c r="C152" s="406" t="s">
        <v>703</v>
      </c>
      <c r="D152" s="405" t="s">
        <v>396</v>
      </c>
      <c r="E152" s="405" t="s">
        <v>401</v>
      </c>
      <c r="F152" s="405" t="s">
        <v>250</v>
      </c>
    </row>
    <row r="153" spans="1:6" x14ac:dyDescent="0.25">
      <c r="A153" s="405" t="s">
        <v>704</v>
      </c>
      <c r="B153" t="s">
        <v>363</v>
      </c>
      <c r="C153" s="406" t="s">
        <v>705</v>
      </c>
      <c r="D153" s="405" t="s">
        <v>396</v>
      </c>
      <c r="E153" s="405" t="s">
        <v>401</v>
      </c>
      <c r="F153" s="405" t="s">
        <v>250</v>
      </c>
    </row>
    <row r="154" spans="1:6" x14ac:dyDescent="0.25">
      <c r="A154" s="405" t="s">
        <v>706</v>
      </c>
      <c r="B154" t="s">
        <v>363</v>
      </c>
      <c r="C154" s="406" t="s">
        <v>707</v>
      </c>
      <c r="D154" s="405" t="s">
        <v>396</v>
      </c>
      <c r="E154" s="405" t="s">
        <v>401</v>
      </c>
      <c r="F154" s="405" t="s">
        <v>249</v>
      </c>
    </row>
    <row r="155" spans="1:6" x14ac:dyDescent="0.25">
      <c r="A155" s="405" t="s">
        <v>708</v>
      </c>
      <c r="B155" t="s">
        <v>363</v>
      </c>
      <c r="C155" s="406" t="s">
        <v>709</v>
      </c>
      <c r="D155" s="405" t="s">
        <v>396</v>
      </c>
      <c r="E155" s="405" t="s">
        <v>401</v>
      </c>
      <c r="F155" s="405" t="s">
        <v>250</v>
      </c>
    </row>
    <row r="156" spans="1:6" x14ac:dyDescent="0.25">
      <c r="A156" s="405" t="s">
        <v>710</v>
      </c>
      <c r="B156" t="s">
        <v>363</v>
      </c>
      <c r="C156" s="406" t="s">
        <v>711</v>
      </c>
      <c r="D156" s="405" t="s">
        <v>396</v>
      </c>
      <c r="E156" s="405" t="s">
        <v>401</v>
      </c>
      <c r="F156" s="405" t="s">
        <v>249</v>
      </c>
    </row>
    <row r="157" spans="1:6" x14ac:dyDescent="0.25">
      <c r="A157" s="405" t="s">
        <v>712</v>
      </c>
      <c r="B157" t="s">
        <v>363</v>
      </c>
      <c r="C157" s="406" t="s">
        <v>713</v>
      </c>
      <c r="D157" s="405" t="s">
        <v>396</v>
      </c>
      <c r="E157" s="405" t="s">
        <v>401</v>
      </c>
      <c r="F157" s="405" t="s">
        <v>249</v>
      </c>
    </row>
    <row r="158" spans="1:6" x14ac:dyDescent="0.25">
      <c r="A158" s="405" t="s">
        <v>714</v>
      </c>
      <c r="B158" t="s">
        <v>363</v>
      </c>
      <c r="C158" s="406" t="s">
        <v>715</v>
      </c>
      <c r="D158" s="405" t="s">
        <v>396</v>
      </c>
      <c r="E158" s="405" t="s">
        <v>401</v>
      </c>
      <c r="F158" s="405" t="s">
        <v>249</v>
      </c>
    </row>
    <row r="159" spans="1:6" x14ac:dyDescent="0.25">
      <c r="A159" s="405" t="s">
        <v>716</v>
      </c>
      <c r="B159" t="s">
        <v>363</v>
      </c>
      <c r="C159" s="406" t="s">
        <v>717</v>
      </c>
      <c r="D159" s="405" t="s">
        <v>396</v>
      </c>
      <c r="E159" s="405" t="s">
        <v>401</v>
      </c>
      <c r="F159" s="405" t="s">
        <v>250</v>
      </c>
    </row>
    <row r="160" spans="1:6" x14ac:dyDescent="0.25">
      <c r="A160" s="405" t="s">
        <v>718</v>
      </c>
      <c r="B160" t="s">
        <v>363</v>
      </c>
      <c r="C160" s="406" t="s">
        <v>719</v>
      </c>
      <c r="D160" s="405" t="s">
        <v>396</v>
      </c>
      <c r="E160" s="405" t="s">
        <v>401</v>
      </c>
      <c r="F160" s="405" t="s">
        <v>250</v>
      </c>
    </row>
    <row r="161" spans="1:6" x14ac:dyDescent="0.25">
      <c r="A161" s="405" t="s">
        <v>720</v>
      </c>
      <c r="B161" t="s">
        <v>363</v>
      </c>
      <c r="C161" s="406" t="s">
        <v>721</v>
      </c>
      <c r="D161" s="405" t="s">
        <v>396</v>
      </c>
      <c r="E161" s="405" t="s">
        <v>401</v>
      </c>
      <c r="F161" s="405" t="s">
        <v>249</v>
      </c>
    </row>
    <row r="162" spans="1:6" x14ac:dyDescent="0.25">
      <c r="A162" s="405" t="s">
        <v>722</v>
      </c>
      <c r="B162" t="s">
        <v>363</v>
      </c>
      <c r="C162" s="406" t="s">
        <v>723</v>
      </c>
      <c r="D162" s="405" t="s">
        <v>396</v>
      </c>
      <c r="E162" s="405" t="s">
        <v>401</v>
      </c>
      <c r="F162" s="405" t="s">
        <v>250</v>
      </c>
    </row>
    <row r="163" spans="1:6" x14ac:dyDescent="0.25">
      <c r="A163" s="405" t="s">
        <v>724</v>
      </c>
      <c r="B163" t="s">
        <v>363</v>
      </c>
      <c r="C163" s="406" t="s">
        <v>725</v>
      </c>
      <c r="D163" s="405" t="s">
        <v>396</v>
      </c>
      <c r="E163" s="405" t="s">
        <v>401</v>
      </c>
      <c r="F163" s="405" t="s">
        <v>250</v>
      </c>
    </row>
    <row r="164" spans="1:6" x14ac:dyDescent="0.25">
      <c r="A164" s="405" t="s">
        <v>726</v>
      </c>
      <c r="B164" t="s">
        <v>363</v>
      </c>
      <c r="C164" s="406" t="s">
        <v>727</v>
      </c>
      <c r="D164" s="405" t="s">
        <v>396</v>
      </c>
      <c r="E164" s="405" t="s">
        <v>401</v>
      </c>
      <c r="F164" s="405" t="s">
        <v>249</v>
      </c>
    </row>
    <row r="165" spans="1:6" x14ac:dyDescent="0.25">
      <c r="A165" s="405" t="s">
        <v>728</v>
      </c>
      <c r="B165" t="s">
        <v>363</v>
      </c>
      <c r="C165" s="406" t="s">
        <v>729</v>
      </c>
      <c r="D165" s="405" t="s">
        <v>396</v>
      </c>
      <c r="E165" s="405" t="s">
        <v>401</v>
      </c>
      <c r="F165" s="405" t="s">
        <v>249</v>
      </c>
    </row>
    <row r="166" spans="1:6" x14ac:dyDescent="0.25">
      <c r="A166" s="405" t="s">
        <v>730</v>
      </c>
      <c r="B166" t="s">
        <v>363</v>
      </c>
      <c r="C166" s="406" t="s">
        <v>731</v>
      </c>
      <c r="D166" s="405" t="s">
        <v>396</v>
      </c>
      <c r="E166" s="405" t="s">
        <v>401</v>
      </c>
      <c r="F166" s="405" t="s">
        <v>249</v>
      </c>
    </row>
    <row r="167" spans="1:6" x14ac:dyDescent="0.25">
      <c r="A167" s="405" t="s">
        <v>732</v>
      </c>
      <c r="B167" t="s">
        <v>363</v>
      </c>
      <c r="C167" s="406" t="s">
        <v>733</v>
      </c>
      <c r="D167" s="405" t="s">
        <v>396</v>
      </c>
      <c r="E167" s="405" t="s">
        <v>401</v>
      </c>
      <c r="F167" s="405" t="s">
        <v>249</v>
      </c>
    </row>
    <row r="168" spans="1:6" x14ac:dyDescent="0.25">
      <c r="A168" s="405" t="s">
        <v>734</v>
      </c>
      <c r="B168" t="s">
        <v>363</v>
      </c>
      <c r="C168" s="406" t="s">
        <v>735</v>
      </c>
      <c r="D168" s="405" t="s">
        <v>396</v>
      </c>
      <c r="E168" s="405" t="s">
        <v>401</v>
      </c>
      <c r="F168" s="405" t="s">
        <v>249</v>
      </c>
    </row>
    <row r="169" spans="1:6" x14ac:dyDescent="0.25">
      <c r="A169" s="405" t="s">
        <v>736</v>
      </c>
      <c r="B169" t="s">
        <v>363</v>
      </c>
      <c r="C169" s="406" t="s">
        <v>737</v>
      </c>
      <c r="D169" s="405" t="s">
        <v>396</v>
      </c>
      <c r="E169" s="405" t="s">
        <v>401</v>
      </c>
      <c r="F169" s="405" t="s">
        <v>249</v>
      </c>
    </row>
    <row r="170" spans="1:6" x14ac:dyDescent="0.25">
      <c r="A170" s="405" t="s">
        <v>738</v>
      </c>
      <c r="B170" t="s">
        <v>363</v>
      </c>
      <c r="C170" s="406" t="s">
        <v>739</v>
      </c>
      <c r="D170" s="405" t="s">
        <v>396</v>
      </c>
      <c r="E170" s="405" t="s">
        <v>401</v>
      </c>
      <c r="F170" s="405" t="s">
        <v>249</v>
      </c>
    </row>
    <row r="171" spans="1:6" x14ac:dyDescent="0.25">
      <c r="A171" s="405" t="s">
        <v>740</v>
      </c>
      <c r="B171" t="s">
        <v>363</v>
      </c>
      <c r="C171" s="406" t="s">
        <v>741</v>
      </c>
      <c r="D171" s="405" t="s">
        <v>396</v>
      </c>
      <c r="E171" s="405" t="s">
        <v>401</v>
      </c>
      <c r="F171" s="405" t="s">
        <v>250</v>
      </c>
    </row>
    <row r="172" spans="1:6" x14ac:dyDescent="0.25">
      <c r="A172" s="405" t="s">
        <v>742</v>
      </c>
      <c r="B172" t="s">
        <v>363</v>
      </c>
      <c r="C172" s="406" t="s">
        <v>743</v>
      </c>
      <c r="D172" s="405" t="s">
        <v>396</v>
      </c>
      <c r="E172" s="405" t="s">
        <v>401</v>
      </c>
      <c r="F172" s="405" t="s">
        <v>249</v>
      </c>
    </row>
    <row r="173" spans="1:6" x14ac:dyDescent="0.25">
      <c r="A173" s="405" t="s">
        <v>744</v>
      </c>
      <c r="B173" t="s">
        <v>363</v>
      </c>
      <c r="C173" s="406" t="s">
        <v>745</v>
      </c>
      <c r="D173" s="405" t="s">
        <v>396</v>
      </c>
      <c r="E173" s="405" t="s">
        <v>401</v>
      </c>
      <c r="F173" s="405" t="s">
        <v>249</v>
      </c>
    </row>
    <row r="174" spans="1:6" x14ac:dyDescent="0.25">
      <c r="A174" s="405" t="s">
        <v>746</v>
      </c>
      <c r="B174" t="s">
        <v>363</v>
      </c>
      <c r="C174" s="406" t="s">
        <v>747</v>
      </c>
      <c r="D174" s="405" t="s">
        <v>396</v>
      </c>
      <c r="E174" s="405" t="s">
        <v>401</v>
      </c>
      <c r="F174" s="405" t="s">
        <v>250</v>
      </c>
    </row>
    <row r="175" spans="1:6" x14ac:dyDescent="0.25">
      <c r="A175" s="405" t="s">
        <v>748</v>
      </c>
      <c r="B175" t="s">
        <v>363</v>
      </c>
      <c r="C175" s="406" t="s">
        <v>749</v>
      </c>
      <c r="D175" s="405" t="s">
        <v>396</v>
      </c>
      <c r="E175" s="405" t="s">
        <v>401</v>
      </c>
      <c r="F175" s="405" t="s">
        <v>249</v>
      </c>
    </row>
    <row r="176" spans="1:6" x14ac:dyDescent="0.25">
      <c r="A176" s="405" t="s">
        <v>750</v>
      </c>
      <c r="B176" t="s">
        <v>363</v>
      </c>
      <c r="C176" s="406" t="s">
        <v>751</v>
      </c>
      <c r="D176" s="405" t="s">
        <v>396</v>
      </c>
      <c r="E176" s="405" t="s">
        <v>401</v>
      </c>
      <c r="F176" s="405" t="s">
        <v>249</v>
      </c>
    </row>
    <row r="177" spans="1:6" x14ac:dyDescent="0.25">
      <c r="A177" s="405" t="s">
        <v>752</v>
      </c>
      <c r="B177" t="s">
        <v>363</v>
      </c>
      <c r="C177" s="406" t="s">
        <v>753</v>
      </c>
      <c r="D177" s="405" t="s">
        <v>396</v>
      </c>
      <c r="E177" s="405" t="s">
        <v>401</v>
      </c>
      <c r="F177" s="405" t="s">
        <v>249</v>
      </c>
    </row>
    <row r="178" spans="1:6" x14ac:dyDescent="0.25">
      <c r="A178" s="405" t="s">
        <v>754</v>
      </c>
      <c r="B178" t="s">
        <v>363</v>
      </c>
      <c r="C178" s="406" t="s">
        <v>755</v>
      </c>
      <c r="D178" s="405" t="s">
        <v>396</v>
      </c>
      <c r="E178" s="405" t="s">
        <v>401</v>
      </c>
      <c r="F178" s="405" t="s">
        <v>249</v>
      </c>
    </row>
    <row r="179" spans="1:6" x14ac:dyDescent="0.25">
      <c r="A179" s="405" t="s">
        <v>756</v>
      </c>
      <c r="B179" t="s">
        <v>363</v>
      </c>
      <c r="C179" s="406" t="s">
        <v>757</v>
      </c>
      <c r="D179" s="405" t="s">
        <v>396</v>
      </c>
      <c r="E179" s="405" t="s">
        <v>401</v>
      </c>
      <c r="F179" s="405" t="s">
        <v>249</v>
      </c>
    </row>
    <row r="180" spans="1:6" x14ac:dyDescent="0.25">
      <c r="A180" s="405" t="s">
        <v>758</v>
      </c>
      <c r="B180" t="s">
        <v>363</v>
      </c>
      <c r="C180" s="406" t="s">
        <v>759</v>
      </c>
      <c r="D180" s="405" t="s">
        <v>396</v>
      </c>
      <c r="E180" s="405" t="s">
        <v>401</v>
      </c>
      <c r="F180" s="405" t="s">
        <v>250</v>
      </c>
    </row>
    <row r="181" spans="1:6" x14ac:dyDescent="0.25">
      <c r="A181" s="405" t="s">
        <v>760</v>
      </c>
      <c r="B181" t="s">
        <v>363</v>
      </c>
      <c r="C181" s="406" t="s">
        <v>761</v>
      </c>
      <c r="D181" s="405" t="s">
        <v>396</v>
      </c>
      <c r="E181" s="405" t="s">
        <v>401</v>
      </c>
      <c r="F181" s="405" t="s">
        <v>249</v>
      </c>
    </row>
    <row r="182" spans="1:6" x14ac:dyDescent="0.25">
      <c r="A182" s="405" t="s">
        <v>762</v>
      </c>
      <c r="B182" t="s">
        <v>363</v>
      </c>
      <c r="C182" s="406" t="s">
        <v>763</v>
      </c>
      <c r="D182" s="405" t="s">
        <v>396</v>
      </c>
      <c r="E182" s="405" t="s">
        <v>401</v>
      </c>
      <c r="F182" s="405" t="s">
        <v>249</v>
      </c>
    </row>
    <row r="183" spans="1:6" x14ac:dyDescent="0.25">
      <c r="A183" s="405" t="s">
        <v>764</v>
      </c>
      <c r="B183" t="s">
        <v>363</v>
      </c>
      <c r="C183" s="406" t="s">
        <v>765</v>
      </c>
      <c r="D183" s="405" t="s">
        <v>396</v>
      </c>
      <c r="E183" s="405" t="s">
        <v>401</v>
      </c>
      <c r="F183" s="405" t="s">
        <v>249</v>
      </c>
    </row>
    <row r="184" spans="1:6" x14ac:dyDescent="0.25">
      <c r="A184" s="405" t="s">
        <v>766</v>
      </c>
      <c r="B184" t="s">
        <v>363</v>
      </c>
      <c r="C184" s="406" t="s">
        <v>767</v>
      </c>
      <c r="D184" s="405" t="s">
        <v>396</v>
      </c>
      <c r="E184" s="405" t="s">
        <v>401</v>
      </c>
      <c r="F184" s="405" t="s">
        <v>249</v>
      </c>
    </row>
    <row r="185" spans="1:6" x14ac:dyDescent="0.25">
      <c r="A185" s="405" t="s">
        <v>768</v>
      </c>
      <c r="B185" t="s">
        <v>363</v>
      </c>
      <c r="C185" s="406" t="s">
        <v>769</v>
      </c>
      <c r="D185" s="405" t="s">
        <v>396</v>
      </c>
      <c r="E185" s="405" t="s">
        <v>401</v>
      </c>
      <c r="F185" s="405" t="s">
        <v>250</v>
      </c>
    </row>
    <row r="186" spans="1:6" x14ac:dyDescent="0.25">
      <c r="A186" s="405" t="s">
        <v>770</v>
      </c>
      <c r="B186" t="s">
        <v>363</v>
      </c>
      <c r="C186" s="406" t="s">
        <v>771</v>
      </c>
      <c r="D186" s="405" t="s">
        <v>396</v>
      </c>
      <c r="E186" s="405" t="s">
        <v>401</v>
      </c>
      <c r="F186" s="405" t="s">
        <v>250</v>
      </c>
    </row>
    <row r="187" spans="1:6" x14ac:dyDescent="0.25">
      <c r="A187" s="405" t="s">
        <v>772</v>
      </c>
      <c r="B187" t="s">
        <v>363</v>
      </c>
      <c r="C187" s="406" t="s">
        <v>773</v>
      </c>
      <c r="D187" s="405" t="s">
        <v>396</v>
      </c>
      <c r="E187" s="405" t="s">
        <v>401</v>
      </c>
      <c r="F187" s="405" t="s">
        <v>250</v>
      </c>
    </row>
    <row r="188" spans="1:6" x14ac:dyDescent="0.25">
      <c r="A188" s="405" t="s">
        <v>774</v>
      </c>
      <c r="B188" t="s">
        <v>363</v>
      </c>
      <c r="C188" s="406" t="s">
        <v>775</v>
      </c>
      <c r="D188" s="405" t="s">
        <v>396</v>
      </c>
      <c r="E188" s="405" t="s">
        <v>401</v>
      </c>
      <c r="F188" s="405" t="s">
        <v>250</v>
      </c>
    </row>
    <row r="189" spans="1:6" x14ac:dyDescent="0.25">
      <c r="A189" s="405" t="s">
        <v>776</v>
      </c>
      <c r="B189" t="s">
        <v>363</v>
      </c>
      <c r="C189" s="406" t="s">
        <v>777</v>
      </c>
      <c r="D189" s="405" t="s">
        <v>396</v>
      </c>
      <c r="E189" s="405" t="s">
        <v>401</v>
      </c>
      <c r="F189" s="405" t="s">
        <v>249</v>
      </c>
    </row>
    <row r="190" spans="1:6" x14ac:dyDescent="0.25">
      <c r="A190" s="405" t="s">
        <v>778</v>
      </c>
      <c r="B190" t="s">
        <v>363</v>
      </c>
      <c r="C190" s="406" t="s">
        <v>779</v>
      </c>
      <c r="D190" s="405" t="s">
        <v>396</v>
      </c>
      <c r="E190" s="405" t="s">
        <v>401</v>
      </c>
      <c r="F190" s="405" t="s">
        <v>249</v>
      </c>
    </row>
    <row r="191" spans="1:6" x14ac:dyDescent="0.25">
      <c r="A191" s="405" t="s">
        <v>780</v>
      </c>
      <c r="B191" t="s">
        <v>363</v>
      </c>
      <c r="C191" s="406" t="s">
        <v>781</v>
      </c>
      <c r="D191" s="405" t="s">
        <v>396</v>
      </c>
      <c r="E191" s="405" t="s">
        <v>401</v>
      </c>
      <c r="F191" s="405" t="s">
        <v>249</v>
      </c>
    </row>
    <row r="192" spans="1:6" x14ac:dyDescent="0.25">
      <c r="A192" s="405" t="s">
        <v>782</v>
      </c>
      <c r="B192" t="s">
        <v>363</v>
      </c>
      <c r="C192" s="406" t="s">
        <v>783</v>
      </c>
      <c r="D192" s="405" t="s">
        <v>396</v>
      </c>
      <c r="E192" s="405" t="s">
        <v>401</v>
      </c>
      <c r="F192" s="405" t="s">
        <v>249</v>
      </c>
    </row>
    <row r="193" spans="1:6" x14ac:dyDescent="0.25">
      <c r="A193" s="405" t="s">
        <v>784</v>
      </c>
      <c r="B193" t="s">
        <v>363</v>
      </c>
      <c r="C193" s="406" t="s">
        <v>785</v>
      </c>
      <c r="D193" s="405" t="s">
        <v>396</v>
      </c>
      <c r="E193" s="405" t="s">
        <v>401</v>
      </c>
      <c r="F193" s="405" t="s">
        <v>250</v>
      </c>
    </row>
    <row r="194" spans="1:6" x14ac:dyDescent="0.25">
      <c r="A194" s="405" t="s">
        <v>786</v>
      </c>
      <c r="B194" t="s">
        <v>363</v>
      </c>
      <c r="C194" s="406" t="s">
        <v>787</v>
      </c>
      <c r="D194" s="405" t="s">
        <v>396</v>
      </c>
      <c r="E194" s="405" t="s">
        <v>401</v>
      </c>
      <c r="F194" s="405" t="s">
        <v>250</v>
      </c>
    </row>
    <row r="195" spans="1:6" x14ac:dyDescent="0.25">
      <c r="A195" s="405" t="s">
        <v>788</v>
      </c>
      <c r="B195" t="s">
        <v>364</v>
      </c>
      <c r="C195" s="406" t="s">
        <v>789</v>
      </c>
      <c r="D195" s="405" t="s">
        <v>1770</v>
      </c>
      <c r="E195" s="405" t="s">
        <v>249</v>
      </c>
      <c r="F195" s="405" t="s">
        <v>250</v>
      </c>
    </row>
    <row r="196" spans="1:6" x14ac:dyDescent="0.25">
      <c r="A196" s="405" t="s">
        <v>790</v>
      </c>
      <c r="B196" t="s">
        <v>363</v>
      </c>
      <c r="C196" s="406" t="s">
        <v>791</v>
      </c>
      <c r="D196" s="405" t="s">
        <v>396</v>
      </c>
      <c r="E196" s="405" t="s">
        <v>401</v>
      </c>
      <c r="F196" s="405" t="s">
        <v>249</v>
      </c>
    </row>
    <row r="197" spans="1:6" x14ac:dyDescent="0.25">
      <c r="A197" s="405" t="s">
        <v>792</v>
      </c>
      <c r="B197" t="s">
        <v>363</v>
      </c>
      <c r="C197" s="406" t="s">
        <v>793</v>
      </c>
      <c r="D197" s="405" t="s">
        <v>396</v>
      </c>
      <c r="E197" s="405" t="s">
        <v>401</v>
      </c>
      <c r="F197" s="405" t="s">
        <v>250</v>
      </c>
    </row>
    <row r="198" spans="1:6" x14ac:dyDescent="0.25">
      <c r="A198" s="405" t="s">
        <v>794</v>
      </c>
      <c r="B198" t="s">
        <v>363</v>
      </c>
      <c r="C198" s="406" t="s">
        <v>795</v>
      </c>
      <c r="D198" s="405" t="s">
        <v>396</v>
      </c>
      <c r="E198" s="405" t="s">
        <v>401</v>
      </c>
      <c r="F198" s="405" t="s">
        <v>249</v>
      </c>
    </row>
    <row r="199" spans="1:6" x14ac:dyDescent="0.25">
      <c r="A199" s="405" t="s">
        <v>796</v>
      </c>
      <c r="B199" t="s">
        <v>364</v>
      </c>
      <c r="C199" s="406" t="s">
        <v>797</v>
      </c>
      <c r="D199" s="405" t="s">
        <v>1770</v>
      </c>
      <c r="E199" s="405" t="s">
        <v>798</v>
      </c>
      <c r="F199" s="405" t="s">
        <v>249</v>
      </c>
    </row>
    <row r="200" spans="1:6" x14ac:dyDescent="0.25">
      <c r="A200" s="405" t="s">
        <v>799</v>
      </c>
      <c r="B200" t="s">
        <v>363</v>
      </c>
      <c r="C200" s="406" t="s">
        <v>800</v>
      </c>
      <c r="D200" s="405" t="s">
        <v>396</v>
      </c>
      <c r="E200" s="405" t="s">
        <v>401</v>
      </c>
      <c r="F200" s="405" t="s">
        <v>250</v>
      </c>
    </row>
    <row r="201" spans="1:6" x14ac:dyDescent="0.25">
      <c r="A201" s="405" t="s">
        <v>801</v>
      </c>
      <c r="B201" t="s">
        <v>363</v>
      </c>
      <c r="C201" s="406" t="s">
        <v>802</v>
      </c>
      <c r="D201" s="405" t="s">
        <v>396</v>
      </c>
      <c r="E201" s="405" t="s">
        <v>401</v>
      </c>
      <c r="F201" s="405" t="s">
        <v>249</v>
      </c>
    </row>
    <row r="202" spans="1:6" x14ac:dyDescent="0.25">
      <c r="A202" s="405" t="s">
        <v>803</v>
      </c>
      <c r="B202" t="s">
        <v>363</v>
      </c>
      <c r="C202" s="406" t="s">
        <v>804</v>
      </c>
      <c r="D202" s="405" t="s">
        <v>396</v>
      </c>
      <c r="E202" s="405" t="s">
        <v>401</v>
      </c>
      <c r="F202" s="405" t="s">
        <v>250</v>
      </c>
    </row>
    <row r="203" spans="1:6" x14ac:dyDescent="0.25">
      <c r="A203" s="405" t="s">
        <v>805</v>
      </c>
      <c r="B203" t="s">
        <v>363</v>
      </c>
      <c r="C203" s="406" t="s">
        <v>806</v>
      </c>
      <c r="D203" s="405" t="s">
        <v>396</v>
      </c>
      <c r="E203" s="405" t="s">
        <v>401</v>
      </c>
      <c r="F203" s="405" t="s">
        <v>250</v>
      </c>
    </row>
    <row r="204" spans="1:6" x14ac:dyDescent="0.25">
      <c r="A204" s="405" t="s">
        <v>807</v>
      </c>
      <c r="B204" t="s">
        <v>363</v>
      </c>
      <c r="C204" s="406" t="s">
        <v>808</v>
      </c>
      <c r="D204" s="405" t="s">
        <v>396</v>
      </c>
      <c r="E204" s="405" t="s">
        <v>401</v>
      </c>
      <c r="F204" s="405" t="s">
        <v>250</v>
      </c>
    </row>
    <row r="205" spans="1:6" x14ac:dyDescent="0.25">
      <c r="A205" s="405" t="s">
        <v>809</v>
      </c>
      <c r="B205" t="s">
        <v>363</v>
      </c>
      <c r="C205" s="406" t="s">
        <v>810</v>
      </c>
      <c r="D205" s="405" t="s">
        <v>396</v>
      </c>
      <c r="E205" s="405" t="s">
        <v>401</v>
      </c>
      <c r="F205" s="405" t="s">
        <v>249</v>
      </c>
    </row>
    <row r="206" spans="1:6" x14ac:dyDescent="0.25">
      <c r="A206" s="405" t="s">
        <v>811</v>
      </c>
      <c r="B206" t="s">
        <v>363</v>
      </c>
      <c r="C206" s="406" t="s">
        <v>812</v>
      </c>
      <c r="D206" s="405" t="s">
        <v>396</v>
      </c>
      <c r="E206" s="405" t="s">
        <v>401</v>
      </c>
      <c r="F206" s="405" t="s">
        <v>250</v>
      </c>
    </row>
    <row r="207" spans="1:6" x14ac:dyDescent="0.25">
      <c r="A207" s="405" t="s">
        <v>813</v>
      </c>
      <c r="B207" t="s">
        <v>363</v>
      </c>
      <c r="C207" s="406" t="s">
        <v>814</v>
      </c>
      <c r="D207" s="405" t="s">
        <v>396</v>
      </c>
      <c r="E207" s="405" t="s">
        <v>401</v>
      </c>
      <c r="F207" s="405" t="s">
        <v>249</v>
      </c>
    </row>
    <row r="208" spans="1:6" x14ac:dyDescent="0.25">
      <c r="A208" s="405" t="s">
        <v>815</v>
      </c>
      <c r="B208" t="s">
        <v>363</v>
      </c>
      <c r="C208" s="406" t="s">
        <v>816</v>
      </c>
      <c r="D208" s="405" t="s">
        <v>396</v>
      </c>
      <c r="E208" s="405" t="s">
        <v>401</v>
      </c>
      <c r="F208" s="405" t="s">
        <v>249</v>
      </c>
    </row>
    <row r="209" spans="1:6" x14ac:dyDescent="0.25">
      <c r="A209" s="405" t="s">
        <v>817</v>
      </c>
      <c r="B209" t="s">
        <v>363</v>
      </c>
      <c r="C209" s="406" t="s">
        <v>818</v>
      </c>
      <c r="D209" s="405" t="s">
        <v>396</v>
      </c>
      <c r="E209" s="405" t="s">
        <v>401</v>
      </c>
      <c r="F209" s="405" t="s">
        <v>249</v>
      </c>
    </row>
    <row r="210" spans="1:6" x14ac:dyDescent="0.25">
      <c r="A210" s="405" t="s">
        <v>819</v>
      </c>
      <c r="B210" t="s">
        <v>363</v>
      </c>
      <c r="C210" s="406" t="s">
        <v>820</v>
      </c>
      <c r="D210" s="405" t="s">
        <v>396</v>
      </c>
      <c r="E210" s="405" t="s">
        <v>401</v>
      </c>
      <c r="F210" s="405" t="s">
        <v>249</v>
      </c>
    </row>
    <row r="211" spans="1:6" x14ac:dyDescent="0.25">
      <c r="A211" s="405" t="s">
        <v>821</v>
      </c>
      <c r="B211" t="s">
        <v>363</v>
      </c>
      <c r="C211" s="406" t="s">
        <v>822</v>
      </c>
      <c r="D211" s="405" t="s">
        <v>396</v>
      </c>
      <c r="E211" s="405" t="s">
        <v>401</v>
      </c>
      <c r="F211" s="405" t="s">
        <v>249</v>
      </c>
    </row>
    <row r="212" spans="1:6" x14ac:dyDescent="0.25">
      <c r="A212" s="405" t="s">
        <v>823</v>
      </c>
      <c r="B212" t="s">
        <v>363</v>
      </c>
      <c r="C212" s="406" t="s">
        <v>824</v>
      </c>
      <c r="D212" s="405" t="s">
        <v>396</v>
      </c>
      <c r="E212" s="405" t="s">
        <v>401</v>
      </c>
      <c r="F212" s="405" t="s">
        <v>249</v>
      </c>
    </row>
    <row r="213" spans="1:6" x14ac:dyDescent="0.25">
      <c r="A213" s="405" t="s">
        <v>825</v>
      </c>
      <c r="B213" t="s">
        <v>363</v>
      </c>
      <c r="C213" s="406" t="s">
        <v>826</v>
      </c>
      <c r="D213" s="405" t="s">
        <v>396</v>
      </c>
      <c r="E213" s="405" t="s">
        <v>401</v>
      </c>
      <c r="F213" s="405" t="s">
        <v>250</v>
      </c>
    </row>
    <row r="214" spans="1:6" x14ac:dyDescent="0.25">
      <c r="A214" s="405" t="s">
        <v>827</v>
      </c>
      <c r="B214" t="s">
        <v>363</v>
      </c>
      <c r="C214" s="406" t="s">
        <v>828</v>
      </c>
      <c r="D214" s="405" t="s">
        <v>396</v>
      </c>
      <c r="E214" s="405" t="s">
        <v>401</v>
      </c>
      <c r="F214" s="405" t="s">
        <v>250</v>
      </c>
    </row>
    <row r="215" spans="1:6" x14ac:dyDescent="0.25">
      <c r="A215" s="405" t="s">
        <v>829</v>
      </c>
      <c r="B215" t="s">
        <v>363</v>
      </c>
      <c r="C215" s="406" t="s">
        <v>585</v>
      </c>
      <c r="D215" s="405" t="s">
        <v>396</v>
      </c>
      <c r="E215" s="405" t="s">
        <v>401</v>
      </c>
      <c r="F215" s="405" t="s">
        <v>249</v>
      </c>
    </row>
    <row r="216" spans="1:6" x14ac:dyDescent="0.25">
      <c r="A216" s="405" t="s">
        <v>830</v>
      </c>
      <c r="B216" t="s">
        <v>363</v>
      </c>
      <c r="C216" s="406" t="s">
        <v>831</v>
      </c>
      <c r="D216" s="405" t="s">
        <v>396</v>
      </c>
      <c r="E216" s="405" t="s">
        <v>401</v>
      </c>
      <c r="F216" s="405" t="s">
        <v>250</v>
      </c>
    </row>
    <row r="217" spans="1:6" x14ac:dyDescent="0.25">
      <c r="A217" s="405" t="s">
        <v>832</v>
      </c>
      <c r="B217" t="s">
        <v>363</v>
      </c>
      <c r="C217" s="406" t="s">
        <v>833</v>
      </c>
      <c r="D217" s="405" t="s">
        <v>396</v>
      </c>
      <c r="E217" s="405" t="s">
        <v>401</v>
      </c>
      <c r="F217" s="405" t="s">
        <v>250</v>
      </c>
    </row>
    <row r="218" spans="1:6" x14ac:dyDescent="0.25">
      <c r="A218" s="405" t="s">
        <v>834</v>
      </c>
      <c r="B218" t="s">
        <v>363</v>
      </c>
      <c r="C218" s="406" t="s">
        <v>835</v>
      </c>
      <c r="D218" s="405" t="s">
        <v>396</v>
      </c>
      <c r="E218" s="405" t="s">
        <v>401</v>
      </c>
      <c r="F218" s="405" t="s">
        <v>250</v>
      </c>
    </row>
    <row r="219" spans="1:6" x14ac:dyDescent="0.25">
      <c r="A219" s="405" t="s">
        <v>836</v>
      </c>
      <c r="B219" t="s">
        <v>363</v>
      </c>
      <c r="C219" s="406" t="s">
        <v>837</v>
      </c>
      <c r="D219" s="405" t="s">
        <v>396</v>
      </c>
      <c r="E219" s="405" t="s">
        <v>401</v>
      </c>
      <c r="F219" s="405" t="s">
        <v>250</v>
      </c>
    </row>
    <row r="220" spans="1:6" x14ac:dyDescent="0.25">
      <c r="A220" s="405" t="s">
        <v>838</v>
      </c>
      <c r="B220" t="s">
        <v>363</v>
      </c>
      <c r="C220" s="406" t="s">
        <v>839</v>
      </c>
      <c r="D220" s="405" t="s">
        <v>396</v>
      </c>
      <c r="E220" s="405" t="s">
        <v>401</v>
      </c>
      <c r="F220" s="405" t="s">
        <v>250</v>
      </c>
    </row>
    <row r="221" spans="1:6" x14ac:dyDescent="0.25">
      <c r="A221" s="405" t="s">
        <v>840</v>
      </c>
      <c r="B221" t="s">
        <v>363</v>
      </c>
      <c r="C221" s="406" t="s">
        <v>841</v>
      </c>
      <c r="D221" s="405" t="s">
        <v>396</v>
      </c>
      <c r="E221" s="405" t="s">
        <v>401</v>
      </c>
      <c r="F221" s="405" t="s">
        <v>249</v>
      </c>
    </row>
    <row r="222" spans="1:6" x14ac:dyDescent="0.25">
      <c r="A222" s="405" t="s">
        <v>842</v>
      </c>
      <c r="B222" t="s">
        <v>363</v>
      </c>
      <c r="C222" s="406" t="s">
        <v>843</v>
      </c>
      <c r="D222" s="405" t="s">
        <v>396</v>
      </c>
      <c r="E222" s="405" t="s">
        <v>401</v>
      </c>
      <c r="F222" s="405" t="s">
        <v>250</v>
      </c>
    </row>
    <row r="223" spans="1:6" x14ac:dyDescent="0.25">
      <c r="A223" s="405" t="s">
        <v>844</v>
      </c>
      <c r="B223" t="s">
        <v>363</v>
      </c>
      <c r="C223" s="406" t="s">
        <v>845</v>
      </c>
      <c r="D223" s="405" t="s">
        <v>396</v>
      </c>
      <c r="E223" s="405" t="s">
        <v>401</v>
      </c>
      <c r="F223" s="405" t="s">
        <v>250</v>
      </c>
    </row>
    <row r="224" spans="1:6" x14ac:dyDescent="0.25">
      <c r="A224" s="405" t="s">
        <v>846</v>
      </c>
      <c r="B224" t="s">
        <v>363</v>
      </c>
      <c r="C224" s="406" t="s">
        <v>847</v>
      </c>
      <c r="D224" s="405" t="s">
        <v>396</v>
      </c>
      <c r="E224" s="405" t="s">
        <v>401</v>
      </c>
      <c r="F224" s="405" t="s">
        <v>249</v>
      </c>
    </row>
    <row r="225" spans="1:6" x14ac:dyDescent="0.25">
      <c r="A225" s="405" t="s">
        <v>848</v>
      </c>
      <c r="B225" t="s">
        <v>363</v>
      </c>
      <c r="C225" s="406" t="s">
        <v>849</v>
      </c>
      <c r="D225" s="405" t="s">
        <v>396</v>
      </c>
      <c r="E225" s="405" t="s">
        <v>401</v>
      </c>
      <c r="F225" s="405" t="s">
        <v>250</v>
      </c>
    </row>
    <row r="226" spans="1:6" x14ac:dyDescent="0.25">
      <c r="A226" s="405" t="s">
        <v>850</v>
      </c>
      <c r="B226" t="s">
        <v>363</v>
      </c>
      <c r="C226" s="406" t="s">
        <v>851</v>
      </c>
      <c r="D226" s="405" t="s">
        <v>396</v>
      </c>
      <c r="E226" s="405" t="s">
        <v>401</v>
      </c>
      <c r="F226" s="405" t="s">
        <v>249</v>
      </c>
    </row>
    <row r="227" spans="1:6" x14ac:dyDescent="0.25">
      <c r="A227" s="405" t="s">
        <v>852</v>
      </c>
      <c r="B227" t="s">
        <v>363</v>
      </c>
      <c r="C227" s="406" t="s">
        <v>853</v>
      </c>
      <c r="D227" s="405" t="s">
        <v>396</v>
      </c>
      <c r="E227" s="405" t="s">
        <v>401</v>
      </c>
      <c r="F227" s="405" t="s">
        <v>250</v>
      </c>
    </row>
    <row r="228" spans="1:6" x14ac:dyDescent="0.25">
      <c r="A228" s="405" t="s">
        <v>854</v>
      </c>
      <c r="B228" t="s">
        <v>363</v>
      </c>
      <c r="C228" s="406" t="s">
        <v>855</v>
      </c>
      <c r="D228" s="405" t="s">
        <v>396</v>
      </c>
      <c r="E228" s="405" t="s">
        <v>401</v>
      </c>
      <c r="F228" s="405" t="s">
        <v>249</v>
      </c>
    </row>
    <row r="229" spans="1:6" x14ac:dyDescent="0.25">
      <c r="A229" s="405" t="s">
        <v>856</v>
      </c>
      <c r="B229" t="s">
        <v>363</v>
      </c>
      <c r="C229" s="406" t="s">
        <v>857</v>
      </c>
      <c r="D229" s="405" t="s">
        <v>396</v>
      </c>
      <c r="E229" s="405" t="s">
        <v>401</v>
      </c>
      <c r="F229" s="405" t="s">
        <v>249</v>
      </c>
    </row>
    <row r="230" spans="1:6" x14ac:dyDescent="0.25">
      <c r="A230" s="405" t="s">
        <v>858</v>
      </c>
      <c r="B230" t="s">
        <v>363</v>
      </c>
      <c r="C230" s="406" t="s">
        <v>859</v>
      </c>
      <c r="D230" s="405" t="s">
        <v>396</v>
      </c>
      <c r="E230" s="405" t="s">
        <v>401</v>
      </c>
      <c r="F230" s="405" t="s">
        <v>249</v>
      </c>
    </row>
    <row r="231" spans="1:6" x14ac:dyDescent="0.25">
      <c r="A231" s="405" t="s">
        <v>860</v>
      </c>
      <c r="B231" t="s">
        <v>363</v>
      </c>
      <c r="C231" s="406" t="s">
        <v>861</v>
      </c>
      <c r="D231" s="405" t="s">
        <v>396</v>
      </c>
      <c r="E231" s="405" t="s">
        <v>401</v>
      </c>
      <c r="F231" s="405" t="s">
        <v>249</v>
      </c>
    </row>
    <row r="232" spans="1:6" x14ac:dyDescent="0.25">
      <c r="A232" s="405" t="s">
        <v>862</v>
      </c>
      <c r="B232" t="s">
        <v>363</v>
      </c>
      <c r="C232" s="406" t="s">
        <v>863</v>
      </c>
      <c r="D232" s="405" t="s">
        <v>396</v>
      </c>
      <c r="E232" s="405" t="s">
        <v>401</v>
      </c>
      <c r="F232" s="405" t="s">
        <v>249</v>
      </c>
    </row>
    <row r="233" spans="1:6" x14ac:dyDescent="0.25">
      <c r="A233" s="405" t="s">
        <v>864</v>
      </c>
      <c r="B233" t="s">
        <v>363</v>
      </c>
      <c r="C233" s="406" t="s">
        <v>865</v>
      </c>
      <c r="D233" s="405" t="s">
        <v>396</v>
      </c>
      <c r="E233" s="405" t="s">
        <v>401</v>
      </c>
      <c r="F233" s="405" t="s">
        <v>249</v>
      </c>
    </row>
    <row r="234" spans="1:6" x14ac:dyDescent="0.25">
      <c r="A234" s="405" t="s">
        <v>866</v>
      </c>
      <c r="B234" t="s">
        <v>363</v>
      </c>
      <c r="C234" s="406" t="s">
        <v>867</v>
      </c>
      <c r="D234" s="405" t="s">
        <v>396</v>
      </c>
      <c r="E234" s="405" t="s">
        <v>401</v>
      </c>
      <c r="F234" s="405" t="s">
        <v>249</v>
      </c>
    </row>
    <row r="235" spans="1:6" x14ac:dyDescent="0.25">
      <c r="A235" s="405" t="s">
        <v>868</v>
      </c>
      <c r="B235" t="s">
        <v>363</v>
      </c>
      <c r="C235" s="406" t="s">
        <v>869</v>
      </c>
      <c r="D235" s="405" t="s">
        <v>396</v>
      </c>
      <c r="E235" s="405" t="s">
        <v>401</v>
      </c>
      <c r="F235" s="405" t="s">
        <v>250</v>
      </c>
    </row>
    <row r="236" spans="1:6" x14ac:dyDescent="0.25">
      <c r="A236" s="405" t="s">
        <v>870</v>
      </c>
      <c r="B236" t="s">
        <v>363</v>
      </c>
      <c r="C236" s="406" t="s">
        <v>871</v>
      </c>
      <c r="D236" s="405" t="s">
        <v>396</v>
      </c>
      <c r="E236" s="405" t="s">
        <v>401</v>
      </c>
      <c r="F236" s="405" t="s">
        <v>249</v>
      </c>
    </row>
    <row r="237" spans="1:6" x14ac:dyDescent="0.25">
      <c r="A237" s="405" t="s">
        <v>872</v>
      </c>
      <c r="B237" t="s">
        <v>363</v>
      </c>
      <c r="C237" s="406" t="s">
        <v>873</v>
      </c>
      <c r="D237" s="405" t="s">
        <v>396</v>
      </c>
      <c r="E237" s="405" t="s">
        <v>401</v>
      </c>
      <c r="F237" s="405" t="s">
        <v>249</v>
      </c>
    </row>
    <row r="238" spans="1:6" x14ac:dyDescent="0.25">
      <c r="A238" s="405" t="s">
        <v>874</v>
      </c>
      <c r="B238" t="s">
        <v>363</v>
      </c>
      <c r="C238" s="406" t="s">
        <v>875</v>
      </c>
      <c r="D238" s="405" t="s">
        <v>396</v>
      </c>
      <c r="E238" s="405" t="s">
        <v>401</v>
      </c>
      <c r="F238" s="405" t="s">
        <v>249</v>
      </c>
    </row>
    <row r="239" spans="1:6" x14ac:dyDescent="0.25">
      <c r="A239" s="405" t="s">
        <v>876</v>
      </c>
      <c r="B239" t="s">
        <v>363</v>
      </c>
      <c r="C239" s="406" t="s">
        <v>877</v>
      </c>
      <c r="D239" s="405" t="s">
        <v>396</v>
      </c>
      <c r="E239" s="405" t="s">
        <v>401</v>
      </c>
      <c r="F239" s="405" t="s">
        <v>249</v>
      </c>
    </row>
    <row r="240" spans="1:6" x14ac:dyDescent="0.25">
      <c r="A240" s="405" t="s">
        <v>878</v>
      </c>
      <c r="B240" t="s">
        <v>363</v>
      </c>
      <c r="C240" s="406" t="s">
        <v>879</v>
      </c>
      <c r="D240" s="405" t="s">
        <v>396</v>
      </c>
      <c r="E240" s="405" t="s">
        <v>396</v>
      </c>
      <c r="F240" s="405" t="s">
        <v>249</v>
      </c>
    </row>
    <row r="241" spans="1:6" x14ac:dyDescent="0.25">
      <c r="A241" s="405" t="s">
        <v>880</v>
      </c>
      <c r="B241" t="s">
        <v>363</v>
      </c>
      <c r="C241" s="406" t="s">
        <v>881</v>
      </c>
      <c r="D241" s="405" t="s">
        <v>396</v>
      </c>
      <c r="E241" s="405" t="s">
        <v>401</v>
      </c>
      <c r="F241" s="405" t="s">
        <v>249</v>
      </c>
    </row>
    <row r="242" spans="1:6" x14ac:dyDescent="0.25">
      <c r="A242" s="405" t="s">
        <v>882</v>
      </c>
      <c r="B242" t="s">
        <v>363</v>
      </c>
      <c r="C242" s="406" t="s">
        <v>883</v>
      </c>
      <c r="D242" s="405" t="s">
        <v>396</v>
      </c>
      <c r="E242" s="405" t="s">
        <v>401</v>
      </c>
      <c r="F242" s="405" t="s">
        <v>249</v>
      </c>
    </row>
    <row r="243" spans="1:6" x14ac:dyDescent="0.25">
      <c r="A243" s="405" t="s">
        <v>884</v>
      </c>
      <c r="B243" t="s">
        <v>363</v>
      </c>
      <c r="C243" s="406" t="s">
        <v>885</v>
      </c>
      <c r="D243" s="405" t="s">
        <v>396</v>
      </c>
      <c r="E243" s="405" t="s">
        <v>401</v>
      </c>
      <c r="F243" s="405" t="s">
        <v>249</v>
      </c>
    </row>
    <row r="244" spans="1:6" x14ac:dyDescent="0.25">
      <c r="A244" s="405" t="s">
        <v>886</v>
      </c>
      <c r="B244" t="s">
        <v>364</v>
      </c>
      <c r="C244" s="406" t="s">
        <v>887</v>
      </c>
      <c r="D244" s="405" t="s">
        <v>1770</v>
      </c>
      <c r="E244" s="405" t="s">
        <v>437</v>
      </c>
      <c r="F244" s="405" t="s">
        <v>250</v>
      </c>
    </row>
    <row r="245" spans="1:6" x14ac:dyDescent="0.25">
      <c r="A245" s="405" t="s">
        <v>888</v>
      </c>
      <c r="B245" t="s">
        <v>363</v>
      </c>
      <c r="C245" s="406" t="s">
        <v>889</v>
      </c>
      <c r="D245" s="405" t="s">
        <v>396</v>
      </c>
      <c r="E245" s="405" t="s">
        <v>401</v>
      </c>
      <c r="F245" s="405" t="s">
        <v>249</v>
      </c>
    </row>
    <row r="246" spans="1:6" x14ac:dyDescent="0.25">
      <c r="A246" s="405" t="s">
        <v>890</v>
      </c>
      <c r="B246" t="s">
        <v>363</v>
      </c>
      <c r="C246" s="406" t="s">
        <v>891</v>
      </c>
      <c r="D246" s="405" t="s">
        <v>396</v>
      </c>
      <c r="E246" s="405" t="s">
        <v>401</v>
      </c>
      <c r="F246" s="405" t="s">
        <v>250</v>
      </c>
    </row>
    <row r="247" spans="1:6" x14ac:dyDescent="0.25">
      <c r="A247" s="405" t="s">
        <v>892</v>
      </c>
      <c r="B247" t="s">
        <v>363</v>
      </c>
      <c r="C247" s="406" t="s">
        <v>893</v>
      </c>
      <c r="D247" s="405" t="s">
        <v>396</v>
      </c>
      <c r="E247" s="405" t="s">
        <v>401</v>
      </c>
      <c r="F247" s="405" t="s">
        <v>250</v>
      </c>
    </row>
    <row r="248" spans="1:6" x14ac:dyDescent="0.25">
      <c r="A248" s="405" t="s">
        <v>894</v>
      </c>
      <c r="B248" t="s">
        <v>363</v>
      </c>
      <c r="C248" s="406" t="s">
        <v>895</v>
      </c>
      <c r="D248" s="405" t="s">
        <v>396</v>
      </c>
      <c r="E248" s="405" t="s">
        <v>401</v>
      </c>
      <c r="F248" s="405" t="s">
        <v>250</v>
      </c>
    </row>
    <row r="249" spans="1:6" x14ac:dyDescent="0.25">
      <c r="A249" s="405" t="s">
        <v>896</v>
      </c>
      <c r="B249" t="s">
        <v>363</v>
      </c>
      <c r="C249" s="406" t="s">
        <v>897</v>
      </c>
      <c r="D249" s="405" t="s">
        <v>396</v>
      </c>
      <c r="E249" s="405" t="s">
        <v>401</v>
      </c>
      <c r="F249" s="405" t="s">
        <v>250</v>
      </c>
    </row>
    <row r="250" spans="1:6" x14ac:dyDescent="0.25">
      <c r="A250" s="405" t="s">
        <v>898</v>
      </c>
      <c r="B250" t="s">
        <v>363</v>
      </c>
      <c r="C250" s="406" t="s">
        <v>899</v>
      </c>
      <c r="D250" s="405" t="s">
        <v>396</v>
      </c>
      <c r="E250" s="405" t="s">
        <v>401</v>
      </c>
      <c r="F250" s="405" t="s">
        <v>249</v>
      </c>
    </row>
    <row r="251" spans="1:6" x14ac:dyDescent="0.25">
      <c r="A251" s="405" t="s">
        <v>900</v>
      </c>
      <c r="B251" t="s">
        <v>363</v>
      </c>
      <c r="C251" s="406" t="s">
        <v>901</v>
      </c>
      <c r="D251" s="405" t="s">
        <v>396</v>
      </c>
      <c r="E251" s="405" t="s">
        <v>401</v>
      </c>
      <c r="F251" s="405" t="s">
        <v>250</v>
      </c>
    </row>
    <row r="252" spans="1:6" x14ac:dyDescent="0.25">
      <c r="A252" s="405" t="s">
        <v>902</v>
      </c>
      <c r="B252" t="s">
        <v>363</v>
      </c>
      <c r="C252" s="406" t="s">
        <v>903</v>
      </c>
      <c r="D252" s="405" t="s">
        <v>396</v>
      </c>
      <c r="E252" s="405" t="s">
        <v>401</v>
      </c>
      <c r="F252" s="405" t="s">
        <v>250</v>
      </c>
    </row>
    <row r="253" spans="1:6" x14ac:dyDescent="0.25">
      <c r="A253" s="405" t="s">
        <v>904</v>
      </c>
      <c r="B253" t="s">
        <v>363</v>
      </c>
      <c r="C253" s="406" t="s">
        <v>905</v>
      </c>
      <c r="D253" s="405" t="s">
        <v>396</v>
      </c>
      <c r="E253" s="405" t="s">
        <v>401</v>
      </c>
      <c r="F253" s="405" t="s">
        <v>250</v>
      </c>
    </row>
    <row r="254" spans="1:6" x14ac:dyDescent="0.25">
      <c r="A254" s="405" t="s">
        <v>906</v>
      </c>
      <c r="B254" t="s">
        <v>363</v>
      </c>
      <c r="C254" s="406" t="s">
        <v>907</v>
      </c>
      <c r="D254" s="405" t="s">
        <v>396</v>
      </c>
      <c r="E254" s="405" t="s">
        <v>401</v>
      </c>
      <c r="F254" s="405" t="s">
        <v>249</v>
      </c>
    </row>
    <row r="255" spans="1:6" x14ac:dyDescent="0.25">
      <c r="A255" s="405" t="s">
        <v>908</v>
      </c>
      <c r="B255" t="s">
        <v>363</v>
      </c>
      <c r="C255" s="406" t="s">
        <v>909</v>
      </c>
      <c r="D255" s="405" t="s">
        <v>396</v>
      </c>
      <c r="E255" s="405" t="s">
        <v>401</v>
      </c>
      <c r="F255" s="405" t="s">
        <v>249</v>
      </c>
    </row>
    <row r="256" spans="1:6" x14ac:dyDescent="0.25">
      <c r="A256" s="405" t="s">
        <v>910</v>
      </c>
      <c r="B256" t="s">
        <v>363</v>
      </c>
      <c r="C256" s="406" t="s">
        <v>911</v>
      </c>
      <c r="D256" s="405" t="s">
        <v>396</v>
      </c>
      <c r="E256" s="405" t="s">
        <v>401</v>
      </c>
      <c r="F256" s="405" t="s">
        <v>250</v>
      </c>
    </row>
    <row r="257" spans="1:6" x14ac:dyDescent="0.25">
      <c r="A257" s="405" t="s">
        <v>912</v>
      </c>
      <c r="B257" t="s">
        <v>364</v>
      </c>
      <c r="C257" s="406" t="s">
        <v>913</v>
      </c>
      <c r="D257" s="405" t="s">
        <v>1770</v>
      </c>
      <c r="E257" s="405" t="s">
        <v>249</v>
      </c>
      <c r="F257" s="405" t="s">
        <v>249</v>
      </c>
    </row>
    <row r="258" spans="1:6" x14ac:dyDescent="0.25">
      <c r="A258" s="405" t="s">
        <v>914</v>
      </c>
      <c r="B258" t="s">
        <v>363</v>
      </c>
      <c r="C258" s="406" t="s">
        <v>915</v>
      </c>
      <c r="D258" s="405" t="s">
        <v>396</v>
      </c>
      <c r="E258" s="405" t="s">
        <v>401</v>
      </c>
      <c r="F258" s="405" t="s">
        <v>249</v>
      </c>
    </row>
    <row r="259" spans="1:6" x14ac:dyDescent="0.25">
      <c r="A259" s="405" t="s">
        <v>916</v>
      </c>
      <c r="B259" t="s">
        <v>363</v>
      </c>
      <c r="C259" s="406" t="s">
        <v>917</v>
      </c>
      <c r="D259" s="405" t="s">
        <v>396</v>
      </c>
      <c r="E259" s="405" t="s">
        <v>401</v>
      </c>
      <c r="F259" s="405" t="s">
        <v>249</v>
      </c>
    </row>
    <row r="260" spans="1:6" x14ac:dyDescent="0.25">
      <c r="A260" s="405" t="s">
        <v>918</v>
      </c>
      <c r="B260" t="s">
        <v>363</v>
      </c>
      <c r="C260" s="406" t="s">
        <v>919</v>
      </c>
      <c r="D260" s="405" t="s">
        <v>396</v>
      </c>
      <c r="E260" s="405" t="s">
        <v>401</v>
      </c>
      <c r="F260" s="405" t="s">
        <v>249</v>
      </c>
    </row>
    <row r="261" spans="1:6" x14ac:dyDescent="0.25">
      <c r="A261" s="405" t="s">
        <v>920</v>
      </c>
      <c r="B261" t="s">
        <v>363</v>
      </c>
      <c r="C261" s="406" t="s">
        <v>921</v>
      </c>
      <c r="D261" s="405" t="s">
        <v>396</v>
      </c>
      <c r="E261" s="405" t="s">
        <v>401</v>
      </c>
      <c r="F261" s="405" t="s">
        <v>249</v>
      </c>
    </row>
    <row r="262" spans="1:6" x14ac:dyDescent="0.25">
      <c r="A262" s="405" t="s">
        <v>922</v>
      </c>
      <c r="B262" t="s">
        <v>363</v>
      </c>
      <c r="C262" s="406" t="s">
        <v>923</v>
      </c>
      <c r="D262" s="405" t="s">
        <v>396</v>
      </c>
      <c r="E262" s="405" t="s">
        <v>401</v>
      </c>
      <c r="F262" s="405" t="s">
        <v>249</v>
      </c>
    </row>
    <row r="263" spans="1:6" x14ac:dyDescent="0.25">
      <c r="A263" s="405" t="s">
        <v>924</v>
      </c>
      <c r="B263" t="s">
        <v>363</v>
      </c>
      <c r="C263" s="406" t="s">
        <v>925</v>
      </c>
      <c r="D263" s="405" t="s">
        <v>396</v>
      </c>
      <c r="E263" s="405" t="s">
        <v>401</v>
      </c>
      <c r="F263" s="405" t="s">
        <v>250</v>
      </c>
    </row>
    <row r="264" spans="1:6" x14ac:dyDescent="0.25">
      <c r="A264" s="405" t="s">
        <v>926</v>
      </c>
      <c r="B264" t="s">
        <v>363</v>
      </c>
      <c r="C264" s="406" t="s">
        <v>927</v>
      </c>
      <c r="D264" s="405" t="s">
        <v>396</v>
      </c>
      <c r="E264" s="405" t="s">
        <v>401</v>
      </c>
      <c r="F264" s="405" t="s">
        <v>249</v>
      </c>
    </row>
    <row r="265" spans="1:6" x14ac:dyDescent="0.25">
      <c r="A265" s="405" t="s">
        <v>928</v>
      </c>
      <c r="B265" t="s">
        <v>363</v>
      </c>
      <c r="C265" s="406" t="s">
        <v>929</v>
      </c>
      <c r="D265" s="405" t="s">
        <v>396</v>
      </c>
      <c r="E265" s="405" t="s">
        <v>401</v>
      </c>
      <c r="F265" s="405" t="s">
        <v>249</v>
      </c>
    </row>
    <row r="266" spans="1:6" x14ac:dyDescent="0.25">
      <c r="A266" s="405" t="s">
        <v>930</v>
      </c>
      <c r="B266" t="s">
        <v>363</v>
      </c>
      <c r="C266" s="406" t="s">
        <v>931</v>
      </c>
      <c r="D266" s="405" t="s">
        <v>396</v>
      </c>
      <c r="E266" s="405" t="s">
        <v>401</v>
      </c>
      <c r="F266" s="405" t="s">
        <v>250</v>
      </c>
    </row>
    <row r="267" spans="1:6" x14ac:dyDescent="0.25">
      <c r="A267" s="405" t="s">
        <v>932</v>
      </c>
      <c r="B267" t="s">
        <v>363</v>
      </c>
      <c r="C267" s="406" t="s">
        <v>933</v>
      </c>
      <c r="D267" s="405" t="s">
        <v>396</v>
      </c>
      <c r="E267" s="405" t="s">
        <v>401</v>
      </c>
      <c r="F267" s="405" t="s">
        <v>249</v>
      </c>
    </row>
    <row r="268" spans="1:6" x14ac:dyDescent="0.25">
      <c r="A268" s="405" t="s">
        <v>934</v>
      </c>
      <c r="B268" t="s">
        <v>363</v>
      </c>
      <c r="C268" s="406" t="s">
        <v>935</v>
      </c>
      <c r="D268" s="405" t="s">
        <v>396</v>
      </c>
      <c r="E268" s="405" t="s">
        <v>401</v>
      </c>
      <c r="F268" s="405" t="s">
        <v>249</v>
      </c>
    </row>
    <row r="269" spans="1:6" x14ac:dyDescent="0.25">
      <c r="A269" s="405" t="s">
        <v>936</v>
      </c>
      <c r="B269" t="s">
        <v>363</v>
      </c>
      <c r="C269" s="406" t="s">
        <v>937</v>
      </c>
      <c r="D269" s="405" t="s">
        <v>396</v>
      </c>
      <c r="E269" s="405" t="s">
        <v>401</v>
      </c>
      <c r="F269" s="405" t="s">
        <v>249</v>
      </c>
    </row>
    <row r="270" spans="1:6" x14ac:dyDescent="0.25">
      <c r="A270" s="405" t="s">
        <v>938</v>
      </c>
      <c r="B270" t="s">
        <v>363</v>
      </c>
      <c r="C270" s="406" t="s">
        <v>939</v>
      </c>
      <c r="D270" s="405" t="s">
        <v>396</v>
      </c>
      <c r="E270" s="405" t="s">
        <v>401</v>
      </c>
      <c r="F270" s="405" t="s">
        <v>249</v>
      </c>
    </row>
    <row r="271" spans="1:6" x14ac:dyDescent="0.25">
      <c r="A271" s="405" t="s">
        <v>940</v>
      </c>
      <c r="B271" t="s">
        <v>363</v>
      </c>
      <c r="C271" s="406" t="s">
        <v>941</v>
      </c>
      <c r="D271" s="405" t="s">
        <v>396</v>
      </c>
      <c r="E271" s="405" t="s">
        <v>401</v>
      </c>
      <c r="F271" s="405" t="s">
        <v>250</v>
      </c>
    </row>
    <row r="272" spans="1:6" x14ac:dyDescent="0.25">
      <c r="A272" s="405" t="s">
        <v>942</v>
      </c>
      <c r="B272" t="s">
        <v>363</v>
      </c>
      <c r="C272" s="406" t="s">
        <v>943</v>
      </c>
      <c r="D272" s="405" t="s">
        <v>396</v>
      </c>
      <c r="E272" s="405" t="s">
        <v>401</v>
      </c>
      <c r="F272" s="405" t="s">
        <v>250</v>
      </c>
    </row>
    <row r="273" spans="1:6" x14ac:dyDescent="0.25">
      <c r="A273" s="405" t="s">
        <v>944</v>
      </c>
      <c r="B273" t="s">
        <v>363</v>
      </c>
      <c r="C273" s="406" t="s">
        <v>945</v>
      </c>
      <c r="D273" s="405" t="s">
        <v>396</v>
      </c>
      <c r="E273" s="405" t="s">
        <v>401</v>
      </c>
      <c r="F273" s="405" t="s">
        <v>249</v>
      </c>
    </row>
    <row r="274" spans="1:6" x14ac:dyDescent="0.25">
      <c r="A274" s="405" t="s">
        <v>946</v>
      </c>
      <c r="B274" t="s">
        <v>363</v>
      </c>
      <c r="C274" s="406" t="s">
        <v>947</v>
      </c>
      <c r="D274" s="405" t="s">
        <v>396</v>
      </c>
      <c r="E274" s="405" t="s">
        <v>401</v>
      </c>
      <c r="F274" s="405" t="s">
        <v>249</v>
      </c>
    </row>
    <row r="275" spans="1:6" x14ac:dyDescent="0.25">
      <c r="A275" s="405" t="s">
        <v>948</v>
      </c>
      <c r="B275" t="s">
        <v>363</v>
      </c>
      <c r="C275" s="406" t="s">
        <v>949</v>
      </c>
      <c r="D275" s="405" t="s">
        <v>396</v>
      </c>
      <c r="E275" s="405" t="s">
        <v>401</v>
      </c>
      <c r="F275" s="405" t="s">
        <v>249</v>
      </c>
    </row>
    <row r="276" spans="1:6" x14ac:dyDescent="0.25">
      <c r="A276" s="405" t="s">
        <v>950</v>
      </c>
      <c r="B276" t="s">
        <v>363</v>
      </c>
      <c r="C276" s="406" t="s">
        <v>951</v>
      </c>
      <c r="D276" s="405" t="s">
        <v>396</v>
      </c>
      <c r="E276" s="405" t="s">
        <v>401</v>
      </c>
      <c r="F276" s="405" t="s">
        <v>249</v>
      </c>
    </row>
    <row r="277" spans="1:6" x14ac:dyDescent="0.25">
      <c r="A277" s="405" t="s">
        <v>952</v>
      </c>
      <c r="B277" t="s">
        <v>363</v>
      </c>
      <c r="C277" s="406" t="s">
        <v>953</v>
      </c>
      <c r="D277" s="405" t="s">
        <v>396</v>
      </c>
      <c r="E277" s="405" t="s">
        <v>401</v>
      </c>
      <c r="F277" s="405" t="s">
        <v>249</v>
      </c>
    </row>
    <row r="278" spans="1:6" x14ac:dyDescent="0.25">
      <c r="A278" s="405" t="s">
        <v>954</v>
      </c>
      <c r="B278" t="s">
        <v>363</v>
      </c>
      <c r="C278" s="406" t="s">
        <v>955</v>
      </c>
      <c r="D278" s="405" t="s">
        <v>396</v>
      </c>
      <c r="E278" s="405" t="s">
        <v>401</v>
      </c>
      <c r="F278" s="405" t="s">
        <v>249</v>
      </c>
    </row>
    <row r="279" spans="1:6" x14ac:dyDescent="0.25">
      <c r="A279" s="405" t="s">
        <v>956</v>
      </c>
      <c r="B279" t="s">
        <v>363</v>
      </c>
      <c r="C279" s="406" t="s">
        <v>957</v>
      </c>
      <c r="D279" s="405" t="s">
        <v>396</v>
      </c>
      <c r="E279" s="405" t="s">
        <v>401</v>
      </c>
      <c r="F279" s="405" t="s">
        <v>249</v>
      </c>
    </row>
    <row r="280" spans="1:6" x14ac:dyDescent="0.25">
      <c r="A280" s="405" t="s">
        <v>958</v>
      </c>
      <c r="B280" t="s">
        <v>363</v>
      </c>
      <c r="C280" s="406" t="s">
        <v>959</v>
      </c>
      <c r="D280" s="405" t="s">
        <v>396</v>
      </c>
      <c r="E280" s="405" t="s">
        <v>401</v>
      </c>
      <c r="F280" s="405" t="s">
        <v>250</v>
      </c>
    </row>
    <row r="281" spans="1:6" x14ac:dyDescent="0.25">
      <c r="A281" s="405" t="s">
        <v>960</v>
      </c>
      <c r="B281" t="s">
        <v>364</v>
      </c>
      <c r="C281" s="406" t="s">
        <v>961</v>
      </c>
      <c r="D281" s="405" t="s">
        <v>1770</v>
      </c>
      <c r="E281" s="405" t="s">
        <v>249</v>
      </c>
      <c r="F281" s="405" t="s">
        <v>250</v>
      </c>
    </row>
    <row r="282" spans="1:6" x14ac:dyDescent="0.25">
      <c r="A282" s="405" t="s">
        <v>962</v>
      </c>
      <c r="B282" t="s">
        <v>363</v>
      </c>
      <c r="C282" s="406" t="s">
        <v>963</v>
      </c>
      <c r="D282" s="405" t="s">
        <v>396</v>
      </c>
      <c r="E282" s="405" t="s">
        <v>401</v>
      </c>
      <c r="F282" s="405" t="s">
        <v>250</v>
      </c>
    </row>
    <row r="283" spans="1:6" x14ac:dyDescent="0.25">
      <c r="A283" s="405" t="s">
        <v>964</v>
      </c>
      <c r="B283" t="s">
        <v>363</v>
      </c>
      <c r="C283" s="406" t="s">
        <v>965</v>
      </c>
      <c r="D283" s="405" t="s">
        <v>396</v>
      </c>
      <c r="E283" s="405" t="s">
        <v>396</v>
      </c>
      <c r="F283" s="405" t="s">
        <v>250</v>
      </c>
    </row>
    <row r="284" spans="1:6" x14ac:dyDescent="0.25">
      <c r="A284" s="405" t="s">
        <v>966</v>
      </c>
      <c r="B284" t="s">
        <v>363</v>
      </c>
      <c r="C284" s="406" t="s">
        <v>967</v>
      </c>
      <c r="D284" s="405" t="s">
        <v>396</v>
      </c>
      <c r="E284" s="405" t="s">
        <v>401</v>
      </c>
      <c r="F284" s="405" t="s">
        <v>249</v>
      </c>
    </row>
    <row r="285" spans="1:6" x14ac:dyDescent="0.25">
      <c r="A285" s="405" t="s">
        <v>968</v>
      </c>
      <c r="B285" t="s">
        <v>363</v>
      </c>
      <c r="C285" s="406" t="s">
        <v>969</v>
      </c>
      <c r="D285" s="405" t="s">
        <v>396</v>
      </c>
      <c r="E285" s="405" t="s">
        <v>401</v>
      </c>
      <c r="F285" s="405" t="s">
        <v>250</v>
      </c>
    </row>
    <row r="286" spans="1:6" x14ac:dyDescent="0.25">
      <c r="A286" s="405" t="s">
        <v>970</v>
      </c>
      <c r="B286" t="s">
        <v>363</v>
      </c>
      <c r="C286" s="406" t="s">
        <v>971</v>
      </c>
      <c r="D286" s="405" t="s">
        <v>396</v>
      </c>
      <c r="E286" s="405" t="s">
        <v>401</v>
      </c>
      <c r="F286" s="405" t="s">
        <v>249</v>
      </c>
    </row>
    <row r="287" spans="1:6" x14ac:dyDescent="0.25">
      <c r="A287" s="405" t="s">
        <v>972</v>
      </c>
      <c r="B287" t="s">
        <v>363</v>
      </c>
      <c r="C287" s="406" t="s">
        <v>973</v>
      </c>
      <c r="D287" s="405" t="s">
        <v>396</v>
      </c>
      <c r="E287" s="405" t="s">
        <v>401</v>
      </c>
      <c r="F287" s="405" t="s">
        <v>249</v>
      </c>
    </row>
    <row r="288" spans="1:6" x14ac:dyDescent="0.25">
      <c r="A288" s="405" t="s">
        <v>974</v>
      </c>
      <c r="B288" t="s">
        <v>363</v>
      </c>
      <c r="C288" s="406" t="s">
        <v>975</v>
      </c>
      <c r="D288" s="405" t="s">
        <v>396</v>
      </c>
      <c r="E288" s="405" t="s">
        <v>401</v>
      </c>
      <c r="F288" s="405" t="s">
        <v>249</v>
      </c>
    </row>
    <row r="289" spans="1:6" x14ac:dyDescent="0.25">
      <c r="A289" s="405" t="s">
        <v>976</v>
      </c>
      <c r="B289" t="s">
        <v>363</v>
      </c>
      <c r="C289" s="406" t="s">
        <v>977</v>
      </c>
      <c r="D289" s="405" t="s">
        <v>396</v>
      </c>
      <c r="E289" s="405" t="s">
        <v>474</v>
      </c>
      <c r="F289" s="405" t="s">
        <v>250</v>
      </c>
    </row>
    <row r="290" spans="1:6" x14ac:dyDescent="0.25">
      <c r="A290" s="405" t="s">
        <v>978</v>
      </c>
      <c r="B290" t="s">
        <v>363</v>
      </c>
      <c r="C290" s="406" t="s">
        <v>979</v>
      </c>
      <c r="D290" s="405" t="s">
        <v>396</v>
      </c>
      <c r="E290" s="405" t="s">
        <v>474</v>
      </c>
      <c r="F290" s="405" t="s">
        <v>249</v>
      </c>
    </row>
    <row r="291" spans="1:6" x14ac:dyDescent="0.25">
      <c r="A291" s="405" t="s">
        <v>980</v>
      </c>
      <c r="B291" t="s">
        <v>363</v>
      </c>
      <c r="C291" s="406" t="s">
        <v>981</v>
      </c>
      <c r="D291" s="405" t="s">
        <v>396</v>
      </c>
      <c r="E291" s="405" t="s">
        <v>401</v>
      </c>
      <c r="F291" s="405" t="s">
        <v>249</v>
      </c>
    </row>
    <row r="292" spans="1:6" x14ac:dyDescent="0.25">
      <c r="A292" s="405" t="s">
        <v>982</v>
      </c>
      <c r="B292" t="s">
        <v>363</v>
      </c>
      <c r="C292" s="406" t="s">
        <v>983</v>
      </c>
      <c r="D292" s="405" t="s">
        <v>396</v>
      </c>
      <c r="E292" s="405" t="s">
        <v>401</v>
      </c>
      <c r="F292" s="405" t="s">
        <v>249</v>
      </c>
    </row>
    <row r="293" spans="1:6" x14ac:dyDescent="0.25">
      <c r="A293" s="405" t="s">
        <v>984</v>
      </c>
      <c r="B293" t="s">
        <v>363</v>
      </c>
      <c r="C293" s="406" t="s">
        <v>985</v>
      </c>
      <c r="D293" s="405" t="s">
        <v>396</v>
      </c>
      <c r="E293" s="405" t="s">
        <v>401</v>
      </c>
      <c r="F293" s="405" t="s">
        <v>249</v>
      </c>
    </row>
    <row r="294" spans="1:6" x14ac:dyDescent="0.25">
      <c r="A294" s="405" t="s">
        <v>986</v>
      </c>
      <c r="B294" t="s">
        <v>364</v>
      </c>
      <c r="C294" s="406" t="s">
        <v>987</v>
      </c>
      <c r="D294" s="405" t="s">
        <v>250</v>
      </c>
      <c r="E294" s="405" t="s">
        <v>250</v>
      </c>
      <c r="F294" s="405" t="s">
        <v>250</v>
      </c>
    </row>
    <row r="295" spans="1:6" x14ac:dyDescent="0.25">
      <c r="A295" s="405" t="s">
        <v>988</v>
      </c>
      <c r="B295" t="s">
        <v>363</v>
      </c>
      <c r="C295" s="406" t="s">
        <v>989</v>
      </c>
      <c r="D295" s="405" t="s">
        <v>396</v>
      </c>
      <c r="E295" s="405" t="s">
        <v>401</v>
      </c>
      <c r="F295" s="405" t="s">
        <v>250</v>
      </c>
    </row>
    <row r="296" spans="1:6" x14ac:dyDescent="0.25">
      <c r="A296" s="405" t="s">
        <v>990</v>
      </c>
      <c r="B296" t="s">
        <v>363</v>
      </c>
      <c r="C296" s="406" t="s">
        <v>991</v>
      </c>
      <c r="D296" s="405" t="s">
        <v>396</v>
      </c>
      <c r="E296" s="405" t="s">
        <v>401</v>
      </c>
      <c r="F296" s="405" t="s">
        <v>249</v>
      </c>
    </row>
    <row r="297" spans="1:6" x14ac:dyDescent="0.25">
      <c r="A297" s="405" t="s">
        <v>992</v>
      </c>
      <c r="B297" t="s">
        <v>363</v>
      </c>
      <c r="C297" s="406" t="s">
        <v>993</v>
      </c>
      <c r="D297" s="405" t="s">
        <v>396</v>
      </c>
      <c r="E297" s="405" t="s">
        <v>401</v>
      </c>
      <c r="F297" s="405" t="s">
        <v>249</v>
      </c>
    </row>
    <row r="298" spans="1:6" x14ac:dyDescent="0.25">
      <c r="A298" s="405" t="s">
        <v>994</v>
      </c>
      <c r="B298" t="s">
        <v>363</v>
      </c>
      <c r="C298" s="406" t="s">
        <v>995</v>
      </c>
      <c r="D298" s="405" t="s">
        <v>396</v>
      </c>
      <c r="E298" s="405" t="s">
        <v>401</v>
      </c>
      <c r="F298" s="405" t="s">
        <v>250</v>
      </c>
    </row>
    <row r="299" spans="1:6" x14ac:dyDescent="0.25">
      <c r="A299" s="405" t="s">
        <v>996</v>
      </c>
      <c r="B299" t="s">
        <v>363</v>
      </c>
      <c r="C299" s="406" t="s">
        <v>997</v>
      </c>
      <c r="D299" s="405" t="s">
        <v>396</v>
      </c>
      <c r="E299" s="405" t="s">
        <v>401</v>
      </c>
      <c r="F299" s="405" t="s">
        <v>250</v>
      </c>
    </row>
    <row r="300" spans="1:6" x14ac:dyDescent="0.25">
      <c r="A300" s="405" t="s">
        <v>998</v>
      </c>
      <c r="B300" t="s">
        <v>363</v>
      </c>
      <c r="C300" s="406" t="s">
        <v>999</v>
      </c>
      <c r="D300" s="405" t="s">
        <v>396</v>
      </c>
      <c r="E300" s="405" t="s">
        <v>396</v>
      </c>
      <c r="F300" s="405" t="s">
        <v>250</v>
      </c>
    </row>
    <row r="301" spans="1:6" x14ac:dyDescent="0.25">
      <c r="A301" s="405" t="s">
        <v>1000</v>
      </c>
      <c r="B301" t="s">
        <v>363</v>
      </c>
      <c r="C301" s="406" t="s">
        <v>1001</v>
      </c>
      <c r="D301" s="405" t="s">
        <v>396</v>
      </c>
      <c r="E301" s="405" t="s">
        <v>401</v>
      </c>
      <c r="F301" s="405" t="s">
        <v>249</v>
      </c>
    </row>
    <row r="302" spans="1:6" x14ac:dyDescent="0.25">
      <c r="A302" s="405" t="s">
        <v>1002</v>
      </c>
      <c r="B302" t="s">
        <v>363</v>
      </c>
      <c r="C302" s="406" t="s">
        <v>1003</v>
      </c>
      <c r="D302" s="405" t="s">
        <v>396</v>
      </c>
      <c r="E302" s="405" t="s">
        <v>401</v>
      </c>
      <c r="F302" s="405" t="s">
        <v>249</v>
      </c>
    </row>
    <row r="303" spans="1:6" x14ac:dyDescent="0.25">
      <c r="A303" s="405" t="s">
        <v>1004</v>
      </c>
      <c r="B303" t="s">
        <v>363</v>
      </c>
      <c r="C303" s="406" t="s">
        <v>1005</v>
      </c>
      <c r="D303" s="405" t="s">
        <v>396</v>
      </c>
      <c r="E303" s="405" t="s">
        <v>401</v>
      </c>
      <c r="F303" s="405" t="s">
        <v>249</v>
      </c>
    </row>
    <row r="304" spans="1:6" x14ac:dyDescent="0.25">
      <c r="A304" s="405" t="s">
        <v>1006</v>
      </c>
      <c r="B304" t="s">
        <v>363</v>
      </c>
      <c r="C304" s="406" t="s">
        <v>1007</v>
      </c>
      <c r="D304" s="405" t="s">
        <v>396</v>
      </c>
      <c r="E304" s="405" t="s">
        <v>401</v>
      </c>
      <c r="F304" s="405" t="s">
        <v>249</v>
      </c>
    </row>
    <row r="305" spans="1:6" x14ac:dyDescent="0.25">
      <c r="A305" s="405" t="s">
        <v>1008</v>
      </c>
      <c r="B305" t="s">
        <v>363</v>
      </c>
      <c r="C305" s="406" t="s">
        <v>1009</v>
      </c>
      <c r="D305" s="405" t="s">
        <v>396</v>
      </c>
      <c r="E305" s="405" t="s">
        <v>401</v>
      </c>
      <c r="F305" s="405" t="s">
        <v>249</v>
      </c>
    </row>
    <row r="306" spans="1:6" x14ac:dyDescent="0.25">
      <c r="A306" s="405" t="s">
        <v>1010</v>
      </c>
      <c r="B306" t="s">
        <v>363</v>
      </c>
      <c r="C306" s="406" t="s">
        <v>1011</v>
      </c>
      <c r="D306" s="405" t="s">
        <v>396</v>
      </c>
      <c r="E306" s="405" t="s">
        <v>401</v>
      </c>
      <c r="F306" s="405" t="s">
        <v>249</v>
      </c>
    </row>
    <row r="307" spans="1:6" x14ac:dyDescent="0.25">
      <c r="A307" s="405" t="s">
        <v>1012</v>
      </c>
      <c r="B307" t="s">
        <v>363</v>
      </c>
      <c r="C307" s="406" t="s">
        <v>1013</v>
      </c>
      <c r="D307" s="405" t="s">
        <v>396</v>
      </c>
      <c r="E307" s="405" t="s">
        <v>401</v>
      </c>
      <c r="F307" s="405" t="s">
        <v>249</v>
      </c>
    </row>
    <row r="308" spans="1:6" x14ac:dyDescent="0.25">
      <c r="A308" s="405" t="s">
        <v>1014</v>
      </c>
      <c r="B308" t="s">
        <v>363</v>
      </c>
      <c r="C308" s="406" t="s">
        <v>1015</v>
      </c>
      <c r="D308" s="405" t="s">
        <v>396</v>
      </c>
      <c r="E308" s="405" t="s">
        <v>401</v>
      </c>
      <c r="F308" s="405" t="s">
        <v>249</v>
      </c>
    </row>
    <row r="309" spans="1:6" x14ac:dyDescent="0.25">
      <c r="A309" s="405" t="s">
        <v>1016</v>
      </c>
      <c r="B309" t="s">
        <v>363</v>
      </c>
      <c r="C309" s="406" t="s">
        <v>1017</v>
      </c>
      <c r="D309" s="405" t="s">
        <v>396</v>
      </c>
      <c r="E309" s="405" t="s">
        <v>401</v>
      </c>
      <c r="F309" s="405" t="s">
        <v>250</v>
      </c>
    </row>
    <row r="310" spans="1:6" x14ac:dyDescent="0.25">
      <c r="A310" s="405" t="s">
        <v>1018</v>
      </c>
      <c r="B310" t="s">
        <v>363</v>
      </c>
      <c r="C310" s="406" t="s">
        <v>1019</v>
      </c>
      <c r="D310" s="405" t="s">
        <v>396</v>
      </c>
      <c r="E310" s="405" t="s">
        <v>401</v>
      </c>
      <c r="F310" s="405" t="s">
        <v>249</v>
      </c>
    </row>
    <row r="311" spans="1:6" x14ac:dyDescent="0.25">
      <c r="A311" s="405" t="s">
        <v>1020</v>
      </c>
      <c r="B311" t="s">
        <v>363</v>
      </c>
      <c r="C311" s="406" t="s">
        <v>1021</v>
      </c>
      <c r="D311" s="405" t="s">
        <v>396</v>
      </c>
      <c r="E311" s="405" t="s">
        <v>401</v>
      </c>
      <c r="F311" s="405" t="s">
        <v>250</v>
      </c>
    </row>
    <row r="312" spans="1:6" x14ac:dyDescent="0.25">
      <c r="A312" s="405" t="s">
        <v>1022</v>
      </c>
      <c r="B312" t="s">
        <v>363</v>
      </c>
      <c r="C312" s="406" t="s">
        <v>1023</v>
      </c>
      <c r="D312" s="405" t="s">
        <v>396</v>
      </c>
      <c r="E312" s="405" t="s">
        <v>401</v>
      </c>
      <c r="F312" s="405" t="s">
        <v>249</v>
      </c>
    </row>
    <row r="313" spans="1:6" x14ac:dyDescent="0.25">
      <c r="A313" s="405" t="s">
        <v>1024</v>
      </c>
      <c r="B313" t="s">
        <v>363</v>
      </c>
      <c r="C313" s="406" t="s">
        <v>1025</v>
      </c>
      <c r="D313" s="405" t="s">
        <v>396</v>
      </c>
      <c r="E313" s="405" t="s">
        <v>401</v>
      </c>
      <c r="F313" s="405" t="s">
        <v>249</v>
      </c>
    </row>
    <row r="314" spans="1:6" x14ac:dyDescent="0.25">
      <c r="A314" s="405" t="s">
        <v>1026</v>
      </c>
      <c r="B314" t="s">
        <v>363</v>
      </c>
      <c r="C314" s="406" t="s">
        <v>1027</v>
      </c>
      <c r="D314" s="405" t="s">
        <v>396</v>
      </c>
      <c r="E314" s="405" t="s">
        <v>396</v>
      </c>
      <c r="F314" s="405" t="s">
        <v>249</v>
      </c>
    </row>
    <row r="315" spans="1:6" x14ac:dyDescent="0.25">
      <c r="A315" s="405" t="s">
        <v>1028</v>
      </c>
      <c r="B315" t="s">
        <v>363</v>
      </c>
      <c r="C315" s="406" t="s">
        <v>1029</v>
      </c>
      <c r="D315" s="405" t="s">
        <v>396</v>
      </c>
      <c r="E315" s="405" t="s">
        <v>401</v>
      </c>
      <c r="F315" s="405" t="s">
        <v>249</v>
      </c>
    </row>
    <row r="316" spans="1:6" x14ac:dyDescent="0.25">
      <c r="A316" s="405" t="s">
        <v>1030</v>
      </c>
      <c r="B316" t="s">
        <v>363</v>
      </c>
      <c r="C316" s="406" t="s">
        <v>1031</v>
      </c>
      <c r="D316" s="405" t="s">
        <v>396</v>
      </c>
      <c r="E316" s="405" t="s">
        <v>401</v>
      </c>
      <c r="F316" s="405" t="s">
        <v>249</v>
      </c>
    </row>
    <row r="317" spans="1:6" x14ac:dyDescent="0.25">
      <c r="A317" s="405" t="s">
        <v>1032</v>
      </c>
      <c r="B317" t="s">
        <v>363</v>
      </c>
      <c r="C317" s="406" t="s">
        <v>1033</v>
      </c>
      <c r="D317" s="405" t="s">
        <v>396</v>
      </c>
      <c r="E317" s="405" t="s">
        <v>401</v>
      </c>
      <c r="F317" s="405" t="s">
        <v>249</v>
      </c>
    </row>
    <row r="318" spans="1:6" x14ac:dyDescent="0.25">
      <c r="A318" s="405" t="s">
        <v>1034</v>
      </c>
      <c r="B318" t="s">
        <v>363</v>
      </c>
      <c r="C318" s="406" t="s">
        <v>1035</v>
      </c>
      <c r="D318" s="405" t="s">
        <v>396</v>
      </c>
      <c r="E318" s="405" t="s">
        <v>401</v>
      </c>
      <c r="F318" s="405" t="s">
        <v>249</v>
      </c>
    </row>
    <row r="319" spans="1:6" x14ac:dyDescent="0.25">
      <c r="A319" s="405" t="s">
        <v>1036</v>
      </c>
      <c r="B319" t="s">
        <v>363</v>
      </c>
      <c r="C319" s="406" t="s">
        <v>1037</v>
      </c>
      <c r="D319" s="405" t="s">
        <v>396</v>
      </c>
      <c r="E319" s="405" t="s">
        <v>396</v>
      </c>
      <c r="F319" s="405" t="s">
        <v>250</v>
      </c>
    </row>
    <row r="320" spans="1:6" x14ac:dyDescent="0.25">
      <c r="A320" s="405" t="s">
        <v>1038</v>
      </c>
      <c r="B320" t="s">
        <v>363</v>
      </c>
      <c r="C320" s="406" t="s">
        <v>1039</v>
      </c>
      <c r="D320" s="405" t="s">
        <v>396</v>
      </c>
      <c r="E320" s="405" t="s">
        <v>396</v>
      </c>
      <c r="F320" s="405" t="s">
        <v>250</v>
      </c>
    </row>
    <row r="321" spans="1:6" x14ac:dyDescent="0.25">
      <c r="A321" s="405" t="s">
        <v>1040</v>
      </c>
      <c r="B321" t="s">
        <v>363</v>
      </c>
      <c r="C321" s="406" t="s">
        <v>1041</v>
      </c>
      <c r="D321" s="405" t="s">
        <v>396</v>
      </c>
      <c r="E321" s="405" t="s">
        <v>401</v>
      </c>
      <c r="F321" s="405" t="s">
        <v>249</v>
      </c>
    </row>
    <row r="322" spans="1:6" x14ac:dyDescent="0.25">
      <c r="A322" s="405" t="s">
        <v>1042</v>
      </c>
      <c r="B322" t="s">
        <v>363</v>
      </c>
      <c r="C322" s="406" t="s">
        <v>1043</v>
      </c>
      <c r="D322" s="405" t="s">
        <v>396</v>
      </c>
      <c r="E322" s="405" t="s">
        <v>401</v>
      </c>
      <c r="F322" s="405" t="s">
        <v>249</v>
      </c>
    </row>
    <row r="323" spans="1:6" x14ac:dyDescent="0.25">
      <c r="A323" s="405" t="s">
        <v>1044</v>
      </c>
      <c r="B323" t="s">
        <v>363</v>
      </c>
      <c r="C323" s="406" t="s">
        <v>1045</v>
      </c>
      <c r="D323" s="405" t="s">
        <v>396</v>
      </c>
      <c r="E323" s="405" t="s">
        <v>401</v>
      </c>
      <c r="F323" s="405" t="s">
        <v>249</v>
      </c>
    </row>
    <row r="324" spans="1:6" x14ac:dyDescent="0.25">
      <c r="A324" s="405" t="s">
        <v>1046</v>
      </c>
      <c r="B324" t="s">
        <v>363</v>
      </c>
      <c r="C324" s="406" t="s">
        <v>1047</v>
      </c>
      <c r="D324" s="405" t="s">
        <v>396</v>
      </c>
      <c r="E324" s="405" t="s">
        <v>401</v>
      </c>
      <c r="F324" s="405" t="s">
        <v>249</v>
      </c>
    </row>
    <row r="325" spans="1:6" x14ac:dyDescent="0.25">
      <c r="A325" s="405" t="s">
        <v>1048</v>
      </c>
      <c r="B325" t="s">
        <v>363</v>
      </c>
      <c r="C325" s="406" t="s">
        <v>1049</v>
      </c>
      <c r="D325" s="405" t="s">
        <v>396</v>
      </c>
      <c r="E325" s="405" t="s">
        <v>401</v>
      </c>
      <c r="F325" s="405" t="s">
        <v>249</v>
      </c>
    </row>
    <row r="326" spans="1:6" x14ac:dyDescent="0.25">
      <c r="A326" s="405" t="s">
        <v>1050</v>
      </c>
      <c r="B326" t="s">
        <v>363</v>
      </c>
      <c r="C326" s="406" t="s">
        <v>1051</v>
      </c>
      <c r="D326" s="405" t="s">
        <v>396</v>
      </c>
      <c r="E326" s="405" t="s">
        <v>401</v>
      </c>
      <c r="F326" s="405" t="s">
        <v>249</v>
      </c>
    </row>
    <row r="327" spans="1:6" x14ac:dyDescent="0.25">
      <c r="A327" s="405" t="s">
        <v>1052</v>
      </c>
      <c r="B327" t="s">
        <v>363</v>
      </c>
      <c r="C327" s="406" t="s">
        <v>1053</v>
      </c>
      <c r="D327" s="405" t="s">
        <v>396</v>
      </c>
      <c r="E327" s="405" t="s">
        <v>401</v>
      </c>
      <c r="F327" s="405" t="s">
        <v>249</v>
      </c>
    </row>
    <row r="328" spans="1:6" x14ac:dyDescent="0.25">
      <c r="A328" s="405" t="s">
        <v>1054</v>
      </c>
      <c r="B328" t="s">
        <v>363</v>
      </c>
      <c r="C328" s="406" t="s">
        <v>1055</v>
      </c>
      <c r="D328" s="405" t="s">
        <v>396</v>
      </c>
      <c r="E328" s="405" t="s">
        <v>401</v>
      </c>
      <c r="F328" s="405" t="s">
        <v>249</v>
      </c>
    </row>
    <row r="329" spans="1:6" x14ac:dyDescent="0.25">
      <c r="A329" s="405" t="s">
        <v>1056</v>
      </c>
      <c r="B329" t="s">
        <v>363</v>
      </c>
      <c r="C329" s="406" t="s">
        <v>1057</v>
      </c>
      <c r="D329" s="405" t="s">
        <v>396</v>
      </c>
      <c r="E329" s="405" t="s">
        <v>401</v>
      </c>
      <c r="F329" s="405" t="s">
        <v>249</v>
      </c>
    </row>
    <row r="330" spans="1:6" x14ac:dyDescent="0.25">
      <c r="A330" s="405" t="s">
        <v>1058</v>
      </c>
      <c r="B330" t="s">
        <v>363</v>
      </c>
      <c r="C330" s="406" t="s">
        <v>1059</v>
      </c>
      <c r="D330" s="405" t="s">
        <v>396</v>
      </c>
      <c r="E330" s="405" t="s">
        <v>401</v>
      </c>
      <c r="F330" s="405" t="s">
        <v>249</v>
      </c>
    </row>
    <row r="331" spans="1:6" x14ac:dyDescent="0.25">
      <c r="A331" s="405" t="s">
        <v>1060</v>
      </c>
      <c r="B331" t="s">
        <v>363</v>
      </c>
      <c r="C331" s="406" t="s">
        <v>1061</v>
      </c>
      <c r="D331" s="405" t="s">
        <v>396</v>
      </c>
      <c r="E331" s="405" t="s">
        <v>401</v>
      </c>
      <c r="F331" s="405" t="s">
        <v>249</v>
      </c>
    </row>
    <row r="332" spans="1:6" x14ac:dyDescent="0.25">
      <c r="A332" s="405" t="s">
        <v>1062</v>
      </c>
      <c r="B332" t="s">
        <v>363</v>
      </c>
      <c r="C332" s="406" t="s">
        <v>1063</v>
      </c>
      <c r="D332" s="405" t="s">
        <v>396</v>
      </c>
      <c r="E332" s="405" t="s">
        <v>401</v>
      </c>
      <c r="F332" s="405" t="s">
        <v>249</v>
      </c>
    </row>
    <row r="333" spans="1:6" x14ac:dyDescent="0.25">
      <c r="A333" s="405" t="s">
        <v>1064</v>
      </c>
      <c r="B333" t="s">
        <v>363</v>
      </c>
      <c r="C333" s="406" t="s">
        <v>1065</v>
      </c>
      <c r="D333" s="405" t="s">
        <v>396</v>
      </c>
      <c r="E333" s="405" t="s">
        <v>401</v>
      </c>
      <c r="F333" s="405" t="s">
        <v>250</v>
      </c>
    </row>
    <row r="334" spans="1:6" x14ac:dyDescent="0.25">
      <c r="A334" s="405" t="s">
        <v>1066</v>
      </c>
      <c r="B334" t="s">
        <v>363</v>
      </c>
      <c r="C334" s="406" t="s">
        <v>1067</v>
      </c>
      <c r="D334" s="405" t="s">
        <v>396</v>
      </c>
      <c r="E334" s="405" t="s">
        <v>401</v>
      </c>
      <c r="F334" s="405" t="s">
        <v>249</v>
      </c>
    </row>
    <row r="335" spans="1:6" x14ac:dyDescent="0.25">
      <c r="A335" s="405" t="s">
        <v>1068</v>
      </c>
      <c r="B335" t="s">
        <v>363</v>
      </c>
      <c r="C335" s="406" t="s">
        <v>1069</v>
      </c>
      <c r="D335" s="405" t="s">
        <v>396</v>
      </c>
      <c r="E335" s="405" t="s">
        <v>401</v>
      </c>
      <c r="F335" s="405" t="s">
        <v>250</v>
      </c>
    </row>
    <row r="336" spans="1:6" x14ac:dyDescent="0.25">
      <c r="A336" s="405" t="s">
        <v>1070</v>
      </c>
      <c r="B336" t="s">
        <v>363</v>
      </c>
      <c r="C336" s="406" t="s">
        <v>1071</v>
      </c>
      <c r="D336" s="405" t="s">
        <v>396</v>
      </c>
      <c r="E336" s="405" t="s">
        <v>401</v>
      </c>
      <c r="F336" s="405" t="s">
        <v>250</v>
      </c>
    </row>
    <row r="337" spans="1:6" x14ac:dyDescent="0.25">
      <c r="A337" s="405" t="s">
        <v>1072</v>
      </c>
      <c r="B337" t="s">
        <v>363</v>
      </c>
      <c r="C337" s="406" t="s">
        <v>1073</v>
      </c>
      <c r="D337" s="405" t="s">
        <v>396</v>
      </c>
      <c r="E337" s="405" t="s">
        <v>401</v>
      </c>
      <c r="F337" s="405" t="s">
        <v>250</v>
      </c>
    </row>
    <row r="338" spans="1:6" x14ac:dyDescent="0.25">
      <c r="A338" s="405" t="s">
        <v>1074</v>
      </c>
      <c r="B338" t="s">
        <v>363</v>
      </c>
      <c r="C338" s="406" t="s">
        <v>1075</v>
      </c>
      <c r="D338" s="405" t="s">
        <v>396</v>
      </c>
      <c r="E338" s="405" t="s">
        <v>401</v>
      </c>
      <c r="F338" s="405" t="s">
        <v>249</v>
      </c>
    </row>
    <row r="339" spans="1:6" x14ac:dyDescent="0.25">
      <c r="A339" s="405" t="s">
        <v>1076</v>
      </c>
      <c r="B339" t="s">
        <v>363</v>
      </c>
      <c r="C339" s="406" t="s">
        <v>1077</v>
      </c>
      <c r="D339" s="405" t="s">
        <v>396</v>
      </c>
      <c r="E339" s="405" t="s">
        <v>401</v>
      </c>
      <c r="F339" s="405" t="s">
        <v>250</v>
      </c>
    </row>
    <row r="340" spans="1:6" x14ac:dyDescent="0.25">
      <c r="A340" s="405" t="s">
        <v>1078</v>
      </c>
      <c r="B340" t="s">
        <v>363</v>
      </c>
      <c r="C340" s="406" t="s">
        <v>1079</v>
      </c>
      <c r="D340" s="405" t="s">
        <v>396</v>
      </c>
      <c r="E340" s="405" t="s">
        <v>401</v>
      </c>
      <c r="F340" s="405" t="s">
        <v>250</v>
      </c>
    </row>
    <row r="341" spans="1:6" x14ac:dyDescent="0.25">
      <c r="A341" s="405" t="s">
        <v>1080</v>
      </c>
      <c r="B341" t="s">
        <v>363</v>
      </c>
      <c r="C341" s="406" t="s">
        <v>1081</v>
      </c>
      <c r="D341" s="405" t="s">
        <v>396</v>
      </c>
      <c r="E341" s="405" t="s">
        <v>401</v>
      </c>
      <c r="F341" s="405" t="s">
        <v>250</v>
      </c>
    </row>
    <row r="342" spans="1:6" x14ac:dyDescent="0.25">
      <c r="A342" s="405" t="s">
        <v>1082</v>
      </c>
      <c r="B342" t="s">
        <v>363</v>
      </c>
      <c r="C342" s="406" t="s">
        <v>1083</v>
      </c>
      <c r="D342" s="405" t="s">
        <v>396</v>
      </c>
      <c r="E342" s="405" t="s">
        <v>401</v>
      </c>
      <c r="F342" s="405" t="s">
        <v>250</v>
      </c>
    </row>
    <row r="343" spans="1:6" x14ac:dyDescent="0.25">
      <c r="A343" s="405" t="s">
        <v>1084</v>
      </c>
      <c r="B343" t="s">
        <v>363</v>
      </c>
      <c r="C343" s="406" t="s">
        <v>1085</v>
      </c>
      <c r="D343" s="405" t="s">
        <v>396</v>
      </c>
      <c r="E343" s="405" t="s">
        <v>401</v>
      </c>
      <c r="F343" s="405" t="s">
        <v>249</v>
      </c>
    </row>
    <row r="344" spans="1:6" x14ac:dyDescent="0.25">
      <c r="A344" s="405" t="s">
        <v>1086</v>
      </c>
      <c r="B344" t="s">
        <v>363</v>
      </c>
      <c r="C344" s="406" t="s">
        <v>1087</v>
      </c>
      <c r="D344" s="405" t="s">
        <v>396</v>
      </c>
      <c r="E344" s="405" t="s">
        <v>401</v>
      </c>
      <c r="F344" s="405" t="s">
        <v>249</v>
      </c>
    </row>
    <row r="345" spans="1:6" x14ac:dyDescent="0.25">
      <c r="A345" s="405" t="s">
        <v>1088</v>
      </c>
      <c r="B345" t="s">
        <v>363</v>
      </c>
      <c r="C345" s="406" t="s">
        <v>1089</v>
      </c>
      <c r="D345" s="405" t="s">
        <v>396</v>
      </c>
      <c r="E345" s="405" t="s">
        <v>401</v>
      </c>
      <c r="F345" s="405" t="s">
        <v>249</v>
      </c>
    </row>
    <row r="346" spans="1:6" x14ac:dyDescent="0.25">
      <c r="A346" s="405" t="s">
        <v>1090</v>
      </c>
      <c r="B346" t="s">
        <v>363</v>
      </c>
      <c r="C346" s="406" t="s">
        <v>1091</v>
      </c>
      <c r="D346" s="405" t="s">
        <v>396</v>
      </c>
      <c r="E346" s="405" t="s">
        <v>401</v>
      </c>
      <c r="F346" s="405" t="s">
        <v>250</v>
      </c>
    </row>
    <row r="347" spans="1:6" x14ac:dyDescent="0.25">
      <c r="A347" s="405" t="s">
        <v>1092</v>
      </c>
      <c r="B347" t="s">
        <v>363</v>
      </c>
      <c r="C347" s="406" t="s">
        <v>1093</v>
      </c>
      <c r="D347" s="405" t="s">
        <v>396</v>
      </c>
      <c r="E347" s="405" t="s">
        <v>401</v>
      </c>
      <c r="F347" s="405" t="s">
        <v>249</v>
      </c>
    </row>
    <row r="348" spans="1:6" x14ac:dyDescent="0.25">
      <c r="A348" s="405" t="s">
        <v>1094</v>
      </c>
      <c r="B348" t="s">
        <v>363</v>
      </c>
      <c r="C348" s="406" t="s">
        <v>1095</v>
      </c>
      <c r="D348" s="405" t="s">
        <v>396</v>
      </c>
      <c r="E348" s="405" t="s">
        <v>401</v>
      </c>
      <c r="F348" s="405" t="s">
        <v>249</v>
      </c>
    </row>
    <row r="349" spans="1:6" x14ac:dyDescent="0.25">
      <c r="A349" s="405" t="s">
        <v>1096</v>
      </c>
      <c r="B349" t="s">
        <v>363</v>
      </c>
      <c r="C349" s="406" t="s">
        <v>1097</v>
      </c>
      <c r="D349" s="405" t="s">
        <v>396</v>
      </c>
      <c r="E349" s="405" t="s">
        <v>401</v>
      </c>
      <c r="F349" s="405" t="s">
        <v>249</v>
      </c>
    </row>
    <row r="350" spans="1:6" x14ac:dyDescent="0.25">
      <c r="A350" s="405" t="s">
        <v>1098</v>
      </c>
      <c r="B350" t="s">
        <v>363</v>
      </c>
      <c r="C350" s="406" t="s">
        <v>1099</v>
      </c>
      <c r="D350" s="405" t="s">
        <v>396</v>
      </c>
      <c r="E350" s="405" t="s">
        <v>401</v>
      </c>
      <c r="F350" s="405" t="s">
        <v>249</v>
      </c>
    </row>
    <row r="351" spans="1:6" x14ac:dyDescent="0.25">
      <c r="A351" s="405" t="s">
        <v>1100</v>
      </c>
      <c r="B351" t="s">
        <v>363</v>
      </c>
      <c r="C351" s="406" t="s">
        <v>1101</v>
      </c>
      <c r="D351" s="405" t="s">
        <v>396</v>
      </c>
      <c r="E351" s="405" t="s">
        <v>401</v>
      </c>
      <c r="F351" s="405" t="s">
        <v>250</v>
      </c>
    </row>
    <row r="352" spans="1:6" x14ac:dyDescent="0.25">
      <c r="A352" s="405" t="s">
        <v>1102</v>
      </c>
      <c r="B352" t="s">
        <v>363</v>
      </c>
      <c r="C352" s="406" t="s">
        <v>1103</v>
      </c>
      <c r="D352" s="405" t="s">
        <v>396</v>
      </c>
      <c r="E352" s="405" t="s">
        <v>401</v>
      </c>
      <c r="F352" s="405" t="s">
        <v>250</v>
      </c>
    </row>
    <row r="353" spans="1:6" x14ac:dyDescent="0.25">
      <c r="A353" s="405" t="s">
        <v>1104</v>
      </c>
      <c r="B353" t="s">
        <v>363</v>
      </c>
      <c r="C353" s="406" t="s">
        <v>1105</v>
      </c>
      <c r="D353" s="405" t="s">
        <v>396</v>
      </c>
      <c r="E353" s="405" t="s">
        <v>401</v>
      </c>
      <c r="F353" s="405" t="s">
        <v>250</v>
      </c>
    </row>
    <row r="354" spans="1:6" x14ac:dyDescent="0.25">
      <c r="A354" s="405" t="s">
        <v>1106</v>
      </c>
      <c r="B354" t="s">
        <v>363</v>
      </c>
      <c r="C354" s="406" t="s">
        <v>1107</v>
      </c>
      <c r="D354" s="405" t="s">
        <v>396</v>
      </c>
      <c r="E354" s="405" t="s">
        <v>401</v>
      </c>
      <c r="F354" s="405" t="s">
        <v>250</v>
      </c>
    </row>
    <row r="355" spans="1:6" x14ac:dyDescent="0.25">
      <c r="A355" s="405" t="s">
        <v>1108</v>
      </c>
      <c r="B355" t="s">
        <v>363</v>
      </c>
      <c r="C355" s="406" t="s">
        <v>1109</v>
      </c>
      <c r="D355" s="405" t="s">
        <v>396</v>
      </c>
      <c r="E355" s="405" t="s">
        <v>401</v>
      </c>
      <c r="F355" s="405" t="s">
        <v>249</v>
      </c>
    </row>
    <row r="356" spans="1:6" x14ac:dyDescent="0.25">
      <c r="A356" s="405" t="s">
        <v>1110</v>
      </c>
      <c r="B356" t="s">
        <v>363</v>
      </c>
      <c r="C356" s="406" t="s">
        <v>1111</v>
      </c>
      <c r="D356" s="405" t="s">
        <v>396</v>
      </c>
      <c r="E356" s="405" t="s">
        <v>401</v>
      </c>
      <c r="F356" s="405" t="s">
        <v>250</v>
      </c>
    </row>
    <row r="357" spans="1:6" x14ac:dyDescent="0.25">
      <c r="A357" s="405" t="s">
        <v>1112</v>
      </c>
      <c r="B357" t="s">
        <v>363</v>
      </c>
      <c r="C357" s="406" t="s">
        <v>1113</v>
      </c>
      <c r="D357" s="405" t="s">
        <v>396</v>
      </c>
      <c r="E357" s="405" t="s">
        <v>401</v>
      </c>
      <c r="F357" s="405" t="s">
        <v>249</v>
      </c>
    </row>
    <row r="358" spans="1:6" x14ac:dyDescent="0.25">
      <c r="A358" s="405" t="s">
        <v>1114</v>
      </c>
      <c r="B358" t="s">
        <v>363</v>
      </c>
      <c r="C358" s="406" t="s">
        <v>1115</v>
      </c>
      <c r="D358" s="405" t="s">
        <v>396</v>
      </c>
      <c r="E358" s="405" t="s">
        <v>401</v>
      </c>
      <c r="F358" s="405" t="s">
        <v>250</v>
      </c>
    </row>
    <row r="359" spans="1:6" x14ac:dyDescent="0.25">
      <c r="A359" s="405" t="s">
        <v>1116</v>
      </c>
      <c r="B359" t="s">
        <v>363</v>
      </c>
      <c r="C359" s="406" t="s">
        <v>1117</v>
      </c>
      <c r="D359" s="405" t="s">
        <v>396</v>
      </c>
      <c r="E359" s="405" t="s">
        <v>401</v>
      </c>
      <c r="F359" s="405" t="s">
        <v>250</v>
      </c>
    </row>
    <row r="360" spans="1:6" x14ac:dyDescent="0.25">
      <c r="A360" s="405" t="s">
        <v>1118</v>
      </c>
      <c r="B360" t="s">
        <v>363</v>
      </c>
      <c r="C360" s="406" t="s">
        <v>1119</v>
      </c>
      <c r="D360" s="405" t="s">
        <v>396</v>
      </c>
      <c r="E360" s="405" t="s">
        <v>396</v>
      </c>
      <c r="F360" s="405" t="s">
        <v>250</v>
      </c>
    </row>
    <row r="361" spans="1:6" x14ac:dyDescent="0.25">
      <c r="A361" s="405" t="s">
        <v>1120</v>
      </c>
      <c r="B361" t="s">
        <v>363</v>
      </c>
      <c r="C361" s="406" t="s">
        <v>1121</v>
      </c>
      <c r="D361" s="405" t="s">
        <v>396</v>
      </c>
      <c r="E361" s="405" t="s">
        <v>401</v>
      </c>
      <c r="F361" s="405" t="s">
        <v>249</v>
      </c>
    </row>
    <row r="362" spans="1:6" x14ac:dyDescent="0.25">
      <c r="A362" s="405" t="s">
        <v>1122</v>
      </c>
      <c r="B362" t="s">
        <v>364</v>
      </c>
      <c r="C362" s="406" t="s">
        <v>1123</v>
      </c>
      <c r="D362" s="405" t="s">
        <v>1770</v>
      </c>
      <c r="E362" s="405" t="s">
        <v>249</v>
      </c>
      <c r="F362" s="405" t="s">
        <v>249</v>
      </c>
    </row>
    <row r="363" spans="1:6" x14ac:dyDescent="0.25">
      <c r="A363" s="405" t="s">
        <v>1124</v>
      </c>
      <c r="B363" t="s">
        <v>363</v>
      </c>
      <c r="C363" s="406" t="s">
        <v>1125</v>
      </c>
      <c r="D363" s="405" t="s">
        <v>396</v>
      </c>
      <c r="E363" s="405" t="s">
        <v>401</v>
      </c>
      <c r="F363" s="405" t="s">
        <v>249</v>
      </c>
    </row>
    <row r="364" spans="1:6" x14ac:dyDescent="0.25">
      <c r="A364" s="405" t="s">
        <v>1126</v>
      </c>
      <c r="B364" t="s">
        <v>363</v>
      </c>
      <c r="C364" s="406" t="s">
        <v>1127</v>
      </c>
      <c r="D364" s="405" t="s">
        <v>396</v>
      </c>
      <c r="E364" s="405" t="s">
        <v>401</v>
      </c>
      <c r="F364" s="405" t="s">
        <v>250</v>
      </c>
    </row>
    <row r="365" spans="1:6" x14ac:dyDescent="0.25">
      <c r="A365" s="405" t="s">
        <v>1128</v>
      </c>
      <c r="B365" t="s">
        <v>363</v>
      </c>
      <c r="C365" s="406" t="s">
        <v>1129</v>
      </c>
      <c r="D365" s="405" t="s">
        <v>396</v>
      </c>
      <c r="E365" s="405" t="s">
        <v>401</v>
      </c>
      <c r="F365" s="405" t="s">
        <v>250</v>
      </c>
    </row>
    <row r="366" spans="1:6" x14ac:dyDescent="0.25">
      <c r="A366" s="405" t="s">
        <v>1130</v>
      </c>
      <c r="B366" t="s">
        <v>363</v>
      </c>
      <c r="C366" s="406" t="s">
        <v>1131</v>
      </c>
      <c r="D366" s="405" t="s">
        <v>396</v>
      </c>
      <c r="E366" s="405" t="s">
        <v>401</v>
      </c>
      <c r="F366" s="405" t="s">
        <v>249</v>
      </c>
    </row>
    <row r="367" spans="1:6" x14ac:dyDescent="0.25">
      <c r="A367" s="405" t="s">
        <v>1132</v>
      </c>
      <c r="B367" t="s">
        <v>363</v>
      </c>
      <c r="C367" s="406" t="s">
        <v>1133</v>
      </c>
      <c r="D367" s="405" t="s">
        <v>396</v>
      </c>
      <c r="E367" s="405" t="s">
        <v>401</v>
      </c>
      <c r="F367" s="405" t="s">
        <v>249</v>
      </c>
    </row>
    <row r="368" spans="1:6" x14ac:dyDescent="0.25">
      <c r="A368" s="405" t="s">
        <v>1134</v>
      </c>
      <c r="B368" t="s">
        <v>363</v>
      </c>
      <c r="C368" s="406" t="s">
        <v>1135</v>
      </c>
      <c r="D368" s="405" t="s">
        <v>396</v>
      </c>
      <c r="E368" s="405" t="s">
        <v>401</v>
      </c>
      <c r="F368" s="405" t="s">
        <v>250</v>
      </c>
    </row>
    <row r="369" spans="1:6" x14ac:dyDescent="0.25">
      <c r="A369" s="405" t="s">
        <v>1136</v>
      </c>
      <c r="B369" t="s">
        <v>363</v>
      </c>
      <c r="C369" s="406" t="s">
        <v>1137</v>
      </c>
      <c r="D369" s="405" t="s">
        <v>396</v>
      </c>
      <c r="E369" s="405" t="s">
        <v>401</v>
      </c>
      <c r="F369" s="405" t="s">
        <v>249</v>
      </c>
    </row>
    <row r="370" spans="1:6" x14ac:dyDescent="0.25">
      <c r="A370" s="405" t="s">
        <v>1138</v>
      </c>
      <c r="B370" t="s">
        <v>363</v>
      </c>
      <c r="C370" s="406" t="s">
        <v>1139</v>
      </c>
      <c r="D370" s="405" t="s">
        <v>396</v>
      </c>
      <c r="E370" s="405" t="s">
        <v>401</v>
      </c>
      <c r="F370" s="405" t="s">
        <v>249</v>
      </c>
    </row>
    <row r="371" spans="1:6" x14ac:dyDescent="0.25">
      <c r="A371" s="405" t="s">
        <v>1140</v>
      </c>
      <c r="B371" t="s">
        <v>363</v>
      </c>
      <c r="C371" s="406" t="s">
        <v>1141</v>
      </c>
      <c r="D371" s="405" t="s">
        <v>396</v>
      </c>
      <c r="E371" s="405" t="s">
        <v>401</v>
      </c>
      <c r="F371" s="405" t="s">
        <v>249</v>
      </c>
    </row>
    <row r="372" spans="1:6" x14ac:dyDescent="0.25">
      <c r="A372" s="405" t="s">
        <v>1142</v>
      </c>
      <c r="B372" t="s">
        <v>363</v>
      </c>
      <c r="C372" s="406" t="s">
        <v>1143</v>
      </c>
      <c r="D372" s="405" t="s">
        <v>396</v>
      </c>
      <c r="E372" s="405" t="s">
        <v>401</v>
      </c>
      <c r="F372" s="405" t="s">
        <v>250</v>
      </c>
    </row>
    <row r="373" spans="1:6" x14ac:dyDescent="0.25">
      <c r="A373" s="405" t="s">
        <v>1144</v>
      </c>
      <c r="B373" t="s">
        <v>363</v>
      </c>
      <c r="C373" s="406" t="s">
        <v>1145</v>
      </c>
      <c r="D373" s="405" t="s">
        <v>396</v>
      </c>
      <c r="E373" s="405" t="s">
        <v>401</v>
      </c>
      <c r="F373" s="405" t="s">
        <v>249</v>
      </c>
    </row>
    <row r="374" spans="1:6" x14ac:dyDescent="0.25">
      <c r="A374" s="405" t="s">
        <v>1146</v>
      </c>
      <c r="B374" t="s">
        <v>363</v>
      </c>
      <c r="C374" s="406" t="s">
        <v>1147</v>
      </c>
      <c r="D374" s="405" t="s">
        <v>396</v>
      </c>
      <c r="E374" s="405" t="s">
        <v>401</v>
      </c>
      <c r="F374" s="405" t="s">
        <v>250</v>
      </c>
    </row>
    <row r="375" spans="1:6" x14ac:dyDescent="0.25">
      <c r="A375" s="405" t="s">
        <v>1148</v>
      </c>
      <c r="B375" t="s">
        <v>363</v>
      </c>
      <c r="C375" s="406" t="s">
        <v>1149</v>
      </c>
      <c r="D375" s="405" t="s">
        <v>396</v>
      </c>
      <c r="E375" s="405" t="s">
        <v>401</v>
      </c>
      <c r="F375" s="405" t="s">
        <v>249</v>
      </c>
    </row>
    <row r="376" spans="1:6" x14ac:dyDescent="0.25">
      <c r="A376" s="405" t="s">
        <v>1150</v>
      </c>
      <c r="B376" t="s">
        <v>363</v>
      </c>
      <c r="C376" s="406" t="s">
        <v>1151</v>
      </c>
      <c r="D376" s="405" t="s">
        <v>396</v>
      </c>
      <c r="E376" s="405" t="s">
        <v>401</v>
      </c>
      <c r="F376" s="405" t="s">
        <v>249</v>
      </c>
    </row>
    <row r="377" spans="1:6" x14ac:dyDescent="0.25">
      <c r="A377" s="405" t="s">
        <v>1152</v>
      </c>
      <c r="B377" t="s">
        <v>363</v>
      </c>
      <c r="C377" s="406" t="s">
        <v>1153</v>
      </c>
      <c r="D377" s="405" t="s">
        <v>396</v>
      </c>
      <c r="E377" s="405" t="s">
        <v>401</v>
      </c>
      <c r="F377" s="405" t="s">
        <v>249</v>
      </c>
    </row>
    <row r="378" spans="1:6" x14ac:dyDescent="0.25">
      <c r="A378" s="405" t="s">
        <v>1154</v>
      </c>
      <c r="B378" t="s">
        <v>363</v>
      </c>
      <c r="C378" s="406" t="s">
        <v>1155</v>
      </c>
      <c r="D378" s="405" t="s">
        <v>396</v>
      </c>
      <c r="E378" s="405" t="s">
        <v>401</v>
      </c>
      <c r="F378" s="405" t="s">
        <v>250</v>
      </c>
    </row>
    <row r="379" spans="1:6" x14ac:dyDescent="0.25">
      <c r="A379" s="405" t="s">
        <v>1156</v>
      </c>
      <c r="B379" t="s">
        <v>363</v>
      </c>
      <c r="C379" s="406" t="s">
        <v>1157</v>
      </c>
      <c r="D379" s="405" t="s">
        <v>396</v>
      </c>
      <c r="E379" s="405" t="s">
        <v>401</v>
      </c>
      <c r="F379" s="405" t="s">
        <v>249</v>
      </c>
    </row>
    <row r="380" spans="1:6" x14ac:dyDescent="0.25">
      <c r="A380" s="405" t="s">
        <v>1158</v>
      </c>
      <c r="B380" t="s">
        <v>363</v>
      </c>
      <c r="C380" s="406" t="s">
        <v>1159</v>
      </c>
      <c r="D380" s="405" t="s">
        <v>396</v>
      </c>
      <c r="E380" s="405" t="s">
        <v>401</v>
      </c>
      <c r="F380" s="405" t="s">
        <v>250</v>
      </c>
    </row>
    <row r="381" spans="1:6" x14ac:dyDescent="0.25">
      <c r="A381" s="405" t="s">
        <v>1160</v>
      </c>
      <c r="B381" t="s">
        <v>363</v>
      </c>
      <c r="C381" s="406" t="s">
        <v>1161</v>
      </c>
      <c r="D381" s="405" t="s">
        <v>396</v>
      </c>
      <c r="E381" s="405" t="s">
        <v>401</v>
      </c>
      <c r="F381" s="405" t="s">
        <v>249</v>
      </c>
    </row>
    <row r="382" spans="1:6" x14ac:dyDescent="0.25">
      <c r="A382" s="405" t="s">
        <v>1162</v>
      </c>
      <c r="B382" t="s">
        <v>363</v>
      </c>
      <c r="C382" s="406" t="s">
        <v>1163</v>
      </c>
      <c r="D382" s="405" t="s">
        <v>396</v>
      </c>
      <c r="E382" s="405" t="s">
        <v>401</v>
      </c>
      <c r="F382" s="405" t="s">
        <v>249</v>
      </c>
    </row>
    <row r="383" spans="1:6" x14ac:dyDescent="0.25">
      <c r="A383" s="405" t="s">
        <v>1164</v>
      </c>
      <c r="B383" t="s">
        <v>363</v>
      </c>
      <c r="C383" s="406" t="s">
        <v>1165</v>
      </c>
      <c r="D383" s="405" t="s">
        <v>396</v>
      </c>
      <c r="E383" s="405" t="s">
        <v>401</v>
      </c>
      <c r="F383" s="405" t="s">
        <v>249</v>
      </c>
    </row>
    <row r="384" spans="1:6" x14ac:dyDescent="0.25">
      <c r="A384" s="405" t="s">
        <v>1166</v>
      </c>
      <c r="B384" t="s">
        <v>363</v>
      </c>
      <c r="C384" s="406" t="s">
        <v>1167</v>
      </c>
      <c r="D384" s="405" t="s">
        <v>396</v>
      </c>
      <c r="E384" s="405" t="s">
        <v>401</v>
      </c>
      <c r="F384" s="405" t="s">
        <v>250</v>
      </c>
    </row>
    <row r="385" spans="1:6" x14ac:dyDescent="0.25">
      <c r="A385" s="405" t="s">
        <v>1168</v>
      </c>
      <c r="B385" t="s">
        <v>363</v>
      </c>
      <c r="C385" s="406" t="s">
        <v>1169</v>
      </c>
      <c r="D385" s="405" t="s">
        <v>396</v>
      </c>
      <c r="E385" s="405" t="s">
        <v>401</v>
      </c>
      <c r="F385" s="405" t="s">
        <v>249</v>
      </c>
    </row>
    <row r="386" spans="1:6" x14ac:dyDescent="0.25">
      <c r="A386" s="405" t="s">
        <v>1170</v>
      </c>
      <c r="B386" t="s">
        <v>363</v>
      </c>
      <c r="C386" s="406" t="s">
        <v>1169</v>
      </c>
      <c r="D386" s="405" t="s">
        <v>396</v>
      </c>
      <c r="E386" s="405" t="s">
        <v>401</v>
      </c>
      <c r="F386" s="405" t="s">
        <v>249</v>
      </c>
    </row>
    <row r="387" spans="1:6" x14ac:dyDescent="0.25">
      <c r="A387" s="405" t="s">
        <v>1171</v>
      </c>
      <c r="B387" t="s">
        <v>363</v>
      </c>
      <c r="C387" s="406" t="s">
        <v>1172</v>
      </c>
      <c r="D387" s="405" t="s">
        <v>396</v>
      </c>
      <c r="E387" s="405" t="s">
        <v>401</v>
      </c>
      <c r="F387" s="405" t="s">
        <v>250</v>
      </c>
    </row>
    <row r="388" spans="1:6" x14ac:dyDescent="0.25">
      <c r="A388" s="405" t="s">
        <v>1173</v>
      </c>
      <c r="B388" t="s">
        <v>363</v>
      </c>
      <c r="C388" s="406" t="s">
        <v>1174</v>
      </c>
      <c r="D388" s="405" t="s">
        <v>396</v>
      </c>
      <c r="E388" s="405" t="s">
        <v>401</v>
      </c>
      <c r="F388" s="405" t="s">
        <v>250</v>
      </c>
    </row>
    <row r="389" spans="1:6" x14ac:dyDescent="0.25">
      <c r="A389" s="405" t="s">
        <v>1175</v>
      </c>
      <c r="B389" t="s">
        <v>363</v>
      </c>
      <c r="C389" s="406" t="s">
        <v>1176</v>
      </c>
      <c r="D389" s="405" t="s">
        <v>396</v>
      </c>
      <c r="E389" s="405" t="s">
        <v>401</v>
      </c>
      <c r="F389" s="405" t="s">
        <v>250</v>
      </c>
    </row>
    <row r="390" spans="1:6" x14ac:dyDescent="0.25">
      <c r="A390" s="405" t="s">
        <v>1177</v>
      </c>
      <c r="B390" t="s">
        <v>363</v>
      </c>
      <c r="C390" s="406" t="s">
        <v>1178</v>
      </c>
      <c r="D390" s="405" t="s">
        <v>396</v>
      </c>
      <c r="E390" s="405" t="s">
        <v>401</v>
      </c>
      <c r="F390" s="405" t="s">
        <v>249</v>
      </c>
    </row>
    <row r="391" spans="1:6" x14ac:dyDescent="0.25">
      <c r="A391" s="405" t="s">
        <v>1179</v>
      </c>
      <c r="B391" t="s">
        <v>363</v>
      </c>
      <c r="C391" s="406" t="s">
        <v>1180</v>
      </c>
      <c r="D391" s="405" t="s">
        <v>396</v>
      </c>
      <c r="E391" s="405" t="s">
        <v>401</v>
      </c>
      <c r="F391" s="405" t="s">
        <v>250</v>
      </c>
    </row>
    <row r="392" spans="1:6" x14ac:dyDescent="0.25">
      <c r="A392" s="405" t="s">
        <v>1181</v>
      </c>
      <c r="B392" t="s">
        <v>363</v>
      </c>
      <c r="C392" s="406" t="s">
        <v>1182</v>
      </c>
      <c r="D392" s="405" t="s">
        <v>396</v>
      </c>
      <c r="E392" s="405" t="s">
        <v>401</v>
      </c>
      <c r="F392" s="405" t="s">
        <v>250</v>
      </c>
    </row>
    <row r="393" spans="1:6" x14ac:dyDescent="0.25">
      <c r="A393" s="405" t="s">
        <v>1183</v>
      </c>
      <c r="B393" t="s">
        <v>363</v>
      </c>
      <c r="C393" s="406" t="s">
        <v>1184</v>
      </c>
      <c r="D393" s="405" t="s">
        <v>396</v>
      </c>
      <c r="E393" s="405" t="s">
        <v>401</v>
      </c>
      <c r="F393" s="405" t="s">
        <v>249</v>
      </c>
    </row>
    <row r="394" spans="1:6" x14ac:dyDescent="0.25">
      <c r="A394" s="405" t="s">
        <v>1185</v>
      </c>
      <c r="B394" t="s">
        <v>363</v>
      </c>
      <c r="C394" s="406" t="s">
        <v>1186</v>
      </c>
      <c r="D394" s="405" t="s">
        <v>396</v>
      </c>
      <c r="E394" s="405" t="s">
        <v>401</v>
      </c>
      <c r="F394" s="405" t="s">
        <v>249</v>
      </c>
    </row>
    <row r="395" spans="1:6" x14ac:dyDescent="0.25">
      <c r="A395" s="405" t="s">
        <v>1187</v>
      </c>
      <c r="B395" t="s">
        <v>364</v>
      </c>
      <c r="C395" s="406" t="s">
        <v>1188</v>
      </c>
      <c r="D395" s="405" t="s">
        <v>250</v>
      </c>
      <c r="E395" s="405" t="s">
        <v>250</v>
      </c>
      <c r="F395" s="405" t="s">
        <v>249</v>
      </c>
    </row>
    <row r="396" spans="1:6" x14ac:dyDescent="0.25">
      <c r="A396" s="405" t="s">
        <v>1189</v>
      </c>
      <c r="B396" t="s">
        <v>364</v>
      </c>
      <c r="C396" s="406" t="s">
        <v>1190</v>
      </c>
      <c r="D396" s="405" t="s">
        <v>250</v>
      </c>
      <c r="E396" s="405" t="s">
        <v>250</v>
      </c>
      <c r="F396" s="405" t="s">
        <v>249</v>
      </c>
    </row>
    <row r="397" spans="1:6" x14ac:dyDescent="0.25">
      <c r="A397" s="405" t="s">
        <v>1191</v>
      </c>
      <c r="B397" t="s">
        <v>364</v>
      </c>
      <c r="C397" s="406" t="s">
        <v>1192</v>
      </c>
      <c r="D397" s="405" t="s">
        <v>250</v>
      </c>
      <c r="E397" s="405" t="s">
        <v>250</v>
      </c>
      <c r="F397" s="405" t="s">
        <v>249</v>
      </c>
    </row>
    <row r="398" spans="1:6" x14ac:dyDescent="0.25">
      <c r="A398" s="405" t="s">
        <v>1193</v>
      </c>
      <c r="B398" t="s">
        <v>364</v>
      </c>
      <c r="C398" s="406" t="s">
        <v>1194</v>
      </c>
      <c r="D398" s="405" t="s">
        <v>250</v>
      </c>
      <c r="E398" s="405" t="s">
        <v>250</v>
      </c>
      <c r="F398" s="405" t="s">
        <v>249</v>
      </c>
    </row>
    <row r="399" spans="1:6" x14ac:dyDescent="0.25">
      <c r="A399" s="405" t="s">
        <v>1195</v>
      </c>
      <c r="B399" t="s">
        <v>363</v>
      </c>
      <c r="C399" s="406" t="s">
        <v>1196</v>
      </c>
      <c r="D399" s="405" t="s">
        <v>396</v>
      </c>
      <c r="E399" s="405" t="s">
        <v>401</v>
      </c>
      <c r="F399" s="405" t="s">
        <v>250</v>
      </c>
    </row>
    <row r="400" spans="1:6" x14ac:dyDescent="0.25">
      <c r="A400" s="405" t="s">
        <v>1197</v>
      </c>
      <c r="B400" t="s">
        <v>363</v>
      </c>
      <c r="C400" s="406" t="s">
        <v>1198</v>
      </c>
      <c r="D400" s="405" t="s">
        <v>396</v>
      </c>
      <c r="E400" s="405" t="s">
        <v>401</v>
      </c>
      <c r="F400" s="405" t="s">
        <v>249</v>
      </c>
    </row>
    <row r="401" spans="1:6" x14ac:dyDescent="0.25">
      <c r="A401" s="405" t="s">
        <v>1199</v>
      </c>
      <c r="B401" t="s">
        <v>363</v>
      </c>
      <c r="C401" s="406" t="s">
        <v>1200</v>
      </c>
      <c r="D401" s="405" t="s">
        <v>396</v>
      </c>
      <c r="E401" s="405" t="s">
        <v>401</v>
      </c>
      <c r="F401" s="405" t="s">
        <v>249</v>
      </c>
    </row>
    <row r="402" spans="1:6" x14ac:dyDescent="0.25">
      <c r="A402" s="405" t="s">
        <v>1201</v>
      </c>
      <c r="B402" t="s">
        <v>364</v>
      </c>
      <c r="C402" s="406" t="s">
        <v>1202</v>
      </c>
      <c r="D402" s="405" t="s">
        <v>250</v>
      </c>
      <c r="E402" s="405" t="s">
        <v>250</v>
      </c>
      <c r="F402" s="405" t="s">
        <v>249</v>
      </c>
    </row>
    <row r="403" spans="1:6" x14ac:dyDescent="0.25">
      <c r="A403" s="405" t="s">
        <v>1203</v>
      </c>
      <c r="B403" t="s">
        <v>363</v>
      </c>
      <c r="C403" s="406" t="s">
        <v>1204</v>
      </c>
      <c r="D403" s="405" t="s">
        <v>396</v>
      </c>
      <c r="E403" s="405" t="s">
        <v>401</v>
      </c>
      <c r="F403" s="405" t="s">
        <v>249</v>
      </c>
    </row>
    <row r="404" spans="1:6" x14ac:dyDescent="0.25">
      <c r="A404" s="405" t="s">
        <v>1205</v>
      </c>
      <c r="B404" t="s">
        <v>363</v>
      </c>
      <c r="C404" s="406" t="s">
        <v>1206</v>
      </c>
      <c r="D404" s="405" t="s">
        <v>396</v>
      </c>
      <c r="E404" s="405" t="s">
        <v>401</v>
      </c>
      <c r="F404" s="405" t="s">
        <v>250</v>
      </c>
    </row>
    <row r="405" spans="1:6" x14ac:dyDescent="0.25">
      <c r="A405" s="405" t="s">
        <v>1207</v>
      </c>
      <c r="B405" t="s">
        <v>363</v>
      </c>
      <c r="C405" s="406" t="s">
        <v>1208</v>
      </c>
      <c r="D405" s="405" t="s">
        <v>396</v>
      </c>
      <c r="E405" s="405" t="s">
        <v>401</v>
      </c>
      <c r="F405" s="405" t="s">
        <v>250</v>
      </c>
    </row>
    <row r="406" spans="1:6" x14ac:dyDescent="0.25">
      <c r="A406" s="405" t="s">
        <v>1209</v>
      </c>
      <c r="B406" t="s">
        <v>364</v>
      </c>
      <c r="C406" s="406" t="s">
        <v>1210</v>
      </c>
      <c r="D406" s="405" t="s">
        <v>250</v>
      </c>
      <c r="E406" s="405" t="s">
        <v>250</v>
      </c>
      <c r="F406" s="405" t="s">
        <v>249</v>
      </c>
    </row>
    <row r="407" spans="1:6" x14ac:dyDescent="0.25">
      <c r="A407" s="405" t="s">
        <v>1211</v>
      </c>
      <c r="B407" t="s">
        <v>364</v>
      </c>
      <c r="C407" s="406" t="s">
        <v>1212</v>
      </c>
      <c r="D407" s="405" t="s">
        <v>250</v>
      </c>
      <c r="E407" s="405" t="s">
        <v>250</v>
      </c>
      <c r="F407" s="405" t="s">
        <v>250</v>
      </c>
    </row>
    <row r="408" spans="1:6" x14ac:dyDescent="0.25">
      <c r="A408" s="405" t="s">
        <v>1213</v>
      </c>
      <c r="B408" t="s">
        <v>364</v>
      </c>
      <c r="C408" s="406" t="s">
        <v>1214</v>
      </c>
      <c r="D408" s="405" t="s">
        <v>250</v>
      </c>
      <c r="E408" s="405" t="s">
        <v>250</v>
      </c>
      <c r="F408" s="405" t="s">
        <v>249</v>
      </c>
    </row>
    <row r="409" spans="1:6" x14ac:dyDescent="0.25">
      <c r="A409" s="405" t="s">
        <v>1215</v>
      </c>
      <c r="B409" t="s">
        <v>364</v>
      </c>
      <c r="C409" s="406" t="s">
        <v>1216</v>
      </c>
      <c r="D409" s="405" t="s">
        <v>250</v>
      </c>
      <c r="E409" s="405" t="s">
        <v>250</v>
      </c>
      <c r="F409" s="405" t="s">
        <v>249</v>
      </c>
    </row>
    <row r="410" spans="1:6" x14ac:dyDescent="0.25">
      <c r="A410" s="405" t="s">
        <v>1217</v>
      </c>
      <c r="B410" t="s">
        <v>364</v>
      </c>
      <c r="C410" s="406" t="s">
        <v>1218</v>
      </c>
      <c r="D410" s="405" t="s">
        <v>250</v>
      </c>
      <c r="E410" s="405" t="s">
        <v>250</v>
      </c>
      <c r="F410" s="405" t="s">
        <v>249</v>
      </c>
    </row>
    <row r="411" spans="1:6" x14ac:dyDescent="0.25">
      <c r="A411" s="405" t="s">
        <v>1219</v>
      </c>
      <c r="B411" t="s">
        <v>364</v>
      </c>
      <c r="C411" s="406" t="s">
        <v>1220</v>
      </c>
      <c r="D411" s="405" t="s">
        <v>250</v>
      </c>
      <c r="E411" s="405" t="s">
        <v>250</v>
      </c>
      <c r="F411" s="405" t="s">
        <v>249</v>
      </c>
    </row>
    <row r="412" spans="1:6" x14ac:dyDescent="0.25">
      <c r="A412" s="405" t="s">
        <v>1221</v>
      </c>
      <c r="B412" t="s">
        <v>364</v>
      </c>
      <c r="C412" s="406" t="s">
        <v>1222</v>
      </c>
      <c r="D412" s="405" t="s">
        <v>250</v>
      </c>
      <c r="E412" s="405" t="s">
        <v>250</v>
      </c>
      <c r="F412" s="405" t="s">
        <v>249</v>
      </c>
    </row>
    <row r="413" spans="1:6" x14ac:dyDescent="0.25">
      <c r="A413" s="405" t="s">
        <v>1225</v>
      </c>
      <c r="B413" t="s">
        <v>363</v>
      </c>
      <c r="C413" s="406" t="s">
        <v>1226</v>
      </c>
      <c r="D413" s="405" t="s">
        <v>396</v>
      </c>
      <c r="E413" s="405" t="s">
        <v>401</v>
      </c>
      <c r="F413" s="405" t="s">
        <v>249</v>
      </c>
    </row>
    <row r="414" spans="1:6" x14ac:dyDescent="0.25">
      <c r="A414" s="405" t="s">
        <v>1227</v>
      </c>
      <c r="B414" t="s">
        <v>364</v>
      </c>
      <c r="C414" s="406" t="s">
        <v>1228</v>
      </c>
      <c r="D414" s="405" t="s">
        <v>250</v>
      </c>
      <c r="E414" s="405" t="s">
        <v>250</v>
      </c>
      <c r="F414" s="405" t="s">
        <v>249</v>
      </c>
    </row>
    <row r="415" spans="1:6" x14ac:dyDescent="0.25">
      <c r="A415" s="405" t="s">
        <v>1229</v>
      </c>
      <c r="B415" t="s">
        <v>364</v>
      </c>
      <c r="C415" s="406" t="s">
        <v>1230</v>
      </c>
      <c r="D415" s="405" t="s">
        <v>250</v>
      </c>
      <c r="E415" s="405" t="s">
        <v>250</v>
      </c>
      <c r="F415" s="405" t="s">
        <v>249</v>
      </c>
    </row>
    <row r="416" spans="1:6" x14ac:dyDescent="0.25">
      <c r="A416" s="405" t="s">
        <v>1231</v>
      </c>
      <c r="B416" t="s">
        <v>364</v>
      </c>
      <c r="C416" s="406" t="s">
        <v>1232</v>
      </c>
      <c r="D416" s="405" t="s">
        <v>250</v>
      </c>
      <c r="E416" s="405" t="s">
        <v>250</v>
      </c>
      <c r="F416" s="405" t="s">
        <v>249</v>
      </c>
    </row>
    <row r="417" spans="1:6" x14ac:dyDescent="0.25">
      <c r="A417" s="405" t="s">
        <v>1233</v>
      </c>
      <c r="B417" t="s">
        <v>363</v>
      </c>
      <c r="C417" s="406" t="s">
        <v>1234</v>
      </c>
      <c r="D417" s="405" t="s">
        <v>396</v>
      </c>
      <c r="E417" s="405" t="s">
        <v>401</v>
      </c>
      <c r="F417" s="405" t="s">
        <v>249</v>
      </c>
    </row>
    <row r="418" spans="1:6" x14ac:dyDescent="0.25">
      <c r="A418" s="405" t="s">
        <v>1235</v>
      </c>
      <c r="B418" t="s">
        <v>363</v>
      </c>
      <c r="C418" s="406" t="s">
        <v>1236</v>
      </c>
      <c r="D418" s="405" t="s">
        <v>396</v>
      </c>
      <c r="E418" s="405" t="s">
        <v>396</v>
      </c>
      <c r="F418" s="405" t="s">
        <v>250</v>
      </c>
    </row>
    <row r="419" spans="1:6" x14ac:dyDescent="0.25">
      <c r="A419" s="405" t="s">
        <v>1237</v>
      </c>
      <c r="B419" t="s">
        <v>363</v>
      </c>
      <c r="C419" s="406" t="s">
        <v>1238</v>
      </c>
      <c r="D419" s="405" t="s">
        <v>396</v>
      </c>
      <c r="E419" s="405" t="s">
        <v>396</v>
      </c>
      <c r="F419" s="405" t="s">
        <v>250</v>
      </c>
    </row>
    <row r="420" spans="1:6" x14ac:dyDescent="0.25">
      <c r="A420" s="405" t="s">
        <v>1239</v>
      </c>
      <c r="B420" t="s">
        <v>363</v>
      </c>
      <c r="C420" s="406" t="s">
        <v>1240</v>
      </c>
      <c r="D420" s="405" t="s">
        <v>396</v>
      </c>
      <c r="E420" s="405" t="s">
        <v>396</v>
      </c>
      <c r="F420" s="405" t="s">
        <v>250</v>
      </c>
    </row>
    <row r="421" spans="1:6" x14ac:dyDescent="0.25">
      <c r="A421" s="405" t="s">
        <v>1241</v>
      </c>
      <c r="B421" t="s">
        <v>363</v>
      </c>
      <c r="C421" s="406" t="s">
        <v>1242</v>
      </c>
      <c r="D421" s="405" t="s">
        <v>396</v>
      </c>
      <c r="E421" s="405" t="s">
        <v>396</v>
      </c>
      <c r="F421" s="405" t="s">
        <v>249</v>
      </c>
    </row>
    <row r="422" spans="1:6" x14ac:dyDescent="0.25">
      <c r="A422" s="405" t="s">
        <v>1243</v>
      </c>
      <c r="B422" t="s">
        <v>363</v>
      </c>
      <c r="C422" s="406" t="s">
        <v>1244</v>
      </c>
      <c r="D422" s="405" t="s">
        <v>396</v>
      </c>
      <c r="E422" s="405" t="s">
        <v>396</v>
      </c>
      <c r="F422" s="405" t="s">
        <v>250</v>
      </c>
    </row>
    <row r="423" spans="1:6" x14ac:dyDescent="0.25">
      <c r="A423" s="405" t="s">
        <v>1245</v>
      </c>
      <c r="B423" t="s">
        <v>363</v>
      </c>
      <c r="C423" s="406" t="s">
        <v>1246</v>
      </c>
      <c r="D423" s="405" t="s">
        <v>396</v>
      </c>
      <c r="E423" s="405" t="s">
        <v>396</v>
      </c>
      <c r="F423" s="405" t="s">
        <v>250</v>
      </c>
    </row>
    <row r="424" spans="1:6" x14ac:dyDescent="0.25">
      <c r="A424" s="405" t="s">
        <v>1247</v>
      </c>
      <c r="B424" t="s">
        <v>363</v>
      </c>
      <c r="C424" s="406" t="s">
        <v>1248</v>
      </c>
      <c r="D424" s="405" t="s">
        <v>396</v>
      </c>
      <c r="E424" s="405" t="s">
        <v>396</v>
      </c>
      <c r="F424" s="405" t="s">
        <v>250</v>
      </c>
    </row>
    <row r="425" spans="1:6" x14ac:dyDescent="0.25">
      <c r="A425" s="405" t="s">
        <v>1249</v>
      </c>
      <c r="B425" t="s">
        <v>363</v>
      </c>
      <c r="C425" s="406" t="s">
        <v>1250</v>
      </c>
      <c r="D425" s="405" t="s">
        <v>396</v>
      </c>
      <c r="E425" s="405" t="s">
        <v>396</v>
      </c>
      <c r="F425" s="405" t="s">
        <v>249</v>
      </c>
    </row>
    <row r="426" spans="1:6" x14ac:dyDescent="0.25">
      <c r="A426" s="405" t="s">
        <v>1251</v>
      </c>
      <c r="B426" t="s">
        <v>363</v>
      </c>
      <c r="C426" s="406" t="s">
        <v>1252</v>
      </c>
      <c r="D426" s="405" t="s">
        <v>396</v>
      </c>
      <c r="E426" s="405" t="s">
        <v>396</v>
      </c>
      <c r="F426" s="405" t="s">
        <v>249</v>
      </c>
    </row>
    <row r="427" spans="1:6" x14ac:dyDescent="0.25">
      <c r="A427" s="405" t="s">
        <v>1253</v>
      </c>
      <c r="B427" t="s">
        <v>363</v>
      </c>
      <c r="C427" s="406" t="s">
        <v>1254</v>
      </c>
      <c r="D427" s="405" t="s">
        <v>396</v>
      </c>
      <c r="E427" s="405" t="s">
        <v>396</v>
      </c>
      <c r="F427" s="405" t="s">
        <v>249</v>
      </c>
    </row>
    <row r="428" spans="1:6" x14ac:dyDescent="0.25">
      <c r="A428" s="405" t="s">
        <v>1255</v>
      </c>
      <c r="B428" t="s">
        <v>363</v>
      </c>
      <c r="C428" s="406" t="s">
        <v>1256</v>
      </c>
      <c r="D428" s="405" t="s">
        <v>396</v>
      </c>
      <c r="E428" s="405" t="s">
        <v>396</v>
      </c>
      <c r="F428" s="405" t="s">
        <v>250</v>
      </c>
    </row>
    <row r="429" spans="1:6" x14ac:dyDescent="0.25">
      <c r="A429" s="405" t="s">
        <v>1257</v>
      </c>
      <c r="B429" t="s">
        <v>363</v>
      </c>
      <c r="C429" s="406" t="s">
        <v>1258</v>
      </c>
      <c r="D429" s="405" t="s">
        <v>396</v>
      </c>
      <c r="E429" s="405" t="s">
        <v>401</v>
      </c>
      <c r="F429" s="405" t="s">
        <v>249</v>
      </c>
    </row>
    <row r="430" spans="1:6" x14ac:dyDescent="0.25">
      <c r="A430" s="405" t="s">
        <v>1259</v>
      </c>
      <c r="B430" t="s">
        <v>363</v>
      </c>
      <c r="C430" s="406" t="s">
        <v>1260</v>
      </c>
      <c r="D430" s="405" t="s">
        <v>396</v>
      </c>
      <c r="E430" s="405" t="s">
        <v>396</v>
      </c>
      <c r="F430" s="405" t="s">
        <v>250</v>
      </c>
    </row>
    <row r="431" spans="1:6" x14ac:dyDescent="0.25">
      <c r="A431" s="405" t="s">
        <v>1261</v>
      </c>
      <c r="B431" t="s">
        <v>363</v>
      </c>
      <c r="C431" s="406" t="s">
        <v>1262</v>
      </c>
      <c r="D431" s="405" t="s">
        <v>396</v>
      </c>
      <c r="E431" s="405" t="s">
        <v>396</v>
      </c>
      <c r="F431" s="405" t="s">
        <v>250</v>
      </c>
    </row>
    <row r="432" spans="1:6" x14ac:dyDescent="0.25">
      <c r="A432" s="405" t="s">
        <v>1263</v>
      </c>
      <c r="B432" t="s">
        <v>363</v>
      </c>
      <c r="C432" s="406" t="s">
        <v>1264</v>
      </c>
      <c r="D432" s="405" t="s">
        <v>396</v>
      </c>
      <c r="E432" s="405" t="s">
        <v>396</v>
      </c>
      <c r="F432" s="405" t="s">
        <v>249</v>
      </c>
    </row>
    <row r="433" spans="1:6" x14ac:dyDescent="0.25">
      <c r="A433" s="405" t="s">
        <v>1265</v>
      </c>
      <c r="B433" t="s">
        <v>364</v>
      </c>
      <c r="C433" s="406" t="s">
        <v>1266</v>
      </c>
      <c r="D433" s="405" t="s">
        <v>250</v>
      </c>
      <c r="E433" s="405" t="s">
        <v>250</v>
      </c>
      <c r="F433" s="405" t="s">
        <v>249</v>
      </c>
    </row>
    <row r="434" spans="1:6" x14ac:dyDescent="0.25">
      <c r="A434" s="405" t="s">
        <v>1267</v>
      </c>
      <c r="B434" t="s">
        <v>364</v>
      </c>
      <c r="C434" s="406" t="s">
        <v>1268</v>
      </c>
      <c r="D434" s="405" t="s">
        <v>250</v>
      </c>
      <c r="E434" s="405" t="s">
        <v>250</v>
      </c>
      <c r="F434" s="405" t="s">
        <v>249</v>
      </c>
    </row>
    <row r="435" spans="1:6" x14ac:dyDescent="0.25">
      <c r="A435" s="405" t="s">
        <v>1269</v>
      </c>
      <c r="B435" t="s">
        <v>364</v>
      </c>
      <c r="C435" s="406" t="s">
        <v>1270</v>
      </c>
      <c r="D435" s="405" t="s">
        <v>250</v>
      </c>
      <c r="E435" s="405" t="s">
        <v>250</v>
      </c>
      <c r="F435" s="405" t="s">
        <v>249</v>
      </c>
    </row>
    <row r="436" spans="1:6" x14ac:dyDescent="0.25">
      <c r="A436" s="405" t="s">
        <v>1271</v>
      </c>
      <c r="B436" t="s">
        <v>364</v>
      </c>
      <c r="C436" s="406" t="s">
        <v>1272</v>
      </c>
      <c r="D436" s="405" t="s">
        <v>250</v>
      </c>
      <c r="E436" s="405" t="s">
        <v>250</v>
      </c>
      <c r="F436" s="405" t="s">
        <v>249</v>
      </c>
    </row>
    <row r="437" spans="1:6" x14ac:dyDescent="0.25">
      <c r="A437" s="405" t="s">
        <v>1273</v>
      </c>
      <c r="B437" t="s">
        <v>363</v>
      </c>
      <c r="C437" s="406" t="s">
        <v>1274</v>
      </c>
      <c r="D437" s="405" t="s">
        <v>396</v>
      </c>
      <c r="E437" s="405" t="s">
        <v>401</v>
      </c>
      <c r="F437" s="405" t="s">
        <v>249</v>
      </c>
    </row>
    <row r="438" spans="1:6" x14ac:dyDescent="0.25">
      <c r="A438" s="405" t="s">
        <v>1275</v>
      </c>
      <c r="B438" t="s">
        <v>363</v>
      </c>
      <c r="C438" s="406" t="s">
        <v>1276</v>
      </c>
      <c r="D438" s="405" t="s">
        <v>396</v>
      </c>
      <c r="E438" s="405" t="s">
        <v>401</v>
      </c>
      <c r="F438" s="405" t="s">
        <v>249</v>
      </c>
    </row>
    <row r="439" spans="1:6" x14ac:dyDescent="0.25">
      <c r="A439" s="405" t="s">
        <v>1277</v>
      </c>
      <c r="B439" t="s">
        <v>363</v>
      </c>
      <c r="C439" s="406" t="s">
        <v>1278</v>
      </c>
      <c r="D439" s="405" t="s">
        <v>396</v>
      </c>
      <c r="E439" s="405" t="s">
        <v>401</v>
      </c>
      <c r="F439" s="405" t="s">
        <v>249</v>
      </c>
    </row>
    <row r="440" spans="1:6" x14ac:dyDescent="0.25">
      <c r="A440" s="405" t="s">
        <v>1279</v>
      </c>
      <c r="B440" t="s">
        <v>363</v>
      </c>
      <c r="C440" s="406" t="s">
        <v>1280</v>
      </c>
      <c r="D440" s="405" t="s">
        <v>396</v>
      </c>
      <c r="E440" s="405" t="s">
        <v>401</v>
      </c>
      <c r="F440" s="405" t="s">
        <v>250</v>
      </c>
    </row>
    <row r="441" spans="1:6" x14ac:dyDescent="0.25">
      <c r="A441" s="405" t="s">
        <v>1281</v>
      </c>
      <c r="B441" t="s">
        <v>363</v>
      </c>
      <c r="C441" s="406" t="s">
        <v>1282</v>
      </c>
      <c r="D441" s="405" t="s">
        <v>396</v>
      </c>
      <c r="E441" s="405" t="s">
        <v>396</v>
      </c>
      <c r="F441" s="405" t="s">
        <v>250</v>
      </c>
    </row>
    <row r="442" spans="1:6" x14ac:dyDescent="0.25">
      <c r="A442" s="405" t="s">
        <v>1283</v>
      </c>
      <c r="B442" t="s">
        <v>363</v>
      </c>
      <c r="C442" s="406" t="s">
        <v>1284</v>
      </c>
      <c r="D442" s="405" t="s">
        <v>396</v>
      </c>
      <c r="E442" s="405" t="s">
        <v>401</v>
      </c>
      <c r="F442" s="405" t="s">
        <v>249</v>
      </c>
    </row>
    <row r="443" spans="1:6" x14ac:dyDescent="0.25">
      <c r="A443" s="405" t="s">
        <v>1285</v>
      </c>
      <c r="B443" t="s">
        <v>363</v>
      </c>
      <c r="C443" s="406" t="s">
        <v>1286</v>
      </c>
      <c r="D443" s="405" t="s">
        <v>396</v>
      </c>
      <c r="E443" s="405" t="s">
        <v>401</v>
      </c>
      <c r="F443" s="405" t="s">
        <v>249</v>
      </c>
    </row>
    <row r="444" spans="1:6" x14ac:dyDescent="0.25">
      <c r="A444" s="405" t="s">
        <v>1287</v>
      </c>
      <c r="B444" t="s">
        <v>363</v>
      </c>
      <c r="C444" s="406" t="s">
        <v>1288</v>
      </c>
      <c r="D444" s="405" t="s">
        <v>396</v>
      </c>
      <c r="E444" s="405" t="s">
        <v>396</v>
      </c>
      <c r="F444" s="405" t="s">
        <v>250</v>
      </c>
    </row>
    <row r="445" spans="1:6" x14ac:dyDescent="0.25">
      <c r="A445" s="405" t="s">
        <v>1289</v>
      </c>
      <c r="B445" t="s">
        <v>363</v>
      </c>
      <c r="C445" s="406" t="s">
        <v>1290</v>
      </c>
      <c r="D445" s="405" t="s">
        <v>396</v>
      </c>
      <c r="E445" s="405" t="s">
        <v>396</v>
      </c>
      <c r="F445" s="405" t="s">
        <v>250</v>
      </c>
    </row>
    <row r="446" spans="1:6" x14ac:dyDescent="0.25">
      <c r="A446" s="405" t="s">
        <v>1291</v>
      </c>
      <c r="B446" t="s">
        <v>363</v>
      </c>
      <c r="C446" s="406" t="s">
        <v>1292</v>
      </c>
      <c r="D446" s="405" t="s">
        <v>396</v>
      </c>
      <c r="E446" s="405" t="s">
        <v>401</v>
      </c>
      <c r="F446" s="405" t="s">
        <v>250</v>
      </c>
    </row>
    <row r="447" spans="1:6" x14ac:dyDescent="0.25">
      <c r="A447" s="405" t="s">
        <v>1293</v>
      </c>
      <c r="B447" t="s">
        <v>363</v>
      </c>
      <c r="C447" s="406" t="s">
        <v>1294</v>
      </c>
      <c r="D447" s="405" t="s">
        <v>396</v>
      </c>
      <c r="E447" s="405" t="s">
        <v>401</v>
      </c>
      <c r="F447" s="405" t="s">
        <v>249</v>
      </c>
    </row>
    <row r="448" spans="1:6" x14ac:dyDescent="0.25">
      <c r="A448" s="405" t="s">
        <v>1295</v>
      </c>
      <c r="B448" t="s">
        <v>363</v>
      </c>
      <c r="C448" s="406" t="s">
        <v>1296</v>
      </c>
      <c r="D448" s="405" t="s">
        <v>396</v>
      </c>
      <c r="E448" s="405" t="s">
        <v>396</v>
      </c>
      <c r="F448" s="405" t="s">
        <v>249</v>
      </c>
    </row>
    <row r="449" spans="1:6" x14ac:dyDescent="0.25">
      <c r="A449" s="405" t="s">
        <v>1297</v>
      </c>
      <c r="B449" t="s">
        <v>363</v>
      </c>
      <c r="C449" s="406" t="s">
        <v>1298</v>
      </c>
      <c r="D449" s="405" t="s">
        <v>396</v>
      </c>
      <c r="E449" s="405" t="s">
        <v>401</v>
      </c>
      <c r="F449" s="405" t="s">
        <v>250</v>
      </c>
    </row>
    <row r="450" spans="1:6" x14ac:dyDescent="0.25">
      <c r="A450" s="405" t="s">
        <v>1299</v>
      </c>
      <c r="B450" t="s">
        <v>363</v>
      </c>
      <c r="C450" s="406" t="s">
        <v>1300</v>
      </c>
      <c r="D450" s="405" t="s">
        <v>396</v>
      </c>
      <c r="E450" s="405" t="s">
        <v>396</v>
      </c>
      <c r="F450" s="405" t="s">
        <v>249</v>
      </c>
    </row>
    <row r="451" spans="1:6" x14ac:dyDescent="0.25">
      <c r="A451" s="405" t="s">
        <v>1301</v>
      </c>
      <c r="B451" t="s">
        <v>363</v>
      </c>
      <c r="C451" s="406" t="s">
        <v>1302</v>
      </c>
      <c r="D451" s="405" t="s">
        <v>396</v>
      </c>
      <c r="E451" s="405" t="s">
        <v>396</v>
      </c>
      <c r="F451" s="405" t="s">
        <v>249</v>
      </c>
    </row>
    <row r="452" spans="1:6" x14ac:dyDescent="0.25">
      <c r="A452" s="405" t="s">
        <v>1303</v>
      </c>
      <c r="B452" t="s">
        <v>363</v>
      </c>
      <c r="C452" s="406" t="s">
        <v>1304</v>
      </c>
      <c r="D452" s="405" t="s">
        <v>396</v>
      </c>
      <c r="E452" s="405" t="s">
        <v>396</v>
      </c>
      <c r="F452" s="405" t="s">
        <v>249</v>
      </c>
    </row>
    <row r="453" spans="1:6" x14ac:dyDescent="0.25">
      <c r="A453" s="405" t="s">
        <v>1305</v>
      </c>
      <c r="B453" t="s">
        <v>363</v>
      </c>
      <c r="C453" s="406" t="s">
        <v>1306</v>
      </c>
      <c r="D453" s="405" t="s">
        <v>396</v>
      </c>
      <c r="E453" s="405" t="s">
        <v>396</v>
      </c>
      <c r="F453" s="405" t="s">
        <v>250</v>
      </c>
    </row>
    <row r="454" spans="1:6" x14ac:dyDescent="0.25">
      <c r="A454" s="405" t="s">
        <v>1307</v>
      </c>
      <c r="B454" t="s">
        <v>363</v>
      </c>
      <c r="C454" s="406" t="s">
        <v>1308</v>
      </c>
      <c r="D454" s="405" t="s">
        <v>396</v>
      </c>
      <c r="E454" s="405" t="s">
        <v>401</v>
      </c>
      <c r="F454" s="405" t="s">
        <v>249</v>
      </c>
    </row>
    <row r="455" spans="1:6" x14ac:dyDescent="0.25">
      <c r="A455" s="405" t="s">
        <v>1309</v>
      </c>
      <c r="B455" t="s">
        <v>363</v>
      </c>
      <c r="C455" s="406" t="s">
        <v>1310</v>
      </c>
      <c r="D455" s="405" t="s">
        <v>396</v>
      </c>
      <c r="E455" s="405" t="s">
        <v>396</v>
      </c>
      <c r="F455" s="405" t="s">
        <v>249</v>
      </c>
    </row>
    <row r="456" spans="1:6" x14ac:dyDescent="0.25">
      <c r="A456" s="405" t="s">
        <v>1311</v>
      </c>
      <c r="B456" t="s">
        <v>363</v>
      </c>
      <c r="C456" s="406" t="s">
        <v>1312</v>
      </c>
      <c r="D456" s="405" t="s">
        <v>396</v>
      </c>
      <c r="E456" s="405" t="s">
        <v>396</v>
      </c>
      <c r="F456" s="405" t="s">
        <v>250</v>
      </c>
    </row>
    <row r="457" spans="1:6" x14ac:dyDescent="0.25">
      <c r="A457" s="405" t="s">
        <v>1313</v>
      </c>
      <c r="B457" t="s">
        <v>363</v>
      </c>
      <c r="C457" s="406" t="s">
        <v>1314</v>
      </c>
      <c r="D457" s="405" t="s">
        <v>396</v>
      </c>
      <c r="E457" s="405" t="s">
        <v>396</v>
      </c>
      <c r="F457" s="405" t="s">
        <v>249</v>
      </c>
    </row>
    <row r="458" spans="1:6" x14ac:dyDescent="0.25">
      <c r="A458" s="405" t="s">
        <v>1315</v>
      </c>
      <c r="B458" t="s">
        <v>363</v>
      </c>
      <c r="C458" s="406" t="s">
        <v>1316</v>
      </c>
      <c r="D458" s="405" t="s">
        <v>396</v>
      </c>
      <c r="E458" s="405" t="s">
        <v>396</v>
      </c>
      <c r="F458" s="405" t="s">
        <v>250</v>
      </c>
    </row>
    <row r="459" spans="1:6" x14ac:dyDescent="0.25">
      <c r="A459" s="405" t="s">
        <v>1317</v>
      </c>
      <c r="B459" t="s">
        <v>363</v>
      </c>
      <c r="C459" s="406" t="s">
        <v>1318</v>
      </c>
      <c r="D459" s="405" t="s">
        <v>396</v>
      </c>
      <c r="E459" s="405" t="s">
        <v>396</v>
      </c>
      <c r="F459" s="405" t="s">
        <v>250</v>
      </c>
    </row>
    <row r="460" spans="1:6" x14ac:dyDescent="0.25">
      <c r="A460" s="405" t="s">
        <v>1319</v>
      </c>
      <c r="B460" t="s">
        <v>363</v>
      </c>
      <c r="C460" s="406" t="s">
        <v>1320</v>
      </c>
      <c r="D460" s="405" t="s">
        <v>396</v>
      </c>
      <c r="E460" s="405" t="s">
        <v>401</v>
      </c>
      <c r="F460" s="405" t="s">
        <v>249</v>
      </c>
    </row>
    <row r="461" spans="1:6" x14ac:dyDescent="0.25">
      <c r="A461" s="405" t="s">
        <v>1321</v>
      </c>
      <c r="B461" t="s">
        <v>363</v>
      </c>
      <c r="C461" s="406" t="s">
        <v>1322</v>
      </c>
      <c r="D461" s="405" t="s">
        <v>396</v>
      </c>
      <c r="E461" s="405" t="s">
        <v>401</v>
      </c>
      <c r="F461" s="405" t="s">
        <v>249</v>
      </c>
    </row>
    <row r="462" spans="1:6" x14ac:dyDescent="0.25">
      <c r="A462" s="405" t="s">
        <v>1323</v>
      </c>
      <c r="B462" t="s">
        <v>364</v>
      </c>
      <c r="C462" s="406" t="s">
        <v>1324</v>
      </c>
      <c r="D462" s="405" t="s">
        <v>1770</v>
      </c>
      <c r="E462" s="405" t="s">
        <v>426</v>
      </c>
      <c r="F462" s="405" t="s">
        <v>250</v>
      </c>
    </row>
    <row r="463" spans="1:6" x14ac:dyDescent="0.25">
      <c r="A463" s="405" t="s">
        <v>1325</v>
      </c>
      <c r="B463" t="s">
        <v>363</v>
      </c>
      <c r="C463" s="406" t="s">
        <v>1326</v>
      </c>
      <c r="D463" s="405" t="s">
        <v>396</v>
      </c>
      <c r="E463" s="405" t="s">
        <v>396</v>
      </c>
      <c r="F463" s="405" t="s">
        <v>250</v>
      </c>
    </row>
    <row r="464" spans="1:6" x14ac:dyDescent="0.25">
      <c r="A464" s="405" t="s">
        <v>1327</v>
      </c>
      <c r="B464" t="s">
        <v>364</v>
      </c>
      <c r="C464" s="406" t="s">
        <v>1328</v>
      </c>
      <c r="D464" s="405" t="s">
        <v>1770</v>
      </c>
      <c r="E464" s="405" t="s">
        <v>249</v>
      </c>
      <c r="F464" s="405" t="s">
        <v>250</v>
      </c>
    </row>
    <row r="465" spans="1:6" x14ac:dyDescent="0.25">
      <c r="A465" s="405" t="s">
        <v>1329</v>
      </c>
      <c r="B465" t="s">
        <v>363</v>
      </c>
      <c r="C465" s="406" t="s">
        <v>1330</v>
      </c>
      <c r="D465" s="405" t="s">
        <v>396</v>
      </c>
      <c r="E465" s="405" t="s">
        <v>396</v>
      </c>
      <c r="F465" s="405" t="s">
        <v>250</v>
      </c>
    </row>
    <row r="466" spans="1:6" x14ac:dyDescent="0.25">
      <c r="A466" s="405" t="s">
        <v>1331</v>
      </c>
      <c r="B466" t="s">
        <v>363</v>
      </c>
      <c r="C466" s="406" t="s">
        <v>1332</v>
      </c>
      <c r="D466" s="405" t="s">
        <v>396</v>
      </c>
      <c r="E466" s="405" t="s">
        <v>401</v>
      </c>
      <c r="F466" s="405" t="s">
        <v>250</v>
      </c>
    </row>
    <row r="467" spans="1:6" x14ac:dyDescent="0.25">
      <c r="A467" s="405" t="s">
        <v>1333</v>
      </c>
      <c r="B467" t="s">
        <v>363</v>
      </c>
      <c r="C467" s="406" t="s">
        <v>1334</v>
      </c>
      <c r="D467" s="405" t="s">
        <v>396</v>
      </c>
      <c r="E467" s="405" t="s">
        <v>396</v>
      </c>
      <c r="F467" s="405" t="s">
        <v>250</v>
      </c>
    </row>
    <row r="468" spans="1:6" x14ac:dyDescent="0.25">
      <c r="A468" s="405" t="s">
        <v>1335</v>
      </c>
      <c r="B468" t="s">
        <v>363</v>
      </c>
      <c r="C468" s="406" t="s">
        <v>1336</v>
      </c>
      <c r="D468" s="405" t="s">
        <v>396</v>
      </c>
      <c r="E468" s="405" t="s">
        <v>401</v>
      </c>
      <c r="F468" s="405" t="s">
        <v>249</v>
      </c>
    </row>
    <row r="469" spans="1:6" x14ac:dyDescent="0.25">
      <c r="A469" s="405" t="s">
        <v>1337</v>
      </c>
      <c r="B469" t="s">
        <v>363</v>
      </c>
      <c r="C469" s="406" t="s">
        <v>1338</v>
      </c>
      <c r="D469" s="405" t="s">
        <v>396</v>
      </c>
      <c r="E469" s="405" t="s">
        <v>396</v>
      </c>
      <c r="F469" s="405" t="s">
        <v>249</v>
      </c>
    </row>
    <row r="470" spans="1:6" x14ac:dyDescent="0.25">
      <c r="A470" s="405" t="s">
        <v>1339</v>
      </c>
      <c r="B470" t="s">
        <v>363</v>
      </c>
      <c r="C470" s="406" t="s">
        <v>1340</v>
      </c>
      <c r="D470" s="405" t="s">
        <v>396</v>
      </c>
      <c r="E470" s="405" t="s">
        <v>396</v>
      </c>
      <c r="F470" s="405" t="s">
        <v>250</v>
      </c>
    </row>
    <row r="471" spans="1:6" x14ac:dyDescent="0.25">
      <c r="A471" s="405" t="s">
        <v>1341</v>
      </c>
      <c r="B471" t="s">
        <v>363</v>
      </c>
      <c r="C471" s="406" t="s">
        <v>1342</v>
      </c>
      <c r="D471" s="405" t="s">
        <v>396</v>
      </c>
      <c r="E471" s="405" t="s">
        <v>396</v>
      </c>
      <c r="F471" s="405" t="s">
        <v>249</v>
      </c>
    </row>
    <row r="472" spans="1:6" x14ac:dyDescent="0.25">
      <c r="A472" s="405" t="s">
        <v>1343</v>
      </c>
      <c r="B472" t="s">
        <v>363</v>
      </c>
      <c r="C472" s="406" t="s">
        <v>1344</v>
      </c>
      <c r="D472" s="405" t="s">
        <v>396</v>
      </c>
      <c r="E472" s="405" t="s">
        <v>396</v>
      </c>
      <c r="F472" s="405" t="s">
        <v>250</v>
      </c>
    </row>
    <row r="473" spans="1:6" x14ac:dyDescent="0.25">
      <c r="A473" s="405" t="s">
        <v>1345</v>
      </c>
      <c r="B473" t="s">
        <v>363</v>
      </c>
      <c r="C473" s="406" t="s">
        <v>1346</v>
      </c>
      <c r="D473" s="405" t="s">
        <v>396</v>
      </c>
      <c r="E473" s="405" t="s">
        <v>401</v>
      </c>
      <c r="F473" s="405" t="s">
        <v>249</v>
      </c>
    </row>
    <row r="474" spans="1:6" x14ac:dyDescent="0.25">
      <c r="A474" s="405" t="s">
        <v>1347</v>
      </c>
      <c r="B474" t="s">
        <v>363</v>
      </c>
      <c r="C474" s="406" t="s">
        <v>1348</v>
      </c>
      <c r="D474" s="405" t="s">
        <v>396</v>
      </c>
      <c r="E474" s="405" t="s">
        <v>396</v>
      </c>
      <c r="F474" s="405" t="s">
        <v>250</v>
      </c>
    </row>
    <row r="475" spans="1:6" x14ac:dyDescent="0.25">
      <c r="A475" s="405" t="s">
        <v>1349</v>
      </c>
      <c r="B475" t="s">
        <v>363</v>
      </c>
      <c r="C475" s="406" t="s">
        <v>1350</v>
      </c>
      <c r="D475" s="405" t="s">
        <v>396</v>
      </c>
      <c r="E475" s="405" t="s">
        <v>396</v>
      </c>
      <c r="F475" s="405" t="s">
        <v>249</v>
      </c>
    </row>
    <row r="476" spans="1:6" x14ac:dyDescent="0.25">
      <c r="A476" s="405" t="s">
        <v>1351</v>
      </c>
      <c r="B476" t="s">
        <v>363</v>
      </c>
      <c r="C476" s="406" t="s">
        <v>1352</v>
      </c>
      <c r="D476" s="405" t="s">
        <v>396</v>
      </c>
      <c r="E476" s="405" t="s">
        <v>396</v>
      </c>
      <c r="F476" s="405" t="s">
        <v>250</v>
      </c>
    </row>
    <row r="477" spans="1:6" x14ac:dyDescent="0.25">
      <c r="A477" s="405" t="s">
        <v>1353</v>
      </c>
      <c r="B477" t="s">
        <v>363</v>
      </c>
      <c r="C477" s="406" t="s">
        <v>1354</v>
      </c>
      <c r="D477" s="405" t="s">
        <v>396</v>
      </c>
      <c r="E477" s="405" t="s">
        <v>396</v>
      </c>
      <c r="F477" s="405" t="s">
        <v>249</v>
      </c>
    </row>
    <row r="478" spans="1:6" x14ac:dyDescent="0.25">
      <c r="A478" s="405" t="s">
        <v>1355</v>
      </c>
      <c r="B478" t="s">
        <v>363</v>
      </c>
      <c r="C478" s="406" t="s">
        <v>1356</v>
      </c>
      <c r="D478" s="405" t="s">
        <v>396</v>
      </c>
      <c r="E478" s="405" t="s">
        <v>396</v>
      </c>
      <c r="F478" s="405" t="s">
        <v>250</v>
      </c>
    </row>
    <row r="479" spans="1:6" x14ac:dyDescent="0.25">
      <c r="A479" s="405" t="s">
        <v>1357</v>
      </c>
      <c r="B479" t="s">
        <v>363</v>
      </c>
      <c r="C479" s="406" t="s">
        <v>1358</v>
      </c>
      <c r="D479" s="405" t="s">
        <v>396</v>
      </c>
      <c r="E479" s="405" t="s">
        <v>401</v>
      </c>
      <c r="F479" s="405" t="s">
        <v>250</v>
      </c>
    </row>
    <row r="480" spans="1:6" x14ac:dyDescent="0.25">
      <c r="A480" s="405" t="s">
        <v>1359</v>
      </c>
      <c r="B480" t="s">
        <v>363</v>
      </c>
      <c r="C480" s="406" t="s">
        <v>1360</v>
      </c>
      <c r="D480" s="405" t="s">
        <v>396</v>
      </c>
      <c r="E480" s="405" t="s">
        <v>396</v>
      </c>
      <c r="F480" s="405" t="s">
        <v>250</v>
      </c>
    </row>
    <row r="481" spans="1:6" x14ac:dyDescent="0.25">
      <c r="A481" s="405" t="s">
        <v>1361</v>
      </c>
      <c r="B481" t="s">
        <v>363</v>
      </c>
      <c r="C481" s="406" t="s">
        <v>1362</v>
      </c>
      <c r="D481" s="405" t="s">
        <v>396</v>
      </c>
      <c r="E481" s="405" t="s">
        <v>401</v>
      </c>
      <c r="F481" s="405" t="s">
        <v>250</v>
      </c>
    </row>
    <row r="482" spans="1:6" x14ac:dyDescent="0.25">
      <c r="A482" s="405" t="s">
        <v>1363</v>
      </c>
      <c r="B482" t="s">
        <v>363</v>
      </c>
      <c r="C482" s="406" t="s">
        <v>1364</v>
      </c>
      <c r="D482" s="405" t="s">
        <v>396</v>
      </c>
      <c r="E482" s="405" t="s">
        <v>396</v>
      </c>
      <c r="F482" s="405" t="s">
        <v>249</v>
      </c>
    </row>
    <row r="483" spans="1:6" x14ac:dyDescent="0.25">
      <c r="A483" s="405" t="s">
        <v>1365</v>
      </c>
      <c r="B483" t="s">
        <v>363</v>
      </c>
      <c r="C483" s="406" t="s">
        <v>1366</v>
      </c>
      <c r="D483" s="405" t="s">
        <v>396</v>
      </c>
      <c r="E483" s="405" t="s">
        <v>401</v>
      </c>
      <c r="F483" s="405" t="s">
        <v>249</v>
      </c>
    </row>
    <row r="484" spans="1:6" x14ac:dyDescent="0.25">
      <c r="A484" s="405" t="s">
        <v>1367</v>
      </c>
      <c r="B484" t="s">
        <v>363</v>
      </c>
      <c r="C484" s="406" t="s">
        <v>1368</v>
      </c>
      <c r="D484" s="405" t="s">
        <v>396</v>
      </c>
      <c r="E484" s="405" t="s">
        <v>1369</v>
      </c>
      <c r="F484" s="405" t="s">
        <v>249</v>
      </c>
    </row>
    <row r="485" spans="1:6" x14ac:dyDescent="0.25">
      <c r="A485" s="405" t="s">
        <v>1372</v>
      </c>
      <c r="B485" t="s">
        <v>363</v>
      </c>
      <c r="C485" s="406" t="s">
        <v>1373</v>
      </c>
      <c r="D485" s="405" t="s">
        <v>396</v>
      </c>
      <c r="E485" s="405" t="s">
        <v>396</v>
      </c>
      <c r="F485" s="405" t="s">
        <v>249</v>
      </c>
    </row>
    <row r="486" spans="1:6" x14ac:dyDescent="0.25">
      <c r="A486" s="405" t="s">
        <v>1374</v>
      </c>
      <c r="B486" t="s">
        <v>363</v>
      </c>
      <c r="C486" s="406" t="s">
        <v>1375</v>
      </c>
      <c r="D486" s="405" t="s">
        <v>396</v>
      </c>
      <c r="E486" s="405" t="s">
        <v>396</v>
      </c>
      <c r="F486" s="405" t="s">
        <v>249</v>
      </c>
    </row>
    <row r="487" spans="1:6" x14ac:dyDescent="0.25">
      <c r="A487" s="405" t="s">
        <v>1376</v>
      </c>
      <c r="B487" t="s">
        <v>363</v>
      </c>
      <c r="C487" s="406" t="s">
        <v>1377</v>
      </c>
      <c r="D487" s="405" t="s">
        <v>396</v>
      </c>
      <c r="E487" s="405" t="s">
        <v>396</v>
      </c>
      <c r="F487" s="405" t="s">
        <v>250</v>
      </c>
    </row>
    <row r="488" spans="1:6" x14ac:dyDescent="0.25">
      <c r="A488" s="405" t="s">
        <v>1378</v>
      </c>
      <c r="B488" t="s">
        <v>363</v>
      </c>
      <c r="C488" s="406" t="s">
        <v>1379</v>
      </c>
      <c r="D488" s="405" t="s">
        <v>396</v>
      </c>
      <c r="E488" s="405" t="s">
        <v>1380</v>
      </c>
      <c r="F488" s="405" t="s">
        <v>249</v>
      </c>
    </row>
    <row r="489" spans="1:6" x14ac:dyDescent="0.25">
      <c r="A489" s="405" t="s">
        <v>1381</v>
      </c>
      <c r="B489" t="s">
        <v>364</v>
      </c>
      <c r="C489" s="406" t="s">
        <v>1382</v>
      </c>
      <c r="D489" s="405" t="s">
        <v>1770</v>
      </c>
      <c r="E489" s="405" t="s">
        <v>426</v>
      </c>
      <c r="F489" s="405" t="s">
        <v>250</v>
      </c>
    </row>
    <row r="490" spans="1:6" x14ac:dyDescent="0.25">
      <c r="A490" s="405" t="s">
        <v>1383</v>
      </c>
      <c r="B490" t="s">
        <v>364</v>
      </c>
      <c r="C490" s="406" t="s">
        <v>1384</v>
      </c>
      <c r="D490" s="405" t="s">
        <v>1770</v>
      </c>
      <c r="E490" s="405" t="s">
        <v>426</v>
      </c>
      <c r="F490" s="405" t="s">
        <v>249</v>
      </c>
    </row>
    <row r="491" spans="1:6" x14ac:dyDescent="0.25">
      <c r="A491" s="405" t="s">
        <v>1385</v>
      </c>
      <c r="B491" t="s">
        <v>364</v>
      </c>
      <c r="C491" s="406" t="s">
        <v>1386</v>
      </c>
      <c r="D491" s="405" t="s">
        <v>1770</v>
      </c>
      <c r="E491" s="405" t="s">
        <v>426</v>
      </c>
      <c r="F491" s="405" t="s">
        <v>249</v>
      </c>
    </row>
    <row r="492" spans="1:6" x14ac:dyDescent="0.25">
      <c r="A492" s="405" t="s">
        <v>1387</v>
      </c>
      <c r="B492" t="s">
        <v>364</v>
      </c>
      <c r="C492" s="406" t="s">
        <v>1388</v>
      </c>
      <c r="D492" s="405" t="s">
        <v>1770</v>
      </c>
      <c r="E492" s="405" t="s">
        <v>426</v>
      </c>
      <c r="F492" s="405" t="s">
        <v>250</v>
      </c>
    </row>
    <row r="493" spans="1:6" x14ac:dyDescent="0.25">
      <c r="A493" s="405" t="s">
        <v>1389</v>
      </c>
      <c r="B493" t="s">
        <v>364</v>
      </c>
      <c r="C493" s="406" t="s">
        <v>1390</v>
      </c>
      <c r="D493" s="405" t="s">
        <v>1770</v>
      </c>
      <c r="E493" s="405" t="s">
        <v>426</v>
      </c>
      <c r="F493" s="405" t="s">
        <v>250</v>
      </c>
    </row>
    <row r="494" spans="1:6" x14ac:dyDescent="0.25">
      <c r="A494" s="405" t="s">
        <v>1391</v>
      </c>
      <c r="B494" t="s">
        <v>364</v>
      </c>
      <c r="C494" s="406" t="s">
        <v>1392</v>
      </c>
      <c r="D494" s="405" t="s">
        <v>1770</v>
      </c>
      <c r="E494" s="405" t="s">
        <v>426</v>
      </c>
      <c r="F494" s="405" t="s">
        <v>249</v>
      </c>
    </row>
    <row r="495" spans="1:6" x14ac:dyDescent="0.25">
      <c r="A495" s="405" t="s">
        <v>1393</v>
      </c>
      <c r="B495" t="s">
        <v>364</v>
      </c>
      <c r="C495" s="406" t="s">
        <v>1394</v>
      </c>
      <c r="D495" s="405" t="s">
        <v>1770</v>
      </c>
      <c r="E495" s="405" t="s">
        <v>426</v>
      </c>
      <c r="F495" s="405" t="s">
        <v>249</v>
      </c>
    </row>
    <row r="496" spans="1:6" x14ac:dyDescent="0.25">
      <c r="A496" s="405" t="s">
        <v>1395</v>
      </c>
      <c r="B496" t="s">
        <v>364</v>
      </c>
      <c r="C496" s="406" t="s">
        <v>1396</v>
      </c>
      <c r="D496" s="405" t="s">
        <v>1770</v>
      </c>
      <c r="E496" s="405" t="s">
        <v>426</v>
      </c>
      <c r="F496" s="405" t="s">
        <v>249</v>
      </c>
    </row>
    <row r="497" spans="1:6" x14ac:dyDescent="0.25">
      <c r="A497" s="405" t="s">
        <v>1397</v>
      </c>
      <c r="B497" t="s">
        <v>364</v>
      </c>
      <c r="C497" s="406" t="s">
        <v>1398</v>
      </c>
      <c r="D497" s="405" t="s">
        <v>1770</v>
      </c>
      <c r="E497" s="405" t="s">
        <v>426</v>
      </c>
      <c r="F497" s="405" t="s">
        <v>250</v>
      </c>
    </row>
    <row r="498" spans="1:6" x14ac:dyDescent="0.25">
      <c r="A498" s="405" t="s">
        <v>1399</v>
      </c>
      <c r="B498" t="s">
        <v>364</v>
      </c>
      <c r="C498" s="406" t="s">
        <v>1400</v>
      </c>
      <c r="D498" s="405" t="s">
        <v>1770</v>
      </c>
      <c r="E498" s="405" t="s">
        <v>426</v>
      </c>
      <c r="F498" s="405" t="s">
        <v>249</v>
      </c>
    </row>
    <row r="499" spans="1:6" x14ac:dyDescent="0.25">
      <c r="A499" s="405" t="s">
        <v>1401</v>
      </c>
      <c r="B499" t="s">
        <v>364</v>
      </c>
      <c r="C499" s="406" t="s">
        <v>1402</v>
      </c>
      <c r="D499" s="405" t="s">
        <v>1770</v>
      </c>
      <c r="E499" s="405" t="s">
        <v>426</v>
      </c>
      <c r="F499" s="405" t="s">
        <v>250</v>
      </c>
    </row>
    <row r="500" spans="1:6" x14ac:dyDescent="0.25">
      <c r="A500" s="405" t="s">
        <v>1403</v>
      </c>
      <c r="B500" t="s">
        <v>364</v>
      </c>
      <c r="C500" s="406" t="s">
        <v>1404</v>
      </c>
      <c r="D500" s="405" t="s">
        <v>1770</v>
      </c>
      <c r="E500" s="405" t="s">
        <v>426</v>
      </c>
      <c r="F500" s="405" t="s">
        <v>249</v>
      </c>
    </row>
    <row r="501" spans="1:6" x14ac:dyDescent="0.25">
      <c r="A501" s="405" t="s">
        <v>1405</v>
      </c>
      <c r="B501" t="s">
        <v>364</v>
      </c>
      <c r="C501" s="406" t="s">
        <v>1406</v>
      </c>
      <c r="D501" s="405" t="s">
        <v>1770</v>
      </c>
      <c r="E501" s="405" t="s">
        <v>426</v>
      </c>
      <c r="F501" s="405" t="s">
        <v>249</v>
      </c>
    </row>
    <row r="502" spans="1:6" x14ac:dyDescent="0.25">
      <c r="A502" s="405" t="s">
        <v>1407</v>
      </c>
      <c r="B502" t="s">
        <v>364</v>
      </c>
      <c r="C502" s="406" t="s">
        <v>1408</v>
      </c>
      <c r="D502" s="405" t="s">
        <v>1770</v>
      </c>
      <c r="E502" s="405" t="s">
        <v>426</v>
      </c>
      <c r="F502" s="405" t="s">
        <v>250</v>
      </c>
    </row>
    <row r="503" spans="1:6" x14ac:dyDescent="0.25">
      <c r="A503" s="405" t="s">
        <v>1409</v>
      </c>
      <c r="B503" t="s">
        <v>364</v>
      </c>
      <c r="C503" s="406" t="s">
        <v>1410</v>
      </c>
      <c r="D503" s="405" t="s">
        <v>1770</v>
      </c>
      <c r="E503" s="405" t="s">
        <v>426</v>
      </c>
      <c r="F503" s="405" t="s">
        <v>249</v>
      </c>
    </row>
    <row r="504" spans="1:6" x14ac:dyDescent="0.25">
      <c r="A504" s="405" t="s">
        <v>1411</v>
      </c>
      <c r="B504" t="s">
        <v>364</v>
      </c>
      <c r="C504" s="406" t="s">
        <v>1412</v>
      </c>
      <c r="D504" s="405" t="s">
        <v>1770</v>
      </c>
      <c r="E504" s="405" t="s">
        <v>426</v>
      </c>
      <c r="F504" s="405" t="s">
        <v>250</v>
      </c>
    </row>
    <row r="505" spans="1:6" x14ac:dyDescent="0.25">
      <c r="A505" s="405" t="s">
        <v>1413</v>
      </c>
      <c r="B505" t="s">
        <v>364</v>
      </c>
      <c r="C505" s="406" t="s">
        <v>1414</v>
      </c>
      <c r="D505" s="405" t="s">
        <v>1770</v>
      </c>
      <c r="E505" s="405" t="s">
        <v>426</v>
      </c>
      <c r="F505" s="405" t="s">
        <v>249</v>
      </c>
    </row>
    <row r="506" spans="1:6" x14ac:dyDescent="0.25">
      <c r="A506" s="405" t="s">
        <v>1415</v>
      </c>
      <c r="B506" t="s">
        <v>364</v>
      </c>
      <c r="C506" s="406" t="s">
        <v>1416</v>
      </c>
      <c r="D506" s="405" t="s">
        <v>1770</v>
      </c>
      <c r="E506" s="405" t="s">
        <v>426</v>
      </c>
      <c r="F506" s="405" t="s">
        <v>250</v>
      </c>
    </row>
    <row r="507" spans="1:6" x14ac:dyDescent="0.25">
      <c r="A507" s="405" t="s">
        <v>1417</v>
      </c>
      <c r="B507" t="s">
        <v>364</v>
      </c>
      <c r="C507" s="406" t="s">
        <v>1418</v>
      </c>
      <c r="D507" s="405" t="s">
        <v>1770</v>
      </c>
      <c r="E507" s="405" t="s">
        <v>426</v>
      </c>
      <c r="F507" s="405" t="s">
        <v>249</v>
      </c>
    </row>
    <row r="508" spans="1:6" x14ac:dyDescent="0.25">
      <c r="A508" s="405" t="s">
        <v>1419</v>
      </c>
      <c r="B508" t="s">
        <v>364</v>
      </c>
      <c r="C508" s="406" t="s">
        <v>1420</v>
      </c>
      <c r="D508" s="405" t="s">
        <v>1770</v>
      </c>
      <c r="E508" s="405" t="s">
        <v>426</v>
      </c>
      <c r="F508" s="405" t="s">
        <v>250</v>
      </c>
    </row>
    <row r="509" spans="1:6" x14ac:dyDescent="0.25">
      <c r="A509" s="405" t="s">
        <v>1421</v>
      </c>
      <c r="B509" t="s">
        <v>364</v>
      </c>
      <c r="C509" s="406" t="s">
        <v>1422</v>
      </c>
      <c r="D509" s="405" t="s">
        <v>1770</v>
      </c>
      <c r="E509" s="405" t="s">
        <v>426</v>
      </c>
      <c r="F509" s="405" t="s">
        <v>250</v>
      </c>
    </row>
    <row r="510" spans="1:6" x14ac:dyDescent="0.25">
      <c r="A510" s="405" t="s">
        <v>1423</v>
      </c>
      <c r="B510" t="s">
        <v>364</v>
      </c>
      <c r="C510" s="406" t="s">
        <v>1424</v>
      </c>
      <c r="D510" s="405" t="s">
        <v>1770</v>
      </c>
      <c r="E510" s="405" t="s">
        <v>426</v>
      </c>
      <c r="F510" s="405" t="s">
        <v>250</v>
      </c>
    </row>
    <row r="511" spans="1:6" x14ac:dyDescent="0.25">
      <c r="A511" s="405" t="s">
        <v>1425</v>
      </c>
      <c r="B511" t="s">
        <v>364</v>
      </c>
      <c r="C511" s="406" t="s">
        <v>1426</v>
      </c>
      <c r="D511" s="405" t="s">
        <v>1770</v>
      </c>
      <c r="E511" s="405" t="s">
        <v>426</v>
      </c>
      <c r="F511" s="405" t="s">
        <v>249</v>
      </c>
    </row>
    <row r="512" spans="1:6" x14ac:dyDescent="0.25">
      <c r="A512" s="405" t="s">
        <v>1427</v>
      </c>
      <c r="B512" t="s">
        <v>364</v>
      </c>
      <c r="C512" s="406" t="s">
        <v>1428</v>
      </c>
      <c r="D512" s="405" t="s">
        <v>1770</v>
      </c>
      <c r="E512" s="405" t="s">
        <v>426</v>
      </c>
      <c r="F512" s="405" t="s">
        <v>250</v>
      </c>
    </row>
    <row r="513" spans="1:6" x14ac:dyDescent="0.25">
      <c r="A513" s="405" t="s">
        <v>1429</v>
      </c>
      <c r="B513" t="s">
        <v>364</v>
      </c>
      <c r="C513" s="406" t="s">
        <v>1430</v>
      </c>
      <c r="D513" s="405" t="s">
        <v>1770</v>
      </c>
      <c r="E513" s="405" t="s">
        <v>426</v>
      </c>
      <c r="F513" s="405" t="s">
        <v>249</v>
      </c>
    </row>
    <row r="514" spans="1:6" x14ac:dyDescent="0.25">
      <c r="A514" s="405" t="s">
        <v>1431</v>
      </c>
      <c r="B514" t="s">
        <v>364</v>
      </c>
      <c r="C514" s="406" t="s">
        <v>1432</v>
      </c>
      <c r="D514" s="405" t="s">
        <v>1770</v>
      </c>
      <c r="E514" s="405" t="s">
        <v>426</v>
      </c>
      <c r="F514" s="405" t="s">
        <v>249</v>
      </c>
    </row>
    <row r="515" spans="1:6" x14ac:dyDescent="0.25">
      <c r="A515" s="405" t="s">
        <v>1433</v>
      </c>
      <c r="B515" t="s">
        <v>364</v>
      </c>
      <c r="C515" s="406" t="s">
        <v>1434</v>
      </c>
      <c r="D515" s="405" t="s">
        <v>1770</v>
      </c>
      <c r="E515" s="405" t="s">
        <v>426</v>
      </c>
      <c r="F515" s="405" t="s">
        <v>250</v>
      </c>
    </row>
    <row r="516" spans="1:6" x14ac:dyDescent="0.25">
      <c r="A516" s="405" t="s">
        <v>1435</v>
      </c>
      <c r="B516" t="s">
        <v>364</v>
      </c>
      <c r="C516" s="406" t="s">
        <v>1436</v>
      </c>
      <c r="D516" s="405" t="s">
        <v>1770</v>
      </c>
      <c r="E516" s="405" t="s">
        <v>426</v>
      </c>
      <c r="F516" s="405" t="s">
        <v>250</v>
      </c>
    </row>
    <row r="517" spans="1:6" x14ac:dyDescent="0.25">
      <c r="A517" s="405" t="s">
        <v>1437</v>
      </c>
      <c r="B517" t="s">
        <v>364</v>
      </c>
      <c r="C517" s="406" t="s">
        <v>1438</v>
      </c>
      <c r="D517" s="405" t="s">
        <v>1770</v>
      </c>
      <c r="E517" s="405" t="s">
        <v>426</v>
      </c>
      <c r="F517" s="405" t="s">
        <v>250</v>
      </c>
    </row>
    <row r="518" spans="1:6" x14ac:dyDescent="0.25">
      <c r="A518" s="405" t="s">
        <v>1439</v>
      </c>
      <c r="B518" t="s">
        <v>364</v>
      </c>
      <c r="C518" s="406" t="s">
        <v>1440</v>
      </c>
      <c r="D518" s="405" t="s">
        <v>1770</v>
      </c>
      <c r="E518" s="405" t="s">
        <v>426</v>
      </c>
      <c r="F518" s="405" t="s">
        <v>249</v>
      </c>
    </row>
    <row r="519" spans="1:6" x14ac:dyDescent="0.25">
      <c r="A519" s="405" t="s">
        <v>1441</v>
      </c>
      <c r="B519" t="s">
        <v>364</v>
      </c>
      <c r="C519" s="406" t="s">
        <v>1442</v>
      </c>
      <c r="D519" s="405" t="s">
        <v>1770</v>
      </c>
      <c r="E519" s="405" t="s">
        <v>426</v>
      </c>
      <c r="F519" s="405" t="s">
        <v>250</v>
      </c>
    </row>
    <row r="520" spans="1:6" x14ac:dyDescent="0.25">
      <c r="A520" s="405" t="s">
        <v>1443</v>
      </c>
      <c r="B520" t="s">
        <v>364</v>
      </c>
      <c r="C520" s="406" t="s">
        <v>1444</v>
      </c>
      <c r="D520" s="405" t="s">
        <v>1770</v>
      </c>
      <c r="E520" s="405" t="s">
        <v>426</v>
      </c>
      <c r="F520" s="405" t="s">
        <v>250</v>
      </c>
    </row>
    <row r="521" spans="1:6" x14ac:dyDescent="0.25">
      <c r="A521" s="405" t="s">
        <v>1445</v>
      </c>
      <c r="B521" t="s">
        <v>364</v>
      </c>
      <c r="C521" s="406" t="s">
        <v>1446</v>
      </c>
      <c r="D521" s="405" t="s">
        <v>1770</v>
      </c>
      <c r="E521" s="405" t="s">
        <v>426</v>
      </c>
      <c r="F521" s="405" t="s">
        <v>250</v>
      </c>
    </row>
    <row r="522" spans="1:6" x14ac:dyDescent="0.25">
      <c r="A522" s="405" t="s">
        <v>1447</v>
      </c>
      <c r="B522" t="s">
        <v>364</v>
      </c>
      <c r="C522" s="406" t="s">
        <v>1448</v>
      </c>
      <c r="D522" s="405" t="s">
        <v>1770</v>
      </c>
      <c r="E522" s="405" t="s">
        <v>426</v>
      </c>
      <c r="F522" s="405" t="s">
        <v>250</v>
      </c>
    </row>
    <row r="523" spans="1:6" x14ac:dyDescent="0.25">
      <c r="A523" s="405" t="s">
        <v>1449</v>
      </c>
      <c r="B523" t="s">
        <v>364</v>
      </c>
      <c r="C523" s="406" t="s">
        <v>1450</v>
      </c>
      <c r="D523" s="405" t="s">
        <v>1770</v>
      </c>
      <c r="E523" s="405" t="s">
        <v>426</v>
      </c>
      <c r="F523" s="405" t="s">
        <v>250</v>
      </c>
    </row>
    <row r="524" spans="1:6" x14ac:dyDescent="0.25">
      <c r="A524" s="405" t="s">
        <v>1451</v>
      </c>
      <c r="B524" t="s">
        <v>364</v>
      </c>
      <c r="C524" s="406" t="s">
        <v>1452</v>
      </c>
      <c r="D524" s="405" t="s">
        <v>1770</v>
      </c>
      <c r="E524" s="405" t="s">
        <v>426</v>
      </c>
      <c r="F524" s="405" t="s">
        <v>249</v>
      </c>
    </row>
    <row r="525" spans="1:6" x14ac:dyDescent="0.25">
      <c r="A525" s="405" t="s">
        <v>1453</v>
      </c>
      <c r="B525" t="s">
        <v>364</v>
      </c>
      <c r="C525" s="406" t="s">
        <v>1454</v>
      </c>
      <c r="D525" s="405" t="s">
        <v>1770</v>
      </c>
      <c r="E525" s="405" t="s">
        <v>426</v>
      </c>
      <c r="F525" s="405" t="s">
        <v>249</v>
      </c>
    </row>
    <row r="526" spans="1:6" x14ac:dyDescent="0.25">
      <c r="A526" s="405" t="s">
        <v>1455</v>
      </c>
      <c r="B526" t="s">
        <v>364</v>
      </c>
      <c r="C526" s="406" t="s">
        <v>1456</v>
      </c>
      <c r="D526" s="405" t="s">
        <v>1770</v>
      </c>
      <c r="E526" s="405" t="s">
        <v>426</v>
      </c>
      <c r="F526" s="405" t="s">
        <v>249</v>
      </c>
    </row>
    <row r="527" spans="1:6" x14ac:dyDescent="0.25">
      <c r="A527" s="405" t="s">
        <v>1457</v>
      </c>
      <c r="B527" t="s">
        <v>364</v>
      </c>
      <c r="C527" s="406" t="s">
        <v>1458</v>
      </c>
      <c r="D527" s="405" t="s">
        <v>1770</v>
      </c>
      <c r="E527" s="405" t="s">
        <v>426</v>
      </c>
      <c r="F527" s="405" t="s">
        <v>250</v>
      </c>
    </row>
    <row r="528" spans="1:6" x14ac:dyDescent="0.25">
      <c r="A528" s="405" t="s">
        <v>1459</v>
      </c>
      <c r="B528" t="s">
        <v>364</v>
      </c>
      <c r="C528" s="406" t="s">
        <v>1460</v>
      </c>
      <c r="D528" s="405" t="s">
        <v>1770</v>
      </c>
      <c r="E528" s="405" t="s">
        <v>426</v>
      </c>
      <c r="F528" s="405" t="s">
        <v>249</v>
      </c>
    </row>
    <row r="529" spans="1:6" x14ac:dyDescent="0.25">
      <c r="A529" s="405" t="s">
        <v>1461</v>
      </c>
      <c r="B529" t="s">
        <v>364</v>
      </c>
      <c r="C529" s="406" t="s">
        <v>1462</v>
      </c>
      <c r="D529" s="405" t="s">
        <v>1770</v>
      </c>
      <c r="E529" s="405" t="s">
        <v>426</v>
      </c>
      <c r="F529" s="405" t="s">
        <v>250</v>
      </c>
    </row>
    <row r="530" spans="1:6" x14ac:dyDescent="0.25">
      <c r="A530" s="405" t="s">
        <v>1463</v>
      </c>
      <c r="B530" t="s">
        <v>364</v>
      </c>
      <c r="C530" s="406" t="s">
        <v>1464</v>
      </c>
      <c r="D530" s="405" t="s">
        <v>250</v>
      </c>
      <c r="E530" s="405" t="s">
        <v>250</v>
      </c>
      <c r="F530" s="405" t="s">
        <v>249</v>
      </c>
    </row>
    <row r="531" spans="1:6" x14ac:dyDescent="0.25">
      <c r="A531" s="405" t="s">
        <v>1465</v>
      </c>
      <c r="B531" t="s">
        <v>364</v>
      </c>
      <c r="C531" s="406" t="s">
        <v>1466</v>
      </c>
      <c r="D531" s="405" t="s">
        <v>250</v>
      </c>
      <c r="E531" s="405" t="s">
        <v>250</v>
      </c>
      <c r="F531" s="405" t="s">
        <v>249</v>
      </c>
    </row>
    <row r="532" spans="1:6" x14ac:dyDescent="0.25">
      <c r="A532" s="405" t="s">
        <v>1467</v>
      </c>
      <c r="B532" t="s">
        <v>364</v>
      </c>
      <c r="C532" s="406" t="s">
        <v>1468</v>
      </c>
      <c r="D532" s="405" t="s">
        <v>250</v>
      </c>
      <c r="E532" s="405" t="s">
        <v>250</v>
      </c>
      <c r="F532" s="405" t="s">
        <v>249</v>
      </c>
    </row>
    <row r="533" spans="1:6" x14ac:dyDescent="0.25">
      <c r="A533" s="405" t="s">
        <v>1469</v>
      </c>
      <c r="B533" t="s">
        <v>364</v>
      </c>
      <c r="C533" s="406" t="s">
        <v>1470</v>
      </c>
      <c r="D533" s="405" t="s">
        <v>250</v>
      </c>
      <c r="E533" s="405" t="s">
        <v>250</v>
      </c>
      <c r="F533" s="405" t="s">
        <v>249</v>
      </c>
    </row>
    <row r="534" spans="1:6" x14ac:dyDescent="0.25">
      <c r="A534" s="405" t="s">
        <v>1471</v>
      </c>
      <c r="B534" t="s">
        <v>364</v>
      </c>
      <c r="C534" s="406" t="s">
        <v>1472</v>
      </c>
      <c r="D534" s="405" t="s">
        <v>250</v>
      </c>
      <c r="E534" s="405" t="s">
        <v>250</v>
      </c>
      <c r="F534" s="405" t="s">
        <v>249</v>
      </c>
    </row>
    <row r="535" spans="1:6" x14ac:dyDescent="0.25">
      <c r="A535" s="405" t="s">
        <v>1473</v>
      </c>
      <c r="B535" t="s">
        <v>363</v>
      </c>
      <c r="C535" s="406" t="s">
        <v>1474</v>
      </c>
      <c r="D535" s="405" t="s">
        <v>396</v>
      </c>
      <c r="E535" s="405" t="s">
        <v>401</v>
      </c>
      <c r="F535" s="405" t="s">
        <v>250</v>
      </c>
    </row>
    <row r="536" spans="1:6" x14ac:dyDescent="0.25">
      <c r="A536" s="405" t="s">
        <v>1475</v>
      </c>
      <c r="B536" t="s">
        <v>364</v>
      </c>
      <c r="C536" s="406" t="s">
        <v>1476</v>
      </c>
      <c r="D536" s="405" t="s">
        <v>1770</v>
      </c>
      <c r="E536" s="405" t="s">
        <v>249</v>
      </c>
      <c r="F536" s="405" t="s">
        <v>249</v>
      </c>
    </row>
    <row r="537" spans="1:6" x14ac:dyDescent="0.25">
      <c r="A537" s="405" t="s">
        <v>1477</v>
      </c>
      <c r="B537" t="s">
        <v>364</v>
      </c>
      <c r="C537" s="406" t="s">
        <v>1478</v>
      </c>
      <c r="D537" s="405" t="s">
        <v>1770</v>
      </c>
      <c r="E537" s="405" t="s">
        <v>249</v>
      </c>
      <c r="F537" s="405" t="s">
        <v>249</v>
      </c>
    </row>
    <row r="538" spans="1:6" x14ac:dyDescent="0.25">
      <c r="A538" s="405" t="s">
        <v>1479</v>
      </c>
      <c r="B538" t="s">
        <v>364</v>
      </c>
      <c r="C538" s="406" t="s">
        <v>1480</v>
      </c>
      <c r="D538" s="405" t="s">
        <v>798</v>
      </c>
      <c r="E538" s="405" t="s">
        <v>798</v>
      </c>
      <c r="F538" s="405" t="s">
        <v>250</v>
      </c>
    </row>
    <row r="539" spans="1:6" x14ac:dyDescent="0.25">
      <c r="A539" s="405" t="s">
        <v>1481</v>
      </c>
      <c r="B539" t="s">
        <v>364</v>
      </c>
      <c r="C539" s="406" t="s">
        <v>1482</v>
      </c>
      <c r="D539" s="405" t="s">
        <v>1770</v>
      </c>
      <c r="E539" s="405" t="s">
        <v>426</v>
      </c>
      <c r="F539" s="405" t="s">
        <v>250</v>
      </c>
    </row>
    <row r="540" spans="1:6" x14ac:dyDescent="0.25">
      <c r="A540" s="405" t="s">
        <v>1483</v>
      </c>
      <c r="B540" t="s">
        <v>364</v>
      </c>
      <c r="C540" s="406" t="s">
        <v>1484</v>
      </c>
      <c r="D540" s="405" t="s">
        <v>1770</v>
      </c>
      <c r="E540" s="405" t="s">
        <v>426</v>
      </c>
      <c r="F540" s="405" t="s">
        <v>250</v>
      </c>
    </row>
    <row r="541" spans="1:6" x14ac:dyDescent="0.25">
      <c r="A541" s="405" t="s">
        <v>1485</v>
      </c>
      <c r="B541" t="s">
        <v>364</v>
      </c>
      <c r="C541" s="406" t="s">
        <v>1486</v>
      </c>
      <c r="D541" s="405" t="s">
        <v>1770</v>
      </c>
      <c r="E541" s="405" t="s">
        <v>426</v>
      </c>
      <c r="F541" s="405" t="s">
        <v>250</v>
      </c>
    </row>
    <row r="542" spans="1:6" x14ac:dyDescent="0.25">
      <c r="A542" s="405" t="s">
        <v>1487</v>
      </c>
      <c r="B542" t="s">
        <v>364</v>
      </c>
      <c r="C542" s="406" t="s">
        <v>1488</v>
      </c>
      <c r="D542" s="405" t="s">
        <v>1770</v>
      </c>
      <c r="E542" s="405" t="s">
        <v>249</v>
      </c>
      <c r="F542" s="405" t="s">
        <v>249</v>
      </c>
    </row>
    <row r="543" spans="1:6" x14ac:dyDescent="0.25">
      <c r="A543" s="405" t="s">
        <v>1489</v>
      </c>
      <c r="B543" t="s">
        <v>363</v>
      </c>
      <c r="C543" s="406" t="s">
        <v>1490</v>
      </c>
      <c r="D543" s="405" t="s">
        <v>396</v>
      </c>
      <c r="E543" s="405" t="s">
        <v>401</v>
      </c>
      <c r="F543" s="405" t="s">
        <v>250</v>
      </c>
    </row>
    <row r="544" spans="1:6" x14ac:dyDescent="0.25">
      <c r="A544" s="405" t="s">
        <v>1491</v>
      </c>
      <c r="B544" t="s">
        <v>363</v>
      </c>
      <c r="C544" s="406" t="s">
        <v>1492</v>
      </c>
      <c r="D544" s="405" t="s">
        <v>396</v>
      </c>
      <c r="E544" s="405" t="s">
        <v>396</v>
      </c>
      <c r="F544" s="405" t="s">
        <v>249</v>
      </c>
    </row>
    <row r="545" spans="1:6" x14ac:dyDescent="0.25">
      <c r="A545" s="405" t="s">
        <v>1493</v>
      </c>
      <c r="B545" t="s">
        <v>363</v>
      </c>
      <c r="C545" s="406" t="s">
        <v>1494</v>
      </c>
      <c r="D545" s="405" t="s">
        <v>396</v>
      </c>
      <c r="E545" s="405" t="s">
        <v>396</v>
      </c>
      <c r="F545" s="405" t="s">
        <v>249</v>
      </c>
    </row>
    <row r="546" spans="1:6" x14ac:dyDescent="0.25">
      <c r="A546" s="405" t="s">
        <v>1495</v>
      </c>
      <c r="B546" t="s">
        <v>364</v>
      </c>
      <c r="C546" s="406" t="s">
        <v>1496</v>
      </c>
      <c r="D546" s="405" t="s">
        <v>1770</v>
      </c>
      <c r="E546" s="405" t="s">
        <v>426</v>
      </c>
      <c r="F546" s="405" t="s">
        <v>250</v>
      </c>
    </row>
    <row r="547" spans="1:6" x14ac:dyDescent="0.25">
      <c r="A547" s="405" t="s">
        <v>1497</v>
      </c>
      <c r="B547" t="s">
        <v>364</v>
      </c>
      <c r="C547" s="406" t="s">
        <v>1498</v>
      </c>
      <c r="D547" s="405" t="s">
        <v>1770</v>
      </c>
      <c r="E547" s="405" t="s">
        <v>426</v>
      </c>
      <c r="F547" s="405" t="s">
        <v>250</v>
      </c>
    </row>
    <row r="548" spans="1:6" x14ac:dyDescent="0.25">
      <c r="A548" s="405" t="s">
        <v>1499</v>
      </c>
      <c r="B548" t="s">
        <v>364</v>
      </c>
      <c r="C548" s="406" t="s">
        <v>1500</v>
      </c>
      <c r="D548" s="405" t="s">
        <v>1770</v>
      </c>
      <c r="E548" s="405" t="s">
        <v>426</v>
      </c>
      <c r="F548" s="405" t="s">
        <v>249</v>
      </c>
    </row>
    <row r="549" spans="1:6" x14ac:dyDescent="0.25">
      <c r="A549" s="405" t="s">
        <v>1501</v>
      </c>
      <c r="B549" t="s">
        <v>364</v>
      </c>
      <c r="C549" s="406" t="s">
        <v>1502</v>
      </c>
      <c r="D549" s="405" t="s">
        <v>1770</v>
      </c>
      <c r="E549" s="405" t="s">
        <v>426</v>
      </c>
      <c r="F549" s="405" t="s">
        <v>249</v>
      </c>
    </row>
    <row r="550" spans="1:6" x14ac:dyDescent="0.25">
      <c r="A550" s="405" t="s">
        <v>1503</v>
      </c>
      <c r="B550" t="s">
        <v>364</v>
      </c>
      <c r="C550" s="406" t="s">
        <v>1504</v>
      </c>
      <c r="D550" s="405" t="s">
        <v>1770</v>
      </c>
      <c r="E550" s="405" t="s">
        <v>249</v>
      </c>
      <c r="F550" s="405" t="s">
        <v>249</v>
      </c>
    </row>
    <row r="551" spans="1:6" x14ac:dyDescent="0.25">
      <c r="A551" s="405" t="s">
        <v>1505</v>
      </c>
      <c r="B551" t="s">
        <v>364</v>
      </c>
      <c r="C551" s="406" t="s">
        <v>1506</v>
      </c>
      <c r="D551" s="405" t="s">
        <v>1770</v>
      </c>
      <c r="E551" s="405" t="s">
        <v>249</v>
      </c>
      <c r="F551" s="405" t="s">
        <v>249</v>
      </c>
    </row>
    <row r="552" spans="1:6" x14ac:dyDescent="0.25">
      <c r="A552" s="405" t="s">
        <v>1507</v>
      </c>
      <c r="B552" t="s">
        <v>364</v>
      </c>
      <c r="C552" s="406" t="s">
        <v>1508</v>
      </c>
      <c r="D552" s="405" t="s">
        <v>1770</v>
      </c>
      <c r="E552" s="405" t="s">
        <v>426</v>
      </c>
      <c r="F552" s="405" t="s">
        <v>249</v>
      </c>
    </row>
    <row r="553" spans="1:6" x14ac:dyDescent="0.25">
      <c r="A553" s="405" t="s">
        <v>1509</v>
      </c>
      <c r="B553" t="s">
        <v>363</v>
      </c>
      <c r="C553" s="406" t="s">
        <v>1510</v>
      </c>
      <c r="D553" s="405" t="s">
        <v>396</v>
      </c>
      <c r="E553" s="405" t="s">
        <v>396</v>
      </c>
      <c r="F553" s="405" t="s">
        <v>249</v>
      </c>
    </row>
    <row r="554" spans="1:6" x14ac:dyDescent="0.25">
      <c r="A554" s="405" t="s">
        <v>1511</v>
      </c>
      <c r="B554" t="s">
        <v>363</v>
      </c>
      <c r="C554" s="406" t="s">
        <v>1512</v>
      </c>
      <c r="D554" s="405" t="s">
        <v>396</v>
      </c>
      <c r="E554" s="405" t="s">
        <v>396</v>
      </c>
      <c r="F554" s="405" t="s">
        <v>249</v>
      </c>
    </row>
    <row r="555" spans="1:6" x14ac:dyDescent="0.25">
      <c r="A555" s="405" t="s">
        <v>1513</v>
      </c>
      <c r="B555" t="s">
        <v>364</v>
      </c>
      <c r="C555" s="406" t="s">
        <v>1514</v>
      </c>
      <c r="D555" s="405" t="s">
        <v>1770</v>
      </c>
      <c r="E555" s="405" t="s">
        <v>426</v>
      </c>
      <c r="F555" s="405" t="s">
        <v>249</v>
      </c>
    </row>
    <row r="556" spans="1:6" x14ac:dyDescent="0.25">
      <c r="A556" s="405" t="s">
        <v>1515</v>
      </c>
      <c r="B556" t="s">
        <v>363</v>
      </c>
      <c r="C556" s="406" t="s">
        <v>1516</v>
      </c>
      <c r="D556" s="405" t="s">
        <v>396</v>
      </c>
      <c r="E556" s="405" t="s">
        <v>396</v>
      </c>
      <c r="F556" s="405" t="s">
        <v>249</v>
      </c>
    </row>
    <row r="557" spans="1:6" x14ac:dyDescent="0.25">
      <c r="A557" s="405" t="s">
        <v>1517</v>
      </c>
      <c r="B557" t="s">
        <v>364</v>
      </c>
      <c r="C557" s="406" t="s">
        <v>1518</v>
      </c>
      <c r="D557" s="405" t="s">
        <v>1770</v>
      </c>
      <c r="E557" s="405" t="s">
        <v>426</v>
      </c>
      <c r="F557" s="405" t="s">
        <v>249</v>
      </c>
    </row>
    <row r="558" spans="1:6" x14ac:dyDescent="0.25">
      <c r="A558" s="405" t="s">
        <v>1519</v>
      </c>
      <c r="B558" t="s">
        <v>364</v>
      </c>
      <c r="C558" s="406" t="s">
        <v>1520</v>
      </c>
      <c r="D558" s="405" t="s">
        <v>1770</v>
      </c>
      <c r="E558" s="405" t="s">
        <v>426</v>
      </c>
      <c r="F558" s="405" t="s">
        <v>249</v>
      </c>
    </row>
    <row r="559" spans="1:6" x14ac:dyDescent="0.25">
      <c r="A559" s="405" t="s">
        <v>1521</v>
      </c>
      <c r="B559" t="s">
        <v>364</v>
      </c>
      <c r="C559" s="406" t="s">
        <v>1522</v>
      </c>
      <c r="D559" s="405" t="s">
        <v>1770</v>
      </c>
      <c r="E559" s="405" t="s">
        <v>249</v>
      </c>
      <c r="F559" s="405" t="s">
        <v>250</v>
      </c>
    </row>
    <row r="560" spans="1:6" x14ac:dyDescent="0.25">
      <c r="A560" s="405" t="s">
        <v>1523</v>
      </c>
      <c r="B560" t="s">
        <v>364</v>
      </c>
      <c r="C560" s="406" t="s">
        <v>1524</v>
      </c>
      <c r="D560" s="405" t="s">
        <v>1770</v>
      </c>
      <c r="E560" s="405" t="s">
        <v>426</v>
      </c>
      <c r="F560" s="405" t="s">
        <v>249</v>
      </c>
    </row>
    <row r="561" spans="1:6" x14ac:dyDescent="0.25">
      <c r="A561" s="405" t="s">
        <v>1525</v>
      </c>
      <c r="B561" t="s">
        <v>364</v>
      </c>
      <c r="C561" s="406" t="s">
        <v>1526</v>
      </c>
      <c r="D561" s="405" t="s">
        <v>250</v>
      </c>
      <c r="E561" s="405" t="s">
        <v>250</v>
      </c>
      <c r="F561" s="405" t="s">
        <v>249</v>
      </c>
    </row>
    <row r="562" spans="1:6" x14ac:dyDescent="0.25">
      <c r="A562" s="405" t="s">
        <v>1527</v>
      </c>
      <c r="B562" t="s">
        <v>364</v>
      </c>
      <c r="C562" s="406" t="s">
        <v>1528</v>
      </c>
      <c r="D562" s="405" t="s">
        <v>1770</v>
      </c>
      <c r="E562" s="405" t="s">
        <v>426</v>
      </c>
      <c r="F562" s="405" t="s">
        <v>249</v>
      </c>
    </row>
    <row r="563" spans="1:6" x14ac:dyDescent="0.25">
      <c r="A563" s="405" t="s">
        <v>1529</v>
      </c>
      <c r="B563" t="s">
        <v>364</v>
      </c>
      <c r="C563" s="406" t="s">
        <v>1530</v>
      </c>
      <c r="D563" s="405" t="s">
        <v>1770</v>
      </c>
      <c r="E563" s="405" t="s">
        <v>426</v>
      </c>
      <c r="F563" s="405" t="s">
        <v>249</v>
      </c>
    </row>
    <row r="564" spans="1:6" x14ac:dyDescent="0.25">
      <c r="A564" s="405" t="s">
        <v>1531</v>
      </c>
      <c r="B564" t="s">
        <v>363</v>
      </c>
      <c r="C564" s="406" t="s">
        <v>1532</v>
      </c>
      <c r="D564" s="405" t="s">
        <v>396</v>
      </c>
      <c r="E564" s="405" t="s">
        <v>401</v>
      </c>
      <c r="F564" s="405" t="s">
        <v>249</v>
      </c>
    </row>
    <row r="565" spans="1:6" x14ac:dyDescent="0.25">
      <c r="A565" s="405" t="s">
        <v>1533</v>
      </c>
      <c r="B565" t="s">
        <v>364</v>
      </c>
      <c r="C565" s="406" t="s">
        <v>1534</v>
      </c>
      <c r="D565" s="405" t="s">
        <v>1770</v>
      </c>
      <c r="E565" s="405" t="s">
        <v>426</v>
      </c>
      <c r="F565" s="405" t="s">
        <v>249</v>
      </c>
    </row>
    <row r="566" spans="1:6" x14ac:dyDescent="0.25">
      <c r="A566" s="405" t="s">
        <v>1535</v>
      </c>
      <c r="B566" t="s">
        <v>364</v>
      </c>
      <c r="C566" s="406" t="s">
        <v>1536</v>
      </c>
      <c r="D566" s="405" t="s">
        <v>798</v>
      </c>
      <c r="E566" s="405" t="s">
        <v>798</v>
      </c>
      <c r="F566" s="405" t="s">
        <v>250</v>
      </c>
    </row>
    <row r="567" spans="1:6" x14ac:dyDescent="0.25">
      <c r="A567" s="405" t="s">
        <v>1537</v>
      </c>
      <c r="B567" t="s">
        <v>364</v>
      </c>
      <c r="C567" s="406" t="s">
        <v>1538</v>
      </c>
      <c r="D567" s="405" t="s">
        <v>1770</v>
      </c>
      <c r="E567" s="405" t="s">
        <v>426</v>
      </c>
      <c r="F567" s="405" t="s">
        <v>249</v>
      </c>
    </row>
    <row r="568" spans="1:6" x14ac:dyDescent="0.25">
      <c r="A568" s="405" t="s">
        <v>1539</v>
      </c>
      <c r="B568" t="s">
        <v>364</v>
      </c>
      <c r="C568" s="406" t="s">
        <v>1540</v>
      </c>
      <c r="D568" s="405" t="s">
        <v>1770</v>
      </c>
      <c r="E568" s="405" t="s">
        <v>426</v>
      </c>
      <c r="F568" s="405" t="s">
        <v>249</v>
      </c>
    </row>
    <row r="569" spans="1:6" x14ac:dyDescent="0.25">
      <c r="A569" s="405" t="s">
        <v>1541</v>
      </c>
      <c r="B569" t="s">
        <v>363</v>
      </c>
      <c r="C569" s="406" t="s">
        <v>1542</v>
      </c>
      <c r="D569" s="405" t="s">
        <v>396</v>
      </c>
      <c r="E569" s="405" t="s">
        <v>401</v>
      </c>
      <c r="F569" s="405" t="s">
        <v>249</v>
      </c>
    </row>
    <row r="570" spans="1:6" x14ac:dyDescent="0.25">
      <c r="A570" s="405" t="s">
        <v>1543</v>
      </c>
      <c r="B570" t="s">
        <v>364</v>
      </c>
      <c r="C570" s="406" t="s">
        <v>1544</v>
      </c>
      <c r="D570" s="405" t="s">
        <v>1770</v>
      </c>
      <c r="E570" s="405" t="s">
        <v>426</v>
      </c>
      <c r="F570" s="405" t="s">
        <v>249</v>
      </c>
    </row>
    <row r="571" spans="1:6" x14ac:dyDescent="0.25">
      <c r="A571" s="405" t="s">
        <v>1547</v>
      </c>
      <c r="B571" t="s">
        <v>363</v>
      </c>
      <c r="C571" s="406" t="s">
        <v>1548</v>
      </c>
      <c r="D571" s="405" t="s">
        <v>396</v>
      </c>
      <c r="E571" s="405" t="s">
        <v>401</v>
      </c>
      <c r="F571" s="405" t="s">
        <v>249</v>
      </c>
    </row>
    <row r="572" spans="1:6" x14ac:dyDescent="0.25">
      <c r="A572" s="405" t="s">
        <v>1549</v>
      </c>
      <c r="B572" t="s">
        <v>364</v>
      </c>
      <c r="C572" s="406" t="s">
        <v>1550</v>
      </c>
      <c r="D572" s="405" t="s">
        <v>1770</v>
      </c>
      <c r="E572" s="405" t="s">
        <v>426</v>
      </c>
      <c r="F572" s="405" t="s">
        <v>250</v>
      </c>
    </row>
    <row r="573" spans="1:6" x14ac:dyDescent="0.25">
      <c r="A573" s="405" t="s">
        <v>1551</v>
      </c>
      <c r="B573" t="s">
        <v>363</v>
      </c>
      <c r="C573" s="406" t="s">
        <v>1552</v>
      </c>
      <c r="D573" s="405" t="s">
        <v>396</v>
      </c>
      <c r="E573" s="405" t="s">
        <v>401</v>
      </c>
      <c r="F573" s="405" t="s">
        <v>249</v>
      </c>
    </row>
    <row r="574" spans="1:6" x14ac:dyDescent="0.25">
      <c r="A574" s="405" t="s">
        <v>1553</v>
      </c>
      <c r="B574" t="s">
        <v>364</v>
      </c>
      <c r="C574" s="406" t="s">
        <v>1554</v>
      </c>
      <c r="D574" s="405" t="s">
        <v>1770</v>
      </c>
      <c r="E574" s="405" t="s">
        <v>426</v>
      </c>
      <c r="F574" s="405" t="s">
        <v>249</v>
      </c>
    </row>
    <row r="575" spans="1:6" x14ac:dyDescent="0.25">
      <c r="A575" s="405" t="s">
        <v>1555</v>
      </c>
      <c r="B575" t="s">
        <v>363</v>
      </c>
      <c r="C575" s="406" t="s">
        <v>1556</v>
      </c>
      <c r="D575" s="405" t="s">
        <v>396</v>
      </c>
      <c r="E575" s="405" t="s">
        <v>401</v>
      </c>
      <c r="F575" s="405" t="s">
        <v>250</v>
      </c>
    </row>
    <row r="576" spans="1:6" x14ac:dyDescent="0.25">
      <c r="A576" s="405" t="s">
        <v>1557</v>
      </c>
      <c r="B576" t="s">
        <v>364</v>
      </c>
      <c r="C576" s="406" t="s">
        <v>1558</v>
      </c>
      <c r="D576" s="405" t="s">
        <v>1770</v>
      </c>
      <c r="E576" s="405" t="s">
        <v>426</v>
      </c>
      <c r="F576" s="405" t="s">
        <v>249</v>
      </c>
    </row>
    <row r="577" spans="1:6" x14ac:dyDescent="0.25">
      <c r="A577" s="405" t="s">
        <v>1559</v>
      </c>
      <c r="B577" t="s">
        <v>364</v>
      </c>
      <c r="C577" s="406" t="s">
        <v>1560</v>
      </c>
      <c r="D577" s="405" t="s">
        <v>1770</v>
      </c>
      <c r="E577" s="405" t="s">
        <v>426</v>
      </c>
      <c r="F577" s="405" t="s">
        <v>249</v>
      </c>
    </row>
    <row r="578" spans="1:6" x14ac:dyDescent="0.25">
      <c r="A578" s="405" t="s">
        <v>1561</v>
      </c>
      <c r="B578" t="s">
        <v>364</v>
      </c>
      <c r="C578" s="406" t="s">
        <v>1562</v>
      </c>
      <c r="D578" s="405" t="s">
        <v>1770</v>
      </c>
      <c r="E578" s="405" t="s">
        <v>426</v>
      </c>
      <c r="F578" s="405" t="s">
        <v>249</v>
      </c>
    </row>
    <row r="579" spans="1:6" x14ac:dyDescent="0.25">
      <c r="A579" s="405" t="s">
        <v>1563</v>
      </c>
      <c r="B579" t="s">
        <v>363</v>
      </c>
      <c r="C579" s="406" t="s">
        <v>1564</v>
      </c>
      <c r="D579" s="405" t="s">
        <v>396</v>
      </c>
      <c r="E579" s="405" t="s">
        <v>401</v>
      </c>
      <c r="F579" s="405" t="s">
        <v>249</v>
      </c>
    </row>
    <row r="580" spans="1:6" x14ac:dyDescent="0.25">
      <c r="A580" s="405" t="s">
        <v>1565</v>
      </c>
      <c r="B580" t="s">
        <v>364</v>
      </c>
      <c r="C580" s="406" t="s">
        <v>1566</v>
      </c>
      <c r="D580" s="405" t="s">
        <v>1770</v>
      </c>
      <c r="E580" s="405" t="s">
        <v>426</v>
      </c>
      <c r="F580" s="405" t="s">
        <v>249</v>
      </c>
    </row>
    <row r="581" spans="1:6" x14ac:dyDescent="0.25">
      <c r="A581" s="405" t="s">
        <v>1567</v>
      </c>
      <c r="B581" t="s">
        <v>364</v>
      </c>
      <c r="C581" s="406" t="s">
        <v>1568</v>
      </c>
      <c r="D581" s="405" t="s">
        <v>1770</v>
      </c>
      <c r="E581" s="405" t="s">
        <v>426</v>
      </c>
      <c r="F581" s="405" t="s">
        <v>250</v>
      </c>
    </row>
    <row r="582" spans="1:6" x14ac:dyDescent="0.25">
      <c r="A582" s="405" t="s">
        <v>1569</v>
      </c>
      <c r="B582" t="s">
        <v>364</v>
      </c>
      <c r="C582" s="406" t="s">
        <v>1570</v>
      </c>
      <c r="D582" s="405" t="s">
        <v>1770</v>
      </c>
      <c r="E582" s="405" t="s">
        <v>426</v>
      </c>
      <c r="F582" s="405" t="s">
        <v>250</v>
      </c>
    </row>
    <row r="583" spans="1:6" x14ac:dyDescent="0.25">
      <c r="A583" s="405" t="s">
        <v>1571</v>
      </c>
      <c r="B583" t="s">
        <v>364</v>
      </c>
      <c r="C583" s="406" t="s">
        <v>1572</v>
      </c>
      <c r="D583" s="405" t="s">
        <v>1770</v>
      </c>
      <c r="E583" s="405" t="s">
        <v>249</v>
      </c>
      <c r="F583" s="405" t="s">
        <v>250</v>
      </c>
    </row>
    <row r="584" spans="1:6" x14ac:dyDescent="0.25">
      <c r="A584" s="405" t="s">
        <v>1573</v>
      </c>
      <c r="B584" t="s">
        <v>364</v>
      </c>
      <c r="C584" s="406" t="s">
        <v>1574</v>
      </c>
      <c r="D584" s="405" t="s">
        <v>250</v>
      </c>
      <c r="E584" s="405" t="s">
        <v>250</v>
      </c>
      <c r="F584" s="405" t="s">
        <v>250</v>
      </c>
    </row>
    <row r="585" spans="1:6" x14ac:dyDescent="0.25">
      <c r="A585" s="405" t="s">
        <v>1575</v>
      </c>
      <c r="B585" t="s">
        <v>364</v>
      </c>
      <c r="C585" s="406" t="s">
        <v>1576</v>
      </c>
      <c r="D585" s="405" t="s">
        <v>1770</v>
      </c>
      <c r="E585" s="405" t="s">
        <v>1380</v>
      </c>
      <c r="F585" s="405" t="s">
        <v>249</v>
      </c>
    </row>
    <row r="586" spans="1:6" x14ac:dyDescent="0.25">
      <c r="A586" s="405" t="s">
        <v>1577</v>
      </c>
      <c r="B586" t="s">
        <v>364</v>
      </c>
      <c r="C586" s="406" t="s">
        <v>1578</v>
      </c>
      <c r="D586" s="405" t="s">
        <v>1770</v>
      </c>
      <c r="E586" s="405" t="s">
        <v>249</v>
      </c>
      <c r="F586" s="405" t="s">
        <v>249</v>
      </c>
    </row>
    <row r="587" spans="1:6" x14ac:dyDescent="0.25">
      <c r="A587" s="405" t="s">
        <v>1579</v>
      </c>
      <c r="B587" t="s">
        <v>364</v>
      </c>
      <c r="C587" s="406" t="s">
        <v>1580</v>
      </c>
      <c r="D587" s="405" t="s">
        <v>1770</v>
      </c>
      <c r="E587" s="405" t="s">
        <v>437</v>
      </c>
      <c r="F587" s="405" t="s">
        <v>249</v>
      </c>
    </row>
    <row r="588" spans="1:6" x14ac:dyDescent="0.25">
      <c r="A588" s="405" t="s">
        <v>1581</v>
      </c>
      <c r="B588" t="s">
        <v>364</v>
      </c>
      <c r="C588" s="406" t="s">
        <v>1582</v>
      </c>
      <c r="D588" s="405" t="s">
        <v>1770</v>
      </c>
      <c r="E588" s="405" t="s">
        <v>437</v>
      </c>
      <c r="F588" s="405" t="s">
        <v>249</v>
      </c>
    </row>
    <row r="589" spans="1:6" x14ac:dyDescent="0.25">
      <c r="A589" s="405" t="s">
        <v>1583</v>
      </c>
      <c r="B589" t="s">
        <v>364</v>
      </c>
      <c r="C589" s="406" t="s">
        <v>1584</v>
      </c>
      <c r="D589" s="405" t="s">
        <v>1770</v>
      </c>
      <c r="E589" s="405" t="s">
        <v>437</v>
      </c>
      <c r="F589" s="405" t="s">
        <v>250</v>
      </c>
    </row>
    <row r="590" spans="1:6" x14ac:dyDescent="0.25">
      <c r="A590" s="405" t="s">
        <v>1585</v>
      </c>
      <c r="B590" t="s">
        <v>364</v>
      </c>
      <c r="C590" s="406" t="s">
        <v>1586</v>
      </c>
      <c r="D590" s="405" t="s">
        <v>1770</v>
      </c>
      <c r="E590" s="405" t="s">
        <v>437</v>
      </c>
      <c r="F590" s="405" t="s">
        <v>249</v>
      </c>
    </row>
    <row r="591" spans="1:6" x14ac:dyDescent="0.25">
      <c r="A591" s="405" t="s">
        <v>1587</v>
      </c>
      <c r="B591" t="s">
        <v>364</v>
      </c>
      <c r="C591" s="406" t="s">
        <v>1588</v>
      </c>
      <c r="D591" s="405" t="s">
        <v>1770</v>
      </c>
      <c r="E591" s="405" t="s">
        <v>437</v>
      </c>
      <c r="F591" s="405" t="s">
        <v>250</v>
      </c>
    </row>
    <row r="592" spans="1:6" x14ac:dyDescent="0.25">
      <c r="A592" s="405" t="s">
        <v>1589</v>
      </c>
      <c r="B592" t="s">
        <v>364</v>
      </c>
      <c r="C592" s="406" t="s">
        <v>1590</v>
      </c>
      <c r="D592" s="405" t="s">
        <v>1770</v>
      </c>
      <c r="E592" s="405" t="s">
        <v>437</v>
      </c>
      <c r="F592" s="405" t="s">
        <v>249</v>
      </c>
    </row>
    <row r="593" spans="1:6" x14ac:dyDescent="0.25">
      <c r="A593" s="405" t="s">
        <v>1591</v>
      </c>
      <c r="B593" t="s">
        <v>364</v>
      </c>
      <c r="C593" s="406" t="s">
        <v>1592</v>
      </c>
      <c r="D593" s="405" t="s">
        <v>1770</v>
      </c>
      <c r="E593" s="405" t="s">
        <v>437</v>
      </c>
      <c r="F593" s="405" t="s">
        <v>250</v>
      </c>
    </row>
    <row r="594" spans="1:6" x14ac:dyDescent="0.25">
      <c r="A594" s="405" t="s">
        <v>1593</v>
      </c>
      <c r="B594" t="s">
        <v>364</v>
      </c>
      <c r="C594" s="406" t="s">
        <v>1594</v>
      </c>
      <c r="D594" s="405" t="s">
        <v>1770</v>
      </c>
      <c r="E594" s="405" t="s">
        <v>437</v>
      </c>
      <c r="F594" s="405" t="s">
        <v>250</v>
      </c>
    </row>
    <row r="595" spans="1:6" x14ac:dyDescent="0.25">
      <c r="A595" s="405" t="s">
        <v>1595</v>
      </c>
      <c r="B595" t="s">
        <v>364</v>
      </c>
      <c r="C595" s="406" t="s">
        <v>1596</v>
      </c>
      <c r="D595" s="405" t="s">
        <v>1770</v>
      </c>
      <c r="E595" s="405" t="s">
        <v>437</v>
      </c>
      <c r="F595" s="405" t="s">
        <v>250</v>
      </c>
    </row>
    <row r="596" spans="1:6" x14ac:dyDescent="0.25">
      <c r="A596" s="405" t="s">
        <v>1597</v>
      </c>
      <c r="B596" t="s">
        <v>364</v>
      </c>
      <c r="C596" s="406" t="s">
        <v>1598</v>
      </c>
      <c r="D596" s="405" t="s">
        <v>1770</v>
      </c>
      <c r="E596" s="405" t="s">
        <v>249</v>
      </c>
      <c r="F596" s="405" t="s">
        <v>249</v>
      </c>
    </row>
    <row r="597" spans="1:6" x14ac:dyDescent="0.25">
      <c r="A597" s="405" t="s">
        <v>1599</v>
      </c>
      <c r="B597" t="s">
        <v>364</v>
      </c>
      <c r="C597" s="406" t="s">
        <v>1600</v>
      </c>
      <c r="D597" s="405" t="s">
        <v>1770</v>
      </c>
      <c r="E597" s="405" t="s">
        <v>437</v>
      </c>
      <c r="F597" s="405" t="s">
        <v>250</v>
      </c>
    </row>
    <row r="598" spans="1:6" x14ac:dyDescent="0.25">
      <c r="A598" s="405" t="s">
        <v>1601</v>
      </c>
      <c r="B598" t="s">
        <v>364</v>
      </c>
      <c r="C598" s="406" t="s">
        <v>1602</v>
      </c>
      <c r="D598" s="405" t="s">
        <v>1770</v>
      </c>
      <c r="E598" s="405" t="s">
        <v>249</v>
      </c>
      <c r="F598" s="405" t="s">
        <v>249</v>
      </c>
    </row>
    <row r="599" spans="1:6" x14ac:dyDescent="0.25">
      <c r="A599" s="405" t="s">
        <v>1603</v>
      </c>
      <c r="B599" t="s">
        <v>363</v>
      </c>
      <c r="C599" s="406" t="s">
        <v>1604</v>
      </c>
      <c r="D599" s="405" t="s">
        <v>396</v>
      </c>
      <c r="E599" s="405" t="s">
        <v>396</v>
      </c>
      <c r="F599" s="405" t="s">
        <v>250</v>
      </c>
    </row>
    <row r="600" spans="1:6" x14ac:dyDescent="0.25">
      <c r="A600" s="405" t="s">
        <v>1605</v>
      </c>
      <c r="B600" t="s">
        <v>363</v>
      </c>
      <c r="C600" s="406" t="s">
        <v>1606</v>
      </c>
      <c r="D600" s="405" t="s">
        <v>396</v>
      </c>
      <c r="E600" s="405" t="s">
        <v>396</v>
      </c>
      <c r="F600" s="405" t="s">
        <v>250</v>
      </c>
    </row>
    <row r="601" spans="1:6" x14ac:dyDescent="0.25">
      <c r="A601" s="405" t="s">
        <v>1607</v>
      </c>
      <c r="B601" t="s">
        <v>364</v>
      </c>
      <c r="C601" s="406" t="s">
        <v>1608</v>
      </c>
      <c r="D601" s="405" t="s">
        <v>1770</v>
      </c>
      <c r="E601" s="405" t="s">
        <v>249</v>
      </c>
      <c r="F601" s="405" t="s">
        <v>250</v>
      </c>
    </row>
    <row r="602" spans="1:6" x14ac:dyDescent="0.25">
      <c r="A602" s="405" t="s">
        <v>1609</v>
      </c>
      <c r="B602" t="s">
        <v>364</v>
      </c>
      <c r="C602" s="406" t="s">
        <v>1610</v>
      </c>
      <c r="D602" s="405" t="s">
        <v>1770</v>
      </c>
      <c r="E602" s="405" t="s">
        <v>437</v>
      </c>
      <c r="F602" s="405" t="s">
        <v>249</v>
      </c>
    </row>
    <row r="603" spans="1:6" x14ac:dyDescent="0.25">
      <c r="A603" s="405" t="s">
        <v>1611</v>
      </c>
      <c r="B603" t="s">
        <v>364</v>
      </c>
      <c r="C603" s="406" t="s">
        <v>1612</v>
      </c>
      <c r="D603" s="405" t="s">
        <v>1770</v>
      </c>
      <c r="E603" s="405" t="s">
        <v>437</v>
      </c>
      <c r="F603" s="405" t="s">
        <v>249</v>
      </c>
    </row>
    <row r="604" spans="1:6" x14ac:dyDescent="0.25">
      <c r="A604" s="405" t="s">
        <v>1613</v>
      </c>
      <c r="B604" t="s">
        <v>364</v>
      </c>
      <c r="C604" s="406" t="s">
        <v>1614</v>
      </c>
      <c r="D604" s="405" t="s">
        <v>1770</v>
      </c>
      <c r="E604" s="405" t="s">
        <v>437</v>
      </c>
      <c r="F604" s="405" t="s">
        <v>249</v>
      </c>
    </row>
    <row r="605" spans="1:6" x14ac:dyDescent="0.25">
      <c r="A605" s="405" t="s">
        <v>1615</v>
      </c>
      <c r="B605" t="s">
        <v>364</v>
      </c>
      <c r="C605" s="406" t="s">
        <v>1616</v>
      </c>
      <c r="D605" s="405" t="s">
        <v>1770</v>
      </c>
      <c r="E605" s="405" t="s">
        <v>437</v>
      </c>
      <c r="F605" s="405" t="s">
        <v>249</v>
      </c>
    </row>
    <row r="606" spans="1:6" x14ac:dyDescent="0.25">
      <c r="A606" s="405" t="s">
        <v>1617</v>
      </c>
      <c r="B606" t="s">
        <v>364</v>
      </c>
      <c r="C606" s="406" t="s">
        <v>1332</v>
      </c>
      <c r="D606" s="405" t="s">
        <v>1770</v>
      </c>
      <c r="E606" s="405" t="s">
        <v>426</v>
      </c>
      <c r="F606" s="405" t="s">
        <v>249</v>
      </c>
    </row>
    <row r="607" spans="1:6" x14ac:dyDescent="0.25">
      <c r="A607" s="405" t="s">
        <v>1618</v>
      </c>
      <c r="B607" t="s">
        <v>364</v>
      </c>
      <c r="C607" s="406" t="s">
        <v>1619</v>
      </c>
      <c r="D607" s="405" t="s">
        <v>1770</v>
      </c>
      <c r="E607" s="405" t="s">
        <v>249</v>
      </c>
      <c r="F607" s="405" t="s">
        <v>249</v>
      </c>
    </row>
    <row r="608" spans="1:6" x14ac:dyDescent="0.25">
      <c r="A608" s="405" t="s">
        <v>1620</v>
      </c>
      <c r="B608" t="s">
        <v>363</v>
      </c>
      <c r="C608" s="406" t="s">
        <v>1621</v>
      </c>
      <c r="D608" s="405" t="s">
        <v>396</v>
      </c>
      <c r="E608" s="405" t="s">
        <v>401</v>
      </c>
      <c r="F608" s="405" t="s">
        <v>250</v>
      </c>
    </row>
    <row r="609" spans="1:6" x14ac:dyDescent="0.25">
      <c r="A609" s="405" t="s">
        <v>1622</v>
      </c>
      <c r="B609" t="s">
        <v>363</v>
      </c>
      <c r="C609" s="406" t="s">
        <v>1623</v>
      </c>
      <c r="D609" s="405" t="s">
        <v>396</v>
      </c>
      <c r="E609" s="405" t="s">
        <v>401</v>
      </c>
      <c r="F609" s="405" t="s">
        <v>249</v>
      </c>
    </row>
    <row r="610" spans="1:6" x14ac:dyDescent="0.25">
      <c r="A610" s="405" t="s">
        <v>1624</v>
      </c>
      <c r="B610" t="s">
        <v>364</v>
      </c>
      <c r="C610" s="406" t="s">
        <v>1625</v>
      </c>
      <c r="D610" s="405" t="s">
        <v>1770</v>
      </c>
      <c r="E610" s="405" t="s">
        <v>437</v>
      </c>
      <c r="F610" s="405" t="s">
        <v>250</v>
      </c>
    </row>
    <row r="611" spans="1:6" x14ac:dyDescent="0.25">
      <c r="A611" s="405" t="s">
        <v>1626</v>
      </c>
      <c r="B611" t="s">
        <v>364</v>
      </c>
      <c r="C611" s="406" t="s">
        <v>1627</v>
      </c>
      <c r="D611" s="405" t="s">
        <v>798</v>
      </c>
      <c r="E611" s="405" t="s">
        <v>798</v>
      </c>
      <c r="F611" s="405" t="s">
        <v>249</v>
      </c>
    </row>
    <row r="612" spans="1:6" x14ac:dyDescent="0.25">
      <c r="A612" s="405" t="s">
        <v>1628</v>
      </c>
      <c r="B612" t="s">
        <v>364</v>
      </c>
      <c r="C612" s="406" t="s">
        <v>1629</v>
      </c>
      <c r="D612" s="405" t="s">
        <v>798</v>
      </c>
      <c r="E612" s="405" t="s">
        <v>798</v>
      </c>
      <c r="F612" s="405" t="s">
        <v>249</v>
      </c>
    </row>
    <row r="613" spans="1:6" x14ac:dyDescent="0.25">
      <c r="A613" s="405" t="s">
        <v>1630</v>
      </c>
      <c r="B613" t="s">
        <v>364</v>
      </c>
      <c r="C613" s="406" t="s">
        <v>1631</v>
      </c>
      <c r="D613" s="405" t="s">
        <v>798</v>
      </c>
      <c r="E613" s="405" t="s">
        <v>798</v>
      </c>
      <c r="F613" s="405" t="s">
        <v>249</v>
      </c>
    </row>
    <row r="614" spans="1:6" x14ac:dyDescent="0.25">
      <c r="A614" s="405" t="s">
        <v>1632</v>
      </c>
      <c r="B614" t="s">
        <v>364</v>
      </c>
      <c r="C614" s="406" t="s">
        <v>1633</v>
      </c>
      <c r="D614" s="405" t="s">
        <v>798</v>
      </c>
      <c r="E614" s="405" t="s">
        <v>798</v>
      </c>
      <c r="F614" s="405" t="s">
        <v>249</v>
      </c>
    </row>
    <row r="615" spans="1:6" x14ac:dyDescent="0.25">
      <c r="A615" s="405" t="s">
        <v>1634</v>
      </c>
      <c r="B615" t="s">
        <v>364</v>
      </c>
      <c r="C615" s="406" t="s">
        <v>1635</v>
      </c>
      <c r="D615" s="405" t="s">
        <v>1770</v>
      </c>
      <c r="E615" s="405" t="s">
        <v>437</v>
      </c>
      <c r="F615" s="405" t="s">
        <v>249</v>
      </c>
    </row>
    <row r="616" spans="1:6" x14ac:dyDescent="0.25">
      <c r="A616" s="405" t="s">
        <v>1636</v>
      </c>
      <c r="B616" t="s">
        <v>364</v>
      </c>
      <c r="C616" s="406" t="s">
        <v>1637</v>
      </c>
      <c r="D616" s="405" t="s">
        <v>1770</v>
      </c>
      <c r="E616" s="405" t="s">
        <v>437</v>
      </c>
      <c r="F616" s="405" t="s">
        <v>249</v>
      </c>
    </row>
    <row r="617" spans="1:6" x14ac:dyDescent="0.25">
      <c r="A617" s="405" t="s">
        <v>1638</v>
      </c>
      <c r="B617" t="s">
        <v>363</v>
      </c>
      <c r="C617" s="406" t="s">
        <v>1639</v>
      </c>
      <c r="D617" s="405" t="s">
        <v>396</v>
      </c>
      <c r="E617" s="405" t="s">
        <v>401</v>
      </c>
      <c r="F617" s="405" t="s">
        <v>249</v>
      </c>
    </row>
    <row r="618" spans="1:6" x14ac:dyDescent="0.25">
      <c r="A618" s="405" t="s">
        <v>1640</v>
      </c>
      <c r="B618" t="s">
        <v>364</v>
      </c>
      <c r="C618" s="406" t="s">
        <v>1641</v>
      </c>
      <c r="D618" s="405" t="s">
        <v>1770</v>
      </c>
      <c r="E618" s="405" t="s">
        <v>437</v>
      </c>
      <c r="F618" s="405" t="s">
        <v>250</v>
      </c>
    </row>
    <row r="619" spans="1:6" x14ac:dyDescent="0.25">
      <c r="A619" s="405" t="s">
        <v>1644</v>
      </c>
      <c r="B619" t="s">
        <v>363</v>
      </c>
      <c r="C619" s="406" t="s">
        <v>1645</v>
      </c>
      <c r="D619" s="405" t="s">
        <v>396</v>
      </c>
      <c r="E619" s="405" t="s">
        <v>401</v>
      </c>
      <c r="F619" s="405" t="s">
        <v>249</v>
      </c>
    </row>
    <row r="620" spans="1:6" x14ac:dyDescent="0.25">
      <c r="A620" s="405" t="s">
        <v>1646</v>
      </c>
      <c r="B620" t="s">
        <v>364</v>
      </c>
      <c r="C620" s="406" t="s">
        <v>1647</v>
      </c>
      <c r="D620" s="405" t="s">
        <v>1770</v>
      </c>
      <c r="E620" s="405" t="s">
        <v>437</v>
      </c>
      <c r="F620" s="405" t="s">
        <v>250</v>
      </c>
    </row>
    <row r="621" spans="1:6" x14ac:dyDescent="0.25">
      <c r="A621" s="405" t="s">
        <v>1648</v>
      </c>
      <c r="B621" t="s">
        <v>363</v>
      </c>
      <c r="C621" s="406" t="s">
        <v>1649</v>
      </c>
      <c r="D621" s="405" t="s">
        <v>396</v>
      </c>
      <c r="E621" s="405" t="s">
        <v>401</v>
      </c>
      <c r="F621" s="405" t="s">
        <v>249</v>
      </c>
    </row>
    <row r="622" spans="1:6" x14ac:dyDescent="0.25">
      <c r="A622" s="405" t="s">
        <v>1650</v>
      </c>
      <c r="B622" t="s">
        <v>363</v>
      </c>
      <c r="C622" s="406" t="s">
        <v>1651</v>
      </c>
      <c r="D622" s="405" t="s">
        <v>396</v>
      </c>
      <c r="E622" s="405" t="s">
        <v>401</v>
      </c>
      <c r="F622" s="405" t="s">
        <v>249</v>
      </c>
    </row>
    <row r="623" spans="1:6" x14ac:dyDescent="0.25">
      <c r="A623" s="405" t="s">
        <v>1652</v>
      </c>
      <c r="B623" t="s">
        <v>363</v>
      </c>
      <c r="C623" s="406" t="s">
        <v>1653</v>
      </c>
      <c r="D623" s="405" t="s">
        <v>396</v>
      </c>
      <c r="E623" s="405" t="s">
        <v>401</v>
      </c>
      <c r="F623" s="405" t="s">
        <v>249</v>
      </c>
    </row>
    <row r="624" spans="1:6" x14ac:dyDescent="0.25">
      <c r="A624" s="405" t="s">
        <v>1654</v>
      </c>
      <c r="B624" t="s">
        <v>363</v>
      </c>
      <c r="C624" s="406" t="s">
        <v>1655</v>
      </c>
      <c r="D624" s="405" t="s">
        <v>396</v>
      </c>
      <c r="E624" s="405" t="s">
        <v>401</v>
      </c>
      <c r="F624" s="405" t="s">
        <v>249</v>
      </c>
    </row>
    <row r="625" spans="1:6" x14ac:dyDescent="0.25">
      <c r="A625" s="405" t="s">
        <v>1656</v>
      </c>
      <c r="B625" t="s">
        <v>364</v>
      </c>
      <c r="C625" s="406" t="s">
        <v>1657</v>
      </c>
      <c r="D625" s="405" t="s">
        <v>1770</v>
      </c>
      <c r="E625" s="405" t="s">
        <v>249</v>
      </c>
      <c r="F625" s="405" t="s">
        <v>250</v>
      </c>
    </row>
    <row r="626" spans="1:6" x14ac:dyDescent="0.25">
      <c r="A626" s="405" t="s">
        <v>1658</v>
      </c>
      <c r="B626" t="s">
        <v>364</v>
      </c>
      <c r="C626" s="406" t="s">
        <v>1659</v>
      </c>
      <c r="D626" s="405" t="s">
        <v>1770</v>
      </c>
      <c r="E626" s="405" t="s">
        <v>249</v>
      </c>
      <c r="F626" s="405" t="s">
        <v>249</v>
      </c>
    </row>
    <row r="627" spans="1:6" x14ac:dyDescent="0.25">
      <c r="A627" s="405" t="s">
        <v>1660</v>
      </c>
      <c r="B627" t="s">
        <v>363</v>
      </c>
      <c r="C627" s="406" t="s">
        <v>1661</v>
      </c>
      <c r="D627" s="405" t="s">
        <v>396</v>
      </c>
      <c r="E627" s="405" t="s">
        <v>401</v>
      </c>
      <c r="F627" s="405" t="s">
        <v>249</v>
      </c>
    </row>
    <row r="628" spans="1:6" x14ac:dyDescent="0.25">
      <c r="A628" s="405" t="s">
        <v>1662</v>
      </c>
      <c r="B628" t="s">
        <v>363</v>
      </c>
      <c r="C628" s="406" t="s">
        <v>1663</v>
      </c>
      <c r="D628" s="405" t="s">
        <v>396</v>
      </c>
      <c r="E628" s="405" t="s">
        <v>401</v>
      </c>
      <c r="F628" s="405" t="s">
        <v>249</v>
      </c>
    </row>
    <row r="629" spans="1:6" x14ac:dyDescent="0.25">
      <c r="A629" s="405" t="s">
        <v>1664</v>
      </c>
      <c r="B629" t="s">
        <v>364</v>
      </c>
      <c r="C629" s="406" t="s">
        <v>1665</v>
      </c>
      <c r="D629" s="405" t="s">
        <v>1770</v>
      </c>
      <c r="E629" s="405" t="s">
        <v>437</v>
      </c>
      <c r="F629" s="405" t="s">
        <v>249</v>
      </c>
    </row>
    <row r="630" spans="1:6" x14ac:dyDescent="0.25">
      <c r="A630" s="405" t="s">
        <v>1666</v>
      </c>
      <c r="B630" t="s">
        <v>363</v>
      </c>
      <c r="C630" s="406" t="s">
        <v>1667</v>
      </c>
      <c r="D630" s="405" t="s">
        <v>396</v>
      </c>
      <c r="E630" s="405" t="s">
        <v>401</v>
      </c>
      <c r="F630" s="405" t="s">
        <v>250</v>
      </c>
    </row>
    <row r="631" spans="1:6" x14ac:dyDescent="0.25">
      <c r="A631" s="405" t="s">
        <v>1668</v>
      </c>
      <c r="B631" t="s">
        <v>363</v>
      </c>
      <c r="C631" s="406" t="s">
        <v>1669</v>
      </c>
      <c r="D631" s="405" t="s">
        <v>396</v>
      </c>
      <c r="E631" s="405" t="s">
        <v>401</v>
      </c>
      <c r="F631" s="405" t="s">
        <v>250</v>
      </c>
    </row>
    <row r="632" spans="1:6" x14ac:dyDescent="0.25">
      <c r="A632" s="405" t="s">
        <v>1670</v>
      </c>
      <c r="B632" t="s">
        <v>363</v>
      </c>
      <c r="C632" s="406" t="s">
        <v>1671</v>
      </c>
      <c r="D632" s="405" t="s">
        <v>396</v>
      </c>
      <c r="E632" s="405" t="s">
        <v>401</v>
      </c>
      <c r="F632" s="405" t="s">
        <v>250</v>
      </c>
    </row>
    <row r="633" spans="1:6" x14ac:dyDescent="0.25">
      <c r="A633" s="405" t="s">
        <v>1672</v>
      </c>
      <c r="B633" t="s">
        <v>363</v>
      </c>
      <c r="C633" s="406" t="s">
        <v>1673</v>
      </c>
      <c r="D633" s="405" t="s">
        <v>396</v>
      </c>
      <c r="E633" s="405" t="s">
        <v>401</v>
      </c>
      <c r="F633" s="405" t="s">
        <v>249</v>
      </c>
    </row>
    <row r="634" spans="1:6" x14ac:dyDescent="0.25">
      <c r="A634" s="405" t="s">
        <v>1674</v>
      </c>
      <c r="B634" t="s">
        <v>364</v>
      </c>
      <c r="C634" s="406" t="s">
        <v>1675</v>
      </c>
      <c r="D634" s="405" t="s">
        <v>1770</v>
      </c>
      <c r="E634" s="405" t="s">
        <v>426</v>
      </c>
      <c r="F634" s="405" t="s">
        <v>249</v>
      </c>
    </row>
    <row r="635" spans="1:6" x14ac:dyDescent="0.25">
      <c r="A635" s="405" t="s">
        <v>1676</v>
      </c>
      <c r="B635" t="s">
        <v>363</v>
      </c>
      <c r="C635" s="406" t="s">
        <v>1677</v>
      </c>
      <c r="D635" s="405" t="s">
        <v>396</v>
      </c>
      <c r="E635" s="405" t="s">
        <v>474</v>
      </c>
      <c r="F635" s="405" t="s">
        <v>250</v>
      </c>
    </row>
    <row r="636" spans="1:6" x14ac:dyDescent="0.25">
      <c r="A636" s="405" t="s">
        <v>1678</v>
      </c>
      <c r="B636" t="s">
        <v>364</v>
      </c>
      <c r="C636" s="406" t="s">
        <v>1679</v>
      </c>
      <c r="D636" s="405" t="s">
        <v>1770</v>
      </c>
      <c r="E636" s="405" t="s">
        <v>437</v>
      </c>
      <c r="F636" s="405" t="s">
        <v>249</v>
      </c>
    </row>
    <row r="637" spans="1:6" x14ac:dyDescent="0.25">
      <c r="A637" s="405" t="s">
        <v>1680</v>
      </c>
      <c r="B637" t="s">
        <v>364</v>
      </c>
      <c r="C637" s="406" t="s">
        <v>1681</v>
      </c>
      <c r="D637" s="405" t="s">
        <v>250</v>
      </c>
      <c r="E637" s="405" t="s">
        <v>250</v>
      </c>
      <c r="F637" s="405" t="s">
        <v>249</v>
      </c>
    </row>
    <row r="638" spans="1:6" x14ac:dyDescent="0.25">
      <c r="A638" s="405" t="s">
        <v>1682</v>
      </c>
      <c r="B638" t="s">
        <v>364</v>
      </c>
      <c r="C638" s="406" t="s">
        <v>1683</v>
      </c>
      <c r="D638" s="405" t="s">
        <v>1770</v>
      </c>
      <c r="E638" s="405" t="s">
        <v>437</v>
      </c>
      <c r="F638" s="405" t="s">
        <v>250</v>
      </c>
    </row>
    <row r="639" spans="1:6" x14ac:dyDescent="0.25">
      <c r="A639" s="405" t="s">
        <v>1684</v>
      </c>
      <c r="B639" t="s">
        <v>364</v>
      </c>
      <c r="C639" s="406" t="s">
        <v>1685</v>
      </c>
      <c r="D639" s="405" t="s">
        <v>1770</v>
      </c>
      <c r="E639" s="405" t="s">
        <v>249</v>
      </c>
      <c r="F639" s="405" t="s">
        <v>250</v>
      </c>
    </row>
    <row r="640" spans="1:6" x14ac:dyDescent="0.25">
      <c r="A640" s="405" t="s">
        <v>1686</v>
      </c>
      <c r="B640" t="s">
        <v>364</v>
      </c>
      <c r="C640" s="406" t="s">
        <v>1687</v>
      </c>
      <c r="D640" s="405" t="s">
        <v>1770</v>
      </c>
      <c r="E640" s="405" t="s">
        <v>249</v>
      </c>
      <c r="F640" s="405" t="s">
        <v>249</v>
      </c>
    </row>
    <row r="641" spans="1:6" x14ac:dyDescent="0.25">
      <c r="A641" s="405" t="s">
        <v>1688</v>
      </c>
      <c r="B641" t="s">
        <v>364</v>
      </c>
      <c r="C641" s="406" t="s">
        <v>1689</v>
      </c>
      <c r="D641" s="405" t="s">
        <v>250</v>
      </c>
      <c r="E641" s="405" t="s">
        <v>250</v>
      </c>
      <c r="F641" s="405" t="s">
        <v>250</v>
      </c>
    </row>
    <row r="642" spans="1:6" x14ac:dyDescent="0.25">
      <c r="A642" s="405" t="s">
        <v>1690</v>
      </c>
      <c r="B642" t="s">
        <v>364</v>
      </c>
      <c r="C642" s="406" t="s">
        <v>1691</v>
      </c>
      <c r="D642" s="405" t="s">
        <v>250</v>
      </c>
      <c r="E642" s="405" t="s">
        <v>250</v>
      </c>
      <c r="F642" s="405" t="s">
        <v>249</v>
      </c>
    </row>
    <row r="643" spans="1:6" x14ac:dyDescent="0.25">
      <c r="A643" s="405" t="s">
        <v>1692</v>
      </c>
      <c r="B643" t="s">
        <v>364</v>
      </c>
      <c r="C643" s="406" t="s">
        <v>1693</v>
      </c>
      <c r="D643" s="405" t="s">
        <v>250</v>
      </c>
      <c r="E643" s="405" t="s">
        <v>250</v>
      </c>
      <c r="F643" s="405" t="s">
        <v>250</v>
      </c>
    </row>
    <row r="644" spans="1:6" x14ac:dyDescent="0.25">
      <c r="A644" s="405" t="s">
        <v>1694</v>
      </c>
      <c r="B644" t="s">
        <v>364</v>
      </c>
      <c r="C644" s="406" t="s">
        <v>1695</v>
      </c>
      <c r="D644" s="405" t="s">
        <v>1770</v>
      </c>
      <c r="E644" s="405" t="s">
        <v>437</v>
      </c>
      <c r="F644" s="405" t="s">
        <v>249</v>
      </c>
    </row>
    <row r="645" spans="1:6" x14ac:dyDescent="0.25">
      <c r="A645" s="405" t="s">
        <v>1696</v>
      </c>
      <c r="B645" t="s">
        <v>364</v>
      </c>
      <c r="C645" s="406" t="s">
        <v>1697</v>
      </c>
      <c r="D645" s="405" t="s">
        <v>1770</v>
      </c>
      <c r="E645" s="405" t="s">
        <v>437</v>
      </c>
      <c r="F645" s="405" t="s">
        <v>249</v>
      </c>
    </row>
    <row r="646" spans="1:6" x14ac:dyDescent="0.25">
      <c r="A646" s="405" t="s">
        <v>1698</v>
      </c>
      <c r="B646" t="s">
        <v>364</v>
      </c>
      <c r="C646" s="406" t="s">
        <v>1699</v>
      </c>
      <c r="D646" s="405" t="s">
        <v>1770</v>
      </c>
      <c r="E646" s="405" t="s">
        <v>437</v>
      </c>
      <c r="F646" s="405" t="s">
        <v>250</v>
      </c>
    </row>
    <row r="647" spans="1:6" x14ac:dyDescent="0.25">
      <c r="A647" s="405" t="s">
        <v>1700</v>
      </c>
      <c r="B647" t="s">
        <v>364</v>
      </c>
      <c r="C647" s="406" t="s">
        <v>1701</v>
      </c>
      <c r="D647" s="405" t="s">
        <v>1770</v>
      </c>
      <c r="E647" s="405" t="s">
        <v>249</v>
      </c>
      <c r="F647" s="405" t="s">
        <v>250</v>
      </c>
    </row>
    <row r="648" spans="1:6" x14ac:dyDescent="0.25">
      <c r="A648" s="405" t="s">
        <v>1704</v>
      </c>
      <c r="B648" t="s">
        <v>364</v>
      </c>
      <c r="C648" s="406" t="s">
        <v>1705</v>
      </c>
      <c r="D648" s="405" t="s">
        <v>1770</v>
      </c>
      <c r="E648" s="405" t="s">
        <v>437</v>
      </c>
      <c r="F648" s="405" t="s">
        <v>249</v>
      </c>
    </row>
    <row r="649" spans="1:6" x14ac:dyDescent="0.25">
      <c r="A649" s="405" t="s">
        <v>1706</v>
      </c>
      <c r="B649" t="s">
        <v>364</v>
      </c>
      <c r="C649" s="406" t="s">
        <v>1707</v>
      </c>
      <c r="D649" s="405" t="s">
        <v>1770</v>
      </c>
      <c r="E649" s="405" t="s">
        <v>437</v>
      </c>
      <c r="F649" s="405" t="s">
        <v>249</v>
      </c>
    </row>
    <row r="650" spans="1:6" x14ac:dyDescent="0.25">
      <c r="A650" s="405" t="s">
        <v>1708</v>
      </c>
      <c r="B650" t="s">
        <v>364</v>
      </c>
      <c r="C650" s="406" t="s">
        <v>1709</v>
      </c>
      <c r="D650" s="405" t="s">
        <v>1770</v>
      </c>
      <c r="E650" s="405" t="s">
        <v>249</v>
      </c>
      <c r="F650" s="405" t="s">
        <v>250</v>
      </c>
    </row>
    <row r="651" spans="1:6" x14ac:dyDescent="0.25">
      <c r="A651" s="405" t="s">
        <v>1710</v>
      </c>
      <c r="B651" t="s">
        <v>364</v>
      </c>
      <c r="C651" s="406" t="s">
        <v>1711</v>
      </c>
      <c r="D651" s="405" t="s">
        <v>1770</v>
      </c>
      <c r="E651" s="405" t="s">
        <v>437</v>
      </c>
      <c r="F651" s="405" t="s">
        <v>249</v>
      </c>
    </row>
    <row r="652" spans="1:6" x14ac:dyDescent="0.25">
      <c r="A652" s="405" t="s">
        <v>1712</v>
      </c>
      <c r="B652" t="s">
        <v>364</v>
      </c>
      <c r="C652" s="406" t="s">
        <v>1713</v>
      </c>
      <c r="D652" s="405" t="s">
        <v>1770</v>
      </c>
      <c r="E652" s="405" t="s">
        <v>437</v>
      </c>
      <c r="F652" s="405" t="s">
        <v>250</v>
      </c>
    </row>
    <row r="653" spans="1:6" x14ac:dyDescent="0.25">
      <c r="A653" s="405" t="s">
        <v>1714</v>
      </c>
      <c r="B653" t="s">
        <v>364</v>
      </c>
      <c r="C653" s="406" t="s">
        <v>1715</v>
      </c>
      <c r="D653" s="405" t="s">
        <v>1770</v>
      </c>
      <c r="E653" s="405" t="s">
        <v>437</v>
      </c>
      <c r="F653" s="405" t="s">
        <v>249</v>
      </c>
    </row>
    <row r="654" spans="1:6" x14ac:dyDescent="0.25">
      <c r="A654" s="405" t="s">
        <v>1716</v>
      </c>
      <c r="B654" t="s">
        <v>364</v>
      </c>
      <c r="C654" s="406" t="s">
        <v>1717</v>
      </c>
      <c r="D654" s="405" t="s">
        <v>1770</v>
      </c>
      <c r="E654" s="405" t="s">
        <v>437</v>
      </c>
      <c r="F654" s="405" t="s">
        <v>249</v>
      </c>
    </row>
    <row r="655" spans="1:6" x14ac:dyDescent="0.25">
      <c r="A655" s="405" t="s">
        <v>1718</v>
      </c>
      <c r="B655" t="s">
        <v>364</v>
      </c>
      <c r="C655" s="406" t="s">
        <v>1719</v>
      </c>
      <c r="D655" s="405" t="s">
        <v>1770</v>
      </c>
      <c r="E655" s="405" t="s">
        <v>249</v>
      </c>
      <c r="F655" s="405" t="s">
        <v>249</v>
      </c>
    </row>
    <row r="656" spans="1:6" x14ac:dyDescent="0.25">
      <c r="A656" s="405" t="s">
        <v>1720</v>
      </c>
      <c r="B656" t="s">
        <v>364</v>
      </c>
      <c r="C656" s="406" t="s">
        <v>1721</v>
      </c>
      <c r="D656" s="405" t="s">
        <v>1770</v>
      </c>
      <c r="E656" s="405" t="s">
        <v>437</v>
      </c>
      <c r="F656" s="405" t="s">
        <v>249</v>
      </c>
    </row>
    <row r="657" spans="1:6" x14ac:dyDescent="0.25">
      <c r="A657" s="405" t="s">
        <v>1722</v>
      </c>
      <c r="B657" t="s">
        <v>364</v>
      </c>
      <c r="C657" s="406" t="s">
        <v>1723</v>
      </c>
      <c r="D657" s="405" t="s">
        <v>1770</v>
      </c>
      <c r="E657" s="405" t="s">
        <v>437</v>
      </c>
      <c r="F657" s="405" t="s">
        <v>250</v>
      </c>
    </row>
    <row r="658" spans="1:6" x14ac:dyDescent="0.25">
      <c r="A658" s="405" t="s">
        <v>1724</v>
      </c>
      <c r="B658" t="s">
        <v>364</v>
      </c>
      <c r="C658" s="406" t="s">
        <v>1725</v>
      </c>
      <c r="D658" s="405" t="s">
        <v>1770</v>
      </c>
      <c r="E658" s="405" t="s">
        <v>437</v>
      </c>
      <c r="F658" s="405" t="s">
        <v>249</v>
      </c>
    </row>
    <row r="659" spans="1:6" x14ac:dyDescent="0.25">
      <c r="A659" s="405" t="s">
        <v>1726</v>
      </c>
      <c r="B659" t="s">
        <v>364</v>
      </c>
      <c r="C659" s="406" t="s">
        <v>1727</v>
      </c>
      <c r="D659" s="405" t="s">
        <v>1770</v>
      </c>
      <c r="E659" s="405" t="s">
        <v>249</v>
      </c>
      <c r="F659" s="405" t="s">
        <v>249</v>
      </c>
    </row>
    <row r="660" spans="1:6" x14ac:dyDescent="0.25">
      <c r="A660" s="405" t="s">
        <v>1728</v>
      </c>
      <c r="B660" t="s">
        <v>364</v>
      </c>
      <c r="C660" s="406" t="s">
        <v>1729</v>
      </c>
      <c r="D660" s="405" t="s">
        <v>1770</v>
      </c>
      <c r="E660" s="405" t="s">
        <v>437</v>
      </c>
      <c r="F660" s="405" t="s">
        <v>250</v>
      </c>
    </row>
    <row r="661" spans="1:6" x14ac:dyDescent="0.25">
      <c r="A661" s="405" t="s">
        <v>1730</v>
      </c>
      <c r="B661" t="s">
        <v>364</v>
      </c>
      <c r="C661" s="406" t="s">
        <v>1731</v>
      </c>
      <c r="D661" s="405" t="s">
        <v>1770</v>
      </c>
      <c r="E661" s="405" t="s">
        <v>437</v>
      </c>
      <c r="F661" s="405" t="s">
        <v>249</v>
      </c>
    </row>
    <row r="662" spans="1:6" x14ac:dyDescent="0.25">
      <c r="A662" s="405" t="s">
        <v>1732</v>
      </c>
      <c r="B662" t="s">
        <v>364</v>
      </c>
      <c r="C662" s="406" t="s">
        <v>1733</v>
      </c>
      <c r="D662" s="405" t="s">
        <v>1770</v>
      </c>
      <c r="E662" s="405" t="s">
        <v>437</v>
      </c>
      <c r="F662" s="405" t="s">
        <v>249</v>
      </c>
    </row>
    <row r="663" spans="1:6" x14ac:dyDescent="0.25">
      <c r="A663" s="405" t="s">
        <v>1734</v>
      </c>
      <c r="B663" t="s">
        <v>364</v>
      </c>
      <c r="C663" s="406" t="s">
        <v>1735</v>
      </c>
      <c r="D663" s="405" t="s">
        <v>1770</v>
      </c>
      <c r="E663" s="405" t="s">
        <v>437</v>
      </c>
      <c r="F663" s="405" t="s">
        <v>250</v>
      </c>
    </row>
    <row r="664" spans="1:6" x14ac:dyDescent="0.25">
      <c r="A664" s="405" t="s">
        <v>1736</v>
      </c>
      <c r="B664" t="s">
        <v>364</v>
      </c>
      <c r="C664" s="406" t="s">
        <v>1737</v>
      </c>
      <c r="D664" s="405" t="s">
        <v>1770</v>
      </c>
      <c r="E664" s="405" t="s">
        <v>437</v>
      </c>
      <c r="F664" s="405" t="s">
        <v>249</v>
      </c>
    </row>
    <row r="665" spans="1:6" x14ac:dyDescent="0.25">
      <c r="A665" s="405" t="s">
        <v>1738</v>
      </c>
      <c r="B665" t="s">
        <v>364</v>
      </c>
      <c r="C665" s="406" t="s">
        <v>1739</v>
      </c>
      <c r="D665" s="405" t="s">
        <v>1770</v>
      </c>
      <c r="E665" s="405" t="s">
        <v>437</v>
      </c>
      <c r="F665" s="405" t="s">
        <v>249</v>
      </c>
    </row>
    <row r="666" spans="1:6" x14ac:dyDescent="0.25">
      <c r="A666" s="405" t="s">
        <v>1740</v>
      </c>
      <c r="B666" t="s">
        <v>364</v>
      </c>
      <c r="C666" s="406" t="s">
        <v>1741</v>
      </c>
      <c r="D666" s="405" t="s">
        <v>1770</v>
      </c>
      <c r="E666" s="405" t="s">
        <v>437</v>
      </c>
      <c r="F666" s="405" t="s">
        <v>250</v>
      </c>
    </row>
    <row r="667" spans="1:6" x14ac:dyDescent="0.25">
      <c r="A667" s="405" t="s">
        <v>1742</v>
      </c>
      <c r="B667" t="s">
        <v>364</v>
      </c>
      <c r="C667" s="406" t="s">
        <v>1743</v>
      </c>
      <c r="D667" s="405" t="s">
        <v>1770</v>
      </c>
      <c r="E667" s="405" t="s">
        <v>437</v>
      </c>
      <c r="F667" s="405" t="s">
        <v>249</v>
      </c>
    </row>
    <row r="668" spans="1:6" x14ac:dyDescent="0.25">
      <c r="A668" s="405" t="s">
        <v>1744</v>
      </c>
      <c r="B668" t="s">
        <v>364</v>
      </c>
      <c r="C668" s="406" t="s">
        <v>1745</v>
      </c>
      <c r="D668" s="405" t="s">
        <v>1770</v>
      </c>
      <c r="E668" s="405" t="s">
        <v>437</v>
      </c>
      <c r="F668" s="405" t="s">
        <v>250</v>
      </c>
    </row>
    <row r="669" spans="1:6" x14ac:dyDescent="0.25">
      <c r="A669" s="405" t="s">
        <v>1746</v>
      </c>
      <c r="B669" t="s">
        <v>364</v>
      </c>
      <c r="C669" s="406" t="s">
        <v>1747</v>
      </c>
      <c r="D669" s="405" t="s">
        <v>1770</v>
      </c>
      <c r="E669" s="405" t="s">
        <v>249</v>
      </c>
      <c r="F669" s="405" t="s">
        <v>250</v>
      </c>
    </row>
    <row r="670" spans="1:6" x14ac:dyDescent="0.25">
      <c r="A670" s="405" t="s">
        <v>1748</v>
      </c>
      <c r="B670" t="s">
        <v>364</v>
      </c>
      <c r="C670" s="406" t="s">
        <v>1749</v>
      </c>
      <c r="D670" s="405" t="s">
        <v>1770</v>
      </c>
      <c r="E670" s="405" t="s">
        <v>437</v>
      </c>
      <c r="F670" s="405" t="s">
        <v>249</v>
      </c>
    </row>
    <row r="671" spans="1:6" x14ac:dyDescent="0.25">
      <c r="A671" s="405" t="s">
        <v>1750</v>
      </c>
      <c r="B671" t="s">
        <v>364</v>
      </c>
      <c r="C671" s="406" t="s">
        <v>1751</v>
      </c>
      <c r="D671" s="405" t="s">
        <v>1770</v>
      </c>
      <c r="E671" s="405" t="s">
        <v>249</v>
      </c>
      <c r="F671" s="405" t="s">
        <v>249</v>
      </c>
    </row>
    <row r="672" spans="1:6" x14ac:dyDescent="0.25">
      <c r="A672" s="405" t="s">
        <v>1752</v>
      </c>
      <c r="B672" t="s">
        <v>364</v>
      </c>
      <c r="C672" s="406" t="s">
        <v>1753</v>
      </c>
      <c r="D672" s="405" t="s">
        <v>1770</v>
      </c>
      <c r="E672" s="405" t="s">
        <v>249</v>
      </c>
      <c r="F672" s="405" t="s">
        <v>250</v>
      </c>
    </row>
    <row r="673" spans="1:6" x14ac:dyDescent="0.25">
      <c r="A673" s="405" t="s">
        <v>1754</v>
      </c>
      <c r="B673" t="s">
        <v>364</v>
      </c>
      <c r="C673" s="406" t="s">
        <v>1755</v>
      </c>
      <c r="D673" s="405" t="s">
        <v>1770</v>
      </c>
      <c r="E673" s="405" t="s">
        <v>249</v>
      </c>
      <c r="F673" s="405" t="s">
        <v>250</v>
      </c>
    </row>
    <row r="674" spans="1:6" x14ac:dyDescent="0.25">
      <c r="A674" s="405" t="s">
        <v>1756</v>
      </c>
      <c r="B674" t="s">
        <v>364</v>
      </c>
      <c r="C674" s="406" t="s">
        <v>1757</v>
      </c>
      <c r="D674" s="405" t="s">
        <v>1770</v>
      </c>
      <c r="E674" s="405" t="s">
        <v>437</v>
      </c>
      <c r="F674" s="405" t="s">
        <v>249</v>
      </c>
    </row>
    <row r="675" spans="1:6" x14ac:dyDescent="0.25">
      <c r="A675" s="405" t="s">
        <v>1758</v>
      </c>
      <c r="B675" t="s">
        <v>364</v>
      </c>
      <c r="C675" s="406" t="s">
        <v>1759</v>
      </c>
      <c r="D675" s="405" t="s">
        <v>1770</v>
      </c>
      <c r="E675" s="405" t="s">
        <v>437</v>
      </c>
      <c r="F675" s="405" t="s">
        <v>249</v>
      </c>
    </row>
    <row r="676" spans="1:6" x14ac:dyDescent="0.25">
      <c r="A676" s="405" t="s">
        <v>1760</v>
      </c>
      <c r="B676" t="s">
        <v>364</v>
      </c>
      <c r="C676" s="406" t="s">
        <v>1761</v>
      </c>
      <c r="D676" s="405" t="s">
        <v>1770</v>
      </c>
      <c r="E676" s="405" t="s">
        <v>249</v>
      </c>
      <c r="F676" s="405" t="s">
        <v>250</v>
      </c>
    </row>
    <row r="677" spans="1:6" x14ac:dyDescent="0.25">
      <c r="A677" s="405" t="s">
        <v>1762</v>
      </c>
      <c r="B677" t="s">
        <v>364</v>
      </c>
      <c r="C677" s="406" t="s">
        <v>1763</v>
      </c>
      <c r="D677" s="405" t="s">
        <v>1770</v>
      </c>
      <c r="E677" s="405" t="s">
        <v>249</v>
      </c>
      <c r="F677" s="405" t="s">
        <v>250</v>
      </c>
    </row>
    <row r="678" spans="1:6" x14ac:dyDescent="0.25">
      <c r="A678" s="405" t="s">
        <v>1764</v>
      </c>
      <c r="B678" t="s">
        <v>364</v>
      </c>
      <c r="C678" s="406" t="s">
        <v>1765</v>
      </c>
      <c r="D678" s="405" t="s">
        <v>1770</v>
      </c>
      <c r="E678" s="405" t="s">
        <v>249</v>
      </c>
      <c r="F678" s="405" t="s">
        <v>250</v>
      </c>
    </row>
    <row r="679" spans="1:6" x14ac:dyDescent="0.25">
      <c r="A679" s="405" t="s">
        <v>1766</v>
      </c>
      <c r="B679" t="s">
        <v>364</v>
      </c>
      <c r="C679" s="406" t="s">
        <v>1767</v>
      </c>
      <c r="D679" s="405" t="s">
        <v>1770</v>
      </c>
      <c r="E679" s="405" t="s">
        <v>437</v>
      </c>
      <c r="F679" s="405" t="s">
        <v>249</v>
      </c>
    </row>
    <row r="680" spans="1:6" x14ac:dyDescent="0.25">
      <c r="A680" s="405" t="s">
        <v>1768</v>
      </c>
      <c r="B680" t="s">
        <v>364</v>
      </c>
      <c r="C680" s="406" t="s">
        <v>1769</v>
      </c>
      <c r="D680" s="405" t="s">
        <v>1770</v>
      </c>
      <c r="E680" s="405" t="s">
        <v>1770</v>
      </c>
      <c r="F680" s="405" t="s">
        <v>250</v>
      </c>
    </row>
    <row r="681" spans="1:6" x14ac:dyDescent="0.25">
      <c r="A681" s="405" t="s">
        <v>1771</v>
      </c>
      <c r="B681" t="s">
        <v>364</v>
      </c>
      <c r="C681" s="406" t="s">
        <v>1772</v>
      </c>
      <c r="D681" s="405" t="s">
        <v>1770</v>
      </c>
      <c r="E681" s="405" t="s">
        <v>249</v>
      </c>
      <c r="F681" s="405" t="s">
        <v>249</v>
      </c>
    </row>
    <row r="682" spans="1:6" x14ac:dyDescent="0.25">
      <c r="A682" s="405" t="s">
        <v>1773</v>
      </c>
      <c r="B682" t="s">
        <v>363</v>
      </c>
      <c r="C682" s="406" t="s">
        <v>1774</v>
      </c>
      <c r="D682" s="405" t="s">
        <v>396</v>
      </c>
      <c r="E682" s="405" t="s">
        <v>396</v>
      </c>
      <c r="F682" s="405" t="s">
        <v>250</v>
      </c>
    </row>
    <row r="683" spans="1:6" x14ac:dyDescent="0.25">
      <c r="A683" s="405" t="s">
        <v>1775</v>
      </c>
      <c r="B683" t="s">
        <v>364</v>
      </c>
      <c r="C683" s="406" t="s">
        <v>1776</v>
      </c>
      <c r="D683" s="405" t="s">
        <v>250</v>
      </c>
      <c r="E683" s="405" t="s">
        <v>250</v>
      </c>
      <c r="F683" s="405" t="s">
        <v>249</v>
      </c>
    </row>
    <row r="684" spans="1:6" x14ac:dyDescent="0.25">
      <c r="A684" s="405" t="s">
        <v>1777</v>
      </c>
      <c r="B684" t="s">
        <v>364</v>
      </c>
      <c r="C684" s="406" t="s">
        <v>1778</v>
      </c>
      <c r="D684" s="405" t="s">
        <v>1770</v>
      </c>
      <c r="E684" s="405" t="s">
        <v>437</v>
      </c>
      <c r="F684" s="405" t="s">
        <v>249</v>
      </c>
    </row>
    <row r="685" spans="1:6" x14ac:dyDescent="0.25">
      <c r="A685" s="405" t="s">
        <v>1779</v>
      </c>
      <c r="B685" t="s">
        <v>364</v>
      </c>
      <c r="C685" s="406" t="s">
        <v>1780</v>
      </c>
      <c r="D685" s="405" t="s">
        <v>250</v>
      </c>
      <c r="E685" s="405" t="s">
        <v>250</v>
      </c>
      <c r="F685" s="405" t="s">
        <v>249</v>
      </c>
    </row>
    <row r="686" spans="1:6" x14ac:dyDescent="0.25">
      <c r="A686" s="405" t="s">
        <v>1781</v>
      </c>
      <c r="B686" t="s">
        <v>363</v>
      </c>
      <c r="C686" s="406" t="s">
        <v>1782</v>
      </c>
      <c r="D686" s="405" t="s">
        <v>396</v>
      </c>
      <c r="E686" s="405" t="s">
        <v>401</v>
      </c>
      <c r="F686" s="405" t="s">
        <v>249</v>
      </c>
    </row>
    <row r="687" spans="1:6" x14ac:dyDescent="0.25">
      <c r="A687" s="405" t="s">
        <v>1783</v>
      </c>
      <c r="B687" t="s">
        <v>364</v>
      </c>
      <c r="C687" s="406" t="s">
        <v>1784</v>
      </c>
      <c r="D687" s="405" t="s">
        <v>250</v>
      </c>
      <c r="E687" s="405" t="s">
        <v>250</v>
      </c>
      <c r="F687" s="405" t="s">
        <v>249</v>
      </c>
    </row>
    <row r="688" spans="1:6" x14ac:dyDescent="0.25">
      <c r="A688" s="405" t="s">
        <v>1785</v>
      </c>
      <c r="B688" t="s">
        <v>363</v>
      </c>
      <c r="C688" s="406" t="s">
        <v>1786</v>
      </c>
      <c r="D688" s="405" t="s">
        <v>396</v>
      </c>
      <c r="E688" s="405" t="s">
        <v>401</v>
      </c>
      <c r="F688" s="405" t="s">
        <v>249</v>
      </c>
    </row>
    <row r="689" spans="1:6" x14ac:dyDescent="0.25">
      <c r="A689" s="405" t="s">
        <v>1787</v>
      </c>
      <c r="B689" t="s">
        <v>364</v>
      </c>
      <c r="C689" s="406" t="s">
        <v>1788</v>
      </c>
      <c r="D689" s="405" t="s">
        <v>250</v>
      </c>
      <c r="E689" s="405" t="s">
        <v>250</v>
      </c>
      <c r="F689" s="405" t="s">
        <v>249</v>
      </c>
    </row>
    <row r="690" spans="1:6" x14ac:dyDescent="0.25">
      <c r="A690" s="405" t="s">
        <v>1789</v>
      </c>
      <c r="B690" t="s">
        <v>364</v>
      </c>
      <c r="C690" s="406" t="s">
        <v>1790</v>
      </c>
      <c r="D690" s="405" t="s">
        <v>250</v>
      </c>
      <c r="E690" s="405" t="s">
        <v>250</v>
      </c>
      <c r="F690" s="405" t="s">
        <v>249</v>
      </c>
    </row>
    <row r="691" spans="1:6" x14ac:dyDescent="0.25">
      <c r="A691" s="405" t="s">
        <v>1791</v>
      </c>
      <c r="B691" t="s">
        <v>364</v>
      </c>
      <c r="C691" s="406" t="s">
        <v>1792</v>
      </c>
      <c r="D691" s="405" t="s">
        <v>250</v>
      </c>
      <c r="E691" s="405" t="s">
        <v>250</v>
      </c>
      <c r="F691" s="405" t="s">
        <v>250</v>
      </c>
    </row>
    <row r="692" spans="1:6" x14ac:dyDescent="0.25">
      <c r="A692" s="405" t="s">
        <v>1793</v>
      </c>
      <c r="B692" t="s">
        <v>364</v>
      </c>
      <c r="C692" s="406" t="s">
        <v>1794</v>
      </c>
      <c r="D692" s="405" t="s">
        <v>250</v>
      </c>
      <c r="E692" s="405" t="s">
        <v>250</v>
      </c>
      <c r="F692" s="405" t="s">
        <v>250</v>
      </c>
    </row>
    <row r="693" spans="1:6" x14ac:dyDescent="0.25">
      <c r="A693" s="405" t="s">
        <v>1795</v>
      </c>
      <c r="B693" t="s">
        <v>363</v>
      </c>
      <c r="C693" s="406" t="s">
        <v>1796</v>
      </c>
      <c r="D693" s="405" t="s">
        <v>396</v>
      </c>
      <c r="E693" s="405" t="s">
        <v>401</v>
      </c>
      <c r="F693" s="405" t="s">
        <v>250</v>
      </c>
    </row>
    <row r="694" spans="1:6" x14ac:dyDescent="0.25">
      <c r="A694" s="405" t="s">
        <v>1797</v>
      </c>
      <c r="B694" t="s">
        <v>364</v>
      </c>
      <c r="C694" s="406" t="s">
        <v>1798</v>
      </c>
      <c r="D694" s="405" t="s">
        <v>250</v>
      </c>
      <c r="E694" s="405" t="s">
        <v>250</v>
      </c>
      <c r="F694" s="405" t="s">
        <v>249</v>
      </c>
    </row>
    <row r="695" spans="1:6" x14ac:dyDescent="0.25">
      <c r="A695" s="405" t="s">
        <v>1799</v>
      </c>
      <c r="B695" t="s">
        <v>364</v>
      </c>
      <c r="C695" s="406" t="s">
        <v>1800</v>
      </c>
      <c r="D695" s="405" t="s">
        <v>250</v>
      </c>
      <c r="E695" s="405" t="s">
        <v>250</v>
      </c>
      <c r="F695" s="405" t="s">
        <v>250</v>
      </c>
    </row>
    <row r="696" spans="1:6" x14ac:dyDescent="0.25">
      <c r="A696" s="405" t="s">
        <v>1801</v>
      </c>
      <c r="B696" t="s">
        <v>364</v>
      </c>
      <c r="C696" s="406" t="s">
        <v>1802</v>
      </c>
      <c r="D696" s="405" t="s">
        <v>250</v>
      </c>
      <c r="E696" s="405" t="s">
        <v>250</v>
      </c>
      <c r="F696" s="405" t="s">
        <v>250</v>
      </c>
    </row>
    <row r="697" spans="1:6" x14ac:dyDescent="0.25">
      <c r="A697" s="405" t="s">
        <v>1803</v>
      </c>
      <c r="B697" t="s">
        <v>363</v>
      </c>
      <c r="C697" s="406" t="s">
        <v>1804</v>
      </c>
      <c r="D697" s="405" t="s">
        <v>396</v>
      </c>
      <c r="E697" s="405" t="s">
        <v>401</v>
      </c>
      <c r="F697" s="405" t="s">
        <v>249</v>
      </c>
    </row>
    <row r="698" spans="1:6" x14ac:dyDescent="0.25">
      <c r="A698" s="405" t="s">
        <v>1805</v>
      </c>
      <c r="B698" t="s">
        <v>364</v>
      </c>
      <c r="C698" s="406" t="s">
        <v>1806</v>
      </c>
      <c r="D698" s="405" t="s">
        <v>250</v>
      </c>
      <c r="E698" s="405" t="s">
        <v>250</v>
      </c>
      <c r="F698" s="405" t="s">
        <v>250</v>
      </c>
    </row>
    <row r="699" spans="1:6" x14ac:dyDescent="0.25">
      <c r="A699" s="405" t="s">
        <v>1807</v>
      </c>
      <c r="B699" t="s">
        <v>364</v>
      </c>
      <c r="C699" s="406" t="s">
        <v>1808</v>
      </c>
      <c r="D699" s="405" t="s">
        <v>250</v>
      </c>
      <c r="E699" s="405" t="s">
        <v>250</v>
      </c>
      <c r="F699" s="405" t="s">
        <v>249</v>
      </c>
    </row>
    <row r="700" spans="1:6" x14ac:dyDescent="0.25">
      <c r="A700" s="405" t="s">
        <v>1809</v>
      </c>
      <c r="B700" t="s">
        <v>364</v>
      </c>
      <c r="C700" s="406" t="s">
        <v>1810</v>
      </c>
      <c r="D700" s="405" t="s">
        <v>250</v>
      </c>
      <c r="E700" s="405" t="s">
        <v>250</v>
      </c>
      <c r="F700" s="405" t="s">
        <v>249</v>
      </c>
    </row>
    <row r="701" spans="1:6" x14ac:dyDescent="0.25">
      <c r="A701" s="405" t="s">
        <v>1811</v>
      </c>
      <c r="B701" t="s">
        <v>364</v>
      </c>
      <c r="C701" s="406" t="s">
        <v>1812</v>
      </c>
      <c r="D701" s="405" t="s">
        <v>250</v>
      </c>
      <c r="E701" s="405" t="s">
        <v>250</v>
      </c>
      <c r="F701" s="405" t="s">
        <v>250</v>
      </c>
    </row>
    <row r="702" spans="1:6" x14ac:dyDescent="0.25">
      <c r="A702" s="405" t="s">
        <v>1813</v>
      </c>
      <c r="B702" t="s">
        <v>364</v>
      </c>
      <c r="C702" s="406" t="s">
        <v>1814</v>
      </c>
      <c r="D702" s="405" t="s">
        <v>250</v>
      </c>
      <c r="E702" s="405" t="s">
        <v>250</v>
      </c>
      <c r="F702" s="405" t="s">
        <v>249</v>
      </c>
    </row>
    <row r="703" spans="1:6" x14ac:dyDescent="0.25">
      <c r="A703" s="405" t="s">
        <v>1815</v>
      </c>
      <c r="B703" t="s">
        <v>364</v>
      </c>
      <c r="C703" s="406" t="s">
        <v>1816</v>
      </c>
      <c r="D703" s="405" t="s">
        <v>250</v>
      </c>
      <c r="E703" s="405" t="s">
        <v>250</v>
      </c>
      <c r="F703" s="405" t="s">
        <v>249</v>
      </c>
    </row>
    <row r="704" spans="1:6" x14ac:dyDescent="0.25">
      <c r="A704" s="405" t="s">
        <v>1817</v>
      </c>
      <c r="B704" t="s">
        <v>364</v>
      </c>
      <c r="C704" s="406" t="s">
        <v>1818</v>
      </c>
      <c r="D704" s="405" t="s">
        <v>250</v>
      </c>
      <c r="E704" s="405" t="s">
        <v>250</v>
      </c>
      <c r="F704" s="405" t="s">
        <v>249</v>
      </c>
    </row>
    <row r="705" spans="1:6" x14ac:dyDescent="0.25">
      <c r="A705" s="405" t="s">
        <v>1819</v>
      </c>
      <c r="B705" t="s">
        <v>364</v>
      </c>
      <c r="C705" s="406" t="s">
        <v>1820</v>
      </c>
      <c r="D705" s="405" t="s">
        <v>1770</v>
      </c>
      <c r="E705" s="405" t="s">
        <v>437</v>
      </c>
      <c r="F705" s="405" t="s">
        <v>249</v>
      </c>
    </row>
    <row r="706" spans="1:6" x14ac:dyDescent="0.25">
      <c r="A706" s="405" t="s">
        <v>1821</v>
      </c>
      <c r="B706" t="s">
        <v>364</v>
      </c>
      <c r="C706" s="406" t="s">
        <v>1822</v>
      </c>
      <c r="D706" s="405" t="s">
        <v>250</v>
      </c>
      <c r="E706" s="405" t="s">
        <v>250</v>
      </c>
      <c r="F706" s="405" t="s">
        <v>249</v>
      </c>
    </row>
    <row r="707" spans="1:6" x14ac:dyDescent="0.25">
      <c r="A707" s="405" t="s">
        <v>1823</v>
      </c>
      <c r="B707" t="s">
        <v>364</v>
      </c>
      <c r="C707" s="406" t="s">
        <v>1824</v>
      </c>
      <c r="D707" s="405" t="s">
        <v>250</v>
      </c>
      <c r="E707" s="405" t="s">
        <v>250</v>
      </c>
      <c r="F707" s="405" t="s">
        <v>250</v>
      </c>
    </row>
    <row r="708" spans="1:6" x14ac:dyDescent="0.25">
      <c r="A708" s="405" t="s">
        <v>1825</v>
      </c>
      <c r="B708" t="s">
        <v>364</v>
      </c>
      <c r="C708" s="406" t="s">
        <v>1826</v>
      </c>
      <c r="D708" s="405" t="s">
        <v>250</v>
      </c>
      <c r="E708" s="405" t="s">
        <v>250</v>
      </c>
      <c r="F708" s="405" t="s">
        <v>249</v>
      </c>
    </row>
    <row r="709" spans="1:6" x14ac:dyDescent="0.25">
      <c r="A709" s="405" t="s">
        <v>1827</v>
      </c>
      <c r="B709" t="s">
        <v>364</v>
      </c>
      <c r="C709" s="406" t="s">
        <v>1828</v>
      </c>
      <c r="D709" s="405" t="s">
        <v>250</v>
      </c>
      <c r="E709" s="405" t="s">
        <v>250</v>
      </c>
      <c r="F709" s="405" t="s">
        <v>249</v>
      </c>
    </row>
    <row r="710" spans="1:6" x14ac:dyDescent="0.25">
      <c r="A710" s="405" t="s">
        <v>1829</v>
      </c>
      <c r="B710" t="s">
        <v>364</v>
      </c>
      <c r="C710" s="406" t="s">
        <v>1830</v>
      </c>
      <c r="D710" s="405" t="s">
        <v>250</v>
      </c>
      <c r="E710" s="405" t="s">
        <v>250</v>
      </c>
      <c r="F710" s="405" t="s">
        <v>250</v>
      </c>
    </row>
    <row r="711" spans="1:6" x14ac:dyDescent="0.25">
      <c r="A711" s="405" t="s">
        <v>1831</v>
      </c>
      <c r="B711" t="s">
        <v>364</v>
      </c>
      <c r="C711" s="406" t="s">
        <v>1832</v>
      </c>
      <c r="D711" s="405" t="s">
        <v>250</v>
      </c>
      <c r="E711" s="405" t="s">
        <v>250</v>
      </c>
      <c r="F711" s="405" t="s">
        <v>250</v>
      </c>
    </row>
    <row r="712" spans="1:6" x14ac:dyDescent="0.25">
      <c r="A712" s="405" t="s">
        <v>1833</v>
      </c>
      <c r="B712" t="s">
        <v>364</v>
      </c>
      <c r="C712" s="406" t="s">
        <v>1834</v>
      </c>
      <c r="D712" s="405" t="s">
        <v>250</v>
      </c>
      <c r="E712" s="405" t="s">
        <v>250</v>
      </c>
      <c r="F712" s="405" t="s">
        <v>249</v>
      </c>
    </row>
    <row r="713" spans="1:6" x14ac:dyDescent="0.25">
      <c r="A713" s="405" t="s">
        <v>1835</v>
      </c>
      <c r="B713" t="s">
        <v>363</v>
      </c>
      <c r="C713" s="406" t="s">
        <v>1836</v>
      </c>
      <c r="D713" s="405" t="s">
        <v>396</v>
      </c>
      <c r="E713" s="405" t="s">
        <v>401</v>
      </c>
      <c r="F713" s="405" t="s">
        <v>249</v>
      </c>
    </row>
    <row r="714" spans="1:6" x14ac:dyDescent="0.25">
      <c r="A714" s="405" t="s">
        <v>1837</v>
      </c>
      <c r="B714" t="s">
        <v>364</v>
      </c>
      <c r="C714" s="406" t="s">
        <v>1838</v>
      </c>
      <c r="D714" s="405" t="s">
        <v>250</v>
      </c>
      <c r="E714" s="405" t="s">
        <v>250</v>
      </c>
      <c r="F714" s="405" t="s">
        <v>249</v>
      </c>
    </row>
    <row r="715" spans="1:6" x14ac:dyDescent="0.25">
      <c r="A715" s="405" t="s">
        <v>1839</v>
      </c>
      <c r="B715" t="s">
        <v>364</v>
      </c>
      <c r="C715" s="406" t="s">
        <v>1840</v>
      </c>
      <c r="D715" s="405" t="s">
        <v>250</v>
      </c>
      <c r="E715" s="405" t="s">
        <v>250</v>
      </c>
      <c r="F715" s="405" t="s">
        <v>249</v>
      </c>
    </row>
    <row r="716" spans="1:6" x14ac:dyDescent="0.25">
      <c r="A716" s="405" t="s">
        <v>1841</v>
      </c>
      <c r="B716" t="s">
        <v>363</v>
      </c>
      <c r="C716" s="406" t="s">
        <v>1842</v>
      </c>
      <c r="D716" s="405" t="s">
        <v>396</v>
      </c>
      <c r="E716" s="405" t="s">
        <v>401</v>
      </c>
      <c r="F716" s="405" t="s">
        <v>250</v>
      </c>
    </row>
    <row r="717" spans="1:6" x14ac:dyDescent="0.25">
      <c r="A717" s="405" t="s">
        <v>1843</v>
      </c>
      <c r="B717" t="s">
        <v>364</v>
      </c>
      <c r="C717" s="406" t="s">
        <v>1844</v>
      </c>
      <c r="D717" s="405" t="s">
        <v>1770</v>
      </c>
      <c r="E717" s="405" t="s">
        <v>437</v>
      </c>
      <c r="F717" s="405" t="s">
        <v>249</v>
      </c>
    </row>
    <row r="718" spans="1:6" x14ac:dyDescent="0.25">
      <c r="A718" s="405" t="s">
        <v>1845</v>
      </c>
      <c r="B718" t="s">
        <v>364</v>
      </c>
      <c r="C718" s="406" t="s">
        <v>1846</v>
      </c>
      <c r="D718" s="405" t="s">
        <v>250</v>
      </c>
      <c r="E718" s="405" t="s">
        <v>250</v>
      </c>
      <c r="F718" s="405" t="s">
        <v>249</v>
      </c>
    </row>
    <row r="719" spans="1:6" x14ac:dyDescent="0.25">
      <c r="A719" s="405" t="s">
        <v>1847</v>
      </c>
      <c r="B719" t="s">
        <v>363</v>
      </c>
      <c r="C719" s="406" t="s">
        <v>1848</v>
      </c>
      <c r="D719" s="405" t="s">
        <v>396</v>
      </c>
      <c r="E719" s="405" t="s">
        <v>401</v>
      </c>
      <c r="F719" s="405" t="s">
        <v>249</v>
      </c>
    </row>
    <row r="720" spans="1:6" x14ac:dyDescent="0.25">
      <c r="A720" s="405" t="s">
        <v>1849</v>
      </c>
      <c r="B720" t="s">
        <v>364</v>
      </c>
      <c r="C720" s="406" t="s">
        <v>1850</v>
      </c>
      <c r="D720" s="405" t="s">
        <v>250</v>
      </c>
      <c r="E720" s="405" t="s">
        <v>250</v>
      </c>
      <c r="F720" s="405" t="s">
        <v>249</v>
      </c>
    </row>
    <row r="721" spans="1:6" x14ac:dyDescent="0.25">
      <c r="A721" s="405" t="s">
        <v>1851</v>
      </c>
      <c r="B721" t="s">
        <v>364</v>
      </c>
      <c r="C721" s="406" t="s">
        <v>1852</v>
      </c>
      <c r="D721" s="405" t="s">
        <v>250</v>
      </c>
      <c r="E721" s="405" t="s">
        <v>250</v>
      </c>
      <c r="F721" s="405" t="s">
        <v>250</v>
      </c>
    </row>
    <row r="722" spans="1:6" x14ac:dyDescent="0.25">
      <c r="A722" s="405" t="s">
        <v>1853</v>
      </c>
      <c r="B722" t="s">
        <v>364</v>
      </c>
      <c r="C722" s="406" t="s">
        <v>1854</v>
      </c>
      <c r="D722" s="405" t="s">
        <v>250</v>
      </c>
      <c r="E722" s="405" t="s">
        <v>250</v>
      </c>
      <c r="F722" s="405" t="s">
        <v>249</v>
      </c>
    </row>
    <row r="723" spans="1:6" x14ac:dyDescent="0.25">
      <c r="A723" s="405" t="s">
        <v>1855</v>
      </c>
      <c r="B723" t="s">
        <v>364</v>
      </c>
      <c r="C723" s="406" t="s">
        <v>1856</v>
      </c>
      <c r="D723" s="405" t="s">
        <v>250</v>
      </c>
      <c r="E723" s="405" t="s">
        <v>250</v>
      </c>
      <c r="F723" s="405" t="s">
        <v>250</v>
      </c>
    </row>
    <row r="724" spans="1:6" x14ac:dyDescent="0.25">
      <c r="A724" s="405" t="s">
        <v>1857</v>
      </c>
      <c r="B724" t="s">
        <v>364</v>
      </c>
      <c r="C724" s="406" t="s">
        <v>1858</v>
      </c>
      <c r="D724" s="405" t="s">
        <v>250</v>
      </c>
      <c r="E724" s="405" t="s">
        <v>250</v>
      </c>
      <c r="F724" s="405" t="s">
        <v>250</v>
      </c>
    </row>
    <row r="725" spans="1:6" x14ac:dyDescent="0.25">
      <c r="A725" s="405" t="s">
        <v>1859</v>
      </c>
      <c r="B725" t="s">
        <v>364</v>
      </c>
      <c r="C725" s="406" t="s">
        <v>1860</v>
      </c>
      <c r="D725" s="405" t="s">
        <v>250</v>
      </c>
      <c r="E725" s="405" t="s">
        <v>250</v>
      </c>
      <c r="F725" s="405" t="s">
        <v>249</v>
      </c>
    </row>
    <row r="726" spans="1:6" x14ac:dyDescent="0.25">
      <c r="A726" s="405" t="s">
        <v>1861</v>
      </c>
      <c r="B726" t="s">
        <v>364</v>
      </c>
      <c r="C726" s="406" t="s">
        <v>1862</v>
      </c>
      <c r="D726" s="405" t="s">
        <v>250</v>
      </c>
      <c r="E726" s="405" t="s">
        <v>250</v>
      </c>
      <c r="F726" s="405" t="s">
        <v>249</v>
      </c>
    </row>
    <row r="727" spans="1:6" x14ac:dyDescent="0.25">
      <c r="A727" s="405" t="s">
        <v>1863</v>
      </c>
      <c r="B727" t="s">
        <v>364</v>
      </c>
      <c r="C727" s="406" t="s">
        <v>1864</v>
      </c>
      <c r="D727" s="405" t="s">
        <v>1770</v>
      </c>
      <c r="E727" s="405" t="s">
        <v>249</v>
      </c>
      <c r="F727" s="405" t="s">
        <v>249</v>
      </c>
    </row>
    <row r="728" spans="1:6" x14ac:dyDescent="0.25">
      <c r="A728" s="405" t="s">
        <v>1865</v>
      </c>
      <c r="B728" t="s">
        <v>363</v>
      </c>
      <c r="C728" s="406" t="s">
        <v>1866</v>
      </c>
      <c r="D728" s="405" t="s">
        <v>396</v>
      </c>
      <c r="E728" s="405" t="s">
        <v>401</v>
      </c>
      <c r="F728" s="405" t="s">
        <v>250</v>
      </c>
    </row>
    <row r="729" spans="1:6" x14ac:dyDescent="0.25">
      <c r="A729" s="405" t="s">
        <v>1867</v>
      </c>
      <c r="B729" t="s">
        <v>364</v>
      </c>
      <c r="C729" s="406" t="s">
        <v>1868</v>
      </c>
      <c r="D729" s="405" t="s">
        <v>250</v>
      </c>
      <c r="E729" s="405" t="s">
        <v>250</v>
      </c>
      <c r="F729" s="405" t="s">
        <v>249</v>
      </c>
    </row>
    <row r="730" spans="1:6" x14ac:dyDescent="0.25">
      <c r="A730" s="405" t="s">
        <v>1869</v>
      </c>
      <c r="B730" t="s">
        <v>363</v>
      </c>
      <c r="C730" s="406" t="s">
        <v>1870</v>
      </c>
      <c r="D730" s="405" t="s">
        <v>396</v>
      </c>
      <c r="E730" s="405" t="s">
        <v>401</v>
      </c>
      <c r="F730" s="405" t="s">
        <v>249</v>
      </c>
    </row>
    <row r="731" spans="1:6" x14ac:dyDescent="0.25">
      <c r="A731" s="405" t="s">
        <v>1871</v>
      </c>
      <c r="B731" t="s">
        <v>363</v>
      </c>
      <c r="C731" s="406" t="s">
        <v>1872</v>
      </c>
      <c r="D731" s="405" t="s">
        <v>396</v>
      </c>
      <c r="E731" s="405" t="s">
        <v>401</v>
      </c>
      <c r="F731" s="405" t="s">
        <v>250</v>
      </c>
    </row>
    <row r="732" spans="1:6" x14ac:dyDescent="0.25">
      <c r="A732" s="405" t="s">
        <v>1873</v>
      </c>
      <c r="B732" t="s">
        <v>363</v>
      </c>
      <c r="C732" s="406" t="s">
        <v>1874</v>
      </c>
      <c r="D732" s="405" t="s">
        <v>396</v>
      </c>
      <c r="E732" s="405" t="s">
        <v>401</v>
      </c>
      <c r="F732" s="405" t="s">
        <v>249</v>
      </c>
    </row>
    <row r="733" spans="1:6" x14ac:dyDescent="0.25">
      <c r="A733" s="405" t="s">
        <v>1875</v>
      </c>
      <c r="B733" t="s">
        <v>364</v>
      </c>
      <c r="C733" s="406" t="s">
        <v>1876</v>
      </c>
      <c r="D733" s="405" t="s">
        <v>250</v>
      </c>
      <c r="E733" s="405" t="s">
        <v>250</v>
      </c>
      <c r="F733" s="405" t="s">
        <v>249</v>
      </c>
    </row>
    <row r="734" spans="1:6" x14ac:dyDescent="0.25">
      <c r="A734" s="405" t="s">
        <v>1877</v>
      </c>
      <c r="B734" t="s">
        <v>363</v>
      </c>
      <c r="C734" s="406" t="s">
        <v>1878</v>
      </c>
      <c r="D734" s="405" t="s">
        <v>396</v>
      </c>
      <c r="E734" s="405" t="s">
        <v>401</v>
      </c>
      <c r="F734" s="405" t="s">
        <v>249</v>
      </c>
    </row>
    <row r="735" spans="1:6" x14ac:dyDescent="0.25">
      <c r="A735" s="405" t="s">
        <v>1879</v>
      </c>
      <c r="B735" t="s">
        <v>363</v>
      </c>
      <c r="C735" s="406" t="s">
        <v>1880</v>
      </c>
      <c r="D735" s="405" t="s">
        <v>396</v>
      </c>
      <c r="E735" s="405" t="s">
        <v>401</v>
      </c>
      <c r="F735" s="405" t="s">
        <v>249</v>
      </c>
    </row>
    <row r="736" spans="1:6" x14ac:dyDescent="0.25">
      <c r="A736" s="405" t="s">
        <v>1881</v>
      </c>
      <c r="B736" t="s">
        <v>363</v>
      </c>
      <c r="C736" s="406" t="s">
        <v>1882</v>
      </c>
      <c r="D736" s="405" t="s">
        <v>396</v>
      </c>
      <c r="E736" s="405" t="s">
        <v>401</v>
      </c>
      <c r="F736" s="405" t="s">
        <v>249</v>
      </c>
    </row>
    <row r="737" spans="1:6" x14ac:dyDescent="0.25">
      <c r="A737" s="405" t="s">
        <v>1883</v>
      </c>
      <c r="B737" t="s">
        <v>363</v>
      </c>
      <c r="C737" s="406" t="s">
        <v>1884</v>
      </c>
      <c r="D737" s="405" t="s">
        <v>396</v>
      </c>
      <c r="E737" s="405" t="s">
        <v>401</v>
      </c>
      <c r="F737" s="405" t="s">
        <v>249</v>
      </c>
    </row>
    <row r="738" spans="1:6" x14ac:dyDescent="0.25">
      <c r="A738" s="405" t="s">
        <v>1885</v>
      </c>
      <c r="B738" t="s">
        <v>364</v>
      </c>
      <c r="C738" s="406" t="s">
        <v>1886</v>
      </c>
      <c r="D738" s="405" t="s">
        <v>250</v>
      </c>
      <c r="E738" s="405" t="s">
        <v>250</v>
      </c>
      <c r="F738" s="405" t="s">
        <v>250</v>
      </c>
    </row>
    <row r="739" spans="1:6" x14ac:dyDescent="0.25">
      <c r="A739" s="405" t="s">
        <v>1887</v>
      </c>
      <c r="B739" t="s">
        <v>363</v>
      </c>
      <c r="C739" s="406" t="s">
        <v>1888</v>
      </c>
      <c r="D739" s="405" t="s">
        <v>396</v>
      </c>
      <c r="E739" s="405" t="s">
        <v>401</v>
      </c>
      <c r="F739" s="405" t="s">
        <v>249</v>
      </c>
    </row>
    <row r="740" spans="1:6" x14ac:dyDescent="0.25">
      <c r="A740" s="405" t="s">
        <v>1889</v>
      </c>
      <c r="B740" t="s">
        <v>364</v>
      </c>
      <c r="C740" s="406" t="s">
        <v>1890</v>
      </c>
      <c r="D740" s="405" t="s">
        <v>250</v>
      </c>
      <c r="E740" s="405" t="s">
        <v>250</v>
      </c>
      <c r="F740" s="405" t="s">
        <v>249</v>
      </c>
    </row>
    <row r="741" spans="1:6" x14ac:dyDescent="0.25">
      <c r="A741" s="405" t="s">
        <v>1891</v>
      </c>
      <c r="B741" t="s">
        <v>364</v>
      </c>
      <c r="C741" s="406" t="s">
        <v>1892</v>
      </c>
      <c r="D741" s="405" t="s">
        <v>250</v>
      </c>
      <c r="E741" s="405" t="s">
        <v>250</v>
      </c>
      <c r="F741" s="405" t="s">
        <v>250</v>
      </c>
    </row>
    <row r="742" spans="1:6" x14ac:dyDescent="0.25">
      <c r="A742" s="405" t="s">
        <v>1893</v>
      </c>
      <c r="B742" t="s">
        <v>363</v>
      </c>
      <c r="C742" s="406" t="s">
        <v>1894</v>
      </c>
      <c r="D742" s="405" t="s">
        <v>396</v>
      </c>
      <c r="E742" s="405" t="s">
        <v>401</v>
      </c>
      <c r="F742" s="405" t="s">
        <v>249</v>
      </c>
    </row>
    <row r="743" spans="1:6" x14ac:dyDescent="0.25">
      <c r="A743" s="405" t="s">
        <v>1895</v>
      </c>
      <c r="B743" t="s">
        <v>364</v>
      </c>
      <c r="C743" s="406" t="s">
        <v>1896</v>
      </c>
      <c r="D743" s="405" t="s">
        <v>250</v>
      </c>
      <c r="E743" s="405" t="s">
        <v>250</v>
      </c>
      <c r="F743" s="405" t="s">
        <v>249</v>
      </c>
    </row>
    <row r="744" spans="1:6" x14ac:dyDescent="0.25">
      <c r="A744" s="405" t="s">
        <v>1897</v>
      </c>
      <c r="B744" t="s">
        <v>363</v>
      </c>
      <c r="C744" s="406" t="s">
        <v>1898</v>
      </c>
      <c r="D744" s="405" t="s">
        <v>396</v>
      </c>
      <c r="E744" s="405" t="s">
        <v>401</v>
      </c>
      <c r="F744" s="405" t="s">
        <v>249</v>
      </c>
    </row>
    <row r="745" spans="1:6" x14ac:dyDescent="0.25">
      <c r="A745" s="405" t="s">
        <v>1899</v>
      </c>
      <c r="B745" t="s">
        <v>363</v>
      </c>
      <c r="C745" s="406" t="s">
        <v>1900</v>
      </c>
      <c r="D745" s="405" t="s">
        <v>396</v>
      </c>
      <c r="E745" s="405" t="s">
        <v>401</v>
      </c>
      <c r="F745" s="405" t="s">
        <v>249</v>
      </c>
    </row>
    <row r="746" spans="1:6" x14ac:dyDescent="0.25">
      <c r="A746" s="405" t="s">
        <v>1901</v>
      </c>
      <c r="B746" t="s">
        <v>363</v>
      </c>
      <c r="C746" s="406" t="s">
        <v>1902</v>
      </c>
      <c r="D746" s="405" t="s">
        <v>396</v>
      </c>
      <c r="E746" s="405" t="s">
        <v>401</v>
      </c>
      <c r="F746" s="405" t="s">
        <v>249</v>
      </c>
    </row>
    <row r="747" spans="1:6" x14ac:dyDescent="0.25">
      <c r="A747" s="405" t="s">
        <v>1903</v>
      </c>
      <c r="B747" t="s">
        <v>363</v>
      </c>
      <c r="C747" s="406" t="s">
        <v>1904</v>
      </c>
      <c r="D747" s="405" t="s">
        <v>396</v>
      </c>
      <c r="E747" s="405" t="s">
        <v>401</v>
      </c>
      <c r="F747" s="405" t="s">
        <v>249</v>
      </c>
    </row>
    <row r="748" spans="1:6" x14ac:dyDescent="0.25">
      <c r="A748" s="405" t="s">
        <v>1905</v>
      </c>
      <c r="B748" t="s">
        <v>364</v>
      </c>
      <c r="C748" s="406" t="s">
        <v>1906</v>
      </c>
      <c r="D748" s="405" t="s">
        <v>250</v>
      </c>
      <c r="E748" s="405" t="s">
        <v>250</v>
      </c>
      <c r="F748" s="405" t="s">
        <v>249</v>
      </c>
    </row>
    <row r="749" spans="1:6" x14ac:dyDescent="0.25">
      <c r="A749" s="405" t="s">
        <v>1907</v>
      </c>
      <c r="B749" t="s">
        <v>363</v>
      </c>
      <c r="C749" s="406" t="s">
        <v>1908</v>
      </c>
      <c r="D749" s="405" t="s">
        <v>396</v>
      </c>
      <c r="E749" s="405" t="s">
        <v>401</v>
      </c>
      <c r="F749" s="405" t="s">
        <v>249</v>
      </c>
    </row>
    <row r="750" spans="1:6" x14ac:dyDescent="0.25">
      <c r="A750" s="405" t="s">
        <v>1909</v>
      </c>
      <c r="B750" t="s">
        <v>364</v>
      </c>
      <c r="C750" s="406" t="s">
        <v>1910</v>
      </c>
      <c r="D750" s="405" t="s">
        <v>250</v>
      </c>
      <c r="E750" s="405" t="s">
        <v>250</v>
      </c>
      <c r="F750" s="405" t="s">
        <v>249</v>
      </c>
    </row>
    <row r="751" spans="1:6" x14ac:dyDescent="0.25">
      <c r="A751" s="405" t="s">
        <v>1911</v>
      </c>
      <c r="B751" t="s">
        <v>363</v>
      </c>
      <c r="C751" s="406" t="s">
        <v>1912</v>
      </c>
      <c r="D751" s="405" t="s">
        <v>396</v>
      </c>
      <c r="E751" s="405" t="s">
        <v>401</v>
      </c>
      <c r="F751" s="405" t="s">
        <v>249</v>
      </c>
    </row>
    <row r="752" spans="1:6" x14ac:dyDescent="0.25">
      <c r="A752" s="405" t="s">
        <v>1913</v>
      </c>
      <c r="B752" t="s">
        <v>363</v>
      </c>
      <c r="C752" s="406" t="s">
        <v>1914</v>
      </c>
      <c r="D752" s="405" t="s">
        <v>396</v>
      </c>
      <c r="E752" s="405" t="s">
        <v>401</v>
      </c>
      <c r="F752" s="405" t="s">
        <v>249</v>
      </c>
    </row>
    <row r="753" spans="1:6" x14ac:dyDescent="0.25">
      <c r="A753" s="405" t="s">
        <v>1915</v>
      </c>
      <c r="B753" t="s">
        <v>363</v>
      </c>
      <c r="C753" s="406" t="s">
        <v>1916</v>
      </c>
      <c r="D753" s="405" t="s">
        <v>396</v>
      </c>
      <c r="E753" s="405" t="s">
        <v>401</v>
      </c>
      <c r="F753" s="405" t="s">
        <v>249</v>
      </c>
    </row>
    <row r="754" spans="1:6" x14ac:dyDescent="0.25">
      <c r="A754" s="405" t="s">
        <v>1917</v>
      </c>
      <c r="B754" t="s">
        <v>363</v>
      </c>
      <c r="C754" s="406" t="s">
        <v>1918</v>
      </c>
      <c r="D754" s="405" t="s">
        <v>396</v>
      </c>
      <c r="E754" s="405" t="s">
        <v>401</v>
      </c>
      <c r="F754" s="405" t="s">
        <v>250</v>
      </c>
    </row>
    <row r="755" spans="1:6" x14ac:dyDescent="0.25">
      <c r="A755" s="405" t="s">
        <v>1919</v>
      </c>
      <c r="B755" t="s">
        <v>364</v>
      </c>
      <c r="C755" s="406" t="s">
        <v>1920</v>
      </c>
      <c r="D755" s="405" t="s">
        <v>250</v>
      </c>
      <c r="E755" s="405" t="s">
        <v>250</v>
      </c>
      <c r="F755" s="405" t="s">
        <v>249</v>
      </c>
    </row>
    <row r="756" spans="1:6" x14ac:dyDescent="0.25">
      <c r="A756" s="405" t="s">
        <v>1921</v>
      </c>
      <c r="B756" t="s">
        <v>364</v>
      </c>
      <c r="C756" s="406" t="s">
        <v>1922</v>
      </c>
      <c r="D756" s="405" t="s">
        <v>798</v>
      </c>
      <c r="E756" s="405" t="s">
        <v>798</v>
      </c>
      <c r="F756" s="405" t="s">
        <v>250</v>
      </c>
    </row>
    <row r="757" spans="1:6" x14ac:dyDescent="0.25">
      <c r="A757" s="405" t="s">
        <v>1923</v>
      </c>
      <c r="B757" t="s">
        <v>364</v>
      </c>
      <c r="C757" s="406" t="s">
        <v>1924</v>
      </c>
      <c r="D757" s="405" t="s">
        <v>1770</v>
      </c>
      <c r="E757" s="405" t="s">
        <v>249</v>
      </c>
      <c r="F757" s="405" t="s">
        <v>249</v>
      </c>
    </row>
    <row r="758" spans="1:6" x14ac:dyDescent="0.25">
      <c r="A758" s="405" t="s">
        <v>1925</v>
      </c>
      <c r="B758" t="s">
        <v>364</v>
      </c>
      <c r="C758" s="406" t="s">
        <v>1926</v>
      </c>
      <c r="D758" s="405" t="s">
        <v>250</v>
      </c>
      <c r="E758" s="405" t="s">
        <v>250</v>
      </c>
      <c r="F758" s="405" t="s">
        <v>249</v>
      </c>
    </row>
    <row r="759" spans="1:6" x14ac:dyDescent="0.25">
      <c r="A759" s="405" t="s">
        <v>1927</v>
      </c>
      <c r="B759" t="s">
        <v>364</v>
      </c>
      <c r="C759" s="406" t="s">
        <v>1928</v>
      </c>
      <c r="D759" s="405" t="s">
        <v>250</v>
      </c>
      <c r="E759" s="405" t="s">
        <v>250</v>
      </c>
      <c r="F759" s="405" t="s">
        <v>249</v>
      </c>
    </row>
    <row r="760" spans="1:6" x14ac:dyDescent="0.25">
      <c r="A760" s="405" t="s">
        <v>1929</v>
      </c>
      <c r="B760" t="s">
        <v>364</v>
      </c>
      <c r="C760" s="406" t="s">
        <v>1930</v>
      </c>
      <c r="D760" s="405" t="s">
        <v>250</v>
      </c>
      <c r="E760" s="405" t="s">
        <v>250</v>
      </c>
      <c r="F760" s="405" t="s">
        <v>250</v>
      </c>
    </row>
    <row r="761" spans="1:6" x14ac:dyDescent="0.25">
      <c r="A761" s="405" t="s">
        <v>1931</v>
      </c>
      <c r="B761" t="s">
        <v>364</v>
      </c>
      <c r="C761" s="406" t="s">
        <v>1932</v>
      </c>
      <c r="D761" s="405" t="s">
        <v>250</v>
      </c>
      <c r="E761" s="405" t="s">
        <v>250</v>
      </c>
      <c r="F761" s="405" t="s">
        <v>249</v>
      </c>
    </row>
    <row r="762" spans="1:6" x14ac:dyDescent="0.25">
      <c r="A762" s="405" t="s">
        <v>1933</v>
      </c>
      <c r="B762" t="s">
        <v>364</v>
      </c>
      <c r="C762" s="406" t="s">
        <v>1934</v>
      </c>
      <c r="D762" s="405" t="s">
        <v>250</v>
      </c>
      <c r="E762" s="405" t="s">
        <v>250</v>
      </c>
      <c r="F762" s="405" t="s">
        <v>250</v>
      </c>
    </row>
    <row r="763" spans="1:6" x14ac:dyDescent="0.25">
      <c r="A763" s="405" t="s">
        <v>1935</v>
      </c>
      <c r="B763" t="s">
        <v>364</v>
      </c>
      <c r="C763" s="406" t="s">
        <v>1936</v>
      </c>
      <c r="D763" s="405" t="s">
        <v>250</v>
      </c>
      <c r="E763" s="405" t="s">
        <v>250</v>
      </c>
      <c r="F763" s="405" t="s">
        <v>249</v>
      </c>
    </row>
    <row r="764" spans="1:6" x14ac:dyDescent="0.25">
      <c r="A764" s="405" t="s">
        <v>1937</v>
      </c>
      <c r="B764" t="s">
        <v>364</v>
      </c>
      <c r="C764" s="406" t="s">
        <v>1938</v>
      </c>
      <c r="D764" s="405" t="s">
        <v>250</v>
      </c>
      <c r="E764" s="405" t="s">
        <v>250</v>
      </c>
      <c r="F764" s="405" t="s">
        <v>249</v>
      </c>
    </row>
    <row r="765" spans="1:6" x14ac:dyDescent="0.25">
      <c r="A765" s="405" t="s">
        <v>1939</v>
      </c>
      <c r="B765" t="s">
        <v>364</v>
      </c>
      <c r="C765" s="406" t="s">
        <v>1940</v>
      </c>
      <c r="D765" s="405" t="s">
        <v>250</v>
      </c>
      <c r="E765" s="405" t="s">
        <v>250</v>
      </c>
      <c r="F765" s="405" t="s">
        <v>249</v>
      </c>
    </row>
    <row r="766" spans="1:6" x14ac:dyDescent="0.25">
      <c r="A766" s="405" t="s">
        <v>1941</v>
      </c>
      <c r="B766" t="s">
        <v>364</v>
      </c>
      <c r="C766" s="406" t="s">
        <v>1942</v>
      </c>
      <c r="D766" s="405" t="s">
        <v>250</v>
      </c>
      <c r="E766" s="405" t="s">
        <v>250</v>
      </c>
      <c r="F766" s="405" t="s">
        <v>249</v>
      </c>
    </row>
    <row r="767" spans="1:6" x14ac:dyDescent="0.25">
      <c r="A767" s="405" t="s">
        <v>1943</v>
      </c>
      <c r="B767" t="s">
        <v>364</v>
      </c>
      <c r="C767" s="406" t="s">
        <v>1944</v>
      </c>
      <c r="D767" s="405" t="s">
        <v>250</v>
      </c>
      <c r="E767" s="405" t="s">
        <v>250</v>
      </c>
      <c r="F767" s="405" t="s">
        <v>249</v>
      </c>
    </row>
    <row r="768" spans="1:6" x14ac:dyDescent="0.25">
      <c r="A768" s="405" t="s">
        <v>1945</v>
      </c>
      <c r="B768" t="s">
        <v>364</v>
      </c>
      <c r="C768" s="406" t="s">
        <v>1946</v>
      </c>
      <c r="D768" s="405" t="s">
        <v>250</v>
      </c>
      <c r="E768" s="405" t="s">
        <v>250</v>
      </c>
      <c r="F768" s="405" t="s">
        <v>250</v>
      </c>
    </row>
    <row r="769" spans="1:6" x14ac:dyDescent="0.25">
      <c r="A769" s="405" t="s">
        <v>1947</v>
      </c>
      <c r="B769" t="s">
        <v>364</v>
      </c>
      <c r="C769" s="406" t="s">
        <v>1948</v>
      </c>
      <c r="D769" s="405" t="s">
        <v>250</v>
      </c>
      <c r="E769" s="405" t="s">
        <v>250</v>
      </c>
      <c r="F769" s="405" t="s">
        <v>249</v>
      </c>
    </row>
    <row r="770" spans="1:6" x14ac:dyDescent="0.25">
      <c r="A770" s="405" t="s">
        <v>1949</v>
      </c>
      <c r="B770" t="s">
        <v>364</v>
      </c>
      <c r="C770" s="406" t="s">
        <v>1950</v>
      </c>
      <c r="D770" s="405" t="s">
        <v>1770</v>
      </c>
      <c r="E770" s="405" t="s">
        <v>437</v>
      </c>
      <c r="F770" s="405" t="s">
        <v>249</v>
      </c>
    </row>
    <row r="771" spans="1:6" x14ac:dyDescent="0.25">
      <c r="A771" s="405" t="s">
        <v>1951</v>
      </c>
      <c r="B771" t="s">
        <v>364</v>
      </c>
      <c r="C771" s="406" t="s">
        <v>1952</v>
      </c>
      <c r="D771" s="405" t="s">
        <v>1770</v>
      </c>
      <c r="E771" s="405" t="s">
        <v>1380</v>
      </c>
      <c r="F771" s="405" t="s">
        <v>249</v>
      </c>
    </row>
    <row r="772" spans="1:6" x14ac:dyDescent="0.25">
      <c r="A772" s="405" t="s">
        <v>1953</v>
      </c>
      <c r="B772" t="s">
        <v>364</v>
      </c>
      <c r="C772" s="406" t="s">
        <v>1954</v>
      </c>
      <c r="D772" s="405" t="s">
        <v>1770</v>
      </c>
      <c r="E772" s="405" t="s">
        <v>249</v>
      </c>
      <c r="F772" s="405" t="s">
        <v>250</v>
      </c>
    </row>
    <row r="773" spans="1:6" x14ac:dyDescent="0.25">
      <c r="A773" s="405" t="s">
        <v>1955</v>
      </c>
      <c r="B773" t="s">
        <v>364</v>
      </c>
      <c r="C773" s="406" t="s">
        <v>1956</v>
      </c>
      <c r="D773" s="405" t="s">
        <v>1770</v>
      </c>
      <c r="E773" s="405" t="s">
        <v>249</v>
      </c>
      <c r="F773" s="405" t="s">
        <v>250</v>
      </c>
    </row>
    <row r="774" spans="1:6" x14ac:dyDescent="0.25">
      <c r="A774" s="405" t="s">
        <v>1957</v>
      </c>
      <c r="B774" t="s">
        <v>364</v>
      </c>
      <c r="C774" s="406" t="s">
        <v>1958</v>
      </c>
      <c r="D774" s="405" t="s">
        <v>1770</v>
      </c>
      <c r="E774" s="405" t="s">
        <v>249</v>
      </c>
      <c r="F774" s="405" t="s">
        <v>250</v>
      </c>
    </row>
    <row r="775" spans="1:6" x14ac:dyDescent="0.25">
      <c r="A775" s="405" t="s">
        <v>1959</v>
      </c>
      <c r="B775" t="s">
        <v>364</v>
      </c>
      <c r="C775" s="406" t="s">
        <v>1960</v>
      </c>
      <c r="D775" s="405" t="s">
        <v>1770</v>
      </c>
      <c r="E775" s="405" t="s">
        <v>249</v>
      </c>
      <c r="F775" s="405" t="s">
        <v>249</v>
      </c>
    </row>
    <row r="776" spans="1:6" x14ac:dyDescent="0.25">
      <c r="A776" s="405" t="s">
        <v>1961</v>
      </c>
      <c r="B776" t="s">
        <v>364</v>
      </c>
      <c r="C776" s="406" t="s">
        <v>1962</v>
      </c>
      <c r="D776" s="405" t="s">
        <v>1770</v>
      </c>
      <c r="E776" s="405" t="s">
        <v>249</v>
      </c>
      <c r="F776" s="405" t="s">
        <v>250</v>
      </c>
    </row>
    <row r="777" spans="1:6" x14ac:dyDescent="0.25">
      <c r="A777" s="405" t="s">
        <v>1963</v>
      </c>
      <c r="B777" t="s">
        <v>364</v>
      </c>
      <c r="C777" s="406" t="s">
        <v>1964</v>
      </c>
      <c r="D777" s="405" t="s">
        <v>1770</v>
      </c>
      <c r="E777" s="405" t="s">
        <v>249</v>
      </c>
      <c r="F777" s="405" t="s">
        <v>250</v>
      </c>
    </row>
    <row r="778" spans="1:6" x14ac:dyDescent="0.25">
      <c r="A778" s="405" t="s">
        <v>1965</v>
      </c>
      <c r="B778" t="s">
        <v>363</v>
      </c>
      <c r="C778" s="406" t="s">
        <v>1966</v>
      </c>
      <c r="D778" s="405" t="s">
        <v>396</v>
      </c>
      <c r="E778" s="405" t="s">
        <v>401</v>
      </c>
      <c r="F778" s="405" t="s">
        <v>250</v>
      </c>
    </row>
    <row r="779" spans="1:6" x14ac:dyDescent="0.25">
      <c r="A779" s="405" t="s">
        <v>1967</v>
      </c>
      <c r="B779" t="s">
        <v>364</v>
      </c>
      <c r="C779" s="406" t="s">
        <v>1968</v>
      </c>
      <c r="D779" s="405" t="s">
        <v>1770</v>
      </c>
      <c r="E779" s="405" t="s">
        <v>249</v>
      </c>
      <c r="F779" s="405" t="s">
        <v>250</v>
      </c>
    </row>
    <row r="780" spans="1:6" x14ac:dyDescent="0.25">
      <c r="A780" s="405" t="s">
        <v>1969</v>
      </c>
      <c r="B780" t="s">
        <v>364</v>
      </c>
      <c r="C780" s="406" t="s">
        <v>1970</v>
      </c>
      <c r="D780" s="405" t="s">
        <v>1770</v>
      </c>
      <c r="E780" s="405" t="s">
        <v>249</v>
      </c>
      <c r="F780" s="405" t="s">
        <v>250</v>
      </c>
    </row>
    <row r="781" spans="1:6" x14ac:dyDescent="0.25">
      <c r="A781" s="405" t="s">
        <v>1971</v>
      </c>
      <c r="B781" t="s">
        <v>364</v>
      </c>
      <c r="C781" s="406" t="s">
        <v>1972</v>
      </c>
      <c r="D781" s="405" t="s">
        <v>1770</v>
      </c>
      <c r="E781" s="405" t="s">
        <v>249</v>
      </c>
      <c r="F781" s="405" t="s">
        <v>250</v>
      </c>
    </row>
    <row r="782" spans="1:6" x14ac:dyDescent="0.25">
      <c r="A782" s="405" t="s">
        <v>1973</v>
      </c>
      <c r="B782" t="s">
        <v>364</v>
      </c>
      <c r="C782" s="406" t="s">
        <v>1974</v>
      </c>
      <c r="D782" s="405" t="s">
        <v>1770</v>
      </c>
      <c r="E782" s="405" t="s">
        <v>249</v>
      </c>
      <c r="F782" s="405" t="s">
        <v>250</v>
      </c>
    </row>
    <row r="783" spans="1:6" x14ac:dyDescent="0.25">
      <c r="A783" s="405" t="s">
        <v>1975</v>
      </c>
      <c r="B783" t="s">
        <v>364</v>
      </c>
      <c r="C783" s="406" t="s">
        <v>1976</v>
      </c>
      <c r="D783" s="405" t="s">
        <v>1770</v>
      </c>
      <c r="E783" s="405" t="s">
        <v>249</v>
      </c>
      <c r="F783" s="405" t="s">
        <v>250</v>
      </c>
    </row>
    <row r="784" spans="1:6" x14ac:dyDescent="0.25">
      <c r="A784" s="405" t="s">
        <v>1977</v>
      </c>
      <c r="B784" t="s">
        <v>364</v>
      </c>
      <c r="C784" s="406" t="s">
        <v>1978</v>
      </c>
      <c r="D784" s="405" t="s">
        <v>1770</v>
      </c>
      <c r="E784" s="405" t="s">
        <v>249</v>
      </c>
      <c r="F784" s="405" t="s">
        <v>249</v>
      </c>
    </row>
    <row r="785" spans="1:6" x14ac:dyDescent="0.25">
      <c r="A785" s="405" t="s">
        <v>1979</v>
      </c>
      <c r="B785" t="s">
        <v>364</v>
      </c>
      <c r="C785" s="406" t="s">
        <v>1980</v>
      </c>
      <c r="D785" s="405" t="s">
        <v>1770</v>
      </c>
      <c r="E785" s="405" t="s">
        <v>249</v>
      </c>
      <c r="F785" s="405" t="s">
        <v>249</v>
      </c>
    </row>
    <row r="786" spans="1:6" x14ac:dyDescent="0.25">
      <c r="A786" s="405" t="s">
        <v>1981</v>
      </c>
      <c r="B786" t="s">
        <v>364</v>
      </c>
      <c r="C786" s="406" t="s">
        <v>1982</v>
      </c>
      <c r="D786" s="405" t="s">
        <v>1770</v>
      </c>
      <c r="E786" s="405" t="s">
        <v>1983</v>
      </c>
      <c r="F786" s="405" t="s">
        <v>249</v>
      </c>
    </row>
    <row r="787" spans="1:6" x14ac:dyDescent="0.25">
      <c r="A787" s="405" t="s">
        <v>1984</v>
      </c>
      <c r="B787" t="s">
        <v>364</v>
      </c>
      <c r="C787" s="406" t="s">
        <v>1985</v>
      </c>
      <c r="D787" s="405" t="s">
        <v>1770</v>
      </c>
      <c r="E787" s="405" t="s">
        <v>249</v>
      </c>
      <c r="F787" s="405" t="s">
        <v>249</v>
      </c>
    </row>
    <row r="788" spans="1:6" x14ac:dyDescent="0.25">
      <c r="A788" s="405" t="s">
        <v>1986</v>
      </c>
      <c r="B788" t="s">
        <v>364</v>
      </c>
      <c r="C788" s="406" t="s">
        <v>1987</v>
      </c>
      <c r="D788" s="405" t="s">
        <v>1770</v>
      </c>
      <c r="E788" s="405" t="s">
        <v>249</v>
      </c>
      <c r="F788" s="405" t="s">
        <v>250</v>
      </c>
    </row>
    <row r="789" spans="1:6" x14ac:dyDescent="0.25">
      <c r="A789" s="405" t="s">
        <v>1988</v>
      </c>
      <c r="B789" t="s">
        <v>364</v>
      </c>
      <c r="C789" s="406" t="s">
        <v>1989</v>
      </c>
      <c r="D789" s="405" t="s">
        <v>1770</v>
      </c>
      <c r="E789" s="405" t="s">
        <v>249</v>
      </c>
      <c r="F789" s="405" t="s">
        <v>250</v>
      </c>
    </row>
    <row r="790" spans="1:6" x14ac:dyDescent="0.25">
      <c r="A790" s="405" t="s">
        <v>1990</v>
      </c>
      <c r="B790" t="s">
        <v>364</v>
      </c>
      <c r="C790" s="406" t="s">
        <v>1991</v>
      </c>
      <c r="D790" s="405" t="s">
        <v>1770</v>
      </c>
      <c r="E790" s="405" t="s">
        <v>1983</v>
      </c>
      <c r="F790" s="405" t="s">
        <v>249</v>
      </c>
    </row>
    <row r="791" spans="1:6" x14ac:dyDescent="0.25">
      <c r="A791" s="405" t="s">
        <v>1992</v>
      </c>
      <c r="B791" t="s">
        <v>364</v>
      </c>
      <c r="C791" s="406" t="s">
        <v>1993</v>
      </c>
      <c r="D791" s="405" t="s">
        <v>1770</v>
      </c>
      <c r="E791" s="405" t="s">
        <v>249</v>
      </c>
      <c r="F791" s="405" t="s">
        <v>249</v>
      </c>
    </row>
    <row r="792" spans="1:6" x14ac:dyDescent="0.25">
      <c r="A792" s="405" t="s">
        <v>1994</v>
      </c>
      <c r="B792" t="s">
        <v>364</v>
      </c>
      <c r="C792" s="406" t="s">
        <v>1995</v>
      </c>
      <c r="D792" s="405" t="s">
        <v>1770</v>
      </c>
      <c r="E792" s="405" t="s">
        <v>249</v>
      </c>
      <c r="F792" s="405" t="s">
        <v>249</v>
      </c>
    </row>
    <row r="793" spans="1:6" x14ac:dyDescent="0.25">
      <c r="A793" s="405" t="s">
        <v>1996</v>
      </c>
      <c r="B793" t="s">
        <v>364</v>
      </c>
      <c r="C793" s="406" t="s">
        <v>1997</v>
      </c>
      <c r="D793" s="405" t="s">
        <v>1770</v>
      </c>
      <c r="E793" s="405" t="s">
        <v>249</v>
      </c>
      <c r="F793" s="405" t="s">
        <v>249</v>
      </c>
    </row>
    <row r="794" spans="1:6" x14ac:dyDescent="0.25">
      <c r="A794" s="405" t="s">
        <v>1998</v>
      </c>
      <c r="B794" t="s">
        <v>364</v>
      </c>
      <c r="C794" s="406" t="s">
        <v>1999</v>
      </c>
      <c r="D794" s="405" t="s">
        <v>1770</v>
      </c>
      <c r="E794" s="405" t="s">
        <v>249</v>
      </c>
      <c r="F794" s="405" t="s">
        <v>250</v>
      </c>
    </row>
    <row r="795" spans="1:6" x14ac:dyDescent="0.25">
      <c r="A795" s="405" t="s">
        <v>2000</v>
      </c>
      <c r="B795" t="s">
        <v>364</v>
      </c>
      <c r="C795" s="406" t="s">
        <v>2001</v>
      </c>
      <c r="D795" s="405" t="s">
        <v>1770</v>
      </c>
      <c r="E795" s="405" t="s">
        <v>249</v>
      </c>
      <c r="F795" s="405" t="s">
        <v>250</v>
      </c>
    </row>
    <row r="796" spans="1:6" x14ac:dyDescent="0.25">
      <c r="A796" s="405" t="s">
        <v>2002</v>
      </c>
      <c r="B796" t="s">
        <v>364</v>
      </c>
      <c r="C796" s="406" t="s">
        <v>2003</v>
      </c>
      <c r="D796" s="405" t="s">
        <v>1770</v>
      </c>
      <c r="E796" s="405" t="s">
        <v>249</v>
      </c>
      <c r="F796" s="405" t="s">
        <v>249</v>
      </c>
    </row>
    <row r="797" spans="1:6" x14ac:dyDescent="0.25">
      <c r="A797" s="405" t="s">
        <v>2004</v>
      </c>
      <c r="B797" t="s">
        <v>364</v>
      </c>
      <c r="C797" s="406" t="s">
        <v>2005</v>
      </c>
      <c r="D797" s="405" t="s">
        <v>1770</v>
      </c>
      <c r="E797" s="405" t="s">
        <v>249</v>
      </c>
      <c r="F797" s="405" t="s">
        <v>250</v>
      </c>
    </row>
    <row r="798" spans="1:6" x14ac:dyDescent="0.25">
      <c r="A798" s="405" t="s">
        <v>2006</v>
      </c>
      <c r="B798" t="s">
        <v>364</v>
      </c>
      <c r="C798" s="406" t="s">
        <v>2007</v>
      </c>
      <c r="D798" s="405" t="s">
        <v>1770</v>
      </c>
      <c r="E798" s="405" t="s">
        <v>249</v>
      </c>
      <c r="F798" s="405" t="s">
        <v>249</v>
      </c>
    </row>
    <row r="799" spans="1:6" x14ac:dyDescent="0.25">
      <c r="A799" s="405" t="s">
        <v>2008</v>
      </c>
      <c r="B799" t="s">
        <v>364</v>
      </c>
      <c r="C799" s="406" t="s">
        <v>2009</v>
      </c>
      <c r="D799" s="405" t="s">
        <v>1770</v>
      </c>
      <c r="E799" s="405" t="s">
        <v>1983</v>
      </c>
      <c r="F799" s="405" t="s">
        <v>249</v>
      </c>
    </row>
    <row r="800" spans="1:6" x14ac:dyDescent="0.25">
      <c r="A800" s="405" t="s">
        <v>2010</v>
      </c>
      <c r="B800" t="s">
        <v>364</v>
      </c>
      <c r="C800" s="406" t="s">
        <v>2011</v>
      </c>
      <c r="D800" s="405" t="s">
        <v>1770</v>
      </c>
      <c r="E800" s="405" t="s">
        <v>249</v>
      </c>
      <c r="F800" s="405" t="s">
        <v>249</v>
      </c>
    </row>
    <row r="801" spans="1:6" x14ac:dyDescent="0.25">
      <c r="A801" s="405" t="s">
        <v>2012</v>
      </c>
      <c r="B801" t="s">
        <v>364</v>
      </c>
      <c r="C801" s="406" t="s">
        <v>2013</v>
      </c>
      <c r="D801" s="405" t="s">
        <v>1770</v>
      </c>
      <c r="E801" s="405" t="s">
        <v>249</v>
      </c>
      <c r="F801" s="405" t="s">
        <v>250</v>
      </c>
    </row>
    <row r="802" spans="1:6" x14ac:dyDescent="0.25">
      <c r="A802" s="405" t="s">
        <v>2014</v>
      </c>
      <c r="B802" t="s">
        <v>364</v>
      </c>
      <c r="C802" s="406" t="s">
        <v>2015</v>
      </c>
      <c r="D802" s="405" t="s">
        <v>1770</v>
      </c>
      <c r="E802" s="405" t="s">
        <v>1983</v>
      </c>
      <c r="F802" s="405" t="s">
        <v>249</v>
      </c>
    </row>
    <row r="803" spans="1:6" x14ac:dyDescent="0.25">
      <c r="A803" s="405" t="s">
        <v>2016</v>
      </c>
      <c r="B803" t="s">
        <v>364</v>
      </c>
      <c r="C803" s="406" t="s">
        <v>2017</v>
      </c>
      <c r="D803" s="405" t="s">
        <v>1770</v>
      </c>
      <c r="E803" s="405" t="s">
        <v>249</v>
      </c>
      <c r="F803" s="405" t="s">
        <v>249</v>
      </c>
    </row>
    <row r="804" spans="1:6" x14ac:dyDescent="0.25">
      <c r="A804" s="405" t="s">
        <v>2018</v>
      </c>
      <c r="B804" t="s">
        <v>364</v>
      </c>
      <c r="C804" s="406" t="s">
        <v>2019</v>
      </c>
      <c r="D804" s="405" t="s">
        <v>1770</v>
      </c>
      <c r="E804" s="405" t="s">
        <v>1983</v>
      </c>
      <c r="F804" s="405" t="s">
        <v>249</v>
      </c>
    </row>
    <row r="805" spans="1:6" x14ac:dyDescent="0.25">
      <c r="A805" s="405" t="s">
        <v>2020</v>
      </c>
      <c r="B805" t="s">
        <v>364</v>
      </c>
      <c r="C805" s="406" t="s">
        <v>2021</v>
      </c>
      <c r="D805" s="405" t="s">
        <v>1770</v>
      </c>
      <c r="E805" s="405" t="s">
        <v>1983</v>
      </c>
      <c r="F805" s="405" t="s">
        <v>250</v>
      </c>
    </row>
    <row r="806" spans="1:6" x14ac:dyDescent="0.25">
      <c r="A806" s="405" t="s">
        <v>2022</v>
      </c>
      <c r="B806" t="s">
        <v>364</v>
      </c>
      <c r="C806" s="406" t="s">
        <v>2023</v>
      </c>
      <c r="D806" s="405" t="s">
        <v>1770</v>
      </c>
      <c r="E806" s="405" t="s">
        <v>1983</v>
      </c>
      <c r="F806" s="405" t="s">
        <v>250</v>
      </c>
    </row>
    <row r="807" spans="1:6" x14ac:dyDescent="0.25">
      <c r="A807" s="405" t="s">
        <v>2024</v>
      </c>
      <c r="B807" t="s">
        <v>364</v>
      </c>
      <c r="C807" s="406" t="s">
        <v>2025</v>
      </c>
      <c r="D807" s="405" t="s">
        <v>1770</v>
      </c>
      <c r="E807" s="405" t="s">
        <v>249</v>
      </c>
      <c r="F807" s="405" t="s">
        <v>250</v>
      </c>
    </row>
    <row r="808" spans="1:6" x14ac:dyDescent="0.25">
      <c r="A808" s="405" t="s">
        <v>2026</v>
      </c>
      <c r="B808" t="s">
        <v>364</v>
      </c>
      <c r="C808" s="406" t="s">
        <v>2027</v>
      </c>
      <c r="D808" s="405" t="s">
        <v>1770</v>
      </c>
      <c r="E808" s="405" t="s">
        <v>249</v>
      </c>
      <c r="F808" s="405" t="s">
        <v>250</v>
      </c>
    </row>
    <row r="809" spans="1:6" x14ac:dyDescent="0.25">
      <c r="A809" s="405" t="s">
        <v>2028</v>
      </c>
      <c r="B809" t="s">
        <v>364</v>
      </c>
      <c r="C809" s="406" t="s">
        <v>2029</v>
      </c>
      <c r="D809" s="405" t="s">
        <v>1770</v>
      </c>
      <c r="E809" s="405" t="s">
        <v>249</v>
      </c>
      <c r="F809" s="405" t="s">
        <v>249</v>
      </c>
    </row>
    <row r="810" spans="1:6" x14ac:dyDescent="0.25">
      <c r="A810" s="405" t="s">
        <v>2030</v>
      </c>
      <c r="B810" t="s">
        <v>364</v>
      </c>
      <c r="C810" s="406" t="s">
        <v>2031</v>
      </c>
      <c r="D810" s="405" t="s">
        <v>1770</v>
      </c>
      <c r="E810" s="405" t="s">
        <v>249</v>
      </c>
      <c r="F810" s="405" t="s">
        <v>250</v>
      </c>
    </row>
    <row r="811" spans="1:6" x14ac:dyDescent="0.25">
      <c r="A811" s="405" t="s">
        <v>2032</v>
      </c>
      <c r="B811" t="s">
        <v>364</v>
      </c>
      <c r="C811" s="406" t="s">
        <v>2033</v>
      </c>
      <c r="D811" s="405" t="s">
        <v>1770</v>
      </c>
      <c r="E811" s="405" t="s">
        <v>249</v>
      </c>
      <c r="F811" s="405" t="s">
        <v>249</v>
      </c>
    </row>
    <row r="812" spans="1:6" x14ac:dyDescent="0.25">
      <c r="A812" s="405" t="s">
        <v>2034</v>
      </c>
      <c r="B812" t="s">
        <v>364</v>
      </c>
      <c r="C812" s="406" t="s">
        <v>2035</v>
      </c>
      <c r="D812" s="405" t="s">
        <v>1770</v>
      </c>
      <c r="E812" s="405" t="s">
        <v>249</v>
      </c>
      <c r="F812" s="405" t="s">
        <v>250</v>
      </c>
    </row>
    <row r="813" spans="1:6" x14ac:dyDescent="0.25">
      <c r="A813" s="405" t="s">
        <v>2036</v>
      </c>
      <c r="B813" t="s">
        <v>364</v>
      </c>
      <c r="C813" s="406" t="s">
        <v>2037</v>
      </c>
      <c r="D813" s="405" t="s">
        <v>1770</v>
      </c>
      <c r="E813" s="405" t="s">
        <v>249</v>
      </c>
      <c r="F813" s="405" t="s">
        <v>250</v>
      </c>
    </row>
    <row r="814" spans="1:6" x14ac:dyDescent="0.25">
      <c r="A814" s="405" t="s">
        <v>2038</v>
      </c>
      <c r="B814" t="s">
        <v>364</v>
      </c>
      <c r="C814" s="406" t="s">
        <v>2039</v>
      </c>
      <c r="D814" s="405" t="s">
        <v>1770</v>
      </c>
      <c r="E814" s="405" t="s">
        <v>249</v>
      </c>
      <c r="F814" s="405" t="s">
        <v>250</v>
      </c>
    </row>
    <row r="815" spans="1:6" x14ac:dyDescent="0.25">
      <c r="A815" s="405" t="s">
        <v>2040</v>
      </c>
      <c r="B815" t="s">
        <v>364</v>
      </c>
      <c r="C815" s="406" t="s">
        <v>2041</v>
      </c>
      <c r="D815" s="405" t="s">
        <v>1770</v>
      </c>
      <c r="E815" s="405" t="s">
        <v>249</v>
      </c>
      <c r="F815" s="405" t="s">
        <v>249</v>
      </c>
    </row>
    <row r="816" spans="1:6" x14ac:dyDescent="0.25">
      <c r="A816" s="405" t="s">
        <v>2042</v>
      </c>
      <c r="B816" t="s">
        <v>364</v>
      </c>
      <c r="C816" s="406" t="s">
        <v>2043</v>
      </c>
      <c r="D816" s="405" t="s">
        <v>1770</v>
      </c>
      <c r="E816" s="405" t="s">
        <v>249</v>
      </c>
      <c r="F816" s="405" t="s">
        <v>249</v>
      </c>
    </row>
    <row r="817" spans="1:6" x14ac:dyDescent="0.25">
      <c r="A817" s="405" t="s">
        <v>2044</v>
      </c>
      <c r="B817" t="s">
        <v>364</v>
      </c>
      <c r="C817" s="406" t="s">
        <v>2045</v>
      </c>
      <c r="D817" s="405" t="s">
        <v>1770</v>
      </c>
      <c r="E817" s="405" t="s">
        <v>249</v>
      </c>
      <c r="F817" s="405" t="s">
        <v>249</v>
      </c>
    </row>
    <row r="818" spans="1:6" x14ac:dyDescent="0.25">
      <c r="A818" s="405" t="s">
        <v>2046</v>
      </c>
      <c r="B818" t="s">
        <v>364</v>
      </c>
      <c r="C818" s="406" t="s">
        <v>2047</v>
      </c>
      <c r="D818" s="405" t="s">
        <v>1770</v>
      </c>
      <c r="E818" s="405" t="s">
        <v>1983</v>
      </c>
      <c r="F818" s="405" t="s">
        <v>249</v>
      </c>
    </row>
    <row r="819" spans="1:6" x14ac:dyDescent="0.25">
      <c r="A819" s="405" t="s">
        <v>2048</v>
      </c>
      <c r="B819" t="s">
        <v>364</v>
      </c>
      <c r="C819" s="406" t="s">
        <v>2049</v>
      </c>
      <c r="D819" s="405" t="s">
        <v>1770</v>
      </c>
      <c r="E819" s="405" t="s">
        <v>249</v>
      </c>
      <c r="F819" s="405" t="s">
        <v>250</v>
      </c>
    </row>
    <row r="820" spans="1:6" x14ac:dyDescent="0.25">
      <c r="A820" s="405" t="s">
        <v>2050</v>
      </c>
      <c r="B820" t="s">
        <v>364</v>
      </c>
      <c r="C820" s="406" t="s">
        <v>2051</v>
      </c>
      <c r="D820" s="405" t="s">
        <v>798</v>
      </c>
      <c r="E820" s="405" t="s">
        <v>798</v>
      </c>
      <c r="F820" s="405" t="s">
        <v>249</v>
      </c>
    </row>
    <row r="821" spans="1:6" x14ac:dyDescent="0.25">
      <c r="A821" s="405" t="s">
        <v>2052</v>
      </c>
      <c r="B821" t="s">
        <v>364</v>
      </c>
      <c r="C821" s="406" t="s">
        <v>2053</v>
      </c>
      <c r="D821" s="405" t="s">
        <v>798</v>
      </c>
      <c r="E821" s="405" t="s">
        <v>798</v>
      </c>
      <c r="F821" s="405" t="s">
        <v>250</v>
      </c>
    </row>
    <row r="822" spans="1:6" x14ac:dyDescent="0.25">
      <c r="A822" s="405" t="s">
        <v>2054</v>
      </c>
      <c r="B822" t="s">
        <v>364</v>
      </c>
      <c r="C822" s="406" t="s">
        <v>2055</v>
      </c>
      <c r="D822" s="405" t="s">
        <v>798</v>
      </c>
      <c r="E822" s="405" t="s">
        <v>798</v>
      </c>
      <c r="F822" s="405" t="s">
        <v>249</v>
      </c>
    </row>
    <row r="823" spans="1:6" x14ac:dyDescent="0.25">
      <c r="A823" s="405" t="s">
        <v>2056</v>
      </c>
      <c r="B823" t="s">
        <v>364</v>
      </c>
      <c r="C823" s="406" t="s">
        <v>2057</v>
      </c>
      <c r="D823" s="405" t="s">
        <v>798</v>
      </c>
      <c r="E823" s="405" t="s">
        <v>798</v>
      </c>
      <c r="F823" s="405" t="s">
        <v>249</v>
      </c>
    </row>
    <row r="824" spans="1:6" x14ac:dyDescent="0.25">
      <c r="A824" s="405" t="s">
        <v>2058</v>
      </c>
      <c r="B824" t="s">
        <v>364</v>
      </c>
      <c r="C824" s="406" t="s">
        <v>2059</v>
      </c>
      <c r="D824" s="405" t="s">
        <v>798</v>
      </c>
      <c r="E824" s="405" t="s">
        <v>798</v>
      </c>
      <c r="F824" s="405" t="s">
        <v>250</v>
      </c>
    </row>
    <row r="825" spans="1:6" x14ac:dyDescent="0.25">
      <c r="A825" s="405" t="s">
        <v>2060</v>
      </c>
      <c r="B825" t="s">
        <v>364</v>
      </c>
      <c r="C825" s="406" t="s">
        <v>2061</v>
      </c>
      <c r="D825" s="405" t="s">
        <v>798</v>
      </c>
      <c r="E825" s="405" t="s">
        <v>798</v>
      </c>
      <c r="F825" s="405" t="s">
        <v>250</v>
      </c>
    </row>
    <row r="826" spans="1:6" x14ac:dyDescent="0.25">
      <c r="A826" s="405" t="s">
        <v>2062</v>
      </c>
      <c r="B826" t="s">
        <v>364</v>
      </c>
      <c r="C826" s="406" t="s">
        <v>2063</v>
      </c>
      <c r="D826" s="405" t="s">
        <v>798</v>
      </c>
      <c r="E826" s="405" t="s">
        <v>798</v>
      </c>
      <c r="F826" s="405" t="s">
        <v>250</v>
      </c>
    </row>
    <row r="827" spans="1:6" x14ac:dyDescent="0.25">
      <c r="A827" s="405" t="s">
        <v>2064</v>
      </c>
      <c r="B827" t="s">
        <v>364</v>
      </c>
      <c r="C827" s="406" t="s">
        <v>2065</v>
      </c>
      <c r="D827" s="405" t="s">
        <v>798</v>
      </c>
      <c r="E827" s="405" t="s">
        <v>798</v>
      </c>
      <c r="F827" s="405" t="s">
        <v>249</v>
      </c>
    </row>
    <row r="828" spans="1:6" x14ac:dyDescent="0.25">
      <c r="A828" s="405" t="s">
        <v>2066</v>
      </c>
      <c r="B828" t="s">
        <v>364</v>
      </c>
      <c r="C828" s="406" t="s">
        <v>1542</v>
      </c>
      <c r="D828" s="405" t="s">
        <v>1770</v>
      </c>
      <c r="E828" s="405" t="s">
        <v>249</v>
      </c>
      <c r="F828" s="405" t="s">
        <v>250</v>
      </c>
    </row>
    <row r="829" spans="1:6" x14ac:dyDescent="0.25">
      <c r="A829" s="405" t="s">
        <v>2067</v>
      </c>
      <c r="B829" t="s">
        <v>364</v>
      </c>
      <c r="C829" s="406" t="s">
        <v>2068</v>
      </c>
      <c r="D829" s="405" t="s">
        <v>798</v>
      </c>
      <c r="E829" s="405" t="s">
        <v>798</v>
      </c>
      <c r="F829" s="405" t="s">
        <v>249</v>
      </c>
    </row>
    <row r="830" spans="1:6" x14ac:dyDescent="0.25">
      <c r="A830" s="405" t="s">
        <v>2069</v>
      </c>
      <c r="B830" t="s">
        <v>364</v>
      </c>
      <c r="C830" s="406" t="s">
        <v>2070</v>
      </c>
      <c r="D830" s="405" t="s">
        <v>798</v>
      </c>
      <c r="E830" s="405" t="s">
        <v>798</v>
      </c>
      <c r="F830" s="405" t="s">
        <v>250</v>
      </c>
    </row>
    <row r="831" spans="1:6" x14ac:dyDescent="0.25">
      <c r="A831" s="405" t="s">
        <v>2071</v>
      </c>
      <c r="B831" t="s">
        <v>364</v>
      </c>
      <c r="C831" s="406" t="s">
        <v>2072</v>
      </c>
      <c r="D831" s="405" t="s">
        <v>798</v>
      </c>
      <c r="E831" s="405" t="s">
        <v>798</v>
      </c>
      <c r="F831" s="405" t="s">
        <v>250</v>
      </c>
    </row>
    <row r="832" spans="1:6" x14ac:dyDescent="0.25">
      <c r="A832" s="405" t="s">
        <v>2073</v>
      </c>
      <c r="B832" t="s">
        <v>364</v>
      </c>
      <c r="C832" s="406" t="s">
        <v>2074</v>
      </c>
      <c r="D832" s="405" t="s">
        <v>798</v>
      </c>
      <c r="E832" s="405" t="s">
        <v>798</v>
      </c>
      <c r="F832" s="405" t="s">
        <v>250</v>
      </c>
    </row>
    <row r="833" spans="1:6" x14ac:dyDescent="0.25">
      <c r="A833" s="405" t="s">
        <v>2075</v>
      </c>
      <c r="B833" t="s">
        <v>364</v>
      </c>
      <c r="C833" s="406" t="s">
        <v>2076</v>
      </c>
      <c r="D833" s="405" t="s">
        <v>798</v>
      </c>
      <c r="E833" s="405" t="s">
        <v>798</v>
      </c>
      <c r="F833" s="405" t="s">
        <v>249</v>
      </c>
    </row>
    <row r="834" spans="1:6" x14ac:dyDescent="0.25">
      <c r="A834" s="405" t="s">
        <v>2077</v>
      </c>
      <c r="B834" t="s">
        <v>364</v>
      </c>
      <c r="C834" s="406" t="s">
        <v>2078</v>
      </c>
      <c r="D834" s="405" t="s">
        <v>1770</v>
      </c>
      <c r="E834" s="405" t="s">
        <v>249</v>
      </c>
      <c r="F834" s="405" t="s">
        <v>249</v>
      </c>
    </row>
    <row r="835" spans="1:6" x14ac:dyDescent="0.25">
      <c r="A835" s="405" t="s">
        <v>2079</v>
      </c>
      <c r="B835" t="s">
        <v>364</v>
      </c>
      <c r="C835" s="406" t="s">
        <v>2080</v>
      </c>
      <c r="D835" s="405" t="s">
        <v>1770</v>
      </c>
      <c r="E835" s="405" t="s">
        <v>249</v>
      </c>
      <c r="F835" s="405" t="s">
        <v>250</v>
      </c>
    </row>
    <row r="836" spans="1:6" x14ac:dyDescent="0.25">
      <c r="A836" s="405" t="s">
        <v>2081</v>
      </c>
      <c r="B836" t="s">
        <v>364</v>
      </c>
      <c r="C836" s="406" t="s">
        <v>2082</v>
      </c>
      <c r="D836" s="405" t="s">
        <v>1770</v>
      </c>
      <c r="E836" s="405" t="s">
        <v>249</v>
      </c>
      <c r="F836" s="405" t="s">
        <v>249</v>
      </c>
    </row>
    <row r="837" spans="1:6" x14ac:dyDescent="0.25">
      <c r="A837" s="405" t="s">
        <v>2083</v>
      </c>
      <c r="B837" t="s">
        <v>364</v>
      </c>
      <c r="C837" s="406" t="s">
        <v>2084</v>
      </c>
      <c r="D837" s="405" t="s">
        <v>798</v>
      </c>
      <c r="E837" s="405" t="s">
        <v>798</v>
      </c>
      <c r="F837" s="405" t="s">
        <v>249</v>
      </c>
    </row>
    <row r="838" spans="1:6" x14ac:dyDescent="0.25">
      <c r="A838" s="405" t="s">
        <v>2085</v>
      </c>
      <c r="B838" t="s">
        <v>364</v>
      </c>
      <c r="C838" s="406" t="s">
        <v>2086</v>
      </c>
      <c r="D838" s="405" t="s">
        <v>798</v>
      </c>
      <c r="E838" s="405" t="s">
        <v>798</v>
      </c>
      <c r="F838" s="405" t="s">
        <v>249</v>
      </c>
    </row>
    <row r="839" spans="1:6" x14ac:dyDescent="0.25">
      <c r="A839" s="405" t="s">
        <v>2087</v>
      </c>
      <c r="B839" t="s">
        <v>364</v>
      </c>
      <c r="C839" s="406" t="s">
        <v>2088</v>
      </c>
      <c r="D839" s="405" t="s">
        <v>798</v>
      </c>
      <c r="E839" s="405" t="s">
        <v>798</v>
      </c>
      <c r="F839" s="405" t="s">
        <v>249</v>
      </c>
    </row>
    <row r="840" spans="1:6" x14ac:dyDescent="0.25">
      <c r="A840" s="405" t="s">
        <v>2089</v>
      </c>
      <c r="B840" t="s">
        <v>364</v>
      </c>
      <c r="C840" s="406" t="s">
        <v>2090</v>
      </c>
      <c r="D840" s="405" t="s">
        <v>798</v>
      </c>
      <c r="E840" s="405" t="s">
        <v>798</v>
      </c>
      <c r="F840" s="405" t="s">
        <v>249</v>
      </c>
    </row>
    <row r="841" spans="1:6" x14ac:dyDescent="0.25">
      <c r="A841" s="405" t="s">
        <v>2091</v>
      </c>
      <c r="B841" t="s">
        <v>364</v>
      </c>
      <c r="C841" s="406" t="s">
        <v>2092</v>
      </c>
      <c r="D841" s="405" t="s">
        <v>1770</v>
      </c>
      <c r="E841" s="405" t="s">
        <v>249</v>
      </c>
      <c r="F841" s="405" t="s">
        <v>249</v>
      </c>
    </row>
    <row r="842" spans="1:6" x14ac:dyDescent="0.25">
      <c r="A842" s="405" t="s">
        <v>2093</v>
      </c>
      <c r="B842" t="s">
        <v>364</v>
      </c>
      <c r="C842" s="406" t="s">
        <v>2094</v>
      </c>
      <c r="D842" s="405" t="s">
        <v>1770</v>
      </c>
      <c r="E842" s="405" t="s">
        <v>249</v>
      </c>
      <c r="F842" s="405" t="s">
        <v>249</v>
      </c>
    </row>
    <row r="843" spans="1:6" x14ac:dyDescent="0.25">
      <c r="A843" s="405" t="s">
        <v>2095</v>
      </c>
      <c r="B843" t="s">
        <v>364</v>
      </c>
      <c r="C843" s="406" t="s">
        <v>2096</v>
      </c>
      <c r="D843" s="405" t="s">
        <v>798</v>
      </c>
      <c r="E843" s="405" t="s">
        <v>798</v>
      </c>
      <c r="F843" s="405" t="s">
        <v>249</v>
      </c>
    </row>
    <row r="844" spans="1:6" x14ac:dyDescent="0.25">
      <c r="A844" s="405" t="s">
        <v>2097</v>
      </c>
      <c r="B844" t="s">
        <v>364</v>
      </c>
      <c r="C844" s="406" t="s">
        <v>2098</v>
      </c>
      <c r="D844" s="405" t="s">
        <v>1770</v>
      </c>
      <c r="E844" s="405" t="s">
        <v>249</v>
      </c>
      <c r="F844" s="405" t="s">
        <v>250</v>
      </c>
    </row>
    <row r="845" spans="1:6" x14ac:dyDescent="0.25">
      <c r="A845" s="405" t="s">
        <v>2099</v>
      </c>
      <c r="B845" t="s">
        <v>364</v>
      </c>
      <c r="C845" s="406" t="s">
        <v>2100</v>
      </c>
      <c r="D845" s="405" t="s">
        <v>1770</v>
      </c>
      <c r="E845" s="405" t="s">
        <v>249</v>
      </c>
      <c r="F845" s="405" t="s">
        <v>250</v>
      </c>
    </row>
    <row r="846" spans="1:6" x14ac:dyDescent="0.25">
      <c r="A846" s="405" t="s">
        <v>2101</v>
      </c>
      <c r="B846" t="s">
        <v>364</v>
      </c>
      <c r="C846" s="406" t="s">
        <v>2102</v>
      </c>
      <c r="D846" s="405" t="s">
        <v>1770</v>
      </c>
      <c r="E846" s="405" t="s">
        <v>249</v>
      </c>
      <c r="F846" s="405" t="s">
        <v>249</v>
      </c>
    </row>
    <row r="847" spans="1:6" x14ac:dyDescent="0.25">
      <c r="A847" s="405" t="s">
        <v>2103</v>
      </c>
      <c r="B847" t="s">
        <v>364</v>
      </c>
      <c r="C847" s="406" t="s">
        <v>2104</v>
      </c>
      <c r="D847" s="405" t="s">
        <v>798</v>
      </c>
      <c r="E847" s="405" t="s">
        <v>798</v>
      </c>
      <c r="F847" s="405" t="s">
        <v>249</v>
      </c>
    </row>
    <row r="848" spans="1:6" x14ac:dyDescent="0.25">
      <c r="A848" s="405" t="s">
        <v>2105</v>
      </c>
      <c r="B848" t="s">
        <v>364</v>
      </c>
      <c r="C848" s="406" t="s">
        <v>2106</v>
      </c>
      <c r="D848" s="405" t="s">
        <v>1770</v>
      </c>
      <c r="E848" s="405" t="s">
        <v>249</v>
      </c>
      <c r="F848" s="405" t="s">
        <v>250</v>
      </c>
    </row>
    <row r="849" spans="1:6" x14ac:dyDescent="0.25">
      <c r="A849" s="405" t="s">
        <v>2107</v>
      </c>
      <c r="B849" t="s">
        <v>364</v>
      </c>
      <c r="C849" s="406" t="s">
        <v>2108</v>
      </c>
      <c r="D849" s="405" t="s">
        <v>1770</v>
      </c>
      <c r="E849" s="405" t="s">
        <v>1983</v>
      </c>
      <c r="F849" s="405" t="s">
        <v>250</v>
      </c>
    </row>
    <row r="850" spans="1:6" x14ac:dyDescent="0.25">
      <c r="A850" s="405" t="s">
        <v>2109</v>
      </c>
      <c r="B850" t="s">
        <v>364</v>
      </c>
      <c r="C850" s="406" t="s">
        <v>2110</v>
      </c>
      <c r="D850" s="405" t="s">
        <v>1770</v>
      </c>
      <c r="E850" s="405" t="s">
        <v>249</v>
      </c>
      <c r="F850" s="405" t="s">
        <v>249</v>
      </c>
    </row>
    <row r="851" spans="1:6" x14ac:dyDescent="0.25">
      <c r="A851" s="405" t="s">
        <v>2111</v>
      </c>
      <c r="B851" t="s">
        <v>364</v>
      </c>
      <c r="C851" s="406" t="s">
        <v>2112</v>
      </c>
      <c r="D851" s="405" t="s">
        <v>798</v>
      </c>
      <c r="E851" s="405" t="s">
        <v>798</v>
      </c>
      <c r="F851" s="405" t="s">
        <v>249</v>
      </c>
    </row>
    <row r="852" spans="1:6" x14ac:dyDescent="0.25">
      <c r="A852" s="405" t="s">
        <v>2113</v>
      </c>
      <c r="B852" t="s">
        <v>364</v>
      </c>
      <c r="C852" s="406" t="s">
        <v>2114</v>
      </c>
      <c r="D852" s="405" t="s">
        <v>1770</v>
      </c>
      <c r="E852" s="405" t="s">
        <v>249</v>
      </c>
      <c r="F852" s="405" t="s">
        <v>249</v>
      </c>
    </row>
    <row r="853" spans="1:6" x14ac:dyDescent="0.25">
      <c r="A853" s="405" t="s">
        <v>2115</v>
      </c>
      <c r="B853" t="s">
        <v>364</v>
      </c>
      <c r="C853" s="406" t="s">
        <v>2116</v>
      </c>
      <c r="D853" s="405" t="s">
        <v>1770</v>
      </c>
      <c r="E853" s="405" t="s">
        <v>1983</v>
      </c>
      <c r="F853" s="405" t="s">
        <v>249</v>
      </c>
    </row>
    <row r="854" spans="1:6" x14ac:dyDescent="0.25">
      <c r="A854" s="405" t="s">
        <v>2117</v>
      </c>
      <c r="B854" t="s">
        <v>364</v>
      </c>
      <c r="C854" s="406" t="s">
        <v>2118</v>
      </c>
      <c r="D854" s="405" t="s">
        <v>1770</v>
      </c>
      <c r="E854" s="405" t="s">
        <v>249</v>
      </c>
      <c r="F854" s="405" t="s">
        <v>249</v>
      </c>
    </row>
    <row r="855" spans="1:6" x14ac:dyDescent="0.25">
      <c r="A855" s="405" t="s">
        <v>2119</v>
      </c>
      <c r="B855" t="s">
        <v>364</v>
      </c>
      <c r="C855" s="406" t="s">
        <v>2120</v>
      </c>
      <c r="D855" s="405" t="s">
        <v>1770</v>
      </c>
      <c r="E855" s="405" t="s">
        <v>249</v>
      </c>
      <c r="F855" s="405" t="s">
        <v>249</v>
      </c>
    </row>
    <row r="856" spans="1:6" x14ac:dyDescent="0.25">
      <c r="A856" s="405" t="s">
        <v>2121</v>
      </c>
      <c r="B856" t="s">
        <v>364</v>
      </c>
      <c r="C856" s="406" t="s">
        <v>2122</v>
      </c>
      <c r="D856" s="405" t="s">
        <v>798</v>
      </c>
      <c r="E856" s="405" t="s">
        <v>798</v>
      </c>
      <c r="F856" s="405" t="s">
        <v>250</v>
      </c>
    </row>
    <row r="857" spans="1:6" x14ac:dyDescent="0.25">
      <c r="A857" s="405" t="s">
        <v>2123</v>
      </c>
      <c r="B857" t="s">
        <v>364</v>
      </c>
      <c r="C857" s="406" t="s">
        <v>2124</v>
      </c>
      <c r="D857" s="405" t="s">
        <v>798</v>
      </c>
      <c r="E857" s="405" t="s">
        <v>798</v>
      </c>
      <c r="F857" s="405" t="s">
        <v>250</v>
      </c>
    </row>
    <row r="858" spans="1:6" x14ac:dyDescent="0.25">
      <c r="A858" s="405" t="s">
        <v>2125</v>
      </c>
      <c r="B858" t="s">
        <v>364</v>
      </c>
      <c r="C858" s="406" t="s">
        <v>2126</v>
      </c>
      <c r="D858" s="405" t="s">
        <v>798</v>
      </c>
      <c r="E858" s="405" t="s">
        <v>798</v>
      </c>
      <c r="F858" s="405" t="s">
        <v>249</v>
      </c>
    </row>
    <row r="859" spans="1:6" x14ac:dyDescent="0.25">
      <c r="A859" s="405" t="s">
        <v>2127</v>
      </c>
      <c r="B859" t="s">
        <v>364</v>
      </c>
      <c r="C859" s="406" t="s">
        <v>2128</v>
      </c>
      <c r="D859" s="405" t="s">
        <v>798</v>
      </c>
      <c r="E859" s="405" t="s">
        <v>798</v>
      </c>
      <c r="F859" s="405" t="s">
        <v>249</v>
      </c>
    </row>
    <row r="860" spans="1:6" x14ac:dyDescent="0.25">
      <c r="A860" s="405" t="s">
        <v>2129</v>
      </c>
      <c r="B860" t="s">
        <v>364</v>
      </c>
      <c r="C860" s="406" t="s">
        <v>2130</v>
      </c>
      <c r="D860" s="405" t="s">
        <v>798</v>
      </c>
      <c r="E860" s="405" t="s">
        <v>798</v>
      </c>
      <c r="F860" s="405" t="s">
        <v>1770</v>
      </c>
    </row>
    <row r="861" spans="1:6" x14ac:dyDescent="0.25">
      <c r="A861" s="405" t="s">
        <v>2131</v>
      </c>
      <c r="B861" t="s">
        <v>364</v>
      </c>
      <c r="C861" s="406" t="s">
        <v>2132</v>
      </c>
      <c r="D861" s="405" t="s">
        <v>1770</v>
      </c>
      <c r="E861" s="405" t="s">
        <v>249</v>
      </c>
      <c r="F861" s="405" t="s">
        <v>250</v>
      </c>
    </row>
    <row r="862" spans="1:6" x14ac:dyDescent="0.25">
      <c r="A862" s="405" t="s">
        <v>2137</v>
      </c>
      <c r="B862" t="s">
        <v>364</v>
      </c>
      <c r="C862" s="406" t="s">
        <v>2138</v>
      </c>
      <c r="D862" s="405" t="s">
        <v>798</v>
      </c>
      <c r="E862" s="405" t="s">
        <v>798</v>
      </c>
      <c r="F862" s="405" t="s">
        <v>249</v>
      </c>
    </row>
    <row r="863" spans="1:6" x14ac:dyDescent="0.25">
      <c r="A863" s="405" t="s">
        <v>2139</v>
      </c>
      <c r="B863" t="s">
        <v>364</v>
      </c>
      <c r="C863" s="406" t="s">
        <v>2140</v>
      </c>
      <c r="D863" s="405" t="s">
        <v>1770</v>
      </c>
      <c r="E863" s="405" t="s">
        <v>249</v>
      </c>
      <c r="F863" s="405" t="s">
        <v>249</v>
      </c>
    </row>
    <row r="864" spans="1:6" x14ac:dyDescent="0.25">
      <c r="A864" s="405" t="s">
        <v>2141</v>
      </c>
      <c r="B864" t="s">
        <v>364</v>
      </c>
      <c r="C864" s="406" t="s">
        <v>2142</v>
      </c>
      <c r="D864" s="405" t="s">
        <v>1770</v>
      </c>
      <c r="E864" s="405" t="s">
        <v>249</v>
      </c>
      <c r="F864" s="405" t="s">
        <v>250</v>
      </c>
    </row>
    <row r="865" spans="1:6" x14ac:dyDescent="0.25">
      <c r="A865" s="405" t="s">
        <v>2143</v>
      </c>
      <c r="B865" t="s">
        <v>364</v>
      </c>
      <c r="C865" s="406" t="s">
        <v>2144</v>
      </c>
      <c r="D865" s="405" t="s">
        <v>1770</v>
      </c>
      <c r="E865" s="405" t="s">
        <v>249</v>
      </c>
      <c r="F865" s="405" t="s">
        <v>250</v>
      </c>
    </row>
    <row r="866" spans="1:6" x14ac:dyDescent="0.25">
      <c r="A866" s="405" t="s">
        <v>2145</v>
      </c>
      <c r="B866" t="s">
        <v>364</v>
      </c>
      <c r="C866" s="406" t="s">
        <v>2146</v>
      </c>
      <c r="D866" s="405" t="s">
        <v>1770</v>
      </c>
      <c r="E866" s="405" t="s">
        <v>249</v>
      </c>
      <c r="F866" s="405" t="s">
        <v>250</v>
      </c>
    </row>
    <row r="867" spans="1:6" x14ac:dyDescent="0.25">
      <c r="A867" s="405" t="s">
        <v>2147</v>
      </c>
      <c r="B867" t="s">
        <v>364</v>
      </c>
      <c r="C867" s="406" t="s">
        <v>2148</v>
      </c>
      <c r="D867" s="405" t="s">
        <v>1770</v>
      </c>
      <c r="E867" s="405" t="s">
        <v>249</v>
      </c>
      <c r="F867" s="405" t="s">
        <v>250</v>
      </c>
    </row>
    <row r="868" spans="1:6" x14ac:dyDescent="0.25">
      <c r="A868" s="405" t="s">
        <v>2149</v>
      </c>
      <c r="B868" t="s">
        <v>364</v>
      </c>
      <c r="C868" s="406" t="s">
        <v>2150</v>
      </c>
      <c r="D868" s="405" t="s">
        <v>1770</v>
      </c>
      <c r="E868" s="405" t="s">
        <v>249</v>
      </c>
      <c r="F868" s="405" t="s">
        <v>250</v>
      </c>
    </row>
    <row r="869" spans="1:6" x14ac:dyDescent="0.25">
      <c r="A869" s="405" t="s">
        <v>2151</v>
      </c>
      <c r="B869" t="s">
        <v>364</v>
      </c>
      <c r="C869" s="406" t="s">
        <v>2152</v>
      </c>
      <c r="D869" s="405" t="s">
        <v>1770</v>
      </c>
      <c r="E869" s="405" t="s">
        <v>249</v>
      </c>
      <c r="F869" s="405" t="s">
        <v>249</v>
      </c>
    </row>
    <row r="870" spans="1:6" x14ac:dyDescent="0.25">
      <c r="A870" s="405" t="s">
        <v>2153</v>
      </c>
      <c r="B870" t="s">
        <v>364</v>
      </c>
      <c r="C870" s="406" t="s">
        <v>2154</v>
      </c>
      <c r="D870" s="405" t="s">
        <v>1770</v>
      </c>
      <c r="E870" s="405" t="s">
        <v>249</v>
      </c>
      <c r="F870" s="405" t="s">
        <v>249</v>
      </c>
    </row>
    <row r="871" spans="1:6" x14ac:dyDescent="0.25">
      <c r="A871" s="405" t="s">
        <v>2155</v>
      </c>
      <c r="B871" t="s">
        <v>364</v>
      </c>
      <c r="C871" s="406" t="s">
        <v>2156</v>
      </c>
      <c r="D871" s="405" t="s">
        <v>1770</v>
      </c>
      <c r="E871" s="405" t="s">
        <v>249</v>
      </c>
      <c r="F871" s="405" t="s">
        <v>249</v>
      </c>
    </row>
    <row r="872" spans="1:6" x14ac:dyDescent="0.25">
      <c r="A872" s="405" t="s">
        <v>2157</v>
      </c>
      <c r="B872" t="s">
        <v>364</v>
      </c>
      <c r="C872" s="406" t="s">
        <v>2158</v>
      </c>
      <c r="D872" s="405" t="s">
        <v>1770</v>
      </c>
      <c r="E872" s="405" t="s">
        <v>249</v>
      </c>
      <c r="F872" s="405" t="s">
        <v>250</v>
      </c>
    </row>
    <row r="873" spans="1:6" x14ac:dyDescent="0.25">
      <c r="A873" s="405" t="s">
        <v>2159</v>
      </c>
      <c r="B873" t="s">
        <v>364</v>
      </c>
      <c r="C873" s="406" t="s">
        <v>2160</v>
      </c>
      <c r="D873" s="405" t="s">
        <v>1770</v>
      </c>
      <c r="E873" s="405" t="s">
        <v>249</v>
      </c>
      <c r="F873" s="405" t="s">
        <v>250</v>
      </c>
    </row>
    <row r="874" spans="1:6" x14ac:dyDescent="0.25">
      <c r="A874" s="405" t="s">
        <v>2161</v>
      </c>
      <c r="B874" t="s">
        <v>364</v>
      </c>
      <c r="C874" s="406" t="s">
        <v>2162</v>
      </c>
      <c r="D874" s="405" t="s">
        <v>1770</v>
      </c>
      <c r="E874" s="405" t="s">
        <v>249</v>
      </c>
      <c r="F874" s="405" t="s">
        <v>250</v>
      </c>
    </row>
    <row r="875" spans="1:6" x14ac:dyDescent="0.25">
      <c r="A875" s="405" t="s">
        <v>2163</v>
      </c>
      <c r="B875" t="s">
        <v>364</v>
      </c>
      <c r="C875" s="406" t="s">
        <v>2164</v>
      </c>
      <c r="D875" s="405" t="s">
        <v>1770</v>
      </c>
      <c r="E875" s="405" t="s">
        <v>249</v>
      </c>
      <c r="F875" s="405" t="s">
        <v>249</v>
      </c>
    </row>
    <row r="876" spans="1:6" x14ac:dyDescent="0.25">
      <c r="A876" s="405" t="s">
        <v>2165</v>
      </c>
      <c r="B876" t="s">
        <v>364</v>
      </c>
      <c r="C876" s="406" t="s">
        <v>2166</v>
      </c>
      <c r="D876" s="405" t="s">
        <v>1770</v>
      </c>
      <c r="E876" s="405" t="s">
        <v>249</v>
      </c>
      <c r="F876" s="405" t="s">
        <v>249</v>
      </c>
    </row>
    <row r="877" spans="1:6" x14ac:dyDescent="0.25">
      <c r="A877" s="405" t="s">
        <v>2167</v>
      </c>
      <c r="B877" t="s">
        <v>364</v>
      </c>
      <c r="C877" s="406" t="s">
        <v>2168</v>
      </c>
      <c r="D877" s="405" t="s">
        <v>1770</v>
      </c>
      <c r="E877" s="405" t="s">
        <v>249</v>
      </c>
      <c r="F877" s="405" t="s">
        <v>249</v>
      </c>
    </row>
    <row r="878" spans="1:6" x14ac:dyDescent="0.25">
      <c r="A878" s="405" t="s">
        <v>2169</v>
      </c>
      <c r="B878" t="s">
        <v>364</v>
      </c>
      <c r="C878" s="406" t="s">
        <v>2170</v>
      </c>
      <c r="D878" s="405" t="s">
        <v>1770</v>
      </c>
      <c r="E878" s="405" t="s">
        <v>249</v>
      </c>
      <c r="F878" s="405" t="s">
        <v>249</v>
      </c>
    </row>
    <row r="879" spans="1:6" x14ac:dyDescent="0.25">
      <c r="A879" s="405" t="s">
        <v>2171</v>
      </c>
      <c r="B879" t="s">
        <v>364</v>
      </c>
      <c r="C879" s="406" t="s">
        <v>2172</v>
      </c>
      <c r="D879" s="405" t="s">
        <v>1770</v>
      </c>
      <c r="E879" s="405" t="s">
        <v>249</v>
      </c>
      <c r="F879" s="405" t="s">
        <v>249</v>
      </c>
    </row>
    <row r="880" spans="1:6" x14ac:dyDescent="0.25">
      <c r="A880" s="405" t="s">
        <v>2173</v>
      </c>
      <c r="B880" t="s">
        <v>364</v>
      </c>
      <c r="C880" s="406" t="s">
        <v>2174</v>
      </c>
      <c r="D880" s="405" t="s">
        <v>1770</v>
      </c>
      <c r="E880" s="405" t="s">
        <v>249</v>
      </c>
      <c r="F880" s="405" t="s">
        <v>249</v>
      </c>
    </row>
    <row r="881" spans="1:6" x14ac:dyDescent="0.25">
      <c r="A881" s="405" t="s">
        <v>2175</v>
      </c>
      <c r="B881" t="s">
        <v>364</v>
      </c>
      <c r="C881" s="406" t="s">
        <v>2176</v>
      </c>
      <c r="D881" s="405" t="s">
        <v>1770</v>
      </c>
      <c r="E881" s="405" t="s">
        <v>249</v>
      </c>
      <c r="F881" s="405" t="s">
        <v>249</v>
      </c>
    </row>
    <row r="882" spans="1:6" x14ac:dyDescent="0.25">
      <c r="A882" s="405" t="s">
        <v>2177</v>
      </c>
      <c r="B882" t="s">
        <v>364</v>
      </c>
      <c r="C882" s="406" t="s">
        <v>2178</v>
      </c>
      <c r="D882" s="405" t="s">
        <v>1770</v>
      </c>
      <c r="E882" s="405" t="s">
        <v>249</v>
      </c>
      <c r="F882" s="405" t="s">
        <v>249</v>
      </c>
    </row>
    <row r="883" spans="1:6" x14ac:dyDescent="0.25">
      <c r="A883" s="405" t="s">
        <v>2179</v>
      </c>
      <c r="B883" t="s">
        <v>364</v>
      </c>
      <c r="C883" s="406" t="s">
        <v>2180</v>
      </c>
      <c r="D883" s="405" t="s">
        <v>1770</v>
      </c>
      <c r="E883" s="405" t="s">
        <v>249</v>
      </c>
      <c r="F883" s="405" t="s">
        <v>249</v>
      </c>
    </row>
    <row r="884" spans="1:6" x14ac:dyDescent="0.25">
      <c r="A884" s="405" t="s">
        <v>2181</v>
      </c>
      <c r="B884" t="s">
        <v>364</v>
      </c>
      <c r="C884" s="406" t="s">
        <v>2182</v>
      </c>
      <c r="D884" s="405" t="s">
        <v>1770</v>
      </c>
      <c r="E884" s="405" t="s">
        <v>249</v>
      </c>
      <c r="F884" s="405" t="s">
        <v>249</v>
      </c>
    </row>
    <row r="885" spans="1:6" x14ac:dyDescent="0.25">
      <c r="A885" s="405" t="s">
        <v>2183</v>
      </c>
      <c r="B885" t="s">
        <v>364</v>
      </c>
      <c r="C885" s="406" t="s">
        <v>2184</v>
      </c>
      <c r="D885" s="405" t="s">
        <v>1770</v>
      </c>
      <c r="E885" s="405" t="s">
        <v>249</v>
      </c>
      <c r="F885" s="405" t="s">
        <v>249</v>
      </c>
    </row>
    <row r="886" spans="1:6" x14ac:dyDescent="0.25">
      <c r="A886" s="405" t="s">
        <v>2185</v>
      </c>
      <c r="B886" t="s">
        <v>364</v>
      </c>
      <c r="C886" s="406" t="s">
        <v>2186</v>
      </c>
      <c r="D886" s="405" t="s">
        <v>1770</v>
      </c>
      <c r="E886" s="405" t="s">
        <v>249</v>
      </c>
      <c r="F886" s="405" t="s">
        <v>250</v>
      </c>
    </row>
    <row r="887" spans="1:6" x14ac:dyDescent="0.25">
      <c r="A887" s="405" t="s">
        <v>2187</v>
      </c>
      <c r="B887" t="s">
        <v>364</v>
      </c>
      <c r="C887" s="406" t="s">
        <v>2188</v>
      </c>
      <c r="D887" s="405" t="s">
        <v>1770</v>
      </c>
      <c r="E887" s="405" t="s">
        <v>249</v>
      </c>
      <c r="F887" s="405" t="s">
        <v>249</v>
      </c>
    </row>
    <row r="888" spans="1:6" x14ac:dyDescent="0.25">
      <c r="A888" s="405" t="s">
        <v>2189</v>
      </c>
      <c r="B888" t="s">
        <v>364</v>
      </c>
      <c r="C888" s="406" t="s">
        <v>2190</v>
      </c>
      <c r="D888" s="405" t="s">
        <v>1770</v>
      </c>
      <c r="E888" s="405" t="s">
        <v>249</v>
      </c>
      <c r="F888" s="405" t="s">
        <v>250</v>
      </c>
    </row>
    <row r="889" spans="1:6" x14ac:dyDescent="0.25">
      <c r="A889" s="405" t="s">
        <v>2191</v>
      </c>
      <c r="B889" t="s">
        <v>364</v>
      </c>
      <c r="C889" s="406" t="s">
        <v>2192</v>
      </c>
      <c r="D889" s="405" t="s">
        <v>1770</v>
      </c>
      <c r="E889" s="405" t="s">
        <v>249</v>
      </c>
      <c r="F889" s="405" t="s">
        <v>250</v>
      </c>
    </row>
    <row r="890" spans="1:6" x14ac:dyDescent="0.25">
      <c r="A890" s="405" t="s">
        <v>2193</v>
      </c>
      <c r="B890" t="s">
        <v>364</v>
      </c>
      <c r="C890" s="406" t="s">
        <v>2194</v>
      </c>
      <c r="D890" s="405" t="s">
        <v>1770</v>
      </c>
      <c r="E890" s="405" t="s">
        <v>249</v>
      </c>
      <c r="F890" s="405" t="s">
        <v>250</v>
      </c>
    </row>
    <row r="891" spans="1:6" x14ac:dyDescent="0.25">
      <c r="A891" s="405" t="s">
        <v>2195</v>
      </c>
      <c r="B891" t="s">
        <v>364</v>
      </c>
      <c r="C891" s="406" t="s">
        <v>2196</v>
      </c>
      <c r="D891" s="405" t="s">
        <v>1770</v>
      </c>
      <c r="E891" s="405" t="s">
        <v>249</v>
      </c>
      <c r="F891" s="405" t="s">
        <v>249</v>
      </c>
    </row>
    <row r="892" spans="1:6" x14ac:dyDescent="0.25">
      <c r="A892" s="405" t="s">
        <v>2197</v>
      </c>
      <c r="B892" t="s">
        <v>364</v>
      </c>
      <c r="C892" s="406" t="s">
        <v>2198</v>
      </c>
      <c r="D892" s="405" t="s">
        <v>1770</v>
      </c>
      <c r="E892" s="405" t="s">
        <v>249</v>
      </c>
      <c r="F892" s="405" t="s">
        <v>249</v>
      </c>
    </row>
    <row r="893" spans="1:6" x14ac:dyDescent="0.25">
      <c r="A893" s="405" t="s">
        <v>2199</v>
      </c>
      <c r="B893" t="s">
        <v>364</v>
      </c>
      <c r="C893" s="406" t="s">
        <v>2200</v>
      </c>
      <c r="D893" s="405" t="s">
        <v>1770</v>
      </c>
      <c r="E893" s="405" t="s">
        <v>249</v>
      </c>
      <c r="F893" s="405" t="s">
        <v>249</v>
      </c>
    </row>
    <row r="894" spans="1:6" x14ac:dyDescent="0.25">
      <c r="A894" s="405" t="s">
        <v>2201</v>
      </c>
      <c r="B894" t="s">
        <v>364</v>
      </c>
      <c r="C894" s="406" t="s">
        <v>2202</v>
      </c>
      <c r="D894" s="405" t="s">
        <v>1770</v>
      </c>
      <c r="E894" s="405" t="s">
        <v>249</v>
      </c>
      <c r="F894" s="405" t="s">
        <v>249</v>
      </c>
    </row>
    <row r="895" spans="1:6" x14ac:dyDescent="0.25">
      <c r="A895" s="405" t="s">
        <v>2203</v>
      </c>
      <c r="B895" t="s">
        <v>364</v>
      </c>
      <c r="C895" s="406" t="s">
        <v>2204</v>
      </c>
      <c r="D895" s="405" t="s">
        <v>1770</v>
      </c>
      <c r="E895" s="405" t="s">
        <v>249</v>
      </c>
      <c r="F895" s="405" t="s">
        <v>249</v>
      </c>
    </row>
    <row r="896" spans="1:6" x14ac:dyDescent="0.25">
      <c r="A896" s="405" t="s">
        <v>2205</v>
      </c>
      <c r="B896" t="s">
        <v>364</v>
      </c>
      <c r="C896" s="406" t="s">
        <v>2206</v>
      </c>
      <c r="D896" s="405" t="s">
        <v>1770</v>
      </c>
      <c r="E896" s="405" t="s">
        <v>249</v>
      </c>
      <c r="F896" s="405" t="s">
        <v>249</v>
      </c>
    </row>
    <row r="897" spans="1:6" x14ac:dyDescent="0.25">
      <c r="A897" s="405" t="s">
        <v>2207</v>
      </c>
      <c r="B897" t="s">
        <v>364</v>
      </c>
      <c r="C897" s="406" t="s">
        <v>2208</v>
      </c>
      <c r="D897" s="405" t="s">
        <v>1770</v>
      </c>
      <c r="E897" s="405" t="s">
        <v>249</v>
      </c>
      <c r="F897" s="405" t="s">
        <v>249</v>
      </c>
    </row>
    <row r="898" spans="1:6" x14ac:dyDescent="0.25">
      <c r="A898" s="405" t="s">
        <v>2209</v>
      </c>
      <c r="B898" t="s">
        <v>364</v>
      </c>
      <c r="C898" s="406" t="s">
        <v>2210</v>
      </c>
      <c r="D898" s="405" t="s">
        <v>1770</v>
      </c>
      <c r="E898" s="405" t="s">
        <v>249</v>
      </c>
      <c r="F898" s="405" t="s">
        <v>250</v>
      </c>
    </row>
    <row r="899" spans="1:6" x14ac:dyDescent="0.25">
      <c r="A899" s="405" t="s">
        <v>2211</v>
      </c>
      <c r="B899" t="s">
        <v>363</v>
      </c>
      <c r="C899" s="406" t="s">
        <v>2212</v>
      </c>
      <c r="D899" s="405" t="s">
        <v>396</v>
      </c>
      <c r="E899" s="405" t="s">
        <v>401</v>
      </c>
      <c r="F899" s="405" t="s">
        <v>249</v>
      </c>
    </row>
    <row r="900" spans="1:6" x14ac:dyDescent="0.25">
      <c r="A900" s="405" t="s">
        <v>2213</v>
      </c>
      <c r="B900" t="s">
        <v>363</v>
      </c>
      <c r="C900" s="406" t="s">
        <v>2214</v>
      </c>
      <c r="D900" s="405" t="s">
        <v>396</v>
      </c>
      <c r="E900" s="405" t="s">
        <v>401</v>
      </c>
      <c r="F900" s="405" t="s">
        <v>249</v>
      </c>
    </row>
    <row r="901" spans="1:6" x14ac:dyDescent="0.25">
      <c r="A901" s="405" t="s">
        <v>2215</v>
      </c>
      <c r="B901" t="s">
        <v>364</v>
      </c>
      <c r="C901" s="406" t="s">
        <v>2216</v>
      </c>
      <c r="D901" s="405" t="s">
        <v>1770</v>
      </c>
      <c r="E901" s="405" t="s">
        <v>249</v>
      </c>
      <c r="F901" s="405" t="s">
        <v>250</v>
      </c>
    </row>
    <row r="902" spans="1:6" x14ac:dyDescent="0.25">
      <c r="A902" s="405" t="s">
        <v>2217</v>
      </c>
      <c r="B902" t="s">
        <v>364</v>
      </c>
      <c r="C902" s="406" t="s">
        <v>2218</v>
      </c>
      <c r="D902" s="405" t="s">
        <v>1770</v>
      </c>
      <c r="E902" s="405" t="s">
        <v>249</v>
      </c>
      <c r="F902" s="405" t="s">
        <v>250</v>
      </c>
    </row>
    <row r="903" spans="1:6" x14ac:dyDescent="0.25">
      <c r="A903" s="405" t="s">
        <v>2219</v>
      </c>
      <c r="B903" t="s">
        <v>364</v>
      </c>
      <c r="C903" s="406" t="s">
        <v>2220</v>
      </c>
      <c r="D903" s="405" t="s">
        <v>1770</v>
      </c>
      <c r="E903" s="405" t="s">
        <v>249</v>
      </c>
      <c r="F903" s="405" t="s">
        <v>250</v>
      </c>
    </row>
    <row r="904" spans="1:6" x14ac:dyDescent="0.25">
      <c r="A904" s="405" t="s">
        <v>2221</v>
      </c>
      <c r="B904" t="s">
        <v>364</v>
      </c>
      <c r="C904" s="406" t="s">
        <v>2222</v>
      </c>
      <c r="D904" s="405" t="s">
        <v>1770</v>
      </c>
      <c r="E904" s="405" t="s">
        <v>249</v>
      </c>
      <c r="F904" s="405" t="s">
        <v>250</v>
      </c>
    </row>
    <row r="905" spans="1:6" x14ac:dyDescent="0.25">
      <c r="A905" s="405" t="s">
        <v>2223</v>
      </c>
      <c r="B905" t="s">
        <v>364</v>
      </c>
      <c r="C905" s="406" t="s">
        <v>2224</v>
      </c>
      <c r="D905" s="405" t="s">
        <v>1770</v>
      </c>
      <c r="E905" s="405" t="s">
        <v>249</v>
      </c>
      <c r="F905" s="405" t="s">
        <v>249</v>
      </c>
    </row>
    <row r="906" spans="1:6" x14ac:dyDescent="0.25">
      <c r="A906" s="405" t="s">
        <v>2225</v>
      </c>
      <c r="B906" t="s">
        <v>364</v>
      </c>
      <c r="C906" s="406" t="s">
        <v>2226</v>
      </c>
      <c r="D906" s="405" t="s">
        <v>1770</v>
      </c>
      <c r="E906" s="405" t="s">
        <v>249</v>
      </c>
      <c r="F906" s="405" t="s">
        <v>249</v>
      </c>
    </row>
    <row r="907" spans="1:6" x14ac:dyDescent="0.25">
      <c r="A907" s="405" t="s">
        <v>2227</v>
      </c>
      <c r="B907" t="s">
        <v>363</v>
      </c>
      <c r="C907" s="406" t="s">
        <v>2228</v>
      </c>
      <c r="D907" s="405" t="s">
        <v>396</v>
      </c>
      <c r="E907" s="405" t="s">
        <v>401</v>
      </c>
      <c r="F907" s="405" t="s">
        <v>249</v>
      </c>
    </row>
    <row r="908" spans="1:6" x14ac:dyDescent="0.25">
      <c r="A908" s="405" t="s">
        <v>2229</v>
      </c>
      <c r="B908" t="s">
        <v>364</v>
      </c>
      <c r="C908" s="406" t="s">
        <v>2230</v>
      </c>
      <c r="D908" s="405" t="s">
        <v>1770</v>
      </c>
      <c r="E908" s="405" t="s">
        <v>249</v>
      </c>
      <c r="F908" s="405" t="s">
        <v>249</v>
      </c>
    </row>
    <row r="909" spans="1:6" x14ac:dyDescent="0.25">
      <c r="A909" s="405" t="s">
        <v>2231</v>
      </c>
      <c r="B909" t="s">
        <v>364</v>
      </c>
      <c r="C909" s="406" t="s">
        <v>2232</v>
      </c>
      <c r="D909" s="405" t="s">
        <v>1770</v>
      </c>
      <c r="E909" s="405" t="s">
        <v>249</v>
      </c>
      <c r="F909" s="405" t="s">
        <v>249</v>
      </c>
    </row>
    <row r="910" spans="1:6" x14ac:dyDescent="0.25">
      <c r="A910" s="405" t="s">
        <v>2233</v>
      </c>
      <c r="B910" t="s">
        <v>364</v>
      </c>
      <c r="C910" s="406" t="s">
        <v>2234</v>
      </c>
      <c r="D910" s="405" t="s">
        <v>1770</v>
      </c>
      <c r="E910" s="405" t="s">
        <v>249</v>
      </c>
      <c r="F910" s="405" t="s">
        <v>249</v>
      </c>
    </row>
    <row r="911" spans="1:6" x14ac:dyDescent="0.25">
      <c r="A911" s="405" t="s">
        <v>2235</v>
      </c>
      <c r="B911" t="s">
        <v>364</v>
      </c>
      <c r="C911" s="406" t="s">
        <v>2236</v>
      </c>
      <c r="D911" s="405" t="s">
        <v>1770</v>
      </c>
      <c r="E911" s="405" t="s">
        <v>249</v>
      </c>
      <c r="F911" s="405" t="s">
        <v>250</v>
      </c>
    </row>
    <row r="912" spans="1:6" x14ac:dyDescent="0.25">
      <c r="A912" s="405" t="s">
        <v>2237</v>
      </c>
      <c r="B912" t="s">
        <v>364</v>
      </c>
      <c r="C912" s="406" t="s">
        <v>2238</v>
      </c>
      <c r="D912" s="405" t="s">
        <v>1770</v>
      </c>
      <c r="E912" s="405" t="s">
        <v>249</v>
      </c>
      <c r="F912" s="405" t="s">
        <v>249</v>
      </c>
    </row>
    <row r="913" spans="1:6" x14ac:dyDescent="0.25">
      <c r="A913" s="405" t="s">
        <v>2239</v>
      </c>
      <c r="B913" t="s">
        <v>364</v>
      </c>
      <c r="C913" s="406" t="s">
        <v>2240</v>
      </c>
      <c r="D913" s="405" t="s">
        <v>1770</v>
      </c>
      <c r="E913" s="405" t="s">
        <v>249</v>
      </c>
      <c r="F913" s="405" t="s">
        <v>250</v>
      </c>
    </row>
    <row r="914" spans="1:6" x14ac:dyDescent="0.25">
      <c r="A914" s="405" t="s">
        <v>2241</v>
      </c>
      <c r="B914" t="s">
        <v>364</v>
      </c>
      <c r="C914" s="406" t="s">
        <v>2242</v>
      </c>
      <c r="D914" s="405" t="s">
        <v>1770</v>
      </c>
      <c r="E914" s="405" t="s">
        <v>249</v>
      </c>
      <c r="F914" s="405" t="s">
        <v>249</v>
      </c>
    </row>
    <row r="915" spans="1:6" x14ac:dyDescent="0.25">
      <c r="A915" s="405" t="s">
        <v>2243</v>
      </c>
      <c r="B915" t="s">
        <v>364</v>
      </c>
      <c r="C915" s="406" t="s">
        <v>2244</v>
      </c>
      <c r="D915" s="405" t="s">
        <v>1770</v>
      </c>
      <c r="E915" s="405" t="s">
        <v>249</v>
      </c>
      <c r="F915" s="405" t="s">
        <v>249</v>
      </c>
    </row>
    <row r="916" spans="1:6" x14ac:dyDescent="0.25">
      <c r="A916" s="405" t="s">
        <v>2245</v>
      </c>
      <c r="B916" t="s">
        <v>364</v>
      </c>
      <c r="C916" s="406" t="s">
        <v>2246</v>
      </c>
      <c r="D916" s="405" t="s">
        <v>1770</v>
      </c>
      <c r="E916" s="405" t="s">
        <v>249</v>
      </c>
      <c r="F916" s="405" t="s">
        <v>250</v>
      </c>
    </row>
    <row r="917" spans="1:6" x14ac:dyDescent="0.25">
      <c r="A917" s="405" t="s">
        <v>2247</v>
      </c>
      <c r="B917" t="s">
        <v>364</v>
      </c>
      <c r="C917" s="406" t="s">
        <v>2248</v>
      </c>
      <c r="D917" s="405" t="s">
        <v>1770</v>
      </c>
      <c r="E917" s="405" t="s">
        <v>249</v>
      </c>
      <c r="F917" s="405" t="s">
        <v>249</v>
      </c>
    </row>
    <row r="918" spans="1:6" x14ac:dyDescent="0.25">
      <c r="A918" s="405" t="s">
        <v>2249</v>
      </c>
      <c r="B918" t="s">
        <v>364</v>
      </c>
      <c r="C918" s="406" t="s">
        <v>2250</v>
      </c>
      <c r="D918" s="405" t="s">
        <v>1770</v>
      </c>
      <c r="E918" s="405" t="s">
        <v>249</v>
      </c>
      <c r="F918" s="405" t="s">
        <v>250</v>
      </c>
    </row>
    <row r="919" spans="1:6" x14ac:dyDescent="0.25">
      <c r="A919" s="405" t="s">
        <v>2251</v>
      </c>
      <c r="B919" t="s">
        <v>364</v>
      </c>
      <c r="C919" s="406" t="s">
        <v>2252</v>
      </c>
      <c r="D919" s="405" t="s">
        <v>1770</v>
      </c>
      <c r="E919" s="405" t="s">
        <v>249</v>
      </c>
      <c r="F919" s="405" t="s">
        <v>249</v>
      </c>
    </row>
    <row r="920" spans="1:6" x14ac:dyDescent="0.25">
      <c r="A920" s="405" t="s">
        <v>2253</v>
      </c>
      <c r="B920" t="s">
        <v>364</v>
      </c>
      <c r="C920" s="406" t="s">
        <v>2254</v>
      </c>
      <c r="D920" s="405" t="s">
        <v>1770</v>
      </c>
      <c r="E920" s="405" t="s">
        <v>249</v>
      </c>
      <c r="F920" s="405" t="s">
        <v>250</v>
      </c>
    </row>
    <row r="921" spans="1:6" x14ac:dyDescent="0.25">
      <c r="A921" s="405" t="s">
        <v>2255</v>
      </c>
      <c r="B921" t="s">
        <v>364</v>
      </c>
      <c r="C921" s="406" t="s">
        <v>2256</v>
      </c>
      <c r="D921" s="405" t="s">
        <v>1770</v>
      </c>
      <c r="E921" s="405" t="s">
        <v>249</v>
      </c>
      <c r="F921" s="405" t="s">
        <v>249</v>
      </c>
    </row>
    <row r="922" spans="1:6" x14ac:dyDescent="0.25">
      <c r="A922" s="405" t="s">
        <v>2257</v>
      </c>
      <c r="B922" t="s">
        <v>364</v>
      </c>
      <c r="C922" s="406" t="s">
        <v>2258</v>
      </c>
      <c r="D922" s="405" t="s">
        <v>1770</v>
      </c>
      <c r="E922" s="405" t="s">
        <v>249</v>
      </c>
      <c r="F922" s="405" t="s">
        <v>250</v>
      </c>
    </row>
    <row r="923" spans="1:6" x14ac:dyDescent="0.25">
      <c r="A923" s="405" t="s">
        <v>2259</v>
      </c>
      <c r="B923" t="s">
        <v>364</v>
      </c>
      <c r="C923" s="406" t="s">
        <v>2260</v>
      </c>
      <c r="D923" s="405" t="s">
        <v>1770</v>
      </c>
      <c r="E923" s="405" t="s">
        <v>249</v>
      </c>
      <c r="F923" s="405" t="s">
        <v>249</v>
      </c>
    </row>
    <row r="924" spans="1:6" x14ac:dyDescent="0.25">
      <c r="A924" s="405" t="s">
        <v>2261</v>
      </c>
      <c r="B924" t="s">
        <v>364</v>
      </c>
      <c r="C924" s="406" t="s">
        <v>2262</v>
      </c>
      <c r="D924" s="405" t="s">
        <v>1770</v>
      </c>
      <c r="E924" s="405" t="s">
        <v>249</v>
      </c>
      <c r="F924" s="405" t="s">
        <v>250</v>
      </c>
    </row>
    <row r="925" spans="1:6" x14ac:dyDescent="0.25">
      <c r="A925" s="405" t="s">
        <v>2263</v>
      </c>
      <c r="B925" t="s">
        <v>364</v>
      </c>
      <c r="C925" s="406" t="s">
        <v>2264</v>
      </c>
      <c r="D925" s="405" t="s">
        <v>1770</v>
      </c>
      <c r="E925" s="405" t="s">
        <v>249</v>
      </c>
      <c r="F925" s="405" t="s">
        <v>250</v>
      </c>
    </row>
    <row r="926" spans="1:6" x14ac:dyDescent="0.25">
      <c r="A926" s="405" t="s">
        <v>2265</v>
      </c>
      <c r="B926" t="s">
        <v>364</v>
      </c>
      <c r="C926" s="406" t="s">
        <v>2266</v>
      </c>
      <c r="D926" s="405" t="s">
        <v>1770</v>
      </c>
      <c r="E926" s="405" t="s">
        <v>249</v>
      </c>
      <c r="F926" s="405" t="s">
        <v>250</v>
      </c>
    </row>
    <row r="927" spans="1:6" x14ac:dyDescent="0.25">
      <c r="A927" s="405" t="s">
        <v>2267</v>
      </c>
      <c r="B927" t="s">
        <v>364</v>
      </c>
      <c r="C927" s="406" t="s">
        <v>2268</v>
      </c>
      <c r="D927" s="405" t="s">
        <v>1770</v>
      </c>
      <c r="E927" s="405" t="s">
        <v>249</v>
      </c>
      <c r="F927" s="405" t="s">
        <v>249</v>
      </c>
    </row>
    <row r="928" spans="1:6" x14ac:dyDescent="0.25">
      <c r="A928" s="405" t="s">
        <v>2269</v>
      </c>
      <c r="B928" t="s">
        <v>364</v>
      </c>
      <c r="C928" s="406" t="s">
        <v>2270</v>
      </c>
      <c r="D928" s="405" t="s">
        <v>1770</v>
      </c>
      <c r="E928" s="405" t="s">
        <v>249</v>
      </c>
      <c r="F928" s="405" t="s">
        <v>249</v>
      </c>
    </row>
    <row r="929" spans="1:6" x14ac:dyDescent="0.25">
      <c r="A929" s="405" t="s">
        <v>2271</v>
      </c>
      <c r="B929" t="s">
        <v>364</v>
      </c>
      <c r="C929" s="406" t="s">
        <v>2272</v>
      </c>
      <c r="D929" s="405" t="s">
        <v>1770</v>
      </c>
      <c r="E929" s="405" t="s">
        <v>249</v>
      </c>
      <c r="F929" s="405" t="s">
        <v>250</v>
      </c>
    </row>
    <row r="930" spans="1:6" x14ac:dyDescent="0.25">
      <c r="A930" s="405" t="s">
        <v>2273</v>
      </c>
      <c r="B930" t="s">
        <v>364</v>
      </c>
      <c r="C930" s="406" t="s">
        <v>2274</v>
      </c>
      <c r="D930" s="405" t="s">
        <v>1770</v>
      </c>
      <c r="E930" s="405" t="s">
        <v>249</v>
      </c>
      <c r="F930" s="405" t="s">
        <v>250</v>
      </c>
    </row>
    <row r="931" spans="1:6" x14ac:dyDescent="0.25">
      <c r="A931" s="405" t="s">
        <v>2275</v>
      </c>
      <c r="B931" t="s">
        <v>364</v>
      </c>
      <c r="C931" s="406" t="s">
        <v>2276</v>
      </c>
      <c r="D931" s="405" t="s">
        <v>1770</v>
      </c>
      <c r="E931" s="405" t="s">
        <v>249</v>
      </c>
      <c r="F931" s="405" t="s">
        <v>250</v>
      </c>
    </row>
    <row r="932" spans="1:6" x14ac:dyDescent="0.25">
      <c r="A932" s="405" t="s">
        <v>2277</v>
      </c>
      <c r="B932" t="s">
        <v>364</v>
      </c>
      <c r="C932" s="406" t="s">
        <v>2278</v>
      </c>
      <c r="D932" s="405" t="s">
        <v>1770</v>
      </c>
      <c r="E932" s="405" t="s">
        <v>249</v>
      </c>
      <c r="F932" s="405" t="s">
        <v>249</v>
      </c>
    </row>
    <row r="933" spans="1:6" x14ac:dyDescent="0.25">
      <c r="A933" s="405" t="s">
        <v>2279</v>
      </c>
      <c r="B933" t="s">
        <v>364</v>
      </c>
      <c r="C933" s="406" t="s">
        <v>2280</v>
      </c>
      <c r="D933" s="405" t="s">
        <v>1770</v>
      </c>
      <c r="E933" s="405" t="s">
        <v>249</v>
      </c>
      <c r="F933" s="405" t="s">
        <v>250</v>
      </c>
    </row>
    <row r="934" spans="1:6" x14ac:dyDescent="0.25">
      <c r="A934" s="405" t="s">
        <v>2281</v>
      </c>
      <c r="B934" t="s">
        <v>364</v>
      </c>
      <c r="C934" s="406" t="s">
        <v>2282</v>
      </c>
      <c r="D934" s="405" t="s">
        <v>1770</v>
      </c>
      <c r="E934" s="405" t="s">
        <v>249</v>
      </c>
      <c r="F934" s="405" t="s">
        <v>250</v>
      </c>
    </row>
    <row r="935" spans="1:6" x14ac:dyDescent="0.25">
      <c r="A935" s="405" t="s">
        <v>2283</v>
      </c>
      <c r="B935" t="s">
        <v>363</v>
      </c>
      <c r="C935" s="406" t="s">
        <v>2284</v>
      </c>
      <c r="D935" s="405" t="s">
        <v>396</v>
      </c>
      <c r="E935" s="405" t="s">
        <v>401</v>
      </c>
      <c r="F935" s="405" t="s">
        <v>250</v>
      </c>
    </row>
    <row r="936" spans="1:6" x14ac:dyDescent="0.25">
      <c r="A936" s="405" t="s">
        <v>2285</v>
      </c>
      <c r="B936" t="s">
        <v>364</v>
      </c>
      <c r="C936" s="406" t="s">
        <v>2286</v>
      </c>
      <c r="D936" s="405" t="s">
        <v>1770</v>
      </c>
      <c r="E936" s="405" t="s">
        <v>249</v>
      </c>
      <c r="F936" s="405" t="s">
        <v>249</v>
      </c>
    </row>
    <row r="937" spans="1:6" x14ac:dyDescent="0.25">
      <c r="A937" s="405" t="s">
        <v>2287</v>
      </c>
      <c r="B937" t="s">
        <v>364</v>
      </c>
      <c r="C937" s="406" t="s">
        <v>2288</v>
      </c>
      <c r="D937" s="405" t="s">
        <v>1770</v>
      </c>
      <c r="E937" s="405" t="s">
        <v>249</v>
      </c>
      <c r="F937" s="405" t="s">
        <v>249</v>
      </c>
    </row>
    <row r="938" spans="1:6" x14ac:dyDescent="0.25">
      <c r="A938" s="405" t="s">
        <v>2289</v>
      </c>
      <c r="B938" t="s">
        <v>364</v>
      </c>
      <c r="C938" s="406" t="s">
        <v>2290</v>
      </c>
      <c r="D938" s="405" t="s">
        <v>1770</v>
      </c>
      <c r="E938" s="405" t="s">
        <v>249</v>
      </c>
      <c r="F938" s="405" t="s">
        <v>250</v>
      </c>
    </row>
    <row r="939" spans="1:6" x14ac:dyDescent="0.25">
      <c r="A939" s="405" t="s">
        <v>2291</v>
      </c>
      <c r="B939" t="s">
        <v>364</v>
      </c>
      <c r="C939" s="406" t="s">
        <v>2292</v>
      </c>
      <c r="D939" s="405" t="s">
        <v>1770</v>
      </c>
      <c r="E939" s="405" t="s">
        <v>249</v>
      </c>
      <c r="F939" s="405" t="s">
        <v>249</v>
      </c>
    </row>
    <row r="940" spans="1:6" x14ac:dyDescent="0.25">
      <c r="A940" s="405" t="s">
        <v>2293</v>
      </c>
      <c r="B940" t="s">
        <v>364</v>
      </c>
      <c r="C940" s="406" t="s">
        <v>2294</v>
      </c>
      <c r="D940" s="405" t="s">
        <v>1770</v>
      </c>
      <c r="E940" s="405" t="s">
        <v>249</v>
      </c>
      <c r="F940" s="405" t="s">
        <v>250</v>
      </c>
    </row>
    <row r="941" spans="1:6" x14ac:dyDescent="0.25">
      <c r="A941" s="405" t="s">
        <v>2295</v>
      </c>
      <c r="B941" t="s">
        <v>364</v>
      </c>
      <c r="C941" s="406" t="s">
        <v>2296</v>
      </c>
      <c r="D941" s="405" t="s">
        <v>1770</v>
      </c>
      <c r="E941" s="405" t="s">
        <v>249</v>
      </c>
      <c r="F941" s="405" t="s">
        <v>249</v>
      </c>
    </row>
    <row r="942" spans="1:6" x14ac:dyDescent="0.25">
      <c r="A942" s="405" t="s">
        <v>2297</v>
      </c>
      <c r="B942" t="s">
        <v>364</v>
      </c>
      <c r="C942" s="406" t="s">
        <v>2298</v>
      </c>
      <c r="D942" s="405" t="s">
        <v>1770</v>
      </c>
      <c r="E942" s="405" t="s">
        <v>249</v>
      </c>
      <c r="F942" s="405" t="s">
        <v>250</v>
      </c>
    </row>
    <row r="943" spans="1:6" x14ac:dyDescent="0.25">
      <c r="A943" s="405" t="s">
        <v>2299</v>
      </c>
      <c r="B943" t="s">
        <v>364</v>
      </c>
      <c r="C943" s="406" t="s">
        <v>2300</v>
      </c>
      <c r="D943" s="405" t="s">
        <v>1770</v>
      </c>
      <c r="E943" s="405" t="s">
        <v>249</v>
      </c>
      <c r="F943" s="405" t="s">
        <v>250</v>
      </c>
    </row>
    <row r="944" spans="1:6" x14ac:dyDescent="0.25">
      <c r="A944" s="405" t="s">
        <v>2301</v>
      </c>
      <c r="B944" t="s">
        <v>364</v>
      </c>
      <c r="C944" s="406" t="s">
        <v>2302</v>
      </c>
      <c r="D944" s="405" t="s">
        <v>1770</v>
      </c>
      <c r="E944" s="405" t="s">
        <v>249</v>
      </c>
      <c r="F944" s="405" t="s">
        <v>249</v>
      </c>
    </row>
    <row r="945" spans="1:6" x14ac:dyDescent="0.25">
      <c r="A945" s="405" t="s">
        <v>2303</v>
      </c>
      <c r="B945" t="s">
        <v>364</v>
      </c>
      <c r="C945" s="406" t="s">
        <v>2304</v>
      </c>
      <c r="D945" s="405" t="s">
        <v>1770</v>
      </c>
      <c r="E945" s="405" t="s">
        <v>249</v>
      </c>
      <c r="F945" s="405" t="s">
        <v>249</v>
      </c>
    </row>
    <row r="946" spans="1:6" x14ac:dyDescent="0.25">
      <c r="A946" s="405" t="s">
        <v>2305</v>
      </c>
      <c r="B946" t="s">
        <v>364</v>
      </c>
      <c r="C946" s="406" t="s">
        <v>2306</v>
      </c>
      <c r="D946" s="405" t="s">
        <v>1770</v>
      </c>
      <c r="E946" s="405" t="s">
        <v>249</v>
      </c>
      <c r="F946" s="405" t="s">
        <v>249</v>
      </c>
    </row>
    <row r="947" spans="1:6" x14ac:dyDescent="0.25">
      <c r="A947" s="405" t="s">
        <v>2307</v>
      </c>
      <c r="B947" t="s">
        <v>364</v>
      </c>
      <c r="C947" s="406" t="s">
        <v>2308</v>
      </c>
      <c r="D947" s="405" t="s">
        <v>1770</v>
      </c>
      <c r="E947" s="405" t="s">
        <v>249</v>
      </c>
      <c r="F947" s="405" t="s">
        <v>250</v>
      </c>
    </row>
    <row r="948" spans="1:6" x14ac:dyDescent="0.25">
      <c r="A948" s="405" t="s">
        <v>2309</v>
      </c>
      <c r="B948" t="s">
        <v>364</v>
      </c>
      <c r="C948" s="406" t="s">
        <v>2310</v>
      </c>
      <c r="D948" s="405" t="s">
        <v>1770</v>
      </c>
      <c r="E948" s="405" t="s">
        <v>249</v>
      </c>
      <c r="F948" s="405" t="s">
        <v>249</v>
      </c>
    </row>
    <row r="949" spans="1:6" x14ac:dyDescent="0.25">
      <c r="A949" s="405" t="s">
        <v>2311</v>
      </c>
      <c r="B949" t="s">
        <v>364</v>
      </c>
      <c r="C949" s="406" t="s">
        <v>2312</v>
      </c>
      <c r="D949" s="405" t="s">
        <v>1770</v>
      </c>
      <c r="E949" s="405" t="s">
        <v>249</v>
      </c>
      <c r="F949" s="405" t="s">
        <v>250</v>
      </c>
    </row>
    <row r="950" spans="1:6" x14ac:dyDescent="0.25">
      <c r="A950" s="405" t="s">
        <v>2313</v>
      </c>
      <c r="B950" t="s">
        <v>364</v>
      </c>
      <c r="C950" s="406" t="s">
        <v>2314</v>
      </c>
      <c r="D950" s="405" t="s">
        <v>1770</v>
      </c>
      <c r="E950" s="405" t="s">
        <v>249</v>
      </c>
      <c r="F950" s="405" t="s">
        <v>250</v>
      </c>
    </row>
    <row r="951" spans="1:6" x14ac:dyDescent="0.25">
      <c r="A951" s="405" t="s">
        <v>2315</v>
      </c>
      <c r="B951" t="s">
        <v>364</v>
      </c>
      <c r="C951" s="406" t="s">
        <v>2316</v>
      </c>
      <c r="D951" s="405" t="s">
        <v>1770</v>
      </c>
      <c r="E951" s="405" t="s">
        <v>249</v>
      </c>
      <c r="F951" s="405" t="s">
        <v>249</v>
      </c>
    </row>
    <row r="952" spans="1:6" x14ac:dyDescent="0.25">
      <c r="A952" s="405" t="s">
        <v>2317</v>
      </c>
      <c r="B952" t="s">
        <v>364</v>
      </c>
      <c r="C952" s="406" t="s">
        <v>2318</v>
      </c>
      <c r="D952" s="405" t="s">
        <v>1770</v>
      </c>
      <c r="E952" s="405" t="s">
        <v>1380</v>
      </c>
      <c r="F952" s="405" t="s">
        <v>249</v>
      </c>
    </row>
    <row r="953" spans="1:6" x14ac:dyDescent="0.25">
      <c r="A953" s="405" t="s">
        <v>2319</v>
      </c>
      <c r="B953" t="s">
        <v>364</v>
      </c>
      <c r="C953" s="406" t="s">
        <v>2320</v>
      </c>
      <c r="D953" s="405" t="s">
        <v>1770</v>
      </c>
      <c r="E953" s="405" t="s">
        <v>1770</v>
      </c>
      <c r="F953" s="405" t="s">
        <v>249</v>
      </c>
    </row>
    <row r="954" spans="1:6" x14ac:dyDescent="0.25">
      <c r="A954" s="405" t="s">
        <v>2321</v>
      </c>
      <c r="B954" t="s">
        <v>364</v>
      </c>
      <c r="C954" s="406" t="s">
        <v>2322</v>
      </c>
      <c r="D954" s="405" t="s">
        <v>1770</v>
      </c>
      <c r="E954" s="405" t="s">
        <v>1770</v>
      </c>
      <c r="F954" s="405" t="s">
        <v>249</v>
      </c>
    </row>
    <row r="955" spans="1:6" x14ac:dyDescent="0.25">
      <c r="A955" s="405" t="s">
        <v>2323</v>
      </c>
      <c r="B955" t="s">
        <v>364</v>
      </c>
      <c r="C955" s="406" t="s">
        <v>2324</v>
      </c>
      <c r="D955" s="405" t="s">
        <v>1770</v>
      </c>
      <c r="E955" s="405" t="s">
        <v>1770</v>
      </c>
      <c r="F955" s="405" t="s">
        <v>249</v>
      </c>
    </row>
    <row r="956" spans="1:6" x14ac:dyDescent="0.25">
      <c r="A956" s="405" t="s">
        <v>2325</v>
      </c>
      <c r="B956" t="s">
        <v>364</v>
      </c>
      <c r="C956" s="406" t="s">
        <v>2326</v>
      </c>
      <c r="D956" s="405" t="s">
        <v>1770</v>
      </c>
      <c r="E956" s="405" t="s">
        <v>1770</v>
      </c>
      <c r="F956" s="405" t="s">
        <v>249</v>
      </c>
    </row>
    <row r="957" spans="1:6" x14ac:dyDescent="0.25">
      <c r="A957" s="405" t="s">
        <v>2327</v>
      </c>
      <c r="B957" t="s">
        <v>364</v>
      </c>
      <c r="C957" s="406" t="s">
        <v>2328</v>
      </c>
      <c r="D957" s="405" t="s">
        <v>1770</v>
      </c>
      <c r="E957" s="405" t="s">
        <v>251</v>
      </c>
      <c r="F957" s="405" t="s">
        <v>249</v>
      </c>
    </row>
    <row r="958" spans="1:6" x14ac:dyDescent="0.25">
      <c r="A958" s="405" t="s">
        <v>2329</v>
      </c>
      <c r="B958" t="s">
        <v>364</v>
      </c>
      <c r="C958" s="406" t="s">
        <v>2330</v>
      </c>
      <c r="D958" s="405" t="s">
        <v>1770</v>
      </c>
      <c r="E958" s="405" t="s">
        <v>1380</v>
      </c>
      <c r="F958" s="405" t="s">
        <v>249</v>
      </c>
    </row>
    <row r="959" spans="1:6" x14ac:dyDescent="0.25">
      <c r="A959" s="405" t="s">
        <v>2331</v>
      </c>
      <c r="B959" t="s">
        <v>364</v>
      </c>
      <c r="C959" s="406" t="s">
        <v>2332</v>
      </c>
      <c r="D959" s="405" t="s">
        <v>1770</v>
      </c>
      <c r="E959" s="405" t="s">
        <v>2333</v>
      </c>
      <c r="F959" s="405" t="s">
        <v>249</v>
      </c>
    </row>
    <row r="960" spans="1:6" x14ac:dyDescent="0.25">
      <c r="A960" s="405" t="s">
        <v>2334</v>
      </c>
      <c r="B960" t="s">
        <v>364</v>
      </c>
      <c r="C960" s="406" t="s">
        <v>2335</v>
      </c>
      <c r="D960" s="405" t="s">
        <v>1770</v>
      </c>
      <c r="E960" s="405" t="s">
        <v>1380</v>
      </c>
      <c r="F960" s="405" t="s">
        <v>249</v>
      </c>
    </row>
    <row r="961" spans="1:6" x14ac:dyDescent="0.25">
      <c r="A961" s="405" t="s">
        <v>2336</v>
      </c>
      <c r="B961" t="s">
        <v>365</v>
      </c>
      <c r="C961" s="406" t="s">
        <v>86</v>
      </c>
      <c r="D961" s="405" t="s">
        <v>365</v>
      </c>
      <c r="E961" s="405" t="s">
        <v>365</v>
      </c>
      <c r="F961" s="405" t="s">
        <v>249</v>
      </c>
    </row>
    <row r="962" spans="1:6" x14ac:dyDescent="0.25">
      <c r="A962" s="405" t="s">
        <v>2337</v>
      </c>
      <c r="B962" t="s">
        <v>363</v>
      </c>
      <c r="C962" s="406" t="s">
        <v>2338</v>
      </c>
      <c r="D962" s="405" t="s">
        <v>396</v>
      </c>
      <c r="E962" s="405" t="s">
        <v>1380</v>
      </c>
      <c r="F962" s="405" t="s">
        <v>1770</v>
      </c>
    </row>
    <row r="963" spans="1:6" x14ac:dyDescent="0.25">
      <c r="A963" s="405" t="s">
        <v>2339</v>
      </c>
      <c r="B963" t="s">
        <v>364</v>
      </c>
      <c r="C963" s="406" t="s">
        <v>2340</v>
      </c>
      <c r="D963" s="405" t="s">
        <v>1770</v>
      </c>
      <c r="E963" s="405" t="s">
        <v>1380</v>
      </c>
      <c r="F963" s="405" t="s">
        <v>1770</v>
      </c>
    </row>
    <row r="964" spans="1:6" x14ac:dyDescent="0.25">
      <c r="A964" s="405" t="s">
        <v>2341</v>
      </c>
      <c r="B964" t="s">
        <v>364</v>
      </c>
      <c r="C964" s="406" t="s">
        <v>2342</v>
      </c>
      <c r="D964" s="405" t="s">
        <v>1770</v>
      </c>
      <c r="E964" s="405" t="s">
        <v>1380</v>
      </c>
      <c r="F964" s="405" t="s">
        <v>1770</v>
      </c>
    </row>
    <row r="965" spans="1:6" x14ac:dyDescent="0.25">
      <c r="A965" s="405" t="s">
        <v>2343</v>
      </c>
      <c r="B965" t="s">
        <v>364</v>
      </c>
      <c r="C965" s="406" t="s">
        <v>2344</v>
      </c>
      <c r="D965" s="405" t="s">
        <v>1770</v>
      </c>
      <c r="E965" s="405" t="s">
        <v>1380</v>
      </c>
      <c r="F965" s="405" t="s">
        <v>1770</v>
      </c>
    </row>
    <row r="966" spans="1:6" x14ac:dyDescent="0.25">
      <c r="A966" s="405" t="s">
        <v>2345</v>
      </c>
      <c r="B966" t="s">
        <v>363</v>
      </c>
      <c r="C966" s="406" t="s">
        <v>2346</v>
      </c>
      <c r="D966" s="405" t="s">
        <v>396</v>
      </c>
      <c r="E966" s="405" t="s">
        <v>401</v>
      </c>
      <c r="F966" s="405" t="s">
        <v>250</v>
      </c>
    </row>
    <row r="967" spans="1:6" x14ac:dyDescent="0.25">
      <c r="A967" s="405" t="s">
        <v>2347</v>
      </c>
      <c r="B967" t="s">
        <v>363</v>
      </c>
      <c r="C967" s="406" t="s">
        <v>2348</v>
      </c>
      <c r="D967" s="405" t="s">
        <v>396</v>
      </c>
      <c r="E967" s="405" t="s">
        <v>396</v>
      </c>
      <c r="F967" s="405" t="s">
        <v>249</v>
      </c>
    </row>
    <row r="968" spans="1:6" x14ac:dyDescent="0.25">
      <c r="A968" s="405" t="s">
        <v>2349</v>
      </c>
      <c r="B968" t="s">
        <v>363</v>
      </c>
      <c r="C968" s="406" t="s">
        <v>2350</v>
      </c>
      <c r="D968" s="405" t="s">
        <v>396</v>
      </c>
      <c r="E968" s="405" t="s">
        <v>396</v>
      </c>
      <c r="F968" s="405" t="s">
        <v>250</v>
      </c>
    </row>
    <row r="969" spans="1:6" x14ac:dyDescent="0.25">
      <c r="A969" s="405" t="s">
        <v>2351</v>
      </c>
      <c r="B969" t="s">
        <v>363</v>
      </c>
      <c r="C969" s="406" t="s">
        <v>2352</v>
      </c>
      <c r="D969" s="405" t="s">
        <v>396</v>
      </c>
      <c r="E969" s="405" t="s">
        <v>396</v>
      </c>
      <c r="F969" s="405" t="s">
        <v>250</v>
      </c>
    </row>
    <row r="970" spans="1:6" x14ac:dyDescent="0.25">
      <c r="A970" s="405" t="s">
        <v>2353</v>
      </c>
      <c r="B970" t="s">
        <v>363</v>
      </c>
      <c r="C970" s="406" t="s">
        <v>2354</v>
      </c>
      <c r="D970" s="405" t="s">
        <v>396</v>
      </c>
      <c r="E970" s="405" t="s">
        <v>396</v>
      </c>
      <c r="F970" s="405" t="s">
        <v>249</v>
      </c>
    </row>
    <row r="971" spans="1:6" x14ac:dyDescent="0.25">
      <c r="A971" s="405" t="s">
        <v>2355</v>
      </c>
      <c r="B971" t="s">
        <v>363</v>
      </c>
      <c r="C971" s="406" t="s">
        <v>2356</v>
      </c>
      <c r="D971" s="405" t="s">
        <v>396</v>
      </c>
      <c r="E971" s="405" t="s">
        <v>396</v>
      </c>
      <c r="F971" s="405" t="s">
        <v>250</v>
      </c>
    </row>
    <row r="972" spans="1:6" x14ac:dyDescent="0.25">
      <c r="A972" s="405" t="s">
        <v>2357</v>
      </c>
      <c r="B972" t="s">
        <v>363</v>
      </c>
      <c r="C972" s="406" t="s">
        <v>2358</v>
      </c>
      <c r="D972" s="405" t="s">
        <v>396</v>
      </c>
      <c r="E972" s="405" t="s">
        <v>401</v>
      </c>
      <c r="F972" s="405" t="s">
        <v>249</v>
      </c>
    </row>
    <row r="973" spans="1:6" x14ac:dyDescent="0.25">
      <c r="A973" s="405" t="s">
        <v>2359</v>
      </c>
      <c r="B973" t="s">
        <v>363</v>
      </c>
      <c r="C973" s="406" t="s">
        <v>2360</v>
      </c>
      <c r="D973" s="405" t="s">
        <v>396</v>
      </c>
      <c r="E973" s="405" t="s">
        <v>401</v>
      </c>
      <c r="F973" s="405" t="s">
        <v>250</v>
      </c>
    </row>
    <row r="974" spans="1:6" x14ac:dyDescent="0.25">
      <c r="A974" s="405" t="s">
        <v>2361</v>
      </c>
      <c r="B974" t="s">
        <v>363</v>
      </c>
      <c r="C974" s="406" t="s">
        <v>2362</v>
      </c>
      <c r="D974" s="405" t="s">
        <v>396</v>
      </c>
      <c r="E974" s="405" t="s">
        <v>396</v>
      </c>
      <c r="F974" s="405" t="s">
        <v>249</v>
      </c>
    </row>
    <row r="975" spans="1:6" x14ac:dyDescent="0.25">
      <c r="A975" s="405" t="s">
        <v>2363</v>
      </c>
      <c r="B975" t="s">
        <v>363</v>
      </c>
      <c r="C975" s="406" t="s">
        <v>2364</v>
      </c>
      <c r="D975" s="405" t="s">
        <v>396</v>
      </c>
      <c r="E975" s="405" t="s">
        <v>396</v>
      </c>
      <c r="F975" s="405" t="s">
        <v>249</v>
      </c>
    </row>
    <row r="976" spans="1:6" x14ac:dyDescent="0.25">
      <c r="A976" s="405" t="s">
        <v>2365</v>
      </c>
      <c r="B976" t="s">
        <v>363</v>
      </c>
      <c r="C976" s="406" t="s">
        <v>2366</v>
      </c>
      <c r="D976" s="405" t="s">
        <v>396</v>
      </c>
      <c r="E976" s="405" t="s">
        <v>396</v>
      </c>
      <c r="F976" s="405" t="s">
        <v>250</v>
      </c>
    </row>
    <row r="977" spans="1:6" x14ac:dyDescent="0.25">
      <c r="A977" s="405" t="s">
        <v>2367</v>
      </c>
      <c r="B977" t="s">
        <v>363</v>
      </c>
      <c r="C977" s="406" t="s">
        <v>2368</v>
      </c>
      <c r="D977" s="405" t="s">
        <v>396</v>
      </c>
      <c r="E977" s="405" t="s">
        <v>396</v>
      </c>
      <c r="F977" s="405" t="s">
        <v>250</v>
      </c>
    </row>
    <row r="978" spans="1:6" x14ac:dyDescent="0.25">
      <c r="A978" s="405" t="s">
        <v>2369</v>
      </c>
      <c r="B978" t="s">
        <v>363</v>
      </c>
      <c r="C978" s="406" t="s">
        <v>2370</v>
      </c>
      <c r="D978" s="405" t="s">
        <v>396</v>
      </c>
      <c r="E978" s="405" t="s">
        <v>396</v>
      </c>
      <c r="F978" s="405" t="s">
        <v>250</v>
      </c>
    </row>
    <row r="979" spans="1:6" x14ac:dyDescent="0.25">
      <c r="A979" s="405" t="s">
        <v>2371</v>
      </c>
      <c r="B979" t="s">
        <v>363</v>
      </c>
      <c r="C979" s="406" t="s">
        <v>2372</v>
      </c>
      <c r="D979" s="405" t="s">
        <v>396</v>
      </c>
      <c r="E979" s="405" t="s">
        <v>401</v>
      </c>
      <c r="F979" s="405" t="s">
        <v>249</v>
      </c>
    </row>
    <row r="980" spans="1:6" x14ac:dyDescent="0.25">
      <c r="A980" s="405" t="s">
        <v>2373</v>
      </c>
      <c r="B980" t="s">
        <v>363</v>
      </c>
      <c r="C980" s="406" t="s">
        <v>2374</v>
      </c>
      <c r="D980" s="405" t="s">
        <v>396</v>
      </c>
      <c r="E980" s="405" t="s">
        <v>396</v>
      </c>
      <c r="F980" s="405" t="s">
        <v>249</v>
      </c>
    </row>
    <row r="981" spans="1:6" x14ac:dyDescent="0.25">
      <c r="A981" s="405" t="s">
        <v>2375</v>
      </c>
      <c r="B981" t="s">
        <v>363</v>
      </c>
      <c r="C981" s="406" t="s">
        <v>2376</v>
      </c>
      <c r="D981" s="405" t="s">
        <v>396</v>
      </c>
      <c r="E981" s="405" t="s">
        <v>396</v>
      </c>
      <c r="F981" s="405" t="s">
        <v>249</v>
      </c>
    </row>
    <row r="982" spans="1:6" x14ac:dyDescent="0.25">
      <c r="A982" s="405" t="s">
        <v>2377</v>
      </c>
      <c r="B982" t="s">
        <v>363</v>
      </c>
      <c r="C982" s="406" t="s">
        <v>2378</v>
      </c>
      <c r="D982" s="405" t="s">
        <v>396</v>
      </c>
      <c r="E982" s="405" t="s">
        <v>396</v>
      </c>
      <c r="F982" s="405" t="s">
        <v>249</v>
      </c>
    </row>
    <row r="983" spans="1:6" x14ac:dyDescent="0.25">
      <c r="A983" s="405" t="s">
        <v>2379</v>
      </c>
      <c r="B983" t="s">
        <v>363</v>
      </c>
      <c r="C983" s="406" t="s">
        <v>2380</v>
      </c>
      <c r="D983" s="405" t="s">
        <v>396</v>
      </c>
      <c r="E983" s="405" t="s">
        <v>396</v>
      </c>
      <c r="F983" s="405" t="s">
        <v>249</v>
      </c>
    </row>
    <row r="984" spans="1:6" x14ac:dyDescent="0.25">
      <c r="A984" s="405" t="s">
        <v>2381</v>
      </c>
      <c r="B984" t="s">
        <v>363</v>
      </c>
      <c r="C984" s="406" t="s">
        <v>2382</v>
      </c>
      <c r="D984" s="405" t="s">
        <v>396</v>
      </c>
      <c r="E984" s="405" t="s">
        <v>396</v>
      </c>
      <c r="F984" s="405" t="s">
        <v>250</v>
      </c>
    </row>
    <row r="985" spans="1:6" x14ac:dyDescent="0.25">
      <c r="A985" s="405" t="s">
        <v>2383</v>
      </c>
      <c r="B985" t="s">
        <v>363</v>
      </c>
      <c r="C985" s="406" t="s">
        <v>2384</v>
      </c>
      <c r="D985" s="405" t="s">
        <v>396</v>
      </c>
      <c r="E985" s="405" t="s">
        <v>396</v>
      </c>
      <c r="F985" s="405" t="s">
        <v>250</v>
      </c>
    </row>
    <row r="986" spans="1:6" x14ac:dyDescent="0.25">
      <c r="A986" s="405" t="s">
        <v>2385</v>
      </c>
      <c r="B986" t="s">
        <v>363</v>
      </c>
      <c r="C986" s="406" t="s">
        <v>2386</v>
      </c>
      <c r="D986" s="405" t="s">
        <v>396</v>
      </c>
      <c r="E986" s="405" t="s">
        <v>396</v>
      </c>
      <c r="F986" s="405" t="s">
        <v>249</v>
      </c>
    </row>
    <row r="987" spans="1:6" x14ac:dyDescent="0.25">
      <c r="A987" s="405" t="s">
        <v>2387</v>
      </c>
      <c r="B987" t="s">
        <v>363</v>
      </c>
      <c r="C987" s="406" t="s">
        <v>2388</v>
      </c>
      <c r="D987" s="405" t="s">
        <v>396</v>
      </c>
      <c r="E987" s="405" t="s">
        <v>401</v>
      </c>
      <c r="F987" s="405" t="s">
        <v>249</v>
      </c>
    </row>
    <row r="988" spans="1:6" x14ac:dyDescent="0.25">
      <c r="A988" s="405" t="s">
        <v>2389</v>
      </c>
      <c r="B988" t="s">
        <v>363</v>
      </c>
      <c r="C988" s="406" t="s">
        <v>2390</v>
      </c>
      <c r="D988" s="405" t="s">
        <v>396</v>
      </c>
      <c r="E988" s="405" t="s">
        <v>401</v>
      </c>
      <c r="F988" s="405" t="s">
        <v>249</v>
      </c>
    </row>
    <row r="989" spans="1:6" x14ac:dyDescent="0.25">
      <c r="A989" s="405" t="s">
        <v>2391</v>
      </c>
      <c r="B989" t="s">
        <v>363</v>
      </c>
      <c r="C989" s="406" t="s">
        <v>2392</v>
      </c>
      <c r="D989" s="405" t="s">
        <v>396</v>
      </c>
      <c r="E989" s="405" t="s">
        <v>396</v>
      </c>
      <c r="F989" s="405" t="s">
        <v>249</v>
      </c>
    </row>
    <row r="990" spans="1:6" x14ac:dyDescent="0.25">
      <c r="A990" s="405" t="s">
        <v>2393</v>
      </c>
      <c r="B990" t="s">
        <v>363</v>
      </c>
      <c r="C990" s="406" t="s">
        <v>2394</v>
      </c>
      <c r="D990" s="405" t="s">
        <v>396</v>
      </c>
      <c r="E990" s="405" t="s">
        <v>396</v>
      </c>
      <c r="F990" s="405" t="s">
        <v>249</v>
      </c>
    </row>
    <row r="991" spans="1:6" x14ac:dyDescent="0.25">
      <c r="A991" s="405" t="s">
        <v>2395</v>
      </c>
      <c r="B991" t="s">
        <v>363</v>
      </c>
      <c r="C991" s="406" t="s">
        <v>2396</v>
      </c>
      <c r="D991" s="405" t="s">
        <v>396</v>
      </c>
      <c r="E991" s="405" t="s">
        <v>396</v>
      </c>
      <c r="F991" s="405" t="s">
        <v>249</v>
      </c>
    </row>
    <row r="992" spans="1:6" x14ac:dyDescent="0.25">
      <c r="A992" s="405" t="s">
        <v>2397</v>
      </c>
      <c r="B992" t="s">
        <v>363</v>
      </c>
      <c r="C992" s="406" t="s">
        <v>2398</v>
      </c>
      <c r="D992" s="405" t="s">
        <v>396</v>
      </c>
      <c r="E992" s="405" t="s">
        <v>396</v>
      </c>
      <c r="F992" s="405" t="s">
        <v>249</v>
      </c>
    </row>
    <row r="993" spans="1:6" x14ac:dyDescent="0.25">
      <c r="A993" s="405" t="s">
        <v>2399</v>
      </c>
      <c r="B993" t="s">
        <v>363</v>
      </c>
      <c r="C993" s="406" t="s">
        <v>2400</v>
      </c>
      <c r="D993" s="405" t="s">
        <v>396</v>
      </c>
      <c r="E993" s="405" t="s">
        <v>474</v>
      </c>
      <c r="F993" s="405" t="s">
        <v>250</v>
      </c>
    </row>
    <row r="994" spans="1:6" x14ac:dyDescent="0.25">
      <c r="A994" s="405" t="s">
        <v>2401</v>
      </c>
      <c r="B994" t="s">
        <v>363</v>
      </c>
      <c r="C994" s="406" t="s">
        <v>2402</v>
      </c>
      <c r="D994" s="405" t="s">
        <v>396</v>
      </c>
      <c r="E994" s="405" t="s">
        <v>474</v>
      </c>
      <c r="F994" s="405" t="s">
        <v>249</v>
      </c>
    </row>
    <row r="995" spans="1:6" x14ac:dyDescent="0.25">
      <c r="A995" s="405" t="s">
        <v>2403</v>
      </c>
      <c r="B995" t="s">
        <v>363</v>
      </c>
      <c r="C995" s="406" t="s">
        <v>2404</v>
      </c>
      <c r="D995" s="405" t="s">
        <v>396</v>
      </c>
      <c r="E995" s="405" t="s">
        <v>474</v>
      </c>
      <c r="F995" s="405" t="s">
        <v>250</v>
      </c>
    </row>
    <row r="996" spans="1:6" x14ac:dyDescent="0.25">
      <c r="A996" s="405" t="s">
        <v>2405</v>
      </c>
      <c r="B996" t="s">
        <v>363</v>
      </c>
      <c r="C996" s="406" t="s">
        <v>2406</v>
      </c>
      <c r="D996" s="405" t="s">
        <v>396</v>
      </c>
      <c r="E996" s="405" t="s">
        <v>474</v>
      </c>
      <c r="F996" s="405" t="s">
        <v>249</v>
      </c>
    </row>
    <row r="997" spans="1:6" x14ac:dyDescent="0.25">
      <c r="A997" s="405" t="s">
        <v>2407</v>
      </c>
      <c r="B997" t="s">
        <v>363</v>
      </c>
      <c r="C997" s="406" t="s">
        <v>2408</v>
      </c>
      <c r="D997" s="405" t="s">
        <v>396</v>
      </c>
      <c r="E997" s="405" t="s">
        <v>474</v>
      </c>
      <c r="F997" s="405" t="s">
        <v>249</v>
      </c>
    </row>
    <row r="998" spans="1:6" x14ac:dyDescent="0.25">
      <c r="A998" s="405" t="s">
        <v>2409</v>
      </c>
      <c r="B998" t="s">
        <v>363</v>
      </c>
      <c r="C998" s="406" t="s">
        <v>2410</v>
      </c>
      <c r="D998" s="405" t="s">
        <v>396</v>
      </c>
      <c r="E998" s="405" t="s">
        <v>474</v>
      </c>
      <c r="F998" s="405" t="s">
        <v>249</v>
      </c>
    </row>
    <row r="999" spans="1:6" x14ac:dyDescent="0.25">
      <c r="A999" s="405" t="s">
        <v>2411</v>
      </c>
      <c r="B999" t="s">
        <v>363</v>
      </c>
      <c r="C999" s="406" t="s">
        <v>2412</v>
      </c>
      <c r="D999" s="405" t="s">
        <v>396</v>
      </c>
      <c r="E999" s="405" t="s">
        <v>401</v>
      </c>
      <c r="F999" s="405" t="s">
        <v>250</v>
      </c>
    </row>
    <row r="1000" spans="1:6" x14ac:dyDescent="0.25">
      <c r="A1000" s="405" t="s">
        <v>2413</v>
      </c>
      <c r="B1000" t="s">
        <v>363</v>
      </c>
      <c r="C1000" s="406" t="s">
        <v>2414</v>
      </c>
      <c r="D1000" s="405" t="s">
        <v>396</v>
      </c>
      <c r="E1000" s="405" t="s">
        <v>401</v>
      </c>
      <c r="F1000" s="405" t="s">
        <v>249</v>
      </c>
    </row>
    <row r="1001" spans="1:6" x14ac:dyDescent="0.25">
      <c r="A1001" s="405" t="s">
        <v>2415</v>
      </c>
      <c r="B1001" t="s">
        <v>363</v>
      </c>
      <c r="C1001" s="406" t="s">
        <v>2416</v>
      </c>
      <c r="D1001" s="405" t="s">
        <v>396</v>
      </c>
      <c r="E1001" s="405" t="s">
        <v>401</v>
      </c>
      <c r="F1001" s="405" t="s">
        <v>249</v>
      </c>
    </row>
    <row r="1002" spans="1:6" x14ac:dyDescent="0.25">
      <c r="A1002" s="405" t="s">
        <v>2417</v>
      </c>
      <c r="B1002" t="s">
        <v>363</v>
      </c>
      <c r="C1002" s="406" t="s">
        <v>2418</v>
      </c>
      <c r="D1002" s="405" t="s">
        <v>396</v>
      </c>
      <c r="E1002" s="405" t="s">
        <v>401</v>
      </c>
      <c r="F1002" s="405" t="s">
        <v>250</v>
      </c>
    </row>
    <row r="1003" spans="1:6" x14ac:dyDescent="0.25">
      <c r="A1003" s="405" t="s">
        <v>2419</v>
      </c>
      <c r="B1003" t="s">
        <v>363</v>
      </c>
      <c r="C1003" s="406" t="s">
        <v>2420</v>
      </c>
      <c r="D1003" s="405" t="s">
        <v>396</v>
      </c>
      <c r="E1003" s="405" t="s">
        <v>401</v>
      </c>
      <c r="F1003" s="405" t="s">
        <v>249</v>
      </c>
    </row>
    <row r="1004" spans="1:6" x14ac:dyDescent="0.25">
      <c r="A1004" s="405" t="s">
        <v>2421</v>
      </c>
      <c r="B1004" t="s">
        <v>363</v>
      </c>
      <c r="C1004" s="406" t="s">
        <v>2422</v>
      </c>
      <c r="D1004" s="405" t="s">
        <v>396</v>
      </c>
      <c r="E1004" s="405" t="s">
        <v>401</v>
      </c>
      <c r="F1004" s="405" t="s">
        <v>250</v>
      </c>
    </row>
    <row r="1005" spans="1:6" x14ac:dyDescent="0.25">
      <c r="A1005" s="405" t="s">
        <v>2423</v>
      </c>
      <c r="B1005" t="s">
        <v>363</v>
      </c>
      <c r="C1005" s="406" t="s">
        <v>2424</v>
      </c>
      <c r="D1005" s="405" t="s">
        <v>396</v>
      </c>
      <c r="E1005" s="405" t="s">
        <v>401</v>
      </c>
      <c r="F1005" s="405" t="s">
        <v>249</v>
      </c>
    </row>
    <row r="1006" spans="1:6" x14ac:dyDescent="0.25">
      <c r="A1006" s="405" t="s">
        <v>2425</v>
      </c>
      <c r="B1006" t="s">
        <v>363</v>
      </c>
      <c r="C1006" s="406" t="s">
        <v>2426</v>
      </c>
      <c r="D1006" s="405" t="s">
        <v>396</v>
      </c>
      <c r="E1006" s="405" t="s">
        <v>401</v>
      </c>
      <c r="F1006" s="405" t="s">
        <v>249</v>
      </c>
    </row>
    <row r="1007" spans="1:6" x14ac:dyDescent="0.25">
      <c r="A1007" s="405" t="s">
        <v>2427</v>
      </c>
      <c r="B1007" t="s">
        <v>363</v>
      </c>
      <c r="C1007" s="406" t="s">
        <v>2428</v>
      </c>
      <c r="D1007" s="405" t="s">
        <v>396</v>
      </c>
      <c r="E1007" s="405" t="s">
        <v>401</v>
      </c>
      <c r="F1007" s="405" t="s">
        <v>250</v>
      </c>
    </row>
    <row r="1008" spans="1:6" x14ac:dyDescent="0.25">
      <c r="A1008" s="405" t="s">
        <v>2429</v>
      </c>
      <c r="B1008" t="s">
        <v>363</v>
      </c>
      <c r="C1008" s="406" t="s">
        <v>2430</v>
      </c>
      <c r="D1008" s="405" t="s">
        <v>396</v>
      </c>
      <c r="E1008" s="405" t="s">
        <v>401</v>
      </c>
      <c r="F1008" s="405" t="s">
        <v>250</v>
      </c>
    </row>
    <row r="1009" spans="1:6" x14ac:dyDescent="0.25">
      <c r="A1009" s="405" t="s">
        <v>2431</v>
      </c>
      <c r="B1009" t="s">
        <v>363</v>
      </c>
      <c r="C1009" s="406" t="s">
        <v>2432</v>
      </c>
      <c r="D1009" s="405" t="s">
        <v>396</v>
      </c>
      <c r="E1009" s="405" t="s">
        <v>401</v>
      </c>
      <c r="F1009" s="405" t="s">
        <v>249</v>
      </c>
    </row>
    <row r="1010" spans="1:6" x14ac:dyDescent="0.25">
      <c r="A1010" s="405" t="s">
        <v>2433</v>
      </c>
      <c r="B1010" t="s">
        <v>363</v>
      </c>
      <c r="C1010" s="406" t="s">
        <v>2434</v>
      </c>
      <c r="D1010" s="405" t="s">
        <v>396</v>
      </c>
      <c r="E1010" s="405" t="s">
        <v>401</v>
      </c>
      <c r="F1010" s="405" t="s">
        <v>250</v>
      </c>
    </row>
    <row r="1011" spans="1:6" x14ac:dyDescent="0.25">
      <c r="A1011" s="405" t="s">
        <v>2435</v>
      </c>
      <c r="B1011" t="s">
        <v>363</v>
      </c>
      <c r="C1011" s="406" t="s">
        <v>2436</v>
      </c>
      <c r="D1011" s="405" t="s">
        <v>396</v>
      </c>
      <c r="E1011" s="405" t="s">
        <v>401</v>
      </c>
      <c r="F1011" s="405" t="s">
        <v>250</v>
      </c>
    </row>
    <row r="1012" spans="1:6" x14ac:dyDescent="0.25">
      <c r="A1012" s="405" t="s">
        <v>2437</v>
      </c>
      <c r="B1012" t="s">
        <v>363</v>
      </c>
      <c r="C1012" s="406" t="s">
        <v>2438</v>
      </c>
      <c r="D1012" s="405" t="s">
        <v>396</v>
      </c>
      <c r="E1012" s="405" t="s">
        <v>401</v>
      </c>
      <c r="F1012" s="405" t="s">
        <v>249</v>
      </c>
    </row>
    <row r="1013" spans="1:6" x14ac:dyDescent="0.25">
      <c r="A1013" s="405" t="s">
        <v>2439</v>
      </c>
      <c r="B1013" t="s">
        <v>363</v>
      </c>
      <c r="C1013" s="406" t="s">
        <v>2440</v>
      </c>
      <c r="D1013" s="405" t="s">
        <v>396</v>
      </c>
      <c r="E1013" s="405" t="s">
        <v>401</v>
      </c>
      <c r="F1013" s="405" t="s">
        <v>249</v>
      </c>
    </row>
    <row r="1014" spans="1:6" x14ac:dyDescent="0.25">
      <c r="A1014" s="405" t="s">
        <v>2441</v>
      </c>
      <c r="B1014" t="s">
        <v>363</v>
      </c>
      <c r="C1014" s="406" t="s">
        <v>2442</v>
      </c>
      <c r="D1014" s="405" t="s">
        <v>396</v>
      </c>
      <c r="E1014" s="405" t="s">
        <v>401</v>
      </c>
      <c r="F1014" s="405" t="s">
        <v>249</v>
      </c>
    </row>
    <row r="1015" spans="1:6" x14ac:dyDescent="0.25">
      <c r="A1015" s="405" t="s">
        <v>2443</v>
      </c>
      <c r="B1015" t="s">
        <v>363</v>
      </c>
      <c r="C1015" s="406" t="s">
        <v>2444</v>
      </c>
      <c r="D1015" s="405" t="s">
        <v>396</v>
      </c>
      <c r="E1015" s="405" t="s">
        <v>401</v>
      </c>
      <c r="F1015" s="405" t="s">
        <v>249</v>
      </c>
    </row>
    <row r="1016" spans="1:6" x14ac:dyDescent="0.25">
      <c r="A1016" s="405" t="s">
        <v>2445</v>
      </c>
      <c r="B1016" t="s">
        <v>363</v>
      </c>
      <c r="C1016" s="406" t="s">
        <v>2446</v>
      </c>
      <c r="D1016" s="405" t="s">
        <v>396</v>
      </c>
      <c r="E1016" s="405" t="s">
        <v>401</v>
      </c>
      <c r="F1016" s="405" t="s">
        <v>249</v>
      </c>
    </row>
    <row r="1017" spans="1:6" x14ac:dyDescent="0.25">
      <c r="A1017" s="405" t="s">
        <v>2447</v>
      </c>
      <c r="B1017" t="s">
        <v>363</v>
      </c>
      <c r="C1017" s="406" t="s">
        <v>2448</v>
      </c>
      <c r="D1017" s="405" t="s">
        <v>396</v>
      </c>
      <c r="E1017" s="405" t="s">
        <v>401</v>
      </c>
      <c r="F1017" s="405" t="s">
        <v>249</v>
      </c>
    </row>
    <row r="1018" spans="1:6" x14ac:dyDescent="0.25">
      <c r="A1018" s="405" t="s">
        <v>2449</v>
      </c>
      <c r="B1018" t="s">
        <v>363</v>
      </c>
      <c r="C1018" s="406" t="s">
        <v>2450</v>
      </c>
      <c r="D1018" s="405" t="s">
        <v>396</v>
      </c>
      <c r="E1018" s="405" t="s">
        <v>401</v>
      </c>
      <c r="F1018" s="405" t="s">
        <v>249</v>
      </c>
    </row>
    <row r="1019" spans="1:6" x14ac:dyDescent="0.25">
      <c r="A1019" s="405" t="s">
        <v>2451</v>
      </c>
      <c r="B1019" t="s">
        <v>363</v>
      </c>
      <c r="C1019" s="406" t="s">
        <v>2452</v>
      </c>
      <c r="D1019" s="405" t="s">
        <v>396</v>
      </c>
      <c r="E1019" s="405" t="s">
        <v>401</v>
      </c>
      <c r="F1019" s="405" t="s">
        <v>250</v>
      </c>
    </row>
    <row r="1020" spans="1:6" x14ac:dyDescent="0.25">
      <c r="A1020" s="405" t="s">
        <v>2453</v>
      </c>
      <c r="B1020" t="s">
        <v>363</v>
      </c>
      <c r="C1020" s="406" t="s">
        <v>2454</v>
      </c>
      <c r="D1020" s="405" t="s">
        <v>396</v>
      </c>
      <c r="E1020" s="405" t="s">
        <v>401</v>
      </c>
      <c r="F1020" s="405" t="s">
        <v>250</v>
      </c>
    </row>
    <row r="1021" spans="1:6" x14ac:dyDescent="0.25">
      <c r="A1021" s="405" t="s">
        <v>2455</v>
      </c>
      <c r="B1021" t="s">
        <v>363</v>
      </c>
      <c r="C1021" s="406" t="s">
        <v>2456</v>
      </c>
      <c r="D1021" s="405" t="s">
        <v>396</v>
      </c>
      <c r="E1021" s="405" t="s">
        <v>401</v>
      </c>
      <c r="F1021" s="405" t="s">
        <v>249</v>
      </c>
    </row>
    <row r="1022" spans="1:6" x14ac:dyDescent="0.25">
      <c r="A1022" s="405" t="s">
        <v>2457</v>
      </c>
      <c r="B1022" t="s">
        <v>364</v>
      </c>
      <c r="C1022" s="406" t="s">
        <v>2458</v>
      </c>
      <c r="D1022" s="405" t="s">
        <v>1770</v>
      </c>
      <c r="E1022" s="405" t="s">
        <v>249</v>
      </c>
      <c r="F1022" s="405" t="s">
        <v>249</v>
      </c>
    </row>
    <row r="1023" spans="1:6" x14ac:dyDescent="0.25">
      <c r="A1023" s="405" t="s">
        <v>2459</v>
      </c>
      <c r="B1023" t="s">
        <v>363</v>
      </c>
      <c r="C1023" s="406" t="s">
        <v>2460</v>
      </c>
      <c r="D1023" s="405" t="s">
        <v>396</v>
      </c>
      <c r="E1023" s="405" t="s">
        <v>401</v>
      </c>
      <c r="F1023" s="405" t="s">
        <v>249</v>
      </c>
    </row>
    <row r="1024" spans="1:6" x14ac:dyDescent="0.25">
      <c r="A1024" s="405" t="s">
        <v>2461</v>
      </c>
      <c r="B1024" t="s">
        <v>363</v>
      </c>
      <c r="C1024" s="406" t="s">
        <v>2462</v>
      </c>
      <c r="D1024" s="405" t="s">
        <v>396</v>
      </c>
      <c r="E1024" s="405" t="s">
        <v>401</v>
      </c>
      <c r="F1024" s="405" t="s">
        <v>249</v>
      </c>
    </row>
    <row r="1025" spans="1:6" x14ac:dyDescent="0.25">
      <c r="A1025" s="405" t="s">
        <v>2463</v>
      </c>
      <c r="B1025" t="s">
        <v>363</v>
      </c>
      <c r="C1025" s="406" t="s">
        <v>2464</v>
      </c>
      <c r="D1025" s="405" t="s">
        <v>396</v>
      </c>
      <c r="E1025" s="405" t="s">
        <v>401</v>
      </c>
      <c r="F1025" s="405" t="s">
        <v>249</v>
      </c>
    </row>
    <row r="1026" spans="1:6" x14ac:dyDescent="0.25">
      <c r="A1026" s="405" t="s">
        <v>2465</v>
      </c>
      <c r="B1026" t="s">
        <v>363</v>
      </c>
      <c r="C1026" s="406" t="s">
        <v>2466</v>
      </c>
      <c r="D1026" s="405" t="s">
        <v>396</v>
      </c>
      <c r="E1026" s="405" t="s">
        <v>401</v>
      </c>
      <c r="F1026" s="405" t="s">
        <v>250</v>
      </c>
    </row>
    <row r="1027" spans="1:6" x14ac:dyDescent="0.25">
      <c r="A1027" s="405" t="s">
        <v>2467</v>
      </c>
      <c r="B1027" t="s">
        <v>363</v>
      </c>
      <c r="C1027" s="406" t="s">
        <v>2468</v>
      </c>
      <c r="D1027" s="405" t="s">
        <v>396</v>
      </c>
      <c r="E1027" s="405" t="s">
        <v>401</v>
      </c>
      <c r="F1027" s="405" t="s">
        <v>250</v>
      </c>
    </row>
    <row r="1028" spans="1:6" x14ac:dyDescent="0.25">
      <c r="A1028" s="405" t="s">
        <v>2469</v>
      </c>
      <c r="B1028" t="s">
        <v>363</v>
      </c>
      <c r="C1028" s="406" t="s">
        <v>2470</v>
      </c>
      <c r="D1028" s="405" t="s">
        <v>396</v>
      </c>
      <c r="E1028" s="405" t="s">
        <v>401</v>
      </c>
      <c r="F1028" s="405" t="s">
        <v>249</v>
      </c>
    </row>
    <row r="1029" spans="1:6" x14ac:dyDescent="0.25">
      <c r="A1029" s="405" t="s">
        <v>2471</v>
      </c>
      <c r="B1029" t="s">
        <v>363</v>
      </c>
      <c r="C1029" s="406" t="s">
        <v>2472</v>
      </c>
      <c r="D1029" s="405" t="s">
        <v>396</v>
      </c>
      <c r="E1029" s="405" t="s">
        <v>401</v>
      </c>
      <c r="F1029" s="405" t="s">
        <v>250</v>
      </c>
    </row>
    <row r="1030" spans="1:6" x14ac:dyDescent="0.25">
      <c r="A1030" s="405" t="s">
        <v>2473</v>
      </c>
      <c r="B1030" t="s">
        <v>363</v>
      </c>
      <c r="C1030" s="406" t="s">
        <v>2474</v>
      </c>
      <c r="D1030" s="405" t="s">
        <v>396</v>
      </c>
      <c r="E1030" s="405" t="s">
        <v>401</v>
      </c>
      <c r="F1030" s="405" t="s">
        <v>250</v>
      </c>
    </row>
    <row r="1031" spans="1:6" x14ac:dyDescent="0.25">
      <c r="A1031" s="405" t="s">
        <v>2475</v>
      </c>
      <c r="B1031" t="s">
        <v>363</v>
      </c>
      <c r="C1031" s="406" t="s">
        <v>2476</v>
      </c>
      <c r="D1031" s="405" t="s">
        <v>396</v>
      </c>
      <c r="E1031" s="405" t="s">
        <v>401</v>
      </c>
      <c r="F1031" s="405" t="s">
        <v>249</v>
      </c>
    </row>
    <row r="1032" spans="1:6" x14ac:dyDescent="0.25">
      <c r="A1032" s="405" t="s">
        <v>2477</v>
      </c>
      <c r="B1032" t="s">
        <v>363</v>
      </c>
      <c r="C1032" s="406" t="s">
        <v>2478</v>
      </c>
      <c r="D1032" s="405" t="s">
        <v>396</v>
      </c>
      <c r="E1032" s="405" t="s">
        <v>401</v>
      </c>
      <c r="F1032" s="405" t="s">
        <v>249</v>
      </c>
    </row>
    <row r="1033" spans="1:6" x14ac:dyDescent="0.25">
      <c r="A1033" s="405" t="s">
        <v>2479</v>
      </c>
      <c r="B1033" t="s">
        <v>363</v>
      </c>
      <c r="C1033" s="406" t="s">
        <v>2480</v>
      </c>
      <c r="D1033" s="405" t="s">
        <v>396</v>
      </c>
      <c r="E1033" s="405" t="s">
        <v>401</v>
      </c>
      <c r="F1033" s="405" t="s">
        <v>250</v>
      </c>
    </row>
    <row r="1034" spans="1:6" x14ac:dyDescent="0.25">
      <c r="A1034" s="405" t="s">
        <v>2481</v>
      </c>
      <c r="B1034" t="s">
        <v>363</v>
      </c>
      <c r="C1034" s="406" t="s">
        <v>556</v>
      </c>
      <c r="D1034" s="405" t="s">
        <v>396</v>
      </c>
      <c r="E1034" s="405" t="s">
        <v>401</v>
      </c>
      <c r="F1034" s="405" t="s">
        <v>249</v>
      </c>
    </row>
    <row r="1035" spans="1:6" x14ac:dyDescent="0.25">
      <c r="A1035" s="405" t="s">
        <v>2482</v>
      </c>
      <c r="B1035" t="s">
        <v>363</v>
      </c>
      <c r="C1035" s="406" t="s">
        <v>2483</v>
      </c>
      <c r="D1035" s="405" t="s">
        <v>396</v>
      </c>
      <c r="E1035" s="405" t="s">
        <v>401</v>
      </c>
      <c r="F1035" s="405" t="s">
        <v>249</v>
      </c>
    </row>
    <row r="1036" spans="1:6" x14ac:dyDescent="0.25">
      <c r="A1036" s="405" t="s">
        <v>2484</v>
      </c>
      <c r="B1036" t="s">
        <v>363</v>
      </c>
      <c r="C1036" s="406" t="s">
        <v>2485</v>
      </c>
      <c r="D1036" s="405" t="s">
        <v>396</v>
      </c>
      <c r="E1036" s="405" t="s">
        <v>401</v>
      </c>
      <c r="F1036" s="405" t="s">
        <v>250</v>
      </c>
    </row>
    <row r="1037" spans="1:6" x14ac:dyDescent="0.25">
      <c r="A1037" s="405" t="s">
        <v>2486</v>
      </c>
      <c r="B1037" t="s">
        <v>363</v>
      </c>
      <c r="C1037" s="406" t="s">
        <v>2487</v>
      </c>
      <c r="D1037" s="405" t="s">
        <v>396</v>
      </c>
      <c r="E1037" s="405" t="s">
        <v>401</v>
      </c>
      <c r="F1037" s="405" t="s">
        <v>249</v>
      </c>
    </row>
    <row r="1038" spans="1:6" x14ac:dyDescent="0.25">
      <c r="A1038" s="405" t="s">
        <v>2488</v>
      </c>
      <c r="B1038" t="s">
        <v>363</v>
      </c>
      <c r="C1038" s="406" t="s">
        <v>2489</v>
      </c>
      <c r="D1038" s="405" t="s">
        <v>396</v>
      </c>
      <c r="E1038" s="405" t="s">
        <v>401</v>
      </c>
      <c r="F1038" s="405" t="s">
        <v>250</v>
      </c>
    </row>
    <row r="1039" spans="1:6" x14ac:dyDescent="0.25">
      <c r="A1039" s="405" t="s">
        <v>2490</v>
      </c>
      <c r="B1039" t="s">
        <v>363</v>
      </c>
      <c r="C1039" s="406" t="s">
        <v>2491</v>
      </c>
      <c r="D1039" s="405" t="s">
        <v>396</v>
      </c>
      <c r="E1039" s="405" t="s">
        <v>401</v>
      </c>
      <c r="F1039" s="405" t="s">
        <v>250</v>
      </c>
    </row>
    <row r="1040" spans="1:6" x14ac:dyDescent="0.25">
      <c r="A1040" s="405" t="s">
        <v>2492</v>
      </c>
      <c r="B1040" t="s">
        <v>363</v>
      </c>
      <c r="C1040" s="406" t="s">
        <v>2493</v>
      </c>
      <c r="D1040" s="405" t="s">
        <v>396</v>
      </c>
      <c r="E1040" s="405" t="s">
        <v>401</v>
      </c>
      <c r="F1040" s="405" t="s">
        <v>249</v>
      </c>
    </row>
    <row r="1041" spans="1:6" x14ac:dyDescent="0.25">
      <c r="A1041" s="405" t="s">
        <v>2494</v>
      </c>
      <c r="B1041" t="s">
        <v>363</v>
      </c>
      <c r="C1041" s="406" t="s">
        <v>2495</v>
      </c>
      <c r="D1041" s="405" t="s">
        <v>396</v>
      </c>
      <c r="E1041" s="405" t="s">
        <v>401</v>
      </c>
      <c r="F1041" s="405" t="s">
        <v>250</v>
      </c>
    </row>
    <row r="1042" spans="1:6" x14ac:dyDescent="0.25">
      <c r="A1042" s="405" t="s">
        <v>2496</v>
      </c>
      <c r="B1042" t="s">
        <v>363</v>
      </c>
      <c r="C1042" s="406" t="s">
        <v>2497</v>
      </c>
      <c r="D1042" s="405" t="s">
        <v>396</v>
      </c>
      <c r="E1042" s="405" t="s">
        <v>401</v>
      </c>
      <c r="F1042" s="405" t="s">
        <v>250</v>
      </c>
    </row>
    <row r="1043" spans="1:6" x14ac:dyDescent="0.25">
      <c r="A1043" s="405" t="s">
        <v>2498</v>
      </c>
      <c r="B1043" t="s">
        <v>363</v>
      </c>
      <c r="C1043" s="406" t="s">
        <v>2499</v>
      </c>
      <c r="D1043" s="405" t="s">
        <v>396</v>
      </c>
      <c r="E1043" s="405" t="s">
        <v>401</v>
      </c>
      <c r="F1043" s="405" t="s">
        <v>250</v>
      </c>
    </row>
    <row r="1044" spans="1:6" x14ac:dyDescent="0.25">
      <c r="A1044" s="405" t="s">
        <v>2500</v>
      </c>
      <c r="B1044" t="s">
        <v>363</v>
      </c>
      <c r="C1044" s="406" t="s">
        <v>2501</v>
      </c>
      <c r="D1044" s="405" t="s">
        <v>396</v>
      </c>
      <c r="E1044" s="405" t="s">
        <v>401</v>
      </c>
      <c r="F1044" s="405" t="s">
        <v>249</v>
      </c>
    </row>
    <row r="1045" spans="1:6" x14ac:dyDescent="0.25">
      <c r="A1045" s="405" t="s">
        <v>2502</v>
      </c>
      <c r="B1045" t="s">
        <v>363</v>
      </c>
      <c r="C1045" s="406" t="s">
        <v>2503</v>
      </c>
      <c r="D1045" s="405" t="s">
        <v>396</v>
      </c>
      <c r="E1045" s="405" t="s">
        <v>401</v>
      </c>
      <c r="F1045" s="405" t="s">
        <v>250</v>
      </c>
    </row>
    <row r="1046" spans="1:6" x14ac:dyDescent="0.25">
      <c r="A1046" s="405" t="s">
        <v>2504</v>
      </c>
      <c r="B1046" t="s">
        <v>363</v>
      </c>
      <c r="C1046" s="406" t="s">
        <v>2505</v>
      </c>
      <c r="D1046" s="405" t="s">
        <v>396</v>
      </c>
      <c r="E1046" s="405" t="s">
        <v>401</v>
      </c>
      <c r="F1046" s="405" t="s">
        <v>250</v>
      </c>
    </row>
    <row r="1047" spans="1:6" x14ac:dyDescent="0.25">
      <c r="A1047" s="405" t="s">
        <v>2506</v>
      </c>
      <c r="B1047" t="s">
        <v>363</v>
      </c>
      <c r="C1047" s="406" t="s">
        <v>2507</v>
      </c>
      <c r="D1047" s="405" t="s">
        <v>396</v>
      </c>
      <c r="E1047" s="405" t="s">
        <v>401</v>
      </c>
      <c r="F1047" s="405" t="s">
        <v>250</v>
      </c>
    </row>
    <row r="1048" spans="1:6" x14ac:dyDescent="0.25">
      <c r="A1048" s="405" t="s">
        <v>2508</v>
      </c>
      <c r="B1048" t="s">
        <v>363</v>
      </c>
      <c r="C1048" s="406" t="s">
        <v>2509</v>
      </c>
      <c r="D1048" s="405" t="s">
        <v>396</v>
      </c>
      <c r="E1048" s="405" t="s">
        <v>401</v>
      </c>
      <c r="F1048" s="405" t="s">
        <v>250</v>
      </c>
    </row>
    <row r="1049" spans="1:6" x14ac:dyDescent="0.25">
      <c r="A1049" s="405" t="s">
        <v>2510</v>
      </c>
      <c r="B1049" t="s">
        <v>363</v>
      </c>
      <c r="C1049" s="406" t="s">
        <v>2511</v>
      </c>
      <c r="D1049" s="405" t="s">
        <v>396</v>
      </c>
      <c r="E1049" s="405" t="s">
        <v>401</v>
      </c>
      <c r="F1049" s="405" t="s">
        <v>250</v>
      </c>
    </row>
    <row r="1050" spans="1:6" x14ac:dyDescent="0.25">
      <c r="A1050" s="405" t="s">
        <v>2512</v>
      </c>
      <c r="B1050" t="s">
        <v>363</v>
      </c>
      <c r="C1050" s="406" t="s">
        <v>2513</v>
      </c>
      <c r="D1050" s="405" t="s">
        <v>396</v>
      </c>
      <c r="E1050" s="405" t="s">
        <v>401</v>
      </c>
      <c r="F1050" s="405" t="s">
        <v>250</v>
      </c>
    </row>
    <row r="1051" spans="1:6" x14ac:dyDescent="0.25">
      <c r="A1051" s="405" t="s">
        <v>2514</v>
      </c>
      <c r="B1051" t="s">
        <v>363</v>
      </c>
      <c r="C1051" s="406" t="s">
        <v>2515</v>
      </c>
      <c r="D1051" s="405" t="s">
        <v>396</v>
      </c>
      <c r="E1051" s="405" t="s">
        <v>401</v>
      </c>
      <c r="F1051" s="405" t="s">
        <v>249</v>
      </c>
    </row>
    <row r="1052" spans="1:6" x14ac:dyDescent="0.25">
      <c r="A1052" s="405" t="s">
        <v>2516</v>
      </c>
      <c r="B1052" t="s">
        <v>363</v>
      </c>
      <c r="C1052" s="406" t="s">
        <v>2517</v>
      </c>
      <c r="D1052" s="405" t="s">
        <v>396</v>
      </c>
      <c r="E1052" s="405" t="s">
        <v>401</v>
      </c>
      <c r="F1052" s="405" t="s">
        <v>249</v>
      </c>
    </row>
    <row r="1053" spans="1:6" x14ac:dyDescent="0.25">
      <c r="A1053" s="405" t="s">
        <v>2518</v>
      </c>
      <c r="B1053" t="s">
        <v>364</v>
      </c>
      <c r="C1053" s="406" t="s">
        <v>2519</v>
      </c>
      <c r="D1053" s="405" t="s">
        <v>1770</v>
      </c>
      <c r="E1053" s="405" t="s">
        <v>249</v>
      </c>
      <c r="F1053" s="405" t="s">
        <v>249</v>
      </c>
    </row>
    <row r="1054" spans="1:6" x14ac:dyDescent="0.25">
      <c r="A1054" s="405" t="s">
        <v>2520</v>
      </c>
      <c r="B1054" t="s">
        <v>363</v>
      </c>
      <c r="C1054" s="406" t="s">
        <v>2521</v>
      </c>
      <c r="D1054" s="405" t="s">
        <v>396</v>
      </c>
      <c r="E1054" s="405" t="s">
        <v>401</v>
      </c>
      <c r="F1054" s="405" t="s">
        <v>249</v>
      </c>
    </row>
    <row r="1055" spans="1:6" x14ac:dyDescent="0.25">
      <c r="A1055" s="405" t="s">
        <v>2522</v>
      </c>
      <c r="B1055" t="s">
        <v>363</v>
      </c>
      <c r="C1055" s="406" t="s">
        <v>2523</v>
      </c>
      <c r="D1055" s="405" t="s">
        <v>396</v>
      </c>
      <c r="E1055" s="405" t="s">
        <v>401</v>
      </c>
      <c r="F1055" s="405" t="s">
        <v>249</v>
      </c>
    </row>
    <row r="1056" spans="1:6" x14ac:dyDescent="0.25">
      <c r="A1056" s="405" t="s">
        <v>2524</v>
      </c>
      <c r="B1056" t="s">
        <v>363</v>
      </c>
      <c r="C1056" s="406" t="s">
        <v>2525</v>
      </c>
      <c r="D1056" s="405" t="s">
        <v>396</v>
      </c>
      <c r="E1056" s="405" t="s">
        <v>401</v>
      </c>
      <c r="F1056" s="405" t="s">
        <v>249</v>
      </c>
    </row>
    <row r="1057" spans="1:6" x14ac:dyDescent="0.25">
      <c r="A1057" s="405" t="s">
        <v>2526</v>
      </c>
      <c r="B1057" t="s">
        <v>363</v>
      </c>
      <c r="C1057" s="406" t="s">
        <v>2527</v>
      </c>
      <c r="D1057" s="405" t="s">
        <v>396</v>
      </c>
      <c r="E1057" s="405" t="s">
        <v>401</v>
      </c>
      <c r="F1057" s="405" t="s">
        <v>249</v>
      </c>
    </row>
    <row r="1058" spans="1:6" x14ac:dyDescent="0.25">
      <c r="A1058" s="405" t="s">
        <v>2528</v>
      </c>
      <c r="B1058" t="s">
        <v>363</v>
      </c>
      <c r="C1058" s="406" t="s">
        <v>2529</v>
      </c>
      <c r="D1058" s="405" t="s">
        <v>396</v>
      </c>
      <c r="E1058" s="405" t="s">
        <v>401</v>
      </c>
      <c r="F1058" s="405" t="s">
        <v>249</v>
      </c>
    </row>
    <row r="1059" spans="1:6" x14ac:dyDescent="0.25">
      <c r="A1059" s="405" t="s">
        <v>2530</v>
      </c>
      <c r="B1059" t="s">
        <v>364</v>
      </c>
      <c r="C1059" s="406" t="s">
        <v>2531</v>
      </c>
      <c r="D1059" s="405" t="s">
        <v>1770</v>
      </c>
      <c r="E1059" s="405" t="s">
        <v>249</v>
      </c>
      <c r="F1059" s="405" t="s">
        <v>249</v>
      </c>
    </row>
    <row r="1060" spans="1:6" x14ac:dyDescent="0.25">
      <c r="A1060" s="405" t="s">
        <v>2532</v>
      </c>
      <c r="B1060" t="s">
        <v>363</v>
      </c>
      <c r="C1060" s="406" t="s">
        <v>2533</v>
      </c>
      <c r="D1060" s="405" t="s">
        <v>396</v>
      </c>
      <c r="E1060" s="405" t="s">
        <v>401</v>
      </c>
      <c r="F1060" s="405" t="s">
        <v>249</v>
      </c>
    </row>
    <row r="1061" spans="1:6" x14ac:dyDescent="0.25">
      <c r="A1061" s="405" t="s">
        <v>2534</v>
      </c>
      <c r="B1061" t="s">
        <v>363</v>
      </c>
      <c r="C1061" s="406" t="s">
        <v>2535</v>
      </c>
      <c r="D1061" s="405" t="s">
        <v>396</v>
      </c>
      <c r="E1061" s="405" t="s">
        <v>401</v>
      </c>
      <c r="F1061" s="405" t="s">
        <v>249</v>
      </c>
    </row>
    <row r="1062" spans="1:6" x14ac:dyDescent="0.25">
      <c r="A1062" s="405" t="s">
        <v>2536</v>
      </c>
      <c r="B1062" t="s">
        <v>363</v>
      </c>
      <c r="C1062" s="406" t="s">
        <v>2537</v>
      </c>
      <c r="D1062" s="405" t="s">
        <v>396</v>
      </c>
      <c r="E1062" s="405" t="s">
        <v>401</v>
      </c>
      <c r="F1062" s="405" t="s">
        <v>249</v>
      </c>
    </row>
    <row r="1063" spans="1:6" x14ac:dyDescent="0.25">
      <c r="A1063" s="405" t="s">
        <v>2538</v>
      </c>
      <c r="B1063" t="s">
        <v>363</v>
      </c>
      <c r="C1063" s="406" t="s">
        <v>2539</v>
      </c>
      <c r="D1063" s="405" t="s">
        <v>396</v>
      </c>
      <c r="E1063" s="405" t="s">
        <v>401</v>
      </c>
      <c r="F1063" s="405" t="s">
        <v>249</v>
      </c>
    </row>
    <row r="1064" spans="1:6" x14ac:dyDescent="0.25">
      <c r="A1064" s="405" t="s">
        <v>2540</v>
      </c>
      <c r="B1064" t="s">
        <v>363</v>
      </c>
      <c r="C1064" s="406" t="s">
        <v>2541</v>
      </c>
      <c r="D1064" s="405" t="s">
        <v>396</v>
      </c>
      <c r="E1064" s="405" t="s">
        <v>401</v>
      </c>
      <c r="F1064" s="405" t="s">
        <v>249</v>
      </c>
    </row>
    <row r="1065" spans="1:6" x14ac:dyDescent="0.25">
      <c r="A1065" s="405" t="s">
        <v>2542</v>
      </c>
      <c r="B1065" t="s">
        <v>363</v>
      </c>
      <c r="C1065" s="406" t="s">
        <v>2543</v>
      </c>
      <c r="D1065" s="405" t="s">
        <v>396</v>
      </c>
      <c r="E1065" s="405" t="s">
        <v>401</v>
      </c>
      <c r="F1065" s="405" t="s">
        <v>249</v>
      </c>
    </row>
    <row r="1066" spans="1:6" x14ac:dyDescent="0.25">
      <c r="A1066" s="405" t="s">
        <v>2544</v>
      </c>
      <c r="B1066" t="s">
        <v>363</v>
      </c>
      <c r="C1066" s="406" t="s">
        <v>2545</v>
      </c>
      <c r="D1066" s="405" t="s">
        <v>396</v>
      </c>
      <c r="E1066" s="405" t="s">
        <v>401</v>
      </c>
      <c r="F1066" s="405" t="s">
        <v>249</v>
      </c>
    </row>
    <row r="1067" spans="1:6" x14ac:dyDescent="0.25">
      <c r="A1067" s="405" t="s">
        <v>2546</v>
      </c>
      <c r="B1067" t="s">
        <v>363</v>
      </c>
      <c r="C1067" s="406" t="s">
        <v>2547</v>
      </c>
      <c r="D1067" s="405" t="s">
        <v>396</v>
      </c>
      <c r="E1067" s="405" t="s">
        <v>401</v>
      </c>
      <c r="F1067" s="405" t="s">
        <v>249</v>
      </c>
    </row>
    <row r="1068" spans="1:6" x14ac:dyDescent="0.25">
      <c r="A1068" s="405" t="s">
        <v>2548</v>
      </c>
      <c r="B1068" t="s">
        <v>363</v>
      </c>
      <c r="C1068" s="406" t="s">
        <v>2549</v>
      </c>
      <c r="D1068" s="405" t="s">
        <v>396</v>
      </c>
      <c r="E1068" s="405" t="s">
        <v>401</v>
      </c>
      <c r="F1068" s="405" t="s">
        <v>249</v>
      </c>
    </row>
    <row r="1069" spans="1:6" x14ac:dyDescent="0.25">
      <c r="A1069" s="405" t="s">
        <v>2550</v>
      </c>
      <c r="B1069" t="s">
        <v>363</v>
      </c>
      <c r="C1069" s="406" t="s">
        <v>2551</v>
      </c>
      <c r="D1069" s="405" t="s">
        <v>396</v>
      </c>
      <c r="E1069" s="405" t="s">
        <v>401</v>
      </c>
      <c r="F1069" s="405" t="s">
        <v>249</v>
      </c>
    </row>
    <row r="1070" spans="1:6" x14ac:dyDescent="0.25">
      <c r="A1070" s="405" t="s">
        <v>2552</v>
      </c>
      <c r="B1070" t="s">
        <v>363</v>
      </c>
      <c r="C1070" s="406" t="s">
        <v>2553</v>
      </c>
      <c r="D1070" s="405" t="s">
        <v>396</v>
      </c>
      <c r="E1070" s="405" t="s">
        <v>401</v>
      </c>
      <c r="F1070" s="405" t="s">
        <v>249</v>
      </c>
    </row>
    <row r="1071" spans="1:6" x14ac:dyDescent="0.25">
      <c r="A1071" s="405" t="s">
        <v>2554</v>
      </c>
      <c r="B1071" t="s">
        <v>363</v>
      </c>
      <c r="C1071" s="406" t="s">
        <v>2555</v>
      </c>
      <c r="D1071" s="405" t="s">
        <v>396</v>
      </c>
      <c r="E1071" s="405" t="s">
        <v>401</v>
      </c>
      <c r="F1071" s="405" t="s">
        <v>250</v>
      </c>
    </row>
    <row r="1072" spans="1:6" x14ac:dyDescent="0.25">
      <c r="A1072" s="405" t="s">
        <v>2556</v>
      </c>
      <c r="B1072" t="s">
        <v>363</v>
      </c>
      <c r="C1072" s="406" t="s">
        <v>2557</v>
      </c>
      <c r="D1072" s="405" t="s">
        <v>396</v>
      </c>
      <c r="E1072" s="405" t="s">
        <v>401</v>
      </c>
      <c r="F1072" s="405" t="s">
        <v>249</v>
      </c>
    </row>
    <row r="1073" spans="1:6" x14ac:dyDescent="0.25">
      <c r="A1073" s="405" t="s">
        <v>2558</v>
      </c>
      <c r="B1073" t="s">
        <v>363</v>
      </c>
      <c r="C1073" s="406" t="s">
        <v>2559</v>
      </c>
      <c r="D1073" s="405" t="s">
        <v>396</v>
      </c>
      <c r="E1073" s="405" t="s">
        <v>401</v>
      </c>
      <c r="F1073" s="405" t="s">
        <v>249</v>
      </c>
    </row>
    <row r="1074" spans="1:6" x14ac:dyDescent="0.25">
      <c r="A1074" s="405" t="s">
        <v>2560</v>
      </c>
      <c r="B1074" t="s">
        <v>363</v>
      </c>
      <c r="C1074" s="406" t="s">
        <v>2561</v>
      </c>
      <c r="D1074" s="405" t="s">
        <v>396</v>
      </c>
      <c r="E1074" s="405" t="s">
        <v>401</v>
      </c>
      <c r="F1074" s="405" t="s">
        <v>250</v>
      </c>
    </row>
    <row r="1075" spans="1:6" x14ac:dyDescent="0.25">
      <c r="A1075" s="405" t="s">
        <v>2562</v>
      </c>
      <c r="B1075" t="s">
        <v>363</v>
      </c>
      <c r="C1075" s="406" t="s">
        <v>2563</v>
      </c>
      <c r="D1075" s="405" t="s">
        <v>396</v>
      </c>
      <c r="E1075" s="405" t="s">
        <v>401</v>
      </c>
      <c r="F1075" s="405" t="s">
        <v>249</v>
      </c>
    </row>
    <row r="1076" spans="1:6" x14ac:dyDescent="0.25">
      <c r="A1076" s="405" t="s">
        <v>2564</v>
      </c>
      <c r="B1076" t="s">
        <v>363</v>
      </c>
      <c r="C1076" s="406" t="s">
        <v>2565</v>
      </c>
      <c r="D1076" s="405" t="s">
        <v>396</v>
      </c>
      <c r="E1076" s="405" t="s">
        <v>401</v>
      </c>
      <c r="F1076" s="405" t="s">
        <v>249</v>
      </c>
    </row>
    <row r="1077" spans="1:6" x14ac:dyDescent="0.25">
      <c r="A1077" s="405" t="s">
        <v>2566</v>
      </c>
      <c r="B1077" t="s">
        <v>363</v>
      </c>
      <c r="C1077" s="406" t="s">
        <v>2567</v>
      </c>
      <c r="D1077" s="405" t="s">
        <v>396</v>
      </c>
      <c r="E1077" s="405" t="s">
        <v>401</v>
      </c>
      <c r="F1077" s="405" t="s">
        <v>249</v>
      </c>
    </row>
    <row r="1078" spans="1:6" x14ac:dyDescent="0.25">
      <c r="A1078" s="405" t="s">
        <v>2568</v>
      </c>
      <c r="B1078" t="s">
        <v>363</v>
      </c>
      <c r="C1078" s="406" t="s">
        <v>2569</v>
      </c>
      <c r="D1078" s="405" t="s">
        <v>396</v>
      </c>
      <c r="E1078" s="405" t="s">
        <v>401</v>
      </c>
      <c r="F1078" s="405" t="s">
        <v>249</v>
      </c>
    </row>
    <row r="1079" spans="1:6" x14ac:dyDescent="0.25">
      <c r="A1079" s="405" t="s">
        <v>2570</v>
      </c>
      <c r="B1079" t="s">
        <v>363</v>
      </c>
      <c r="C1079" s="406" t="s">
        <v>2571</v>
      </c>
      <c r="D1079" s="405" t="s">
        <v>396</v>
      </c>
      <c r="E1079" s="405" t="s">
        <v>401</v>
      </c>
      <c r="F1079" s="405" t="s">
        <v>249</v>
      </c>
    </row>
    <row r="1080" spans="1:6" x14ac:dyDescent="0.25">
      <c r="A1080" s="405" t="s">
        <v>2572</v>
      </c>
      <c r="B1080" t="s">
        <v>363</v>
      </c>
      <c r="C1080" s="406" t="s">
        <v>2573</v>
      </c>
      <c r="D1080" s="405" t="s">
        <v>396</v>
      </c>
      <c r="E1080" s="405" t="s">
        <v>401</v>
      </c>
      <c r="F1080" s="405" t="s">
        <v>249</v>
      </c>
    </row>
    <row r="1081" spans="1:6" x14ac:dyDescent="0.25">
      <c r="A1081" s="405" t="s">
        <v>2574</v>
      </c>
      <c r="B1081" t="s">
        <v>363</v>
      </c>
      <c r="C1081" s="406" t="s">
        <v>2575</v>
      </c>
      <c r="D1081" s="405" t="s">
        <v>396</v>
      </c>
      <c r="E1081" s="405" t="s">
        <v>401</v>
      </c>
      <c r="F1081" s="405" t="s">
        <v>249</v>
      </c>
    </row>
    <row r="1082" spans="1:6" x14ac:dyDescent="0.25">
      <c r="A1082" s="405" t="s">
        <v>2576</v>
      </c>
      <c r="B1082" t="s">
        <v>363</v>
      </c>
      <c r="C1082" s="406" t="s">
        <v>2577</v>
      </c>
      <c r="D1082" s="405" t="s">
        <v>396</v>
      </c>
      <c r="E1082" s="405" t="s">
        <v>396</v>
      </c>
      <c r="F1082" s="405" t="s">
        <v>249</v>
      </c>
    </row>
    <row r="1083" spans="1:6" x14ac:dyDescent="0.25">
      <c r="A1083" s="405" t="s">
        <v>2578</v>
      </c>
      <c r="B1083" t="s">
        <v>363</v>
      </c>
      <c r="C1083" s="406" t="s">
        <v>2579</v>
      </c>
      <c r="D1083" s="405" t="s">
        <v>396</v>
      </c>
      <c r="E1083" s="405" t="s">
        <v>401</v>
      </c>
      <c r="F1083" s="405" t="s">
        <v>249</v>
      </c>
    </row>
    <row r="1084" spans="1:6" x14ac:dyDescent="0.25">
      <c r="A1084" s="405" t="s">
        <v>2580</v>
      </c>
      <c r="B1084" t="s">
        <v>363</v>
      </c>
      <c r="C1084" s="406" t="s">
        <v>2581</v>
      </c>
      <c r="D1084" s="405" t="s">
        <v>396</v>
      </c>
      <c r="E1084" s="405" t="s">
        <v>401</v>
      </c>
      <c r="F1084" s="405" t="s">
        <v>249</v>
      </c>
    </row>
    <row r="1085" spans="1:6" x14ac:dyDescent="0.25">
      <c r="A1085" s="405" t="s">
        <v>2582</v>
      </c>
      <c r="B1085" t="s">
        <v>363</v>
      </c>
      <c r="C1085" s="406" t="s">
        <v>2583</v>
      </c>
      <c r="D1085" s="405" t="s">
        <v>396</v>
      </c>
      <c r="E1085" s="405" t="s">
        <v>401</v>
      </c>
      <c r="F1085" s="405" t="s">
        <v>249</v>
      </c>
    </row>
    <row r="1086" spans="1:6" x14ac:dyDescent="0.25">
      <c r="A1086" s="405" t="s">
        <v>2584</v>
      </c>
      <c r="B1086" t="s">
        <v>363</v>
      </c>
      <c r="C1086" s="406" t="s">
        <v>2585</v>
      </c>
      <c r="D1086" s="405" t="s">
        <v>396</v>
      </c>
      <c r="E1086" s="405" t="s">
        <v>401</v>
      </c>
      <c r="F1086" s="405" t="s">
        <v>249</v>
      </c>
    </row>
    <row r="1087" spans="1:6" x14ac:dyDescent="0.25">
      <c r="A1087" s="405" t="s">
        <v>2586</v>
      </c>
      <c r="B1087" t="s">
        <v>363</v>
      </c>
      <c r="C1087" s="406" t="s">
        <v>2587</v>
      </c>
      <c r="D1087" s="405" t="s">
        <v>396</v>
      </c>
      <c r="E1087" s="405" t="s">
        <v>401</v>
      </c>
      <c r="F1087" s="405" t="s">
        <v>249</v>
      </c>
    </row>
    <row r="1088" spans="1:6" x14ac:dyDescent="0.25">
      <c r="A1088" s="405" t="s">
        <v>2588</v>
      </c>
      <c r="B1088" t="s">
        <v>363</v>
      </c>
      <c r="C1088" s="406" t="s">
        <v>2589</v>
      </c>
      <c r="D1088" s="405" t="s">
        <v>396</v>
      </c>
      <c r="E1088" s="405" t="s">
        <v>401</v>
      </c>
      <c r="F1088" s="405" t="s">
        <v>249</v>
      </c>
    </row>
    <row r="1089" spans="1:6" x14ac:dyDescent="0.25">
      <c r="A1089" s="405" t="s">
        <v>2590</v>
      </c>
      <c r="B1089" t="s">
        <v>363</v>
      </c>
      <c r="C1089" s="406" t="s">
        <v>2591</v>
      </c>
      <c r="D1089" s="405" t="s">
        <v>396</v>
      </c>
      <c r="E1089" s="405" t="s">
        <v>401</v>
      </c>
      <c r="F1089" s="405" t="s">
        <v>249</v>
      </c>
    </row>
    <row r="1090" spans="1:6" x14ac:dyDescent="0.25">
      <c r="A1090" s="405" t="s">
        <v>2592</v>
      </c>
      <c r="B1090" t="s">
        <v>363</v>
      </c>
      <c r="C1090" s="406" t="s">
        <v>2593</v>
      </c>
      <c r="D1090" s="405" t="s">
        <v>396</v>
      </c>
      <c r="E1090" s="405" t="s">
        <v>401</v>
      </c>
      <c r="F1090" s="405" t="s">
        <v>250</v>
      </c>
    </row>
    <row r="1091" spans="1:6" x14ac:dyDescent="0.25">
      <c r="A1091" s="405" t="s">
        <v>2594</v>
      </c>
      <c r="B1091" t="s">
        <v>363</v>
      </c>
      <c r="C1091" s="406" t="s">
        <v>2595</v>
      </c>
      <c r="D1091" s="405" t="s">
        <v>396</v>
      </c>
      <c r="E1091" s="405" t="s">
        <v>401</v>
      </c>
      <c r="F1091" s="405" t="s">
        <v>250</v>
      </c>
    </row>
    <row r="1092" spans="1:6" x14ac:dyDescent="0.25">
      <c r="A1092" s="405" t="s">
        <v>2596</v>
      </c>
      <c r="B1092" t="s">
        <v>363</v>
      </c>
      <c r="C1092" s="406" t="s">
        <v>2597</v>
      </c>
      <c r="D1092" s="405" t="s">
        <v>396</v>
      </c>
      <c r="E1092" s="405" t="s">
        <v>401</v>
      </c>
      <c r="F1092" s="405" t="s">
        <v>249</v>
      </c>
    </row>
    <row r="1093" spans="1:6" x14ac:dyDescent="0.25">
      <c r="A1093" s="405" t="s">
        <v>2598</v>
      </c>
      <c r="B1093" t="s">
        <v>363</v>
      </c>
      <c r="C1093" s="406" t="s">
        <v>2599</v>
      </c>
      <c r="D1093" s="405" t="s">
        <v>396</v>
      </c>
      <c r="E1093" s="405" t="s">
        <v>401</v>
      </c>
      <c r="F1093" s="405" t="s">
        <v>249</v>
      </c>
    </row>
    <row r="1094" spans="1:6" x14ac:dyDescent="0.25">
      <c r="A1094" s="405" t="s">
        <v>2600</v>
      </c>
      <c r="B1094" t="s">
        <v>363</v>
      </c>
      <c r="C1094" s="406" t="s">
        <v>2601</v>
      </c>
      <c r="D1094" s="405" t="s">
        <v>396</v>
      </c>
      <c r="E1094" s="405" t="s">
        <v>401</v>
      </c>
      <c r="F1094" s="405" t="s">
        <v>249</v>
      </c>
    </row>
    <row r="1095" spans="1:6" x14ac:dyDescent="0.25">
      <c r="A1095" s="405" t="s">
        <v>2602</v>
      </c>
      <c r="B1095" t="s">
        <v>363</v>
      </c>
      <c r="C1095" s="406" t="s">
        <v>2603</v>
      </c>
      <c r="D1095" s="405" t="s">
        <v>396</v>
      </c>
      <c r="E1095" s="405" t="s">
        <v>401</v>
      </c>
      <c r="F1095" s="405" t="s">
        <v>249</v>
      </c>
    </row>
    <row r="1096" spans="1:6" x14ac:dyDescent="0.25">
      <c r="A1096" s="405" t="s">
        <v>2604</v>
      </c>
      <c r="B1096" t="s">
        <v>363</v>
      </c>
      <c r="C1096" s="406" t="s">
        <v>2605</v>
      </c>
      <c r="D1096" s="405" t="s">
        <v>396</v>
      </c>
      <c r="E1096" s="405" t="s">
        <v>401</v>
      </c>
      <c r="F1096" s="405" t="s">
        <v>249</v>
      </c>
    </row>
    <row r="1097" spans="1:6" x14ac:dyDescent="0.25">
      <c r="A1097" s="405" t="s">
        <v>2606</v>
      </c>
      <c r="B1097" t="s">
        <v>363</v>
      </c>
      <c r="C1097" s="406" t="s">
        <v>2607</v>
      </c>
      <c r="D1097" s="405" t="s">
        <v>396</v>
      </c>
      <c r="E1097" s="405" t="s">
        <v>401</v>
      </c>
      <c r="F1097" s="405" t="s">
        <v>249</v>
      </c>
    </row>
    <row r="1098" spans="1:6" x14ac:dyDescent="0.25">
      <c r="A1098" s="405" t="s">
        <v>2608</v>
      </c>
      <c r="B1098" t="s">
        <v>364</v>
      </c>
      <c r="C1098" s="406" t="s">
        <v>2609</v>
      </c>
      <c r="D1098" s="405" t="s">
        <v>1770</v>
      </c>
      <c r="E1098" s="405" t="s">
        <v>426</v>
      </c>
      <c r="F1098" s="405" t="s">
        <v>249</v>
      </c>
    </row>
    <row r="1099" spans="1:6" x14ac:dyDescent="0.25">
      <c r="A1099" s="405" t="s">
        <v>2610</v>
      </c>
      <c r="B1099" t="s">
        <v>363</v>
      </c>
      <c r="C1099" s="406" t="s">
        <v>2611</v>
      </c>
      <c r="D1099" s="405" t="s">
        <v>396</v>
      </c>
      <c r="E1099" s="405" t="s">
        <v>401</v>
      </c>
      <c r="F1099" s="405" t="s">
        <v>249</v>
      </c>
    </row>
    <row r="1100" spans="1:6" x14ac:dyDescent="0.25">
      <c r="A1100" s="405" t="s">
        <v>2612</v>
      </c>
      <c r="B1100" t="s">
        <v>363</v>
      </c>
      <c r="C1100" s="406" t="s">
        <v>2613</v>
      </c>
      <c r="D1100" s="405" t="s">
        <v>396</v>
      </c>
      <c r="E1100" s="405" t="s">
        <v>401</v>
      </c>
      <c r="F1100" s="405" t="s">
        <v>250</v>
      </c>
    </row>
    <row r="1101" spans="1:6" x14ac:dyDescent="0.25">
      <c r="A1101" s="405" t="s">
        <v>2614</v>
      </c>
      <c r="B1101" t="s">
        <v>363</v>
      </c>
      <c r="C1101" s="406" t="s">
        <v>2615</v>
      </c>
      <c r="D1101" s="405" t="s">
        <v>396</v>
      </c>
      <c r="E1101" s="405" t="s">
        <v>401</v>
      </c>
      <c r="F1101" s="405" t="s">
        <v>249</v>
      </c>
    </row>
    <row r="1102" spans="1:6" x14ac:dyDescent="0.25">
      <c r="A1102" s="405" t="s">
        <v>2616</v>
      </c>
      <c r="B1102" t="s">
        <v>364</v>
      </c>
      <c r="C1102" s="406" t="s">
        <v>2617</v>
      </c>
      <c r="D1102" s="405" t="s">
        <v>1770</v>
      </c>
      <c r="E1102" s="405" t="s">
        <v>249</v>
      </c>
      <c r="F1102" s="405" t="s">
        <v>249</v>
      </c>
    </row>
    <row r="1103" spans="1:6" x14ac:dyDescent="0.25">
      <c r="A1103" s="405" t="s">
        <v>2618</v>
      </c>
      <c r="B1103" t="s">
        <v>363</v>
      </c>
      <c r="C1103" s="406" t="s">
        <v>2619</v>
      </c>
      <c r="D1103" s="405" t="s">
        <v>396</v>
      </c>
      <c r="E1103" s="405" t="s">
        <v>401</v>
      </c>
      <c r="F1103" s="405" t="s">
        <v>250</v>
      </c>
    </row>
    <row r="1104" spans="1:6" x14ac:dyDescent="0.25">
      <c r="A1104" s="405" t="s">
        <v>2620</v>
      </c>
      <c r="B1104" t="s">
        <v>363</v>
      </c>
      <c r="C1104" s="406" t="s">
        <v>2621</v>
      </c>
      <c r="D1104" s="405" t="s">
        <v>396</v>
      </c>
      <c r="E1104" s="405" t="s">
        <v>401</v>
      </c>
      <c r="F1104" s="405" t="s">
        <v>250</v>
      </c>
    </row>
    <row r="1105" spans="1:6" x14ac:dyDescent="0.25">
      <c r="A1105" s="405" t="s">
        <v>2622</v>
      </c>
      <c r="B1105" t="s">
        <v>363</v>
      </c>
      <c r="C1105" s="406" t="s">
        <v>2623</v>
      </c>
      <c r="D1105" s="405" t="s">
        <v>396</v>
      </c>
      <c r="E1105" s="405" t="s">
        <v>401</v>
      </c>
      <c r="F1105" s="405" t="s">
        <v>249</v>
      </c>
    </row>
    <row r="1106" spans="1:6" x14ac:dyDescent="0.25">
      <c r="A1106" s="405" t="s">
        <v>2624</v>
      </c>
      <c r="B1106" t="s">
        <v>363</v>
      </c>
      <c r="C1106" s="406" t="s">
        <v>2625</v>
      </c>
      <c r="D1106" s="405" t="s">
        <v>396</v>
      </c>
      <c r="E1106" s="405" t="s">
        <v>401</v>
      </c>
      <c r="F1106" s="405" t="s">
        <v>249</v>
      </c>
    </row>
    <row r="1107" spans="1:6" x14ac:dyDescent="0.25">
      <c r="A1107" s="405" t="s">
        <v>2626</v>
      </c>
      <c r="B1107" t="s">
        <v>363</v>
      </c>
      <c r="C1107" s="406" t="s">
        <v>2627</v>
      </c>
      <c r="D1107" s="405" t="s">
        <v>396</v>
      </c>
      <c r="E1107" s="405" t="s">
        <v>401</v>
      </c>
      <c r="F1107" s="405" t="s">
        <v>249</v>
      </c>
    </row>
    <row r="1108" spans="1:6" x14ac:dyDescent="0.25">
      <c r="A1108" s="405" t="s">
        <v>2628</v>
      </c>
      <c r="B1108" t="s">
        <v>363</v>
      </c>
      <c r="C1108" s="406" t="s">
        <v>2629</v>
      </c>
      <c r="D1108" s="405" t="s">
        <v>396</v>
      </c>
      <c r="E1108" s="405" t="s">
        <v>401</v>
      </c>
      <c r="F1108" s="405" t="s">
        <v>249</v>
      </c>
    </row>
    <row r="1109" spans="1:6" x14ac:dyDescent="0.25">
      <c r="A1109" s="405" t="s">
        <v>2630</v>
      </c>
      <c r="B1109" t="s">
        <v>363</v>
      </c>
      <c r="C1109" s="406" t="s">
        <v>2631</v>
      </c>
      <c r="D1109" s="405" t="s">
        <v>396</v>
      </c>
      <c r="E1109" s="405" t="s">
        <v>401</v>
      </c>
      <c r="F1109" s="405" t="s">
        <v>249</v>
      </c>
    </row>
    <row r="1110" spans="1:6" x14ac:dyDescent="0.25">
      <c r="A1110" s="405" t="s">
        <v>2632</v>
      </c>
      <c r="B1110" t="s">
        <v>363</v>
      </c>
      <c r="C1110" s="406" t="s">
        <v>2633</v>
      </c>
      <c r="D1110" s="405" t="s">
        <v>396</v>
      </c>
      <c r="E1110" s="405" t="s">
        <v>401</v>
      </c>
      <c r="F1110" s="405" t="s">
        <v>249</v>
      </c>
    </row>
    <row r="1111" spans="1:6" x14ac:dyDescent="0.25">
      <c r="A1111" s="405" t="s">
        <v>2634</v>
      </c>
      <c r="B1111" t="s">
        <v>363</v>
      </c>
      <c r="C1111" s="406" t="s">
        <v>2635</v>
      </c>
      <c r="D1111" s="405" t="s">
        <v>396</v>
      </c>
      <c r="E1111" s="405" t="s">
        <v>401</v>
      </c>
      <c r="F1111" s="405" t="s">
        <v>249</v>
      </c>
    </row>
    <row r="1112" spans="1:6" x14ac:dyDescent="0.25">
      <c r="A1112" s="405" t="s">
        <v>2636</v>
      </c>
      <c r="B1112" t="s">
        <v>363</v>
      </c>
      <c r="C1112" s="406" t="s">
        <v>2637</v>
      </c>
      <c r="D1112" s="405" t="s">
        <v>396</v>
      </c>
      <c r="E1112" s="405" t="s">
        <v>401</v>
      </c>
      <c r="F1112" s="405" t="s">
        <v>249</v>
      </c>
    </row>
    <row r="1113" spans="1:6" x14ac:dyDescent="0.25">
      <c r="A1113" s="405" t="s">
        <v>2638</v>
      </c>
      <c r="B1113" t="s">
        <v>363</v>
      </c>
      <c r="C1113" s="406" t="s">
        <v>2639</v>
      </c>
      <c r="D1113" s="405" t="s">
        <v>396</v>
      </c>
      <c r="E1113" s="405" t="s">
        <v>401</v>
      </c>
      <c r="F1113" s="405" t="s">
        <v>250</v>
      </c>
    </row>
    <row r="1114" spans="1:6" x14ac:dyDescent="0.25">
      <c r="A1114" s="405" t="s">
        <v>2640</v>
      </c>
      <c r="B1114" t="s">
        <v>363</v>
      </c>
      <c r="C1114" s="406" t="s">
        <v>2641</v>
      </c>
      <c r="D1114" s="405" t="s">
        <v>396</v>
      </c>
      <c r="E1114" s="405" t="s">
        <v>401</v>
      </c>
      <c r="F1114" s="405" t="s">
        <v>250</v>
      </c>
    </row>
    <row r="1115" spans="1:6" x14ac:dyDescent="0.25">
      <c r="A1115" s="405" t="s">
        <v>2642</v>
      </c>
      <c r="B1115" t="s">
        <v>363</v>
      </c>
      <c r="C1115" s="406" t="s">
        <v>2643</v>
      </c>
      <c r="D1115" s="405" t="s">
        <v>396</v>
      </c>
      <c r="E1115" s="405" t="s">
        <v>401</v>
      </c>
      <c r="F1115" s="405" t="s">
        <v>249</v>
      </c>
    </row>
    <row r="1116" spans="1:6" x14ac:dyDescent="0.25">
      <c r="A1116" s="405" t="s">
        <v>2644</v>
      </c>
      <c r="B1116" t="s">
        <v>363</v>
      </c>
      <c r="C1116" s="406" t="s">
        <v>2645</v>
      </c>
      <c r="D1116" s="405" t="s">
        <v>396</v>
      </c>
      <c r="E1116" s="405" t="s">
        <v>401</v>
      </c>
      <c r="F1116" s="405" t="s">
        <v>250</v>
      </c>
    </row>
    <row r="1117" spans="1:6" x14ac:dyDescent="0.25">
      <c r="A1117" s="405" t="s">
        <v>2646</v>
      </c>
      <c r="B1117" t="s">
        <v>363</v>
      </c>
      <c r="C1117" s="406" t="s">
        <v>2647</v>
      </c>
      <c r="D1117" s="405" t="s">
        <v>396</v>
      </c>
      <c r="E1117" s="405" t="s">
        <v>401</v>
      </c>
      <c r="F1117" s="405" t="s">
        <v>249</v>
      </c>
    </row>
    <row r="1118" spans="1:6" x14ac:dyDescent="0.25">
      <c r="A1118" s="405" t="s">
        <v>2648</v>
      </c>
      <c r="B1118" t="s">
        <v>363</v>
      </c>
      <c r="C1118" s="406" t="s">
        <v>2649</v>
      </c>
      <c r="D1118" s="405" t="s">
        <v>396</v>
      </c>
      <c r="E1118" s="405" t="s">
        <v>401</v>
      </c>
      <c r="F1118" s="405" t="s">
        <v>249</v>
      </c>
    </row>
    <row r="1119" spans="1:6" x14ac:dyDescent="0.25">
      <c r="A1119" s="405" t="s">
        <v>2650</v>
      </c>
      <c r="B1119" t="s">
        <v>363</v>
      </c>
      <c r="C1119" s="406" t="s">
        <v>2651</v>
      </c>
      <c r="D1119" s="405" t="s">
        <v>396</v>
      </c>
      <c r="E1119" s="405" t="s">
        <v>401</v>
      </c>
      <c r="F1119" s="405" t="s">
        <v>249</v>
      </c>
    </row>
    <row r="1120" spans="1:6" x14ac:dyDescent="0.25">
      <c r="A1120" s="405" t="s">
        <v>2652</v>
      </c>
      <c r="B1120" t="s">
        <v>363</v>
      </c>
      <c r="C1120" s="406" t="s">
        <v>2653</v>
      </c>
      <c r="D1120" s="405" t="s">
        <v>396</v>
      </c>
      <c r="E1120" s="405" t="s">
        <v>401</v>
      </c>
      <c r="F1120" s="405" t="s">
        <v>249</v>
      </c>
    </row>
    <row r="1121" spans="1:6" x14ac:dyDescent="0.25">
      <c r="A1121" s="405" t="s">
        <v>2654</v>
      </c>
      <c r="B1121" t="s">
        <v>363</v>
      </c>
      <c r="C1121" s="406" t="s">
        <v>2655</v>
      </c>
      <c r="D1121" s="405" t="s">
        <v>396</v>
      </c>
      <c r="E1121" s="405" t="s">
        <v>401</v>
      </c>
      <c r="F1121" s="405" t="s">
        <v>249</v>
      </c>
    </row>
    <row r="1122" spans="1:6" x14ac:dyDescent="0.25">
      <c r="A1122" s="405" t="s">
        <v>2656</v>
      </c>
      <c r="B1122" t="s">
        <v>363</v>
      </c>
      <c r="C1122" s="406" t="s">
        <v>2657</v>
      </c>
      <c r="D1122" s="405" t="s">
        <v>396</v>
      </c>
      <c r="E1122" s="405" t="s">
        <v>401</v>
      </c>
      <c r="F1122" s="405" t="s">
        <v>250</v>
      </c>
    </row>
    <row r="1123" spans="1:6" x14ac:dyDescent="0.25">
      <c r="A1123" s="405" t="s">
        <v>2658</v>
      </c>
      <c r="B1123" t="s">
        <v>363</v>
      </c>
      <c r="C1123" s="406" t="s">
        <v>2659</v>
      </c>
      <c r="D1123" s="405" t="s">
        <v>396</v>
      </c>
      <c r="E1123" s="405" t="s">
        <v>401</v>
      </c>
      <c r="F1123" s="405" t="s">
        <v>250</v>
      </c>
    </row>
    <row r="1124" spans="1:6" x14ac:dyDescent="0.25">
      <c r="A1124" s="405" t="s">
        <v>2660</v>
      </c>
      <c r="B1124" t="s">
        <v>363</v>
      </c>
      <c r="C1124" s="406" t="s">
        <v>2661</v>
      </c>
      <c r="D1124" s="405" t="s">
        <v>396</v>
      </c>
      <c r="E1124" s="405" t="s">
        <v>401</v>
      </c>
      <c r="F1124" s="405" t="s">
        <v>250</v>
      </c>
    </row>
    <row r="1125" spans="1:6" x14ac:dyDescent="0.25">
      <c r="A1125" s="405" t="s">
        <v>2662</v>
      </c>
      <c r="B1125" t="s">
        <v>363</v>
      </c>
      <c r="C1125" s="406" t="s">
        <v>2663</v>
      </c>
      <c r="D1125" s="405" t="s">
        <v>396</v>
      </c>
      <c r="E1125" s="405" t="s">
        <v>401</v>
      </c>
      <c r="F1125" s="405" t="s">
        <v>250</v>
      </c>
    </row>
    <row r="1126" spans="1:6" x14ac:dyDescent="0.25">
      <c r="A1126" s="405" t="s">
        <v>2664</v>
      </c>
      <c r="B1126" t="s">
        <v>363</v>
      </c>
      <c r="C1126" s="406" t="s">
        <v>2665</v>
      </c>
      <c r="D1126" s="405" t="s">
        <v>396</v>
      </c>
      <c r="E1126" s="405" t="s">
        <v>401</v>
      </c>
      <c r="F1126" s="405" t="s">
        <v>250</v>
      </c>
    </row>
    <row r="1127" spans="1:6" x14ac:dyDescent="0.25">
      <c r="A1127" s="405" t="s">
        <v>2666</v>
      </c>
      <c r="B1127" t="s">
        <v>363</v>
      </c>
      <c r="C1127" s="406" t="s">
        <v>2667</v>
      </c>
      <c r="D1127" s="405" t="s">
        <v>396</v>
      </c>
      <c r="E1127" s="405" t="s">
        <v>401</v>
      </c>
      <c r="F1127" s="405" t="s">
        <v>250</v>
      </c>
    </row>
    <row r="1128" spans="1:6" x14ac:dyDescent="0.25">
      <c r="A1128" s="405" t="s">
        <v>2668</v>
      </c>
      <c r="B1128" t="s">
        <v>363</v>
      </c>
      <c r="C1128" s="406" t="s">
        <v>2669</v>
      </c>
      <c r="D1128" s="405" t="s">
        <v>396</v>
      </c>
      <c r="E1128" s="405" t="s">
        <v>401</v>
      </c>
      <c r="F1128" s="405" t="s">
        <v>249</v>
      </c>
    </row>
    <row r="1129" spans="1:6" x14ac:dyDescent="0.25">
      <c r="A1129" s="405" t="s">
        <v>2670</v>
      </c>
      <c r="B1129" t="s">
        <v>363</v>
      </c>
      <c r="C1129" s="406" t="s">
        <v>2671</v>
      </c>
      <c r="D1129" s="405" t="s">
        <v>396</v>
      </c>
      <c r="E1129" s="405" t="s">
        <v>401</v>
      </c>
      <c r="F1129" s="405" t="s">
        <v>249</v>
      </c>
    </row>
    <row r="1130" spans="1:6" x14ac:dyDescent="0.25">
      <c r="A1130" s="405" t="s">
        <v>2672</v>
      </c>
      <c r="B1130" t="s">
        <v>363</v>
      </c>
      <c r="C1130" s="406" t="s">
        <v>2673</v>
      </c>
      <c r="D1130" s="405" t="s">
        <v>396</v>
      </c>
      <c r="E1130" s="405" t="s">
        <v>401</v>
      </c>
      <c r="F1130" s="405" t="s">
        <v>249</v>
      </c>
    </row>
    <row r="1131" spans="1:6" x14ac:dyDescent="0.25">
      <c r="A1131" s="405" t="s">
        <v>2674</v>
      </c>
      <c r="B1131" t="s">
        <v>363</v>
      </c>
      <c r="C1131" s="406" t="s">
        <v>2675</v>
      </c>
      <c r="D1131" s="405" t="s">
        <v>396</v>
      </c>
      <c r="E1131" s="405" t="s">
        <v>401</v>
      </c>
      <c r="F1131" s="405" t="s">
        <v>249</v>
      </c>
    </row>
    <row r="1132" spans="1:6" x14ac:dyDescent="0.25">
      <c r="A1132" s="405" t="s">
        <v>2676</v>
      </c>
      <c r="B1132" t="s">
        <v>363</v>
      </c>
      <c r="C1132" s="406" t="s">
        <v>2677</v>
      </c>
      <c r="D1132" s="405" t="s">
        <v>396</v>
      </c>
      <c r="E1132" s="405" t="s">
        <v>401</v>
      </c>
      <c r="F1132" s="405" t="s">
        <v>249</v>
      </c>
    </row>
    <row r="1133" spans="1:6" x14ac:dyDescent="0.25">
      <c r="A1133" s="405" t="s">
        <v>2678</v>
      </c>
      <c r="B1133" t="s">
        <v>363</v>
      </c>
      <c r="C1133" s="406" t="s">
        <v>2679</v>
      </c>
      <c r="D1133" s="405" t="s">
        <v>396</v>
      </c>
      <c r="E1133" s="405" t="s">
        <v>401</v>
      </c>
      <c r="F1133" s="405" t="s">
        <v>249</v>
      </c>
    </row>
    <row r="1134" spans="1:6" x14ac:dyDescent="0.25">
      <c r="A1134" s="405" t="s">
        <v>2680</v>
      </c>
      <c r="B1134" t="s">
        <v>363</v>
      </c>
      <c r="C1134" s="406" t="s">
        <v>2681</v>
      </c>
      <c r="D1134" s="405" t="s">
        <v>396</v>
      </c>
      <c r="E1134" s="405" t="s">
        <v>401</v>
      </c>
      <c r="F1134" s="405" t="s">
        <v>249</v>
      </c>
    </row>
    <row r="1135" spans="1:6" x14ac:dyDescent="0.25">
      <c r="A1135" s="405" t="s">
        <v>2682</v>
      </c>
      <c r="B1135" t="s">
        <v>363</v>
      </c>
      <c r="C1135" s="406" t="s">
        <v>2683</v>
      </c>
      <c r="D1135" s="405" t="s">
        <v>396</v>
      </c>
      <c r="E1135" s="405" t="s">
        <v>401</v>
      </c>
      <c r="F1135" s="405" t="s">
        <v>249</v>
      </c>
    </row>
    <row r="1136" spans="1:6" x14ac:dyDescent="0.25">
      <c r="A1136" s="405" t="s">
        <v>2684</v>
      </c>
      <c r="B1136" t="s">
        <v>363</v>
      </c>
      <c r="C1136" s="406" t="s">
        <v>2685</v>
      </c>
      <c r="D1136" s="405" t="s">
        <v>396</v>
      </c>
      <c r="E1136" s="405" t="s">
        <v>401</v>
      </c>
      <c r="F1136" s="405" t="s">
        <v>250</v>
      </c>
    </row>
    <row r="1137" spans="1:6" x14ac:dyDescent="0.25">
      <c r="A1137" s="405" t="s">
        <v>2686</v>
      </c>
      <c r="B1137" t="s">
        <v>363</v>
      </c>
      <c r="C1137" s="406" t="s">
        <v>2687</v>
      </c>
      <c r="D1137" s="405" t="s">
        <v>396</v>
      </c>
      <c r="E1137" s="405" t="s">
        <v>401</v>
      </c>
      <c r="F1137" s="405" t="s">
        <v>249</v>
      </c>
    </row>
    <row r="1138" spans="1:6" x14ac:dyDescent="0.25">
      <c r="A1138" s="405" t="s">
        <v>2688</v>
      </c>
      <c r="B1138" t="s">
        <v>363</v>
      </c>
      <c r="C1138" s="406" t="s">
        <v>2689</v>
      </c>
      <c r="D1138" s="405" t="s">
        <v>396</v>
      </c>
      <c r="E1138" s="405" t="s">
        <v>401</v>
      </c>
      <c r="F1138" s="405" t="s">
        <v>249</v>
      </c>
    </row>
    <row r="1139" spans="1:6" x14ac:dyDescent="0.25">
      <c r="A1139" s="405" t="s">
        <v>2690</v>
      </c>
      <c r="B1139" t="s">
        <v>363</v>
      </c>
      <c r="C1139" s="406" t="s">
        <v>2691</v>
      </c>
      <c r="D1139" s="405" t="s">
        <v>396</v>
      </c>
      <c r="E1139" s="405" t="s">
        <v>401</v>
      </c>
      <c r="F1139" s="405" t="s">
        <v>249</v>
      </c>
    </row>
    <row r="1140" spans="1:6" x14ac:dyDescent="0.25">
      <c r="A1140" s="405" t="s">
        <v>2692</v>
      </c>
      <c r="B1140" t="s">
        <v>363</v>
      </c>
      <c r="C1140" s="406" t="s">
        <v>2693</v>
      </c>
      <c r="D1140" s="405" t="s">
        <v>396</v>
      </c>
      <c r="E1140" s="405" t="s">
        <v>401</v>
      </c>
      <c r="F1140" s="405" t="s">
        <v>249</v>
      </c>
    </row>
    <row r="1141" spans="1:6" x14ac:dyDescent="0.25">
      <c r="A1141" s="405" t="s">
        <v>2694</v>
      </c>
      <c r="B1141" t="s">
        <v>363</v>
      </c>
      <c r="C1141" s="406" t="s">
        <v>2695</v>
      </c>
      <c r="D1141" s="405" t="s">
        <v>396</v>
      </c>
      <c r="E1141" s="405" t="s">
        <v>401</v>
      </c>
      <c r="F1141" s="405" t="s">
        <v>249</v>
      </c>
    </row>
    <row r="1142" spans="1:6" x14ac:dyDescent="0.25">
      <c r="A1142" s="405" t="s">
        <v>2696</v>
      </c>
      <c r="B1142" t="s">
        <v>363</v>
      </c>
      <c r="C1142" s="406" t="s">
        <v>2697</v>
      </c>
      <c r="D1142" s="405" t="s">
        <v>396</v>
      </c>
      <c r="E1142" s="405" t="s">
        <v>401</v>
      </c>
      <c r="F1142" s="405" t="s">
        <v>249</v>
      </c>
    </row>
    <row r="1143" spans="1:6" x14ac:dyDescent="0.25">
      <c r="A1143" s="405" t="s">
        <v>2698</v>
      </c>
      <c r="B1143" t="s">
        <v>363</v>
      </c>
      <c r="C1143" s="406" t="s">
        <v>2699</v>
      </c>
      <c r="D1143" s="405" t="s">
        <v>396</v>
      </c>
      <c r="E1143" s="405" t="s">
        <v>401</v>
      </c>
      <c r="F1143" s="405" t="s">
        <v>250</v>
      </c>
    </row>
    <row r="1144" spans="1:6" x14ac:dyDescent="0.25">
      <c r="A1144" s="405" t="s">
        <v>2700</v>
      </c>
      <c r="B1144" t="s">
        <v>363</v>
      </c>
      <c r="C1144" s="406" t="s">
        <v>2701</v>
      </c>
      <c r="D1144" s="405" t="s">
        <v>396</v>
      </c>
      <c r="E1144" s="405" t="s">
        <v>401</v>
      </c>
      <c r="F1144" s="405" t="s">
        <v>249</v>
      </c>
    </row>
    <row r="1145" spans="1:6" x14ac:dyDescent="0.25">
      <c r="A1145" s="405" t="s">
        <v>2702</v>
      </c>
      <c r="B1145" t="s">
        <v>363</v>
      </c>
      <c r="C1145" s="406" t="s">
        <v>2703</v>
      </c>
      <c r="D1145" s="405" t="s">
        <v>396</v>
      </c>
      <c r="E1145" s="405" t="s">
        <v>401</v>
      </c>
      <c r="F1145" s="405" t="s">
        <v>249</v>
      </c>
    </row>
    <row r="1146" spans="1:6" x14ac:dyDescent="0.25">
      <c r="A1146" s="405" t="s">
        <v>2704</v>
      </c>
      <c r="B1146" t="s">
        <v>363</v>
      </c>
      <c r="C1146" s="406" t="s">
        <v>2705</v>
      </c>
      <c r="D1146" s="405" t="s">
        <v>396</v>
      </c>
      <c r="E1146" s="405" t="s">
        <v>474</v>
      </c>
      <c r="F1146" s="405" t="s">
        <v>249</v>
      </c>
    </row>
    <row r="1147" spans="1:6" x14ac:dyDescent="0.25">
      <c r="A1147" s="405" t="s">
        <v>2706</v>
      </c>
      <c r="B1147" t="s">
        <v>363</v>
      </c>
      <c r="C1147" s="406" t="s">
        <v>2707</v>
      </c>
      <c r="D1147" s="405" t="s">
        <v>396</v>
      </c>
      <c r="E1147" s="405" t="s">
        <v>401</v>
      </c>
      <c r="F1147" s="405" t="s">
        <v>249</v>
      </c>
    </row>
    <row r="1148" spans="1:6" x14ac:dyDescent="0.25">
      <c r="A1148" s="405" t="s">
        <v>2708</v>
      </c>
      <c r="B1148" t="s">
        <v>363</v>
      </c>
      <c r="C1148" s="406" t="s">
        <v>2709</v>
      </c>
      <c r="D1148" s="405" t="s">
        <v>396</v>
      </c>
      <c r="E1148" s="405" t="s">
        <v>401</v>
      </c>
      <c r="F1148" s="405" t="s">
        <v>249</v>
      </c>
    </row>
    <row r="1149" spans="1:6" x14ac:dyDescent="0.25">
      <c r="A1149" s="405" t="s">
        <v>2710</v>
      </c>
      <c r="B1149" t="s">
        <v>363</v>
      </c>
      <c r="C1149" s="406" t="s">
        <v>2711</v>
      </c>
      <c r="D1149" s="405" t="s">
        <v>396</v>
      </c>
      <c r="E1149" s="405" t="s">
        <v>401</v>
      </c>
      <c r="F1149" s="405" t="s">
        <v>249</v>
      </c>
    </row>
    <row r="1150" spans="1:6" x14ac:dyDescent="0.25">
      <c r="A1150" s="405" t="s">
        <v>2712</v>
      </c>
      <c r="B1150" t="s">
        <v>363</v>
      </c>
      <c r="C1150" s="406" t="s">
        <v>2713</v>
      </c>
      <c r="D1150" s="405" t="s">
        <v>396</v>
      </c>
      <c r="E1150" s="405" t="s">
        <v>401</v>
      </c>
      <c r="F1150" s="405" t="s">
        <v>249</v>
      </c>
    </row>
    <row r="1151" spans="1:6" x14ac:dyDescent="0.25">
      <c r="A1151" s="405" t="s">
        <v>2714</v>
      </c>
      <c r="B1151" t="s">
        <v>363</v>
      </c>
      <c r="C1151" s="406" t="s">
        <v>2715</v>
      </c>
      <c r="D1151" s="405" t="s">
        <v>396</v>
      </c>
      <c r="E1151" s="405" t="s">
        <v>396</v>
      </c>
      <c r="F1151" s="405" t="s">
        <v>250</v>
      </c>
    </row>
    <row r="1152" spans="1:6" x14ac:dyDescent="0.25">
      <c r="A1152" s="405" t="s">
        <v>2716</v>
      </c>
      <c r="B1152" t="s">
        <v>363</v>
      </c>
      <c r="C1152" s="406" t="s">
        <v>2717</v>
      </c>
      <c r="D1152" s="405" t="s">
        <v>396</v>
      </c>
      <c r="E1152" s="405" t="s">
        <v>401</v>
      </c>
      <c r="F1152" s="405" t="s">
        <v>249</v>
      </c>
    </row>
    <row r="1153" spans="1:6" x14ac:dyDescent="0.25">
      <c r="A1153" s="405" t="s">
        <v>2718</v>
      </c>
      <c r="B1153" t="s">
        <v>363</v>
      </c>
      <c r="C1153" s="406" t="s">
        <v>2719</v>
      </c>
      <c r="D1153" s="405" t="s">
        <v>396</v>
      </c>
      <c r="E1153" s="405" t="s">
        <v>401</v>
      </c>
      <c r="F1153" s="405" t="s">
        <v>249</v>
      </c>
    </row>
    <row r="1154" spans="1:6" x14ac:dyDescent="0.25">
      <c r="A1154" s="405" t="s">
        <v>2720</v>
      </c>
      <c r="B1154" t="s">
        <v>363</v>
      </c>
      <c r="C1154" s="406" t="s">
        <v>2721</v>
      </c>
      <c r="D1154" s="405" t="s">
        <v>396</v>
      </c>
      <c r="E1154" s="405" t="s">
        <v>401</v>
      </c>
      <c r="F1154" s="405" t="s">
        <v>249</v>
      </c>
    </row>
    <row r="1155" spans="1:6" x14ac:dyDescent="0.25">
      <c r="A1155" s="405" t="s">
        <v>2722</v>
      </c>
      <c r="B1155" t="s">
        <v>363</v>
      </c>
      <c r="C1155" s="406" t="s">
        <v>2723</v>
      </c>
      <c r="D1155" s="405" t="s">
        <v>396</v>
      </c>
      <c r="E1155" s="405" t="s">
        <v>401</v>
      </c>
      <c r="F1155" s="405" t="s">
        <v>249</v>
      </c>
    </row>
    <row r="1156" spans="1:6" x14ac:dyDescent="0.25">
      <c r="A1156" s="405" t="s">
        <v>2724</v>
      </c>
      <c r="B1156" t="s">
        <v>363</v>
      </c>
      <c r="C1156" s="406" t="s">
        <v>2725</v>
      </c>
      <c r="D1156" s="405" t="s">
        <v>396</v>
      </c>
      <c r="E1156" s="405" t="s">
        <v>401</v>
      </c>
      <c r="F1156" s="405" t="s">
        <v>249</v>
      </c>
    </row>
    <row r="1157" spans="1:6" x14ac:dyDescent="0.25">
      <c r="A1157" s="405" t="s">
        <v>2726</v>
      </c>
      <c r="B1157" t="s">
        <v>363</v>
      </c>
      <c r="C1157" s="406" t="s">
        <v>2727</v>
      </c>
      <c r="D1157" s="405" t="s">
        <v>396</v>
      </c>
      <c r="E1157" s="405" t="s">
        <v>401</v>
      </c>
      <c r="F1157" s="405" t="s">
        <v>249</v>
      </c>
    </row>
    <row r="1158" spans="1:6" x14ac:dyDescent="0.25">
      <c r="A1158" s="405" t="s">
        <v>2728</v>
      </c>
      <c r="B1158" t="s">
        <v>363</v>
      </c>
      <c r="C1158" s="406" t="s">
        <v>2729</v>
      </c>
      <c r="D1158" s="405" t="s">
        <v>396</v>
      </c>
      <c r="E1158" s="405" t="s">
        <v>401</v>
      </c>
      <c r="F1158" s="405" t="s">
        <v>1983</v>
      </c>
    </row>
    <row r="1159" spans="1:6" x14ac:dyDescent="0.25">
      <c r="A1159" s="405" t="s">
        <v>2730</v>
      </c>
      <c r="B1159" t="s">
        <v>363</v>
      </c>
      <c r="C1159" s="406" t="s">
        <v>2731</v>
      </c>
      <c r="D1159" s="405" t="s">
        <v>396</v>
      </c>
      <c r="E1159" s="405" t="s">
        <v>401</v>
      </c>
      <c r="F1159" s="405" t="s">
        <v>250</v>
      </c>
    </row>
    <row r="1160" spans="1:6" x14ac:dyDescent="0.25">
      <c r="A1160" s="405" t="s">
        <v>2732</v>
      </c>
      <c r="B1160" t="s">
        <v>363</v>
      </c>
      <c r="C1160" s="406" t="s">
        <v>2733</v>
      </c>
      <c r="D1160" s="405" t="s">
        <v>396</v>
      </c>
      <c r="E1160" s="405" t="s">
        <v>401</v>
      </c>
      <c r="F1160" s="405" t="s">
        <v>249</v>
      </c>
    </row>
    <row r="1161" spans="1:6" x14ac:dyDescent="0.25">
      <c r="A1161" s="405" t="s">
        <v>2734</v>
      </c>
      <c r="B1161" t="s">
        <v>363</v>
      </c>
      <c r="C1161" s="406" t="s">
        <v>2735</v>
      </c>
      <c r="D1161" s="405" t="s">
        <v>396</v>
      </c>
      <c r="E1161" s="405" t="s">
        <v>401</v>
      </c>
      <c r="F1161" s="405" t="s">
        <v>249</v>
      </c>
    </row>
    <row r="1162" spans="1:6" x14ac:dyDescent="0.25">
      <c r="A1162" s="405" t="s">
        <v>2736</v>
      </c>
      <c r="B1162" t="s">
        <v>363</v>
      </c>
      <c r="C1162" s="406" t="s">
        <v>2737</v>
      </c>
      <c r="D1162" s="405" t="s">
        <v>396</v>
      </c>
      <c r="E1162" s="405" t="s">
        <v>401</v>
      </c>
      <c r="F1162" s="405" t="s">
        <v>249</v>
      </c>
    </row>
    <row r="1163" spans="1:6" x14ac:dyDescent="0.25">
      <c r="A1163" s="405" t="s">
        <v>2738</v>
      </c>
      <c r="B1163" t="s">
        <v>363</v>
      </c>
      <c r="C1163" s="406" t="s">
        <v>2739</v>
      </c>
      <c r="D1163" s="405" t="s">
        <v>396</v>
      </c>
      <c r="E1163" s="405" t="s">
        <v>401</v>
      </c>
      <c r="F1163" s="405" t="s">
        <v>1983</v>
      </c>
    </row>
    <row r="1164" spans="1:6" x14ac:dyDescent="0.25">
      <c r="A1164" s="405" t="s">
        <v>2740</v>
      </c>
      <c r="B1164" t="s">
        <v>363</v>
      </c>
      <c r="C1164" s="406" t="s">
        <v>2741</v>
      </c>
      <c r="D1164" s="405" t="s">
        <v>396</v>
      </c>
      <c r="E1164" s="405" t="s">
        <v>401</v>
      </c>
      <c r="F1164" s="405" t="s">
        <v>249</v>
      </c>
    </row>
    <row r="1165" spans="1:6" x14ac:dyDescent="0.25">
      <c r="A1165" s="405" t="s">
        <v>2742</v>
      </c>
      <c r="B1165" t="s">
        <v>363</v>
      </c>
      <c r="C1165" s="406" t="s">
        <v>2743</v>
      </c>
      <c r="D1165" s="405" t="s">
        <v>396</v>
      </c>
      <c r="E1165" s="405" t="s">
        <v>401</v>
      </c>
      <c r="F1165" s="405" t="s">
        <v>249</v>
      </c>
    </row>
    <row r="1166" spans="1:6" x14ac:dyDescent="0.25">
      <c r="A1166" s="405" t="s">
        <v>2744</v>
      </c>
      <c r="B1166" t="s">
        <v>363</v>
      </c>
      <c r="C1166" s="406" t="s">
        <v>2745</v>
      </c>
      <c r="D1166" s="405" t="s">
        <v>396</v>
      </c>
      <c r="E1166" s="405" t="s">
        <v>401</v>
      </c>
      <c r="F1166" s="405" t="s">
        <v>250</v>
      </c>
    </row>
    <row r="1167" spans="1:6" x14ac:dyDescent="0.25">
      <c r="A1167" s="405" t="s">
        <v>2746</v>
      </c>
      <c r="B1167" t="s">
        <v>363</v>
      </c>
      <c r="C1167" s="406" t="s">
        <v>2747</v>
      </c>
      <c r="D1167" s="405" t="s">
        <v>396</v>
      </c>
      <c r="E1167" s="405" t="s">
        <v>401</v>
      </c>
      <c r="F1167" s="405" t="s">
        <v>249</v>
      </c>
    </row>
    <row r="1168" spans="1:6" x14ac:dyDescent="0.25">
      <c r="A1168" s="405" t="s">
        <v>2748</v>
      </c>
      <c r="B1168" t="s">
        <v>363</v>
      </c>
      <c r="C1168" s="406" t="s">
        <v>2749</v>
      </c>
      <c r="D1168" s="405" t="s">
        <v>396</v>
      </c>
      <c r="E1168" s="405" t="s">
        <v>401</v>
      </c>
      <c r="F1168" s="405" t="s">
        <v>249</v>
      </c>
    </row>
    <row r="1169" spans="1:6" x14ac:dyDescent="0.25">
      <c r="A1169" s="405" t="s">
        <v>2750</v>
      </c>
      <c r="B1169" t="s">
        <v>363</v>
      </c>
      <c r="C1169" s="406" t="s">
        <v>2751</v>
      </c>
      <c r="D1169" s="405" t="s">
        <v>396</v>
      </c>
      <c r="E1169" s="405" t="s">
        <v>401</v>
      </c>
      <c r="F1169" s="405" t="s">
        <v>249</v>
      </c>
    </row>
    <row r="1170" spans="1:6" x14ac:dyDescent="0.25">
      <c r="A1170" s="405" t="s">
        <v>2752</v>
      </c>
      <c r="B1170" t="s">
        <v>364</v>
      </c>
      <c r="C1170" s="406" t="s">
        <v>2753</v>
      </c>
      <c r="D1170" s="405" t="s">
        <v>1770</v>
      </c>
      <c r="E1170" s="405" t="s">
        <v>249</v>
      </c>
      <c r="F1170" s="405" t="s">
        <v>249</v>
      </c>
    </row>
    <row r="1171" spans="1:6" x14ac:dyDescent="0.25">
      <c r="A1171" s="405" t="s">
        <v>2754</v>
      </c>
      <c r="B1171" t="s">
        <v>363</v>
      </c>
      <c r="C1171" s="406" t="s">
        <v>2755</v>
      </c>
      <c r="D1171" s="405" t="s">
        <v>396</v>
      </c>
      <c r="E1171" s="405" t="s">
        <v>401</v>
      </c>
      <c r="F1171" s="405" t="s">
        <v>249</v>
      </c>
    </row>
    <row r="1172" spans="1:6" x14ac:dyDescent="0.25">
      <c r="A1172" s="405" t="s">
        <v>2756</v>
      </c>
      <c r="B1172" t="s">
        <v>363</v>
      </c>
      <c r="C1172" s="406" t="s">
        <v>2757</v>
      </c>
      <c r="D1172" s="405" t="s">
        <v>396</v>
      </c>
      <c r="E1172" s="405" t="s">
        <v>401</v>
      </c>
      <c r="F1172" s="405" t="s">
        <v>249</v>
      </c>
    </row>
    <row r="1173" spans="1:6" x14ac:dyDescent="0.25">
      <c r="A1173" s="405" t="s">
        <v>2758</v>
      </c>
      <c r="B1173" t="s">
        <v>363</v>
      </c>
      <c r="C1173" s="406" t="s">
        <v>2759</v>
      </c>
      <c r="D1173" s="405" t="s">
        <v>396</v>
      </c>
      <c r="E1173" s="405" t="s">
        <v>401</v>
      </c>
      <c r="F1173" s="405" t="s">
        <v>249</v>
      </c>
    </row>
    <row r="1174" spans="1:6" x14ac:dyDescent="0.25">
      <c r="A1174" s="405" t="s">
        <v>2760</v>
      </c>
      <c r="B1174" t="s">
        <v>363</v>
      </c>
      <c r="C1174" s="406" t="s">
        <v>2761</v>
      </c>
      <c r="D1174" s="405" t="s">
        <v>396</v>
      </c>
      <c r="E1174" s="405" t="s">
        <v>401</v>
      </c>
      <c r="F1174" s="405" t="s">
        <v>249</v>
      </c>
    </row>
    <row r="1175" spans="1:6" x14ac:dyDescent="0.25">
      <c r="A1175" s="405" t="s">
        <v>2762</v>
      </c>
      <c r="B1175" t="s">
        <v>363</v>
      </c>
      <c r="C1175" s="406" t="s">
        <v>2763</v>
      </c>
      <c r="D1175" s="405" t="s">
        <v>396</v>
      </c>
      <c r="E1175" s="405" t="s">
        <v>401</v>
      </c>
      <c r="F1175" s="405" t="s">
        <v>249</v>
      </c>
    </row>
    <row r="1176" spans="1:6" x14ac:dyDescent="0.25">
      <c r="A1176" s="405" t="s">
        <v>2764</v>
      </c>
      <c r="B1176" t="s">
        <v>363</v>
      </c>
      <c r="C1176" s="406" t="s">
        <v>2765</v>
      </c>
      <c r="D1176" s="405" t="s">
        <v>396</v>
      </c>
      <c r="E1176" s="405" t="s">
        <v>401</v>
      </c>
      <c r="F1176" s="405" t="s">
        <v>249</v>
      </c>
    </row>
    <row r="1177" spans="1:6" x14ac:dyDescent="0.25">
      <c r="A1177" s="405" t="s">
        <v>2766</v>
      </c>
      <c r="B1177" t="s">
        <v>363</v>
      </c>
      <c r="C1177" s="406" t="s">
        <v>2767</v>
      </c>
      <c r="D1177" s="405" t="s">
        <v>396</v>
      </c>
      <c r="E1177" s="405" t="s">
        <v>401</v>
      </c>
      <c r="F1177" s="405" t="s">
        <v>249</v>
      </c>
    </row>
    <row r="1178" spans="1:6" x14ac:dyDescent="0.25">
      <c r="A1178" s="405" t="s">
        <v>2768</v>
      </c>
      <c r="B1178" t="s">
        <v>363</v>
      </c>
      <c r="C1178" s="406" t="s">
        <v>2769</v>
      </c>
      <c r="D1178" s="405" t="s">
        <v>396</v>
      </c>
      <c r="E1178" s="405" t="s">
        <v>401</v>
      </c>
      <c r="F1178" s="405" t="s">
        <v>249</v>
      </c>
    </row>
    <row r="1179" spans="1:6" x14ac:dyDescent="0.25">
      <c r="A1179" s="405" t="s">
        <v>2770</v>
      </c>
      <c r="B1179" t="s">
        <v>363</v>
      </c>
      <c r="C1179" s="406" t="s">
        <v>2771</v>
      </c>
      <c r="D1179" s="405" t="s">
        <v>396</v>
      </c>
      <c r="E1179" s="405" t="s">
        <v>401</v>
      </c>
      <c r="F1179" s="405" t="s">
        <v>249</v>
      </c>
    </row>
    <row r="1180" spans="1:6" x14ac:dyDescent="0.25">
      <c r="A1180" s="405" t="s">
        <v>2772</v>
      </c>
      <c r="B1180" t="s">
        <v>363</v>
      </c>
      <c r="C1180" s="406" t="s">
        <v>2773</v>
      </c>
      <c r="D1180" s="405" t="s">
        <v>396</v>
      </c>
      <c r="E1180" s="405" t="s">
        <v>401</v>
      </c>
      <c r="F1180" s="405" t="s">
        <v>249</v>
      </c>
    </row>
    <row r="1181" spans="1:6" x14ac:dyDescent="0.25">
      <c r="A1181" s="405" t="s">
        <v>2774</v>
      </c>
      <c r="B1181" t="s">
        <v>363</v>
      </c>
      <c r="C1181" s="406" t="s">
        <v>2775</v>
      </c>
      <c r="D1181" s="405" t="s">
        <v>396</v>
      </c>
      <c r="E1181" s="405" t="s">
        <v>401</v>
      </c>
      <c r="F1181" s="405" t="s">
        <v>249</v>
      </c>
    </row>
    <row r="1182" spans="1:6" x14ac:dyDescent="0.25">
      <c r="A1182" s="405" t="s">
        <v>2776</v>
      </c>
      <c r="B1182" t="s">
        <v>363</v>
      </c>
      <c r="C1182" s="406" t="s">
        <v>2777</v>
      </c>
      <c r="D1182" s="405" t="s">
        <v>396</v>
      </c>
      <c r="E1182" s="405" t="s">
        <v>401</v>
      </c>
      <c r="F1182" s="405" t="s">
        <v>249</v>
      </c>
    </row>
    <row r="1183" spans="1:6" x14ac:dyDescent="0.25">
      <c r="A1183" s="405" t="s">
        <v>2778</v>
      </c>
      <c r="B1183" t="s">
        <v>363</v>
      </c>
      <c r="C1183" s="406" t="s">
        <v>2779</v>
      </c>
      <c r="D1183" s="405" t="s">
        <v>396</v>
      </c>
      <c r="E1183" s="405" t="s">
        <v>401</v>
      </c>
      <c r="F1183" s="405" t="s">
        <v>249</v>
      </c>
    </row>
    <row r="1184" spans="1:6" x14ac:dyDescent="0.25">
      <c r="A1184" s="405" t="s">
        <v>2780</v>
      </c>
      <c r="B1184" t="s">
        <v>363</v>
      </c>
      <c r="C1184" s="406" t="s">
        <v>2781</v>
      </c>
      <c r="D1184" s="405" t="s">
        <v>396</v>
      </c>
      <c r="E1184" s="405" t="s">
        <v>401</v>
      </c>
      <c r="F1184" s="405" t="s">
        <v>249</v>
      </c>
    </row>
    <row r="1185" spans="1:6" x14ac:dyDescent="0.25">
      <c r="A1185" s="405" t="s">
        <v>2782</v>
      </c>
      <c r="B1185" t="s">
        <v>363</v>
      </c>
      <c r="C1185" s="406" t="s">
        <v>2783</v>
      </c>
      <c r="D1185" s="405" t="s">
        <v>396</v>
      </c>
      <c r="E1185" s="405" t="s">
        <v>401</v>
      </c>
      <c r="F1185" s="405" t="s">
        <v>249</v>
      </c>
    </row>
    <row r="1186" spans="1:6" x14ac:dyDescent="0.25">
      <c r="A1186" s="405" t="s">
        <v>2784</v>
      </c>
      <c r="B1186" t="s">
        <v>363</v>
      </c>
      <c r="C1186" s="406" t="s">
        <v>2785</v>
      </c>
      <c r="D1186" s="405" t="s">
        <v>396</v>
      </c>
      <c r="E1186" s="405" t="s">
        <v>401</v>
      </c>
      <c r="F1186" s="405" t="s">
        <v>249</v>
      </c>
    </row>
    <row r="1187" spans="1:6" x14ac:dyDescent="0.25">
      <c r="A1187" s="405" t="s">
        <v>2786</v>
      </c>
      <c r="B1187" t="s">
        <v>363</v>
      </c>
      <c r="C1187" s="406" t="s">
        <v>2787</v>
      </c>
      <c r="D1187" s="405" t="s">
        <v>396</v>
      </c>
      <c r="E1187" s="405" t="s">
        <v>401</v>
      </c>
      <c r="F1187" s="405" t="s">
        <v>249</v>
      </c>
    </row>
    <row r="1188" spans="1:6" x14ac:dyDescent="0.25">
      <c r="A1188" s="405" t="s">
        <v>2788</v>
      </c>
      <c r="B1188" t="s">
        <v>363</v>
      </c>
      <c r="C1188" s="406" t="s">
        <v>2789</v>
      </c>
      <c r="D1188" s="405" t="s">
        <v>396</v>
      </c>
      <c r="E1188" s="405" t="s">
        <v>401</v>
      </c>
      <c r="F1188" s="405" t="s">
        <v>249</v>
      </c>
    </row>
    <row r="1189" spans="1:6" x14ac:dyDescent="0.25">
      <c r="A1189" s="405" t="s">
        <v>2790</v>
      </c>
      <c r="B1189" t="s">
        <v>363</v>
      </c>
      <c r="C1189" s="406" t="s">
        <v>2791</v>
      </c>
      <c r="D1189" s="405" t="s">
        <v>396</v>
      </c>
      <c r="E1189" s="405" t="s">
        <v>401</v>
      </c>
      <c r="F1189" s="405" t="s">
        <v>249</v>
      </c>
    </row>
    <row r="1190" spans="1:6" x14ac:dyDescent="0.25">
      <c r="A1190" s="405" t="s">
        <v>2792</v>
      </c>
      <c r="B1190" t="s">
        <v>363</v>
      </c>
      <c r="C1190" s="406" t="s">
        <v>2793</v>
      </c>
      <c r="D1190" s="405" t="s">
        <v>396</v>
      </c>
      <c r="E1190" s="405" t="s">
        <v>401</v>
      </c>
      <c r="F1190" s="405" t="s">
        <v>249</v>
      </c>
    </row>
    <row r="1191" spans="1:6" x14ac:dyDescent="0.25">
      <c r="A1191" s="405" t="s">
        <v>2794</v>
      </c>
      <c r="B1191" t="s">
        <v>363</v>
      </c>
      <c r="C1191" s="406" t="s">
        <v>2795</v>
      </c>
      <c r="D1191" s="405" t="s">
        <v>396</v>
      </c>
      <c r="E1191" s="405" t="s">
        <v>401</v>
      </c>
      <c r="F1191" s="405" t="s">
        <v>249</v>
      </c>
    </row>
    <row r="1192" spans="1:6" x14ac:dyDescent="0.25">
      <c r="A1192" s="405" t="s">
        <v>2796</v>
      </c>
      <c r="B1192" t="s">
        <v>363</v>
      </c>
      <c r="C1192" s="406" t="s">
        <v>2797</v>
      </c>
      <c r="D1192" s="405" t="s">
        <v>396</v>
      </c>
      <c r="E1192" s="405" t="s">
        <v>401</v>
      </c>
      <c r="F1192" s="405" t="s">
        <v>249</v>
      </c>
    </row>
    <row r="1193" spans="1:6" x14ac:dyDescent="0.25">
      <c r="A1193" s="405" t="s">
        <v>2798</v>
      </c>
      <c r="B1193" t="s">
        <v>363</v>
      </c>
      <c r="C1193" s="406" t="s">
        <v>2799</v>
      </c>
      <c r="D1193" s="405" t="s">
        <v>396</v>
      </c>
      <c r="E1193" s="405" t="s">
        <v>401</v>
      </c>
      <c r="F1193" s="405" t="s">
        <v>249</v>
      </c>
    </row>
    <row r="1194" spans="1:6" x14ac:dyDescent="0.25">
      <c r="A1194" s="405" t="s">
        <v>2800</v>
      </c>
      <c r="B1194" t="s">
        <v>363</v>
      </c>
      <c r="C1194" s="406" t="s">
        <v>2801</v>
      </c>
      <c r="D1194" s="405" t="s">
        <v>396</v>
      </c>
      <c r="E1194" s="405" t="s">
        <v>401</v>
      </c>
      <c r="F1194" s="405" t="s">
        <v>249</v>
      </c>
    </row>
    <row r="1195" spans="1:6" x14ac:dyDescent="0.25">
      <c r="A1195" s="405" t="s">
        <v>2802</v>
      </c>
      <c r="B1195" t="s">
        <v>363</v>
      </c>
      <c r="C1195" s="406" t="s">
        <v>2803</v>
      </c>
      <c r="D1195" s="405" t="s">
        <v>396</v>
      </c>
      <c r="E1195" s="405" t="s">
        <v>401</v>
      </c>
      <c r="F1195" s="405" t="s">
        <v>249</v>
      </c>
    </row>
    <row r="1196" spans="1:6" x14ac:dyDescent="0.25">
      <c r="A1196" s="405" t="s">
        <v>2804</v>
      </c>
      <c r="B1196" t="s">
        <v>363</v>
      </c>
      <c r="C1196" s="406" t="s">
        <v>2805</v>
      </c>
      <c r="D1196" s="405" t="s">
        <v>396</v>
      </c>
      <c r="E1196" s="405" t="s">
        <v>401</v>
      </c>
      <c r="F1196" s="405" t="s">
        <v>249</v>
      </c>
    </row>
    <row r="1197" spans="1:6" x14ac:dyDescent="0.25">
      <c r="A1197" s="405" t="s">
        <v>2806</v>
      </c>
      <c r="B1197" t="s">
        <v>363</v>
      </c>
      <c r="C1197" s="406" t="s">
        <v>2807</v>
      </c>
      <c r="D1197" s="405" t="s">
        <v>396</v>
      </c>
      <c r="E1197" s="405" t="s">
        <v>401</v>
      </c>
      <c r="F1197" s="405" t="s">
        <v>249</v>
      </c>
    </row>
    <row r="1198" spans="1:6" x14ac:dyDescent="0.25">
      <c r="A1198" s="405" t="s">
        <v>2808</v>
      </c>
      <c r="B1198" t="s">
        <v>363</v>
      </c>
      <c r="C1198" s="406" t="s">
        <v>2809</v>
      </c>
      <c r="D1198" s="405" t="s">
        <v>396</v>
      </c>
      <c r="E1198" s="405" t="s">
        <v>401</v>
      </c>
      <c r="F1198" s="405" t="s">
        <v>249</v>
      </c>
    </row>
    <row r="1199" spans="1:6" x14ac:dyDescent="0.25">
      <c r="A1199" s="405" t="s">
        <v>2810</v>
      </c>
      <c r="B1199" t="s">
        <v>363</v>
      </c>
      <c r="C1199" s="406" t="s">
        <v>2811</v>
      </c>
      <c r="D1199" s="405" t="s">
        <v>396</v>
      </c>
      <c r="E1199" s="405" t="s">
        <v>401</v>
      </c>
      <c r="F1199" s="405" t="s">
        <v>250</v>
      </c>
    </row>
    <row r="1200" spans="1:6" x14ac:dyDescent="0.25">
      <c r="A1200" s="405" t="s">
        <v>2812</v>
      </c>
      <c r="B1200" t="s">
        <v>363</v>
      </c>
      <c r="C1200" s="406" t="s">
        <v>2813</v>
      </c>
      <c r="D1200" s="405" t="s">
        <v>396</v>
      </c>
      <c r="E1200" s="405" t="s">
        <v>401</v>
      </c>
      <c r="F1200" s="405" t="s">
        <v>249</v>
      </c>
    </row>
    <row r="1201" spans="1:6" x14ac:dyDescent="0.25">
      <c r="A1201" s="405" t="s">
        <v>2814</v>
      </c>
      <c r="B1201" t="s">
        <v>363</v>
      </c>
      <c r="C1201" s="406" t="s">
        <v>2815</v>
      </c>
      <c r="D1201" s="405" t="s">
        <v>396</v>
      </c>
      <c r="E1201" s="405" t="s">
        <v>401</v>
      </c>
      <c r="F1201" s="405" t="s">
        <v>250</v>
      </c>
    </row>
    <row r="1202" spans="1:6" x14ac:dyDescent="0.25">
      <c r="A1202" s="405" t="s">
        <v>2816</v>
      </c>
      <c r="B1202" t="s">
        <v>363</v>
      </c>
      <c r="C1202" s="406" t="s">
        <v>2817</v>
      </c>
      <c r="D1202" s="405" t="s">
        <v>396</v>
      </c>
      <c r="E1202" s="405" t="s">
        <v>396</v>
      </c>
      <c r="F1202" s="405" t="s">
        <v>249</v>
      </c>
    </row>
    <row r="1203" spans="1:6" x14ac:dyDescent="0.25">
      <c r="A1203" s="405" t="s">
        <v>2818</v>
      </c>
      <c r="B1203" t="s">
        <v>363</v>
      </c>
      <c r="C1203" s="406" t="s">
        <v>2819</v>
      </c>
      <c r="D1203" s="405" t="s">
        <v>396</v>
      </c>
      <c r="E1203" s="405" t="s">
        <v>401</v>
      </c>
      <c r="F1203" s="405" t="s">
        <v>249</v>
      </c>
    </row>
    <row r="1204" spans="1:6" x14ac:dyDescent="0.25">
      <c r="A1204" s="405" t="s">
        <v>2820</v>
      </c>
      <c r="B1204" t="s">
        <v>363</v>
      </c>
      <c r="C1204" s="406" t="s">
        <v>2821</v>
      </c>
      <c r="D1204" s="405" t="s">
        <v>396</v>
      </c>
      <c r="E1204" s="405" t="s">
        <v>401</v>
      </c>
      <c r="F1204" s="405" t="s">
        <v>249</v>
      </c>
    </row>
    <row r="1205" spans="1:6" x14ac:dyDescent="0.25">
      <c r="A1205" s="405" t="s">
        <v>2822</v>
      </c>
      <c r="B1205" t="s">
        <v>363</v>
      </c>
      <c r="C1205" s="406" t="s">
        <v>2823</v>
      </c>
      <c r="D1205" s="405" t="s">
        <v>396</v>
      </c>
      <c r="E1205" s="405" t="s">
        <v>401</v>
      </c>
      <c r="F1205" s="405" t="s">
        <v>249</v>
      </c>
    </row>
    <row r="1206" spans="1:6" x14ac:dyDescent="0.25">
      <c r="A1206" s="405" t="s">
        <v>2824</v>
      </c>
      <c r="B1206" t="s">
        <v>363</v>
      </c>
      <c r="C1206" s="406" t="s">
        <v>2825</v>
      </c>
      <c r="D1206" s="405" t="s">
        <v>396</v>
      </c>
      <c r="E1206" s="405" t="s">
        <v>401</v>
      </c>
      <c r="F1206" s="405" t="s">
        <v>249</v>
      </c>
    </row>
    <row r="1207" spans="1:6" x14ac:dyDescent="0.25">
      <c r="A1207" s="405" t="s">
        <v>2826</v>
      </c>
      <c r="B1207" t="s">
        <v>363</v>
      </c>
      <c r="C1207" s="406" t="s">
        <v>2827</v>
      </c>
      <c r="D1207" s="405" t="s">
        <v>396</v>
      </c>
      <c r="E1207" s="405" t="s">
        <v>401</v>
      </c>
      <c r="F1207" s="405" t="s">
        <v>249</v>
      </c>
    </row>
    <row r="1208" spans="1:6" x14ac:dyDescent="0.25">
      <c r="A1208" s="405" t="s">
        <v>2828</v>
      </c>
      <c r="B1208" t="s">
        <v>363</v>
      </c>
      <c r="C1208" s="406" t="s">
        <v>2829</v>
      </c>
      <c r="D1208" s="405" t="s">
        <v>396</v>
      </c>
      <c r="E1208" s="405" t="s">
        <v>401</v>
      </c>
      <c r="F1208" s="405" t="s">
        <v>249</v>
      </c>
    </row>
    <row r="1209" spans="1:6" x14ac:dyDescent="0.25">
      <c r="A1209" s="405" t="s">
        <v>2830</v>
      </c>
      <c r="B1209" t="s">
        <v>363</v>
      </c>
      <c r="C1209" s="406" t="s">
        <v>2831</v>
      </c>
      <c r="D1209" s="405" t="s">
        <v>396</v>
      </c>
      <c r="E1209" s="405" t="s">
        <v>401</v>
      </c>
      <c r="F1209" s="405" t="s">
        <v>249</v>
      </c>
    </row>
    <row r="1210" spans="1:6" x14ac:dyDescent="0.25">
      <c r="A1210" s="405" t="s">
        <v>2832</v>
      </c>
      <c r="B1210" t="s">
        <v>363</v>
      </c>
      <c r="C1210" s="406" t="s">
        <v>2833</v>
      </c>
      <c r="D1210" s="405" t="s">
        <v>396</v>
      </c>
      <c r="E1210" s="405" t="s">
        <v>401</v>
      </c>
      <c r="F1210" s="405" t="s">
        <v>249</v>
      </c>
    </row>
    <row r="1211" spans="1:6" x14ac:dyDescent="0.25">
      <c r="A1211" s="405" t="s">
        <v>2834</v>
      </c>
      <c r="B1211" t="s">
        <v>363</v>
      </c>
      <c r="C1211" s="406" t="s">
        <v>2835</v>
      </c>
      <c r="D1211" s="405" t="s">
        <v>396</v>
      </c>
      <c r="E1211" s="405" t="s">
        <v>401</v>
      </c>
      <c r="F1211" s="405" t="s">
        <v>249</v>
      </c>
    </row>
    <row r="1212" spans="1:6" x14ac:dyDescent="0.25">
      <c r="A1212" s="405" t="s">
        <v>2836</v>
      </c>
      <c r="B1212" t="s">
        <v>363</v>
      </c>
      <c r="C1212" s="406" t="s">
        <v>2837</v>
      </c>
      <c r="D1212" s="405" t="s">
        <v>396</v>
      </c>
      <c r="E1212" s="405" t="s">
        <v>401</v>
      </c>
      <c r="F1212" s="405" t="s">
        <v>249</v>
      </c>
    </row>
    <row r="1213" spans="1:6" x14ac:dyDescent="0.25">
      <c r="A1213" s="405" t="s">
        <v>2838</v>
      </c>
      <c r="B1213" t="s">
        <v>363</v>
      </c>
      <c r="C1213" s="406" t="s">
        <v>2839</v>
      </c>
      <c r="D1213" s="405" t="s">
        <v>396</v>
      </c>
      <c r="E1213" s="405" t="s">
        <v>401</v>
      </c>
      <c r="F1213" s="405" t="s">
        <v>249</v>
      </c>
    </row>
    <row r="1214" spans="1:6" x14ac:dyDescent="0.25">
      <c r="A1214" s="405" t="s">
        <v>2840</v>
      </c>
      <c r="B1214" t="s">
        <v>363</v>
      </c>
      <c r="C1214" s="406" t="s">
        <v>2841</v>
      </c>
      <c r="D1214" s="405" t="s">
        <v>396</v>
      </c>
      <c r="E1214" s="405" t="s">
        <v>401</v>
      </c>
      <c r="F1214" s="405" t="s">
        <v>249</v>
      </c>
    </row>
    <row r="1215" spans="1:6" x14ac:dyDescent="0.25">
      <c r="A1215" s="405" t="s">
        <v>2842</v>
      </c>
      <c r="B1215" t="s">
        <v>363</v>
      </c>
      <c r="C1215" s="406" t="s">
        <v>2843</v>
      </c>
      <c r="D1215" s="405" t="s">
        <v>396</v>
      </c>
      <c r="E1215" s="405" t="s">
        <v>401</v>
      </c>
      <c r="F1215" s="405" t="s">
        <v>249</v>
      </c>
    </row>
    <row r="1216" spans="1:6" x14ac:dyDescent="0.25">
      <c r="A1216" s="405" t="s">
        <v>2844</v>
      </c>
      <c r="B1216" t="s">
        <v>363</v>
      </c>
      <c r="C1216" s="406" t="s">
        <v>2845</v>
      </c>
      <c r="D1216" s="405" t="s">
        <v>396</v>
      </c>
      <c r="E1216" s="405" t="s">
        <v>401</v>
      </c>
      <c r="F1216" s="405" t="s">
        <v>249</v>
      </c>
    </row>
    <row r="1217" spans="1:6" x14ac:dyDescent="0.25">
      <c r="A1217" s="405" t="s">
        <v>2846</v>
      </c>
      <c r="B1217" t="s">
        <v>363</v>
      </c>
      <c r="C1217" s="406" t="s">
        <v>2847</v>
      </c>
      <c r="D1217" s="405" t="s">
        <v>396</v>
      </c>
      <c r="E1217" s="405" t="s">
        <v>401</v>
      </c>
      <c r="F1217" s="405" t="s">
        <v>249</v>
      </c>
    </row>
    <row r="1218" spans="1:6" x14ac:dyDescent="0.25">
      <c r="A1218" s="405" t="s">
        <v>2848</v>
      </c>
      <c r="B1218" t="s">
        <v>363</v>
      </c>
      <c r="C1218" s="406" t="s">
        <v>2849</v>
      </c>
      <c r="D1218" s="405" t="s">
        <v>396</v>
      </c>
      <c r="E1218" s="405" t="s">
        <v>401</v>
      </c>
      <c r="F1218" s="405" t="s">
        <v>249</v>
      </c>
    </row>
    <row r="1219" spans="1:6" x14ac:dyDescent="0.25">
      <c r="A1219" s="405" t="s">
        <v>2850</v>
      </c>
      <c r="B1219" t="s">
        <v>363</v>
      </c>
      <c r="C1219" s="406" t="s">
        <v>2851</v>
      </c>
      <c r="D1219" s="405" t="s">
        <v>396</v>
      </c>
      <c r="E1219" s="405" t="s">
        <v>401</v>
      </c>
      <c r="F1219" s="405" t="s">
        <v>249</v>
      </c>
    </row>
    <row r="1220" spans="1:6" x14ac:dyDescent="0.25">
      <c r="A1220" s="405" t="s">
        <v>2852</v>
      </c>
      <c r="B1220" t="s">
        <v>363</v>
      </c>
      <c r="C1220" s="406" t="s">
        <v>2853</v>
      </c>
      <c r="D1220" s="405" t="s">
        <v>396</v>
      </c>
      <c r="E1220" s="405" t="s">
        <v>401</v>
      </c>
      <c r="F1220" s="405" t="s">
        <v>249</v>
      </c>
    </row>
    <row r="1221" spans="1:6" x14ac:dyDescent="0.25">
      <c r="A1221" s="405" t="s">
        <v>2854</v>
      </c>
      <c r="B1221" t="s">
        <v>363</v>
      </c>
      <c r="C1221" s="406" t="s">
        <v>2855</v>
      </c>
      <c r="D1221" s="405" t="s">
        <v>396</v>
      </c>
      <c r="E1221" s="405" t="s">
        <v>401</v>
      </c>
      <c r="F1221" s="405" t="s">
        <v>249</v>
      </c>
    </row>
    <row r="1222" spans="1:6" x14ac:dyDescent="0.25">
      <c r="A1222" s="405" t="s">
        <v>2856</v>
      </c>
      <c r="B1222" t="s">
        <v>363</v>
      </c>
      <c r="C1222" s="406" t="s">
        <v>2857</v>
      </c>
      <c r="D1222" s="405" t="s">
        <v>396</v>
      </c>
      <c r="E1222" s="405" t="s">
        <v>401</v>
      </c>
      <c r="F1222" s="405" t="s">
        <v>249</v>
      </c>
    </row>
    <row r="1223" spans="1:6" x14ac:dyDescent="0.25">
      <c r="A1223" s="405" t="s">
        <v>2858</v>
      </c>
      <c r="B1223" t="s">
        <v>363</v>
      </c>
      <c r="C1223" s="406" t="s">
        <v>2859</v>
      </c>
      <c r="D1223" s="405" t="s">
        <v>396</v>
      </c>
      <c r="E1223" s="405" t="s">
        <v>401</v>
      </c>
      <c r="F1223" s="405" t="s">
        <v>249</v>
      </c>
    </row>
    <row r="1224" spans="1:6" x14ac:dyDescent="0.25">
      <c r="A1224" s="405" t="s">
        <v>2860</v>
      </c>
      <c r="B1224" t="s">
        <v>363</v>
      </c>
      <c r="C1224" s="406" t="s">
        <v>2861</v>
      </c>
      <c r="D1224" s="405" t="s">
        <v>396</v>
      </c>
      <c r="E1224" s="405" t="s">
        <v>401</v>
      </c>
      <c r="F1224" s="405" t="s">
        <v>249</v>
      </c>
    </row>
    <row r="1225" spans="1:6" x14ac:dyDescent="0.25">
      <c r="A1225" s="405" t="s">
        <v>2862</v>
      </c>
      <c r="B1225" t="s">
        <v>363</v>
      </c>
      <c r="C1225" s="406" t="s">
        <v>2863</v>
      </c>
      <c r="D1225" s="405" t="s">
        <v>396</v>
      </c>
      <c r="E1225" s="405" t="s">
        <v>401</v>
      </c>
      <c r="F1225" s="405" t="s">
        <v>249</v>
      </c>
    </row>
    <row r="1226" spans="1:6" x14ac:dyDescent="0.25">
      <c r="A1226" s="405" t="s">
        <v>2864</v>
      </c>
      <c r="B1226" t="s">
        <v>363</v>
      </c>
      <c r="C1226" s="406" t="s">
        <v>2865</v>
      </c>
      <c r="D1226" s="405" t="s">
        <v>396</v>
      </c>
      <c r="E1226" s="405" t="s">
        <v>401</v>
      </c>
      <c r="F1226" s="405" t="s">
        <v>249</v>
      </c>
    </row>
    <row r="1227" spans="1:6" x14ac:dyDescent="0.25">
      <c r="A1227" s="405" t="s">
        <v>2866</v>
      </c>
      <c r="B1227" t="s">
        <v>363</v>
      </c>
      <c r="C1227" s="406" t="s">
        <v>2867</v>
      </c>
      <c r="D1227" s="405" t="s">
        <v>396</v>
      </c>
      <c r="E1227" s="405" t="s">
        <v>401</v>
      </c>
      <c r="F1227" s="405" t="s">
        <v>249</v>
      </c>
    </row>
    <row r="1228" spans="1:6" x14ac:dyDescent="0.25">
      <c r="A1228" s="405" t="s">
        <v>2868</v>
      </c>
      <c r="B1228" t="s">
        <v>363</v>
      </c>
      <c r="C1228" s="406" t="s">
        <v>2869</v>
      </c>
      <c r="D1228" s="405" t="s">
        <v>396</v>
      </c>
      <c r="E1228" s="405" t="s">
        <v>401</v>
      </c>
      <c r="F1228" s="405" t="s">
        <v>249</v>
      </c>
    </row>
    <row r="1229" spans="1:6" x14ac:dyDescent="0.25">
      <c r="A1229" s="405" t="s">
        <v>2870</v>
      </c>
      <c r="B1229" t="s">
        <v>363</v>
      </c>
      <c r="C1229" s="406" t="s">
        <v>2871</v>
      </c>
      <c r="D1229" s="405" t="s">
        <v>396</v>
      </c>
      <c r="E1229" s="405" t="s">
        <v>401</v>
      </c>
      <c r="F1229" s="405" t="s">
        <v>249</v>
      </c>
    </row>
    <row r="1230" spans="1:6" x14ac:dyDescent="0.25">
      <c r="A1230" s="405" t="s">
        <v>2872</v>
      </c>
      <c r="B1230" t="s">
        <v>363</v>
      </c>
      <c r="C1230" s="406" t="s">
        <v>2873</v>
      </c>
      <c r="D1230" s="405" t="s">
        <v>396</v>
      </c>
      <c r="E1230" s="405" t="s">
        <v>401</v>
      </c>
      <c r="F1230" s="405" t="s">
        <v>249</v>
      </c>
    </row>
    <row r="1231" spans="1:6" x14ac:dyDescent="0.25">
      <c r="A1231" s="405" t="s">
        <v>2874</v>
      </c>
      <c r="B1231" t="s">
        <v>363</v>
      </c>
      <c r="C1231" s="406" t="s">
        <v>2875</v>
      </c>
      <c r="D1231" s="405" t="s">
        <v>396</v>
      </c>
      <c r="E1231" s="405" t="s">
        <v>401</v>
      </c>
      <c r="F1231" s="405" t="s">
        <v>249</v>
      </c>
    </row>
    <row r="1232" spans="1:6" x14ac:dyDescent="0.25">
      <c r="A1232" s="405" t="s">
        <v>2876</v>
      </c>
      <c r="B1232" t="s">
        <v>363</v>
      </c>
      <c r="C1232" s="406" t="s">
        <v>2877</v>
      </c>
      <c r="D1232" s="405" t="s">
        <v>396</v>
      </c>
      <c r="E1232" s="405" t="s">
        <v>401</v>
      </c>
      <c r="F1232" s="405" t="s">
        <v>249</v>
      </c>
    </row>
    <row r="1233" spans="1:6" x14ac:dyDescent="0.25">
      <c r="A1233" s="405" t="s">
        <v>2878</v>
      </c>
      <c r="B1233" t="s">
        <v>363</v>
      </c>
      <c r="C1233" s="406" t="s">
        <v>2879</v>
      </c>
      <c r="D1233" s="405" t="s">
        <v>396</v>
      </c>
      <c r="E1233" s="405" t="s">
        <v>401</v>
      </c>
      <c r="F1233" s="405" t="s">
        <v>249</v>
      </c>
    </row>
    <row r="1234" spans="1:6" x14ac:dyDescent="0.25">
      <c r="A1234" s="405" t="s">
        <v>2880</v>
      </c>
      <c r="B1234" t="s">
        <v>363</v>
      </c>
      <c r="C1234" s="406" t="s">
        <v>2881</v>
      </c>
      <c r="D1234" s="405" t="s">
        <v>396</v>
      </c>
      <c r="E1234" s="405" t="s">
        <v>401</v>
      </c>
      <c r="F1234" s="405" t="s">
        <v>249</v>
      </c>
    </row>
    <row r="1235" spans="1:6" x14ac:dyDescent="0.25">
      <c r="A1235" s="405" t="s">
        <v>2882</v>
      </c>
      <c r="B1235" t="s">
        <v>363</v>
      </c>
      <c r="C1235" s="406" t="s">
        <v>2883</v>
      </c>
      <c r="D1235" s="405" t="s">
        <v>396</v>
      </c>
      <c r="E1235" s="405" t="s">
        <v>401</v>
      </c>
      <c r="F1235" s="405" t="s">
        <v>249</v>
      </c>
    </row>
    <row r="1236" spans="1:6" x14ac:dyDescent="0.25">
      <c r="A1236" s="405" t="s">
        <v>2884</v>
      </c>
      <c r="B1236" t="s">
        <v>363</v>
      </c>
      <c r="C1236" s="406" t="s">
        <v>2885</v>
      </c>
      <c r="D1236" s="405" t="s">
        <v>396</v>
      </c>
      <c r="E1236" s="405" t="s">
        <v>401</v>
      </c>
      <c r="F1236" s="405" t="s">
        <v>250</v>
      </c>
    </row>
    <row r="1237" spans="1:6" x14ac:dyDescent="0.25">
      <c r="A1237" s="405" t="s">
        <v>2886</v>
      </c>
      <c r="B1237" t="s">
        <v>363</v>
      </c>
      <c r="C1237" s="406" t="s">
        <v>2887</v>
      </c>
      <c r="D1237" s="405" t="s">
        <v>396</v>
      </c>
      <c r="E1237" s="405" t="s">
        <v>401</v>
      </c>
      <c r="F1237" s="405" t="s">
        <v>249</v>
      </c>
    </row>
    <row r="1238" spans="1:6" x14ac:dyDescent="0.25">
      <c r="A1238" s="405" t="s">
        <v>2888</v>
      </c>
      <c r="B1238" t="s">
        <v>363</v>
      </c>
      <c r="C1238" s="406" t="s">
        <v>2889</v>
      </c>
      <c r="D1238" s="405" t="s">
        <v>396</v>
      </c>
      <c r="E1238" s="405" t="s">
        <v>401</v>
      </c>
      <c r="F1238" s="405" t="s">
        <v>249</v>
      </c>
    </row>
    <row r="1239" spans="1:6" x14ac:dyDescent="0.25">
      <c r="A1239" s="405" t="s">
        <v>2890</v>
      </c>
      <c r="B1239" t="s">
        <v>363</v>
      </c>
      <c r="C1239" s="406" t="s">
        <v>2891</v>
      </c>
      <c r="D1239" s="405" t="s">
        <v>396</v>
      </c>
      <c r="E1239" s="405" t="s">
        <v>401</v>
      </c>
      <c r="F1239" s="405" t="s">
        <v>249</v>
      </c>
    </row>
    <row r="1240" spans="1:6" x14ac:dyDescent="0.25">
      <c r="A1240" s="405" t="s">
        <v>2892</v>
      </c>
      <c r="B1240" t="s">
        <v>363</v>
      </c>
      <c r="C1240" s="406" t="s">
        <v>2893</v>
      </c>
      <c r="D1240" s="405" t="s">
        <v>396</v>
      </c>
      <c r="E1240" s="405" t="s">
        <v>401</v>
      </c>
      <c r="F1240" s="405" t="s">
        <v>249</v>
      </c>
    </row>
    <row r="1241" spans="1:6" x14ac:dyDescent="0.25">
      <c r="A1241" s="405" t="s">
        <v>2894</v>
      </c>
      <c r="B1241" t="s">
        <v>363</v>
      </c>
      <c r="C1241" s="406" t="s">
        <v>2895</v>
      </c>
      <c r="D1241" s="405" t="s">
        <v>396</v>
      </c>
      <c r="E1241" s="405" t="s">
        <v>401</v>
      </c>
      <c r="F1241" s="405" t="s">
        <v>249</v>
      </c>
    </row>
    <row r="1242" spans="1:6" x14ac:dyDescent="0.25">
      <c r="A1242" s="405" t="s">
        <v>2896</v>
      </c>
      <c r="B1242" t="s">
        <v>363</v>
      </c>
      <c r="C1242" s="406" t="s">
        <v>2897</v>
      </c>
      <c r="D1242" s="405" t="s">
        <v>396</v>
      </c>
      <c r="E1242" s="405" t="s">
        <v>401</v>
      </c>
      <c r="F1242" s="405" t="s">
        <v>249</v>
      </c>
    </row>
    <row r="1243" spans="1:6" x14ac:dyDescent="0.25">
      <c r="A1243" s="405" t="s">
        <v>2898</v>
      </c>
      <c r="B1243" t="s">
        <v>363</v>
      </c>
      <c r="C1243" s="406" t="s">
        <v>2899</v>
      </c>
      <c r="D1243" s="405" t="s">
        <v>396</v>
      </c>
      <c r="E1243" s="405" t="s">
        <v>401</v>
      </c>
      <c r="F1243" s="405" t="s">
        <v>249</v>
      </c>
    </row>
    <row r="1244" spans="1:6" x14ac:dyDescent="0.25">
      <c r="A1244" s="405" t="s">
        <v>2900</v>
      </c>
      <c r="B1244" t="s">
        <v>363</v>
      </c>
      <c r="C1244" s="406" t="s">
        <v>2901</v>
      </c>
      <c r="D1244" s="405" t="s">
        <v>396</v>
      </c>
      <c r="E1244" s="405" t="s">
        <v>401</v>
      </c>
      <c r="F1244" s="405" t="s">
        <v>249</v>
      </c>
    </row>
    <row r="1245" spans="1:6" x14ac:dyDescent="0.25">
      <c r="A1245" s="405" t="s">
        <v>2902</v>
      </c>
      <c r="B1245" t="s">
        <v>363</v>
      </c>
      <c r="C1245" s="406" t="s">
        <v>2903</v>
      </c>
      <c r="D1245" s="405" t="s">
        <v>396</v>
      </c>
      <c r="E1245" s="405" t="s">
        <v>401</v>
      </c>
      <c r="F1245" s="405" t="s">
        <v>249</v>
      </c>
    </row>
    <row r="1246" spans="1:6" x14ac:dyDescent="0.25">
      <c r="A1246" s="405" t="s">
        <v>2904</v>
      </c>
      <c r="B1246" t="s">
        <v>363</v>
      </c>
      <c r="C1246" s="406" t="s">
        <v>2905</v>
      </c>
      <c r="D1246" s="405" t="s">
        <v>396</v>
      </c>
      <c r="E1246" s="405" t="s">
        <v>401</v>
      </c>
      <c r="F1246" s="405" t="s">
        <v>249</v>
      </c>
    </row>
    <row r="1247" spans="1:6" x14ac:dyDescent="0.25">
      <c r="A1247" s="405" t="s">
        <v>2906</v>
      </c>
      <c r="B1247" t="s">
        <v>363</v>
      </c>
      <c r="C1247" s="406" t="s">
        <v>2907</v>
      </c>
      <c r="D1247" s="405" t="s">
        <v>396</v>
      </c>
      <c r="E1247" s="405" t="s">
        <v>401</v>
      </c>
      <c r="F1247" s="405" t="s">
        <v>249</v>
      </c>
    </row>
    <row r="1248" spans="1:6" x14ac:dyDescent="0.25">
      <c r="A1248" s="405" t="s">
        <v>2908</v>
      </c>
      <c r="B1248" t="s">
        <v>363</v>
      </c>
      <c r="C1248" s="406" t="s">
        <v>2909</v>
      </c>
      <c r="D1248" s="405" t="s">
        <v>396</v>
      </c>
      <c r="E1248" s="405" t="s">
        <v>401</v>
      </c>
      <c r="F1248" s="405" t="s">
        <v>249</v>
      </c>
    </row>
    <row r="1249" spans="1:6" x14ac:dyDescent="0.25">
      <c r="A1249" s="405" t="s">
        <v>2910</v>
      </c>
      <c r="B1249" t="s">
        <v>363</v>
      </c>
      <c r="C1249" s="406" t="s">
        <v>2911</v>
      </c>
      <c r="D1249" s="405" t="s">
        <v>396</v>
      </c>
      <c r="E1249" s="405" t="s">
        <v>401</v>
      </c>
      <c r="F1249" s="405" t="s">
        <v>249</v>
      </c>
    </row>
    <row r="1250" spans="1:6" x14ac:dyDescent="0.25">
      <c r="A1250" s="405" t="s">
        <v>2912</v>
      </c>
      <c r="B1250" t="s">
        <v>363</v>
      </c>
      <c r="C1250" s="406" t="s">
        <v>2913</v>
      </c>
      <c r="D1250" s="405" t="s">
        <v>396</v>
      </c>
      <c r="E1250" s="405" t="s">
        <v>401</v>
      </c>
      <c r="F1250" s="405" t="s">
        <v>249</v>
      </c>
    </row>
    <row r="1251" spans="1:6" x14ac:dyDescent="0.25">
      <c r="A1251" s="405" t="s">
        <v>2914</v>
      </c>
      <c r="B1251" t="s">
        <v>363</v>
      </c>
      <c r="C1251" s="406" t="s">
        <v>2915</v>
      </c>
      <c r="D1251" s="405" t="s">
        <v>396</v>
      </c>
      <c r="E1251" s="405" t="s">
        <v>401</v>
      </c>
      <c r="F1251" s="405" t="s">
        <v>249</v>
      </c>
    </row>
    <row r="1252" spans="1:6" x14ac:dyDescent="0.25">
      <c r="A1252" s="405" t="s">
        <v>2916</v>
      </c>
      <c r="B1252" t="s">
        <v>363</v>
      </c>
      <c r="C1252" s="406" t="s">
        <v>2917</v>
      </c>
      <c r="D1252" s="405" t="s">
        <v>396</v>
      </c>
      <c r="E1252" s="405" t="s">
        <v>401</v>
      </c>
      <c r="F1252" s="405" t="s">
        <v>249</v>
      </c>
    </row>
    <row r="1253" spans="1:6" x14ac:dyDescent="0.25">
      <c r="A1253" s="405" t="s">
        <v>2918</v>
      </c>
      <c r="B1253" t="s">
        <v>363</v>
      </c>
      <c r="C1253" s="406" t="s">
        <v>2919</v>
      </c>
      <c r="D1253" s="405" t="s">
        <v>396</v>
      </c>
      <c r="E1253" s="405" t="s">
        <v>401</v>
      </c>
      <c r="F1253" s="405" t="s">
        <v>249</v>
      </c>
    </row>
    <row r="1254" spans="1:6" x14ac:dyDescent="0.25">
      <c r="A1254" s="405" t="s">
        <v>2920</v>
      </c>
      <c r="B1254" t="s">
        <v>363</v>
      </c>
      <c r="C1254" s="406" t="s">
        <v>2921</v>
      </c>
      <c r="D1254" s="405" t="s">
        <v>396</v>
      </c>
      <c r="E1254" s="405" t="s">
        <v>401</v>
      </c>
      <c r="F1254" s="405" t="s">
        <v>249</v>
      </c>
    </row>
    <row r="1255" spans="1:6" x14ac:dyDescent="0.25">
      <c r="A1255" s="405" t="s">
        <v>2922</v>
      </c>
      <c r="B1255" t="s">
        <v>363</v>
      </c>
      <c r="C1255" s="406" t="s">
        <v>2923</v>
      </c>
      <c r="D1255" s="405" t="s">
        <v>396</v>
      </c>
      <c r="E1255" s="405" t="s">
        <v>401</v>
      </c>
      <c r="F1255" s="405" t="s">
        <v>249</v>
      </c>
    </row>
    <row r="1256" spans="1:6" x14ac:dyDescent="0.25">
      <c r="A1256" s="405" t="s">
        <v>2924</v>
      </c>
      <c r="B1256" t="s">
        <v>363</v>
      </c>
      <c r="C1256" s="406" t="s">
        <v>2925</v>
      </c>
      <c r="D1256" s="405" t="s">
        <v>396</v>
      </c>
      <c r="E1256" s="405" t="s">
        <v>401</v>
      </c>
      <c r="F1256" s="405" t="s">
        <v>249</v>
      </c>
    </row>
    <row r="1257" spans="1:6" x14ac:dyDescent="0.25">
      <c r="A1257" s="405" t="s">
        <v>2926</v>
      </c>
      <c r="B1257" t="s">
        <v>363</v>
      </c>
      <c r="C1257" s="406" t="s">
        <v>2927</v>
      </c>
      <c r="D1257" s="405" t="s">
        <v>396</v>
      </c>
      <c r="E1257" s="405" t="s">
        <v>401</v>
      </c>
      <c r="F1257" s="405" t="s">
        <v>249</v>
      </c>
    </row>
    <row r="1258" spans="1:6" x14ac:dyDescent="0.25">
      <c r="A1258" s="405" t="s">
        <v>2928</v>
      </c>
      <c r="B1258" t="s">
        <v>363</v>
      </c>
      <c r="C1258" s="406" t="s">
        <v>2929</v>
      </c>
      <c r="D1258" s="405" t="s">
        <v>396</v>
      </c>
      <c r="E1258" s="405" t="s">
        <v>401</v>
      </c>
      <c r="F1258" s="405" t="s">
        <v>249</v>
      </c>
    </row>
    <row r="1259" spans="1:6" x14ac:dyDescent="0.25">
      <c r="A1259" s="405" t="s">
        <v>2930</v>
      </c>
      <c r="B1259" t="s">
        <v>363</v>
      </c>
      <c r="C1259" s="406" t="s">
        <v>2931</v>
      </c>
      <c r="D1259" s="405" t="s">
        <v>396</v>
      </c>
      <c r="E1259" s="405" t="s">
        <v>401</v>
      </c>
      <c r="F1259" s="405" t="s">
        <v>249</v>
      </c>
    </row>
    <row r="1260" spans="1:6" x14ac:dyDescent="0.25">
      <c r="A1260" s="405" t="s">
        <v>2932</v>
      </c>
      <c r="B1260" t="s">
        <v>363</v>
      </c>
      <c r="C1260" s="406" t="s">
        <v>2933</v>
      </c>
      <c r="D1260" s="405" t="s">
        <v>396</v>
      </c>
      <c r="E1260" s="405" t="s">
        <v>401</v>
      </c>
      <c r="F1260" s="405" t="s">
        <v>249</v>
      </c>
    </row>
    <row r="1261" spans="1:6" x14ac:dyDescent="0.25">
      <c r="A1261" s="405" t="s">
        <v>2934</v>
      </c>
      <c r="B1261" t="s">
        <v>363</v>
      </c>
      <c r="C1261" s="406" t="s">
        <v>2935</v>
      </c>
      <c r="D1261" s="405" t="s">
        <v>396</v>
      </c>
      <c r="E1261" s="405" t="s">
        <v>401</v>
      </c>
      <c r="F1261" s="405" t="s">
        <v>249</v>
      </c>
    </row>
    <row r="1262" spans="1:6" x14ac:dyDescent="0.25">
      <c r="A1262" s="405" t="s">
        <v>2936</v>
      </c>
      <c r="B1262" t="s">
        <v>363</v>
      </c>
      <c r="C1262" s="406" t="s">
        <v>2937</v>
      </c>
      <c r="D1262" s="405" t="s">
        <v>396</v>
      </c>
      <c r="E1262" s="405" t="s">
        <v>401</v>
      </c>
      <c r="F1262" s="405" t="s">
        <v>249</v>
      </c>
    </row>
    <row r="1263" spans="1:6" x14ac:dyDescent="0.25">
      <c r="A1263" s="405" t="s">
        <v>2938</v>
      </c>
      <c r="B1263" t="s">
        <v>363</v>
      </c>
      <c r="C1263" s="406" t="s">
        <v>2939</v>
      </c>
      <c r="D1263" s="405" t="s">
        <v>396</v>
      </c>
      <c r="E1263" s="405" t="s">
        <v>401</v>
      </c>
      <c r="F1263" s="405" t="s">
        <v>249</v>
      </c>
    </row>
    <row r="1264" spans="1:6" x14ac:dyDescent="0.25">
      <c r="A1264" s="405" t="s">
        <v>2940</v>
      </c>
      <c r="B1264" t="s">
        <v>363</v>
      </c>
      <c r="C1264" s="406" t="s">
        <v>2941</v>
      </c>
      <c r="D1264" s="405" t="s">
        <v>396</v>
      </c>
      <c r="E1264" s="405" t="s">
        <v>401</v>
      </c>
      <c r="F1264" s="405" t="s">
        <v>249</v>
      </c>
    </row>
    <row r="1265" spans="1:6" x14ac:dyDescent="0.25">
      <c r="A1265" s="405" t="s">
        <v>2942</v>
      </c>
      <c r="B1265" t="s">
        <v>363</v>
      </c>
      <c r="C1265" s="406" t="s">
        <v>538</v>
      </c>
      <c r="D1265" s="405" t="s">
        <v>396</v>
      </c>
      <c r="E1265" s="405" t="s">
        <v>401</v>
      </c>
      <c r="F1265" s="405" t="s">
        <v>250</v>
      </c>
    </row>
    <row r="1266" spans="1:6" x14ac:dyDescent="0.25">
      <c r="A1266" s="405" t="s">
        <v>2943</v>
      </c>
      <c r="B1266" t="s">
        <v>363</v>
      </c>
      <c r="C1266" s="406" t="s">
        <v>2944</v>
      </c>
      <c r="D1266" s="405" t="s">
        <v>396</v>
      </c>
      <c r="E1266" s="405" t="s">
        <v>401</v>
      </c>
      <c r="F1266" s="405" t="s">
        <v>249</v>
      </c>
    </row>
    <row r="1267" spans="1:6" x14ac:dyDescent="0.25">
      <c r="A1267" s="405" t="s">
        <v>2945</v>
      </c>
      <c r="B1267" t="s">
        <v>363</v>
      </c>
      <c r="C1267" s="406" t="s">
        <v>2946</v>
      </c>
      <c r="D1267" s="405" t="s">
        <v>396</v>
      </c>
      <c r="E1267" s="405" t="s">
        <v>401</v>
      </c>
      <c r="F1267" s="405" t="s">
        <v>249</v>
      </c>
    </row>
    <row r="1268" spans="1:6" x14ac:dyDescent="0.25">
      <c r="A1268" s="405" t="s">
        <v>2947</v>
      </c>
      <c r="B1268" t="s">
        <v>363</v>
      </c>
      <c r="C1268" s="406" t="s">
        <v>2948</v>
      </c>
      <c r="D1268" s="405" t="s">
        <v>396</v>
      </c>
      <c r="E1268" s="405" t="s">
        <v>401</v>
      </c>
      <c r="F1268" s="405" t="s">
        <v>249</v>
      </c>
    </row>
    <row r="1269" spans="1:6" x14ac:dyDescent="0.25">
      <c r="A1269" s="405" t="s">
        <v>2949</v>
      </c>
      <c r="B1269" t="s">
        <v>363</v>
      </c>
      <c r="C1269" s="406" t="s">
        <v>2950</v>
      </c>
      <c r="D1269" s="405" t="s">
        <v>396</v>
      </c>
      <c r="E1269" s="405" t="s">
        <v>401</v>
      </c>
      <c r="F1269" s="405" t="s">
        <v>249</v>
      </c>
    </row>
    <row r="1270" spans="1:6" x14ac:dyDescent="0.25">
      <c r="A1270" s="405" t="s">
        <v>2951</v>
      </c>
      <c r="B1270" t="s">
        <v>363</v>
      </c>
      <c r="C1270" s="406" t="s">
        <v>2952</v>
      </c>
      <c r="D1270" s="405" t="s">
        <v>396</v>
      </c>
      <c r="E1270" s="405" t="s">
        <v>401</v>
      </c>
      <c r="F1270" s="405" t="s">
        <v>249</v>
      </c>
    </row>
    <row r="1271" spans="1:6" x14ac:dyDescent="0.25">
      <c r="A1271" s="405" t="s">
        <v>2953</v>
      </c>
      <c r="B1271" t="s">
        <v>363</v>
      </c>
      <c r="C1271" s="406" t="s">
        <v>2954</v>
      </c>
      <c r="D1271" s="405" t="s">
        <v>396</v>
      </c>
      <c r="E1271" s="405" t="s">
        <v>401</v>
      </c>
      <c r="F1271" s="405" t="s">
        <v>249</v>
      </c>
    </row>
    <row r="1272" spans="1:6" x14ac:dyDescent="0.25">
      <c r="A1272" s="405" t="s">
        <v>2955</v>
      </c>
      <c r="B1272" t="s">
        <v>363</v>
      </c>
      <c r="C1272" s="406" t="s">
        <v>2956</v>
      </c>
      <c r="D1272" s="405" t="s">
        <v>396</v>
      </c>
      <c r="E1272" s="405" t="s">
        <v>401</v>
      </c>
      <c r="F1272" s="405" t="s">
        <v>249</v>
      </c>
    </row>
    <row r="1273" spans="1:6" x14ac:dyDescent="0.25">
      <c r="A1273" s="405" t="s">
        <v>2957</v>
      </c>
      <c r="B1273" t="s">
        <v>363</v>
      </c>
      <c r="C1273" s="406" t="s">
        <v>2958</v>
      </c>
      <c r="D1273" s="405" t="s">
        <v>396</v>
      </c>
      <c r="E1273" s="405" t="s">
        <v>401</v>
      </c>
      <c r="F1273" s="405" t="s">
        <v>249</v>
      </c>
    </row>
    <row r="1274" spans="1:6" x14ac:dyDescent="0.25">
      <c r="A1274" s="405" t="s">
        <v>2959</v>
      </c>
      <c r="B1274" t="s">
        <v>363</v>
      </c>
      <c r="C1274" s="406" t="s">
        <v>2960</v>
      </c>
      <c r="D1274" s="405" t="s">
        <v>396</v>
      </c>
      <c r="E1274" s="405" t="s">
        <v>401</v>
      </c>
      <c r="F1274" s="405" t="s">
        <v>249</v>
      </c>
    </row>
    <row r="1275" spans="1:6" x14ac:dyDescent="0.25">
      <c r="A1275" s="405" t="s">
        <v>2961</v>
      </c>
      <c r="B1275" t="s">
        <v>363</v>
      </c>
      <c r="C1275" s="406" t="s">
        <v>2962</v>
      </c>
      <c r="D1275" s="405" t="s">
        <v>396</v>
      </c>
      <c r="E1275" s="405" t="s">
        <v>401</v>
      </c>
      <c r="F1275" s="405" t="s">
        <v>249</v>
      </c>
    </row>
    <row r="1276" spans="1:6" x14ac:dyDescent="0.25">
      <c r="A1276" s="405" t="s">
        <v>2963</v>
      </c>
      <c r="B1276" t="s">
        <v>363</v>
      </c>
      <c r="C1276" s="406" t="s">
        <v>2964</v>
      </c>
      <c r="D1276" s="405" t="s">
        <v>396</v>
      </c>
      <c r="E1276" s="405" t="s">
        <v>401</v>
      </c>
      <c r="F1276" s="405" t="s">
        <v>249</v>
      </c>
    </row>
    <row r="1277" spans="1:6" x14ac:dyDescent="0.25">
      <c r="A1277" s="405" t="s">
        <v>2965</v>
      </c>
      <c r="B1277" t="s">
        <v>363</v>
      </c>
      <c r="C1277" s="406" t="s">
        <v>2966</v>
      </c>
      <c r="D1277" s="405" t="s">
        <v>396</v>
      </c>
      <c r="E1277" s="405" t="s">
        <v>401</v>
      </c>
      <c r="F1277" s="405" t="s">
        <v>249</v>
      </c>
    </row>
    <row r="1278" spans="1:6" x14ac:dyDescent="0.25">
      <c r="A1278" s="405" t="s">
        <v>2967</v>
      </c>
      <c r="B1278" t="s">
        <v>363</v>
      </c>
      <c r="C1278" s="406" t="s">
        <v>2968</v>
      </c>
      <c r="D1278" s="405" t="s">
        <v>396</v>
      </c>
      <c r="E1278" s="405" t="s">
        <v>401</v>
      </c>
      <c r="F1278" s="405" t="s">
        <v>249</v>
      </c>
    </row>
    <row r="1279" spans="1:6" x14ac:dyDescent="0.25">
      <c r="A1279" s="405" t="s">
        <v>2969</v>
      </c>
      <c r="B1279" t="s">
        <v>363</v>
      </c>
      <c r="C1279" s="406" t="s">
        <v>2970</v>
      </c>
      <c r="D1279" s="405" t="s">
        <v>396</v>
      </c>
      <c r="E1279" s="405" t="s">
        <v>401</v>
      </c>
      <c r="F1279" s="405" t="s">
        <v>249</v>
      </c>
    </row>
    <row r="1280" spans="1:6" x14ac:dyDescent="0.25">
      <c r="A1280" s="405" t="s">
        <v>2971</v>
      </c>
      <c r="B1280" t="s">
        <v>363</v>
      </c>
      <c r="C1280" s="406" t="s">
        <v>2972</v>
      </c>
      <c r="D1280" s="405" t="s">
        <v>396</v>
      </c>
      <c r="E1280" s="405" t="s">
        <v>401</v>
      </c>
      <c r="F1280" s="405" t="s">
        <v>249</v>
      </c>
    </row>
    <row r="1281" spans="1:6" x14ac:dyDescent="0.25">
      <c r="A1281" s="405" t="s">
        <v>2973</v>
      </c>
      <c r="B1281" t="s">
        <v>363</v>
      </c>
      <c r="C1281" s="406" t="s">
        <v>2974</v>
      </c>
      <c r="D1281" s="405" t="s">
        <v>396</v>
      </c>
      <c r="E1281" s="405" t="s">
        <v>401</v>
      </c>
      <c r="F1281" s="405" t="s">
        <v>249</v>
      </c>
    </row>
    <row r="1282" spans="1:6" x14ac:dyDescent="0.25">
      <c r="A1282" s="405" t="s">
        <v>2975</v>
      </c>
      <c r="B1282" t="s">
        <v>363</v>
      </c>
      <c r="C1282" s="406" t="s">
        <v>2976</v>
      </c>
      <c r="D1282" s="405" t="s">
        <v>396</v>
      </c>
      <c r="E1282" s="405" t="s">
        <v>401</v>
      </c>
      <c r="F1282" s="405" t="s">
        <v>249</v>
      </c>
    </row>
    <row r="1283" spans="1:6" x14ac:dyDescent="0.25">
      <c r="A1283" s="405" t="s">
        <v>2977</v>
      </c>
      <c r="B1283" t="s">
        <v>363</v>
      </c>
      <c r="C1283" s="406" t="s">
        <v>2978</v>
      </c>
      <c r="D1283" s="405" t="s">
        <v>396</v>
      </c>
      <c r="E1283" s="405" t="s">
        <v>401</v>
      </c>
      <c r="F1283" s="405" t="s">
        <v>250</v>
      </c>
    </row>
    <row r="1284" spans="1:6" x14ac:dyDescent="0.25">
      <c r="A1284" s="405" t="s">
        <v>2979</v>
      </c>
      <c r="B1284" t="s">
        <v>363</v>
      </c>
      <c r="C1284" s="406" t="s">
        <v>2980</v>
      </c>
      <c r="D1284" s="405" t="s">
        <v>396</v>
      </c>
      <c r="E1284" s="405" t="s">
        <v>474</v>
      </c>
      <c r="F1284" s="405" t="s">
        <v>249</v>
      </c>
    </row>
    <row r="1285" spans="1:6" x14ac:dyDescent="0.25">
      <c r="A1285" s="405" t="s">
        <v>2981</v>
      </c>
      <c r="B1285" t="s">
        <v>363</v>
      </c>
      <c r="C1285" s="406" t="s">
        <v>2982</v>
      </c>
      <c r="D1285" s="405" t="s">
        <v>396</v>
      </c>
      <c r="E1285" s="405" t="s">
        <v>474</v>
      </c>
      <c r="F1285" s="405" t="s">
        <v>249</v>
      </c>
    </row>
    <row r="1286" spans="1:6" x14ac:dyDescent="0.25">
      <c r="A1286" s="405" t="s">
        <v>2983</v>
      </c>
      <c r="B1286" t="s">
        <v>363</v>
      </c>
      <c r="C1286" s="406" t="s">
        <v>2984</v>
      </c>
      <c r="D1286" s="405" t="s">
        <v>396</v>
      </c>
      <c r="E1286" s="405" t="s">
        <v>401</v>
      </c>
      <c r="F1286" s="405" t="s">
        <v>249</v>
      </c>
    </row>
    <row r="1287" spans="1:6" x14ac:dyDescent="0.25">
      <c r="A1287" s="405" t="s">
        <v>2985</v>
      </c>
      <c r="B1287" t="s">
        <v>363</v>
      </c>
      <c r="C1287" s="406" t="s">
        <v>2986</v>
      </c>
      <c r="D1287" s="405" t="s">
        <v>396</v>
      </c>
      <c r="E1287" s="405" t="s">
        <v>401</v>
      </c>
      <c r="F1287" s="405" t="s">
        <v>249</v>
      </c>
    </row>
    <row r="1288" spans="1:6" x14ac:dyDescent="0.25">
      <c r="A1288" s="405" t="s">
        <v>2987</v>
      </c>
      <c r="B1288" t="s">
        <v>363</v>
      </c>
      <c r="C1288" s="406" t="s">
        <v>2988</v>
      </c>
      <c r="D1288" s="405" t="s">
        <v>396</v>
      </c>
      <c r="E1288" s="405" t="s">
        <v>401</v>
      </c>
      <c r="F1288" s="405" t="s">
        <v>249</v>
      </c>
    </row>
    <row r="1289" spans="1:6" x14ac:dyDescent="0.25">
      <c r="A1289" s="405" t="s">
        <v>2989</v>
      </c>
      <c r="B1289" t="s">
        <v>363</v>
      </c>
      <c r="C1289" s="406" t="s">
        <v>2990</v>
      </c>
      <c r="D1289" s="405" t="s">
        <v>396</v>
      </c>
      <c r="E1289" s="405" t="s">
        <v>401</v>
      </c>
      <c r="F1289" s="405" t="s">
        <v>249</v>
      </c>
    </row>
    <row r="1290" spans="1:6" x14ac:dyDescent="0.25">
      <c r="A1290" s="405" t="s">
        <v>2991</v>
      </c>
      <c r="B1290" t="s">
        <v>363</v>
      </c>
      <c r="C1290" s="406" t="s">
        <v>2992</v>
      </c>
      <c r="D1290" s="405" t="s">
        <v>396</v>
      </c>
      <c r="E1290" s="405" t="s">
        <v>401</v>
      </c>
      <c r="F1290" s="405" t="s">
        <v>249</v>
      </c>
    </row>
    <row r="1291" spans="1:6" x14ac:dyDescent="0.25">
      <c r="A1291" s="405" t="s">
        <v>2993</v>
      </c>
      <c r="B1291" t="s">
        <v>363</v>
      </c>
      <c r="C1291" s="406" t="s">
        <v>2994</v>
      </c>
      <c r="D1291" s="405" t="s">
        <v>396</v>
      </c>
      <c r="E1291" s="405" t="s">
        <v>401</v>
      </c>
      <c r="F1291" s="405" t="s">
        <v>249</v>
      </c>
    </row>
    <row r="1292" spans="1:6" x14ac:dyDescent="0.25">
      <c r="A1292" s="405" t="s">
        <v>2995</v>
      </c>
      <c r="B1292" t="s">
        <v>363</v>
      </c>
      <c r="C1292" s="406" t="s">
        <v>2996</v>
      </c>
      <c r="D1292" s="405" t="s">
        <v>396</v>
      </c>
      <c r="E1292" s="405" t="s">
        <v>401</v>
      </c>
      <c r="F1292" s="405" t="s">
        <v>249</v>
      </c>
    </row>
    <row r="1293" spans="1:6" x14ac:dyDescent="0.25">
      <c r="A1293" s="405" t="s">
        <v>2997</v>
      </c>
      <c r="B1293" t="s">
        <v>363</v>
      </c>
      <c r="C1293" s="406" t="s">
        <v>2998</v>
      </c>
      <c r="D1293" s="405" t="s">
        <v>396</v>
      </c>
      <c r="E1293" s="405" t="s">
        <v>401</v>
      </c>
      <c r="F1293" s="405" t="s">
        <v>249</v>
      </c>
    </row>
    <row r="1294" spans="1:6" x14ac:dyDescent="0.25">
      <c r="A1294" s="405" t="s">
        <v>2999</v>
      </c>
      <c r="B1294" t="s">
        <v>363</v>
      </c>
      <c r="C1294" s="406" t="s">
        <v>3000</v>
      </c>
      <c r="D1294" s="405" t="s">
        <v>396</v>
      </c>
      <c r="E1294" s="405" t="s">
        <v>401</v>
      </c>
      <c r="F1294" s="405" t="s">
        <v>249</v>
      </c>
    </row>
    <row r="1295" spans="1:6" x14ac:dyDescent="0.25">
      <c r="A1295" s="405" t="s">
        <v>3001</v>
      </c>
      <c r="B1295" t="s">
        <v>363</v>
      </c>
      <c r="C1295" s="406" t="s">
        <v>3002</v>
      </c>
      <c r="D1295" s="405" t="s">
        <v>396</v>
      </c>
      <c r="E1295" s="405" t="s">
        <v>401</v>
      </c>
      <c r="F1295" s="405" t="s">
        <v>249</v>
      </c>
    </row>
    <row r="1296" spans="1:6" x14ac:dyDescent="0.25">
      <c r="A1296" s="405" t="s">
        <v>3003</v>
      </c>
      <c r="B1296" t="s">
        <v>363</v>
      </c>
      <c r="C1296" s="406" t="s">
        <v>3004</v>
      </c>
      <c r="D1296" s="405" t="s">
        <v>396</v>
      </c>
      <c r="E1296" s="405" t="s">
        <v>401</v>
      </c>
      <c r="F1296" s="405" t="s">
        <v>249</v>
      </c>
    </row>
    <row r="1297" spans="1:6" x14ac:dyDescent="0.25">
      <c r="A1297" s="405" t="s">
        <v>3005</v>
      </c>
      <c r="B1297" t="s">
        <v>363</v>
      </c>
      <c r="C1297" s="406" t="s">
        <v>3006</v>
      </c>
      <c r="D1297" s="405" t="s">
        <v>396</v>
      </c>
      <c r="E1297" s="405" t="s">
        <v>401</v>
      </c>
      <c r="F1297" s="405" t="s">
        <v>249</v>
      </c>
    </row>
    <row r="1298" spans="1:6" x14ac:dyDescent="0.25">
      <c r="A1298" s="405" t="s">
        <v>3007</v>
      </c>
      <c r="B1298" t="s">
        <v>363</v>
      </c>
      <c r="C1298" s="406" t="s">
        <v>3008</v>
      </c>
      <c r="D1298" s="405" t="s">
        <v>396</v>
      </c>
      <c r="E1298" s="405" t="s">
        <v>401</v>
      </c>
      <c r="F1298" s="405" t="s">
        <v>249</v>
      </c>
    </row>
    <row r="1299" spans="1:6" x14ac:dyDescent="0.25">
      <c r="A1299" s="405" t="s">
        <v>3009</v>
      </c>
      <c r="B1299" t="s">
        <v>363</v>
      </c>
      <c r="C1299" s="406" t="s">
        <v>3010</v>
      </c>
      <c r="D1299" s="405" t="s">
        <v>396</v>
      </c>
      <c r="E1299" s="405" t="s">
        <v>401</v>
      </c>
      <c r="F1299" s="405" t="s">
        <v>249</v>
      </c>
    </row>
    <row r="1300" spans="1:6" x14ac:dyDescent="0.25">
      <c r="A1300" s="405" t="s">
        <v>3011</v>
      </c>
      <c r="B1300" t="s">
        <v>363</v>
      </c>
      <c r="C1300" s="406" t="s">
        <v>3012</v>
      </c>
      <c r="D1300" s="405" t="s">
        <v>396</v>
      </c>
      <c r="E1300" s="405" t="s">
        <v>401</v>
      </c>
      <c r="F1300" s="405" t="s">
        <v>249</v>
      </c>
    </row>
    <row r="1301" spans="1:6" x14ac:dyDescent="0.25">
      <c r="A1301" s="405" t="s">
        <v>3013</v>
      </c>
      <c r="B1301" t="s">
        <v>363</v>
      </c>
      <c r="C1301" s="406" t="s">
        <v>3014</v>
      </c>
      <c r="D1301" s="405" t="s">
        <v>396</v>
      </c>
      <c r="E1301" s="405" t="s">
        <v>401</v>
      </c>
      <c r="F1301" s="405" t="s">
        <v>249</v>
      </c>
    </row>
    <row r="1302" spans="1:6" x14ac:dyDescent="0.25">
      <c r="A1302" s="405" t="s">
        <v>3015</v>
      </c>
      <c r="B1302" t="s">
        <v>363</v>
      </c>
      <c r="C1302" s="406" t="s">
        <v>3016</v>
      </c>
      <c r="D1302" s="405" t="s">
        <v>396</v>
      </c>
      <c r="E1302" s="405" t="s">
        <v>401</v>
      </c>
      <c r="F1302" s="405" t="s">
        <v>249</v>
      </c>
    </row>
    <row r="1303" spans="1:6" x14ac:dyDescent="0.25">
      <c r="A1303" s="405" t="s">
        <v>3017</v>
      </c>
      <c r="B1303" t="s">
        <v>363</v>
      </c>
      <c r="C1303" s="406" t="s">
        <v>3018</v>
      </c>
      <c r="D1303" s="405" t="s">
        <v>396</v>
      </c>
      <c r="E1303" s="405" t="s">
        <v>401</v>
      </c>
      <c r="F1303" s="405" t="s">
        <v>249</v>
      </c>
    </row>
    <row r="1304" spans="1:6" x14ac:dyDescent="0.25">
      <c r="A1304" s="405" t="s">
        <v>3019</v>
      </c>
      <c r="B1304" t="s">
        <v>363</v>
      </c>
      <c r="C1304" s="406" t="s">
        <v>3020</v>
      </c>
      <c r="D1304" s="405" t="s">
        <v>396</v>
      </c>
      <c r="E1304" s="405" t="s">
        <v>401</v>
      </c>
      <c r="F1304" s="405" t="s">
        <v>249</v>
      </c>
    </row>
    <row r="1305" spans="1:6" x14ac:dyDescent="0.25">
      <c r="A1305" s="405" t="s">
        <v>3021</v>
      </c>
      <c r="B1305" t="s">
        <v>363</v>
      </c>
      <c r="C1305" s="406" t="s">
        <v>3022</v>
      </c>
      <c r="D1305" s="405" t="s">
        <v>396</v>
      </c>
      <c r="E1305" s="405" t="s">
        <v>401</v>
      </c>
      <c r="F1305" s="405" t="s">
        <v>249</v>
      </c>
    </row>
    <row r="1306" spans="1:6" x14ac:dyDescent="0.25">
      <c r="A1306" s="405" t="s">
        <v>3023</v>
      </c>
      <c r="B1306" t="s">
        <v>363</v>
      </c>
      <c r="C1306" s="406" t="s">
        <v>3024</v>
      </c>
      <c r="D1306" s="405" t="s">
        <v>396</v>
      </c>
      <c r="E1306" s="405" t="s">
        <v>401</v>
      </c>
      <c r="F1306" s="405" t="s">
        <v>249</v>
      </c>
    </row>
    <row r="1307" spans="1:6" x14ac:dyDescent="0.25">
      <c r="A1307" s="405" t="s">
        <v>3025</v>
      </c>
      <c r="B1307" t="s">
        <v>363</v>
      </c>
      <c r="C1307" s="406" t="s">
        <v>3026</v>
      </c>
      <c r="D1307" s="405" t="s">
        <v>396</v>
      </c>
      <c r="E1307" s="405" t="s">
        <v>401</v>
      </c>
      <c r="F1307" s="405" t="s">
        <v>249</v>
      </c>
    </row>
    <row r="1308" spans="1:6" x14ac:dyDescent="0.25">
      <c r="A1308" s="405" t="s">
        <v>3027</v>
      </c>
      <c r="B1308" t="s">
        <v>363</v>
      </c>
      <c r="C1308" s="406" t="s">
        <v>3028</v>
      </c>
      <c r="D1308" s="405" t="s">
        <v>396</v>
      </c>
      <c r="E1308" s="405" t="s">
        <v>401</v>
      </c>
      <c r="F1308" s="405" t="s">
        <v>249</v>
      </c>
    </row>
    <row r="1309" spans="1:6" x14ac:dyDescent="0.25">
      <c r="A1309" s="405" t="s">
        <v>3029</v>
      </c>
      <c r="B1309" t="s">
        <v>363</v>
      </c>
      <c r="C1309" s="406" t="s">
        <v>3030</v>
      </c>
      <c r="D1309" s="405" t="s">
        <v>396</v>
      </c>
      <c r="E1309" s="405" t="s">
        <v>401</v>
      </c>
      <c r="F1309" s="405" t="s">
        <v>249</v>
      </c>
    </row>
    <row r="1310" spans="1:6" x14ac:dyDescent="0.25">
      <c r="A1310" s="405" t="s">
        <v>3031</v>
      </c>
      <c r="B1310" t="s">
        <v>364</v>
      </c>
      <c r="C1310" s="406" t="s">
        <v>3032</v>
      </c>
      <c r="D1310" s="405" t="s">
        <v>1770</v>
      </c>
      <c r="E1310" s="405" t="s">
        <v>249</v>
      </c>
      <c r="F1310" s="405" t="s">
        <v>249</v>
      </c>
    </row>
    <row r="1311" spans="1:6" x14ac:dyDescent="0.25">
      <c r="A1311" s="405" t="s">
        <v>3033</v>
      </c>
      <c r="B1311" t="s">
        <v>363</v>
      </c>
      <c r="C1311" s="406" t="s">
        <v>3034</v>
      </c>
      <c r="D1311" s="405" t="s">
        <v>396</v>
      </c>
      <c r="E1311" s="405" t="s">
        <v>401</v>
      </c>
      <c r="F1311" s="405" t="s">
        <v>249</v>
      </c>
    </row>
    <row r="1312" spans="1:6" x14ac:dyDescent="0.25">
      <c r="A1312" s="405" t="s">
        <v>3035</v>
      </c>
      <c r="B1312" t="s">
        <v>363</v>
      </c>
      <c r="C1312" s="406" t="s">
        <v>3036</v>
      </c>
      <c r="D1312" s="405" t="s">
        <v>396</v>
      </c>
      <c r="E1312" s="405" t="s">
        <v>401</v>
      </c>
      <c r="F1312" s="405" t="s">
        <v>249</v>
      </c>
    </row>
    <row r="1313" spans="1:6" x14ac:dyDescent="0.25">
      <c r="A1313" s="405" t="s">
        <v>3037</v>
      </c>
      <c r="B1313" t="s">
        <v>363</v>
      </c>
      <c r="C1313" s="406" t="s">
        <v>3038</v>
      </c>
      <c r="D1313" s="405" t="s">
        <v>396</v>
      </c>
      <c r="E1313" s="405" t="s">
        <v>401</v>
      </c>
      <c r="F1313" s="405" t="s">
        <v>249</v>
      </c>
    </row>
    <row r="1314" spans="1:6" x14ac:dyDescent="0.25">
      <c r="A1314" s="405" t="s">
        <v>3039</v>
      </c>
      <c r="B1314" t="s">
        <v>363</v>
      </c>
      <c r="C1314" s="406" t="s">
        <v>3040</v>
      </c>
      <c r="D1314" s="405" t="s">
        <v>396</v>
      </c>
      <c r="E1314" s="405" t="s">
        <v>401</v>
      </c>
      <c r="F1314" s="405" t="s">
        <v>249</v>
      </c>
    </row>
    <row r="1315" spans="1:6" x14ac:dyDescent="0.25">
      <c r="A1315" s="405" t="s">
        <v>3041</v>
      </c>
      <c r="B1315" t="s">
        <v>363</v>
      </c>
      <c r="C1315" s="406" t="s">
        <v>3042</v>
      </c>
      <c r="D1315" s="405" t="s">
        <v>396</v>
      </c>
      <c r="E1315" s="405" t="s">
        <v>401</v>
      </c>
      <c r="F1315" s="405" t="s">
        <v>249</v>
      </c>
    </row>
    <row r="1316" spans="1:6" x14ac:dyDescent="0.25">
      <c r="A1316" s="405" t="s">
        <v>3043</v>
      </c>
      <c r="B1316" t="s">
        <v>363</v>
      </c>
      <c r="C1316" s="406" t="s">
        <v>3044</v>
      </c>
      <c r="D1316" s="405" t="s">
        <v>396</v>
      </c>
      <c r="E1316" s="405" t="s">
        <v>401</v>
      </c>
      <c r="F1316" s="405" t="s">
        <v>249</v>
      </c>
    </row>
    <row r="1317" spans="1:6" x14ac:dyDescent="0.25">
      <c r="A1317" s="405" t="s">
        <v>3045</v>
      </c>
      <c r="B1317" t="s">
        <v>363</v>
      </c>
      <c r="C1317" s="406" t="s">
        <v>3046</v>
      </c>
      <c r="D1317" s="405" t="s">
        <v>396</v>
      </c>
      <c r="E1317" s="405" t="s">
        <v>401</v>
      </c>
      <c r="F1317" s="405" t="s">
        <v>249</v>
      </c>
    </row>
    <row r="1318" spans="1:6" x14ac:dyDescent="0.25">
      <c r="A1318" s="405" t="s">
        <v>3047</v>
      </c>
      <c r="B1318" t="s">
        <v>363</v>
      </c>
      <c r="C1318" s="406" t="s">
        <v>3048</v>
      </c>
      <c r="D1318" s="405" t="s">
        <v>396</v>
      </c>
      <c r="E1318" s="405" t="s">
        <v>401</v>
      </c>
      <c r="F1318" s="405" t="s">
        <v>249</v>
      </c>
    </row>
    <row r="1319" spans="1:6" x14ac:dyDescent="0.25">
      <c r="A1319" s="405" t="s">
        <v>3049</v>
      </c>
      <c r="B1319" t="s">
        <v>363</v>
      </c>
      <c r="C1319" s="406" t="s">
        <v>3050</v>
      </c>
      <c r="D1319" s="405" t="s">
        <v>396</v>
      </c>
      <c r="E1319" s="405" t="s">
        <v>401</v>
      </c>
      <c r="F1319" s="405" t="s">
        <v>249</v>
      </c>
    </row>
    <row r="1320" spans="1:6" x14ac:dyDescent="0.25">
      <c r="A1320" s="405" t="s">
        <v>3051</v>
      </c>
      <c r="B1320" t="s">
        <v>363</v>
      </c>
      <c r="C1320" s="406" t="s">
        <v>3052</v>
      </c>
      <c r="D1320" s="405" t="s">
        <v>396</v>
      </c>
      <c r="E1320" s="405" t="s">
        <v>401</v>
      </c>
      <c r="F1320" s="405" t="s">
        <v>249</v>
      </c>
    </row>
    <row r="1321" spans="1:6" x14ac:dyDescent="0.25">
      <c r="A1321" s="405" t="s">
        <v>3053</v>
      </c>
      <c r="B1321" t="s">
        <v>363</v>
      </c>
      <c r="C1321" s="406" t="s">
        <v>3054</v>
      </c>
      <c r="D1321" s="405" t="s">
        <v>396</v>
      </c>
      <c r="E1321" s="405" t="s">
        <v>401</v>
      </c>
      <c r="F1321" s="405" t="s">
        <v>249</v>
      </c>
    </row>
    <row r="1322" spans="1:6" x14ac:dyDescent="0.25">
      <c r="A1322" s="405" t="s">
        <v>3055</v>
      </c>
      <c r="B1322" t="s">
        <v>363</v>
      </c>
      <c r="C1322" s="406" t="s">
        <v>3056</v>
      </c>
      <c r="D1322" s="405" t="s">
        <v>396</v>
      </c>
      <c r="E1322" s="405" t="s">
        <v>401</v>
      </c>
      <c r="F1322" s="405" t="s">
        <v>249</v>
      </c>
    </row>
    <row r="1323" spans="1:6" x14ac:dyDescent="0.25">
      <c r="A1323" s="405" t="s">
        <v>3057</v>
      </c>
      <c r="B1323" t="s">
        <v>363</v>
      </c>
      <c r="C1323" s="406" t="s">
        <v>3058</v>
      </c>
      <c r="D1323" s="405" t="s">
        <v>396</v>
      </c>
      <c r="E1323" s="405" t="s">
        <v>401</v>
      </c>
      <c r="F1323" s="405" t="s">
        <v>249</v>
      </c>
    </row>
    <row r="1324" spans="1:6" x14ac:dyDescent="0.25">
      <c r="A1324" s="405" t="s">
        <v>3059</v>
      </c>
      <c r="B1324" t="s">
        <v>363</v>
      </c>
      <c r="C1324" s="406" t="s">
        <v>3060</v>
      </c>
      <c r="D1324" s="405" t="s">
        <v>396</v>
      </c>
      <c r="E1324" s="405" t="s">
        <v>401</v>
      </c>
      <c r="F1324" s="405" t="s">
        <v>249</v>
      </c>
    </row>
    <row r="1325" spans="1:6" x14ac:dyDescent="0.25">
      <c r="A1325" s="405" t="s">
        <v>3061</v>
      </c>
      <c r="B1325" t="s">
        <v>363</v>
      </c>
      <c r="C1325" s="406" t="s">
        <v>3062</v>
      </c>
      <c r="D1325" s="405" t="s">
        <v>396</v>
      </c>
      <c r="E1325" s="405" t="s">
        <v>401</v>
      </c>
      <c r="F1325" s="405" t="s">
        <v>249</v>
      </c>
    </row>
    <row r="1326" spans="1:6" x14ac:dyDescent="0.25">
      <c r="A1326" s="405" t="s">
        <v>3063</v>
      </c>
      <c r="B1326" t="s">
        <v>363</v>
      </c>
      <c r="C1326" s="406" t="s">
        <v>3064</v>
      </c>
      <c r="D1326" s="405" t="s">
        <v>396</v>
      </c>
      <c r="E1326" s="405" t="s">
        <v>401</v>
      </c>
      <c r="F1326" s="405" t="s">
        <v>249</v>
      </c>
    </row>
    <row r="1327" spans="1:6" x14ac:dyDescent="0.25">
      <c r="A1327" s="405" t="s">
        <v>3065</v>
      </c>
      <c r="B1327" t="s">
        <v>363</v>
      </c>
      <c r="C1327" s="406" t="s">
        <v>3066</v>
      </c>
      <c r="D1327" s="405" t="s">
        <v>396</v>
      </c>
      <c r="E1327" s="405" t="s">
        <v>401</v>
      </c>
      <c r="F1327" s="405" t="s">
        <v>249</v>
      </c>
    </row>
    <row r="1328" spans="1:6" x14ac:dyDescent="0.25">
      <c r="A1328" s="405" t="s">
        <v>3067</v>
      </c>
      <c r="B1328" t="s">
        <v>363</v>
      </c>
      <c r="C1328" s="406" t="s">
        <v>3068</v>
      </c>
      <c r="D1328" s="405" t="s">
        <v>396</v>
      </c>
      <c r="E1328" s="405" t="s">
        <v>401</v>
      </c>
      <c r="F1328" s="405" t="s">
        <v>249</v>
      </c>
    </row>
    <row r="1329" spans="1:6" x14ac:dyDescent="0.25">
      <c r="A1329" s="405" t="s">
        <v>3069</v>
      </c>
      <c r="B1329" t="s">
        <v>363</v>
      </c>
      <c r="C1329" s="406" t="s">
        <v>3070</v>
      </c>
      <c r="D1329" s="405" t="s">
        <v>396</v>
      </c>
      <c r="E1329" s="405" t="s">
        <v>401</v>
      </c>
      <c r="F1329" s="405" t="s">
        <v>249</v>
      </c>
    </row>
    <row r="1330" spans="1:6" x14ac:dyDescent="0.25">
      <c r="A1330" s="405" t="s">
        <v>3071</v>
      </c>
      <c r="B1330" t="s">
        <v>363</v>
      </c>
      <c r="C1330" s="406" t="s">
        <v>3072</v>
      </c>
      <c r="D1330" s="405" t="s">
        <v>396</v>
      </c>
      <c r="E1330" s="405" t="s">
        <v>401</v>
      </c>
      <c r="F1330" s="405" t="s">
        <v>249</v>
      </c>
    </row>
    <row r="1331" spans="1:6" x14ac:dyDescent="0.25">
      <c r="A1331" s="405" t="s">
        <v>3073</v>
      </c>
      <c r="B1331" t="s">
        <v>363</v>
      </c>
      <c r="C1331" s="406" t="s">
        <v>3074</v>
      </c>
      <c r="D1331" s="405" t="s">
        <v>396</v>
      </c>
      <c r="E1331" s="405" t="s">
        <v>401</v>
      </c>
      <c r="F1331" s="405" t="s">
        <v>249</v>
      </c>
    </row>
    <row r="1332" spans="1:6" x14ac:dyDescent="0.25">
      <c r="A1332" s="405" t="s">
        <v>3075</v>
      </c>
      <c r="B1332" t="s">
        <v>363</v>
      </c>
      <c r="C1332" s="406" t="s">
        <v>3076</v>
      </c>
      <c r="D1332" s="405" t="s">
        <v>396</v>
      </c>
      <c r="E1332" s="405" t="s">
        <v>401</v>
      </c>
      <c r="F1332" s="405" t="s">
        <v>249</v>
      </c>
    </row>
    <row r="1333" spans="1:6" x14ac:dyDescent="0.25">
      <c r="A1333" s="405" t="s">
        <v>3077</v>
      </c>
      <c r="B1333" t="s">
        <v>363</v>
      </c>
      <c r="C1333" s="406" t="s">
        <v>3078</v>
      </c>
      <c r="D1333" s="405" t="s">
        <v>396</v>
      </c>
      <c r="E1333" s="405" t="s">
        <v>401</v>
      </c>
      <c r="F1333" s="405" t="s">
        <v>249</v>
      </c>
    </row>
    <row r="1334" spans="1:6" x14ac:dyDescent="0.25">
      <c r="A1334" s="405" t="s">
        <v>3079</v>
      </c>
      <c r="B1334" t="s">
        <v>363</v>
      </c>
      <c r="C1334" s="406" t="s">
        <v>3080</v>
      </c>
      <c r="D1334" s="405" t="s">
        <v>396</v>
      </c>
      <c r="E1334" s="405" t="s">
        <v>401</v>
      </c>
      <c r="F1334" s="405" t="s">
        <v>249</v>
      </c>
    </row>
    <row r="1335" spans="1:6" x14ac:dyDescent="0.25">
      <c r="A1335" s="405" t="s">
        <v>3081</v>
      </c>
      <c r="B1335" t="s">
        <v>363</v>
      </c>
      <c r="C1335" s="406" t="s">
        <v>3082</v>
      </c>
      <c r="D1335" s="405" t="s">
        <v>396</v>
      </c>
      <c r="E1335" s="405" t="s">
        <v>401</v>
      </c>
      <c r="F1335" s="405" t="s">
        <v>249</v>
      </c>
    </row>
    <row r="1336" spans="1:6" x14ac:dyDescent="0.25">
      <c r="A1336" s="405" t="s">
        <v>3083</v>
      </c>
      <c r="B1336" t="s">
        <v>363</v>
      </c>
      <c r="C1336" s="406" t="s">
        <v>3084</v>
      </c>
      <c r="D1336" s="405" t="s">
        <v>396</v>
      </c>
      <c r="E1336" s="405" t="s">
        <v>401</v>
      </c>
      <c r="F1336" s="405" t="s">
        <v>249</v>
      </c>
    </row>
    <row r="1337" spans="1:6" x14ac:dyDescent="0.25">
      <c r="A1337" s="405" t="s">
        <v>3085</v>
      </c>
      <c r="B1337" t="s">
        <v>363</v>
      </c>
      <c r="C1337" s="406" t="s">
        <v>3086</v>
      </c>
      <c r="D1337" s="405" t="s">
        <v>396</v>
      </c>
      <c r="E1337" s="405" t="s">
        <v>401</v>
      </c>
      <c r="F1337" s="405" t="s">
        <v>249</v>
      </c>
    </row>
    <row r="1338" spans="1:6" x14ac:dyDescent="0.25">
      <c r="A1338" s="405" t="s">
        <v>3087</v>
      </c>
      <c r="B1338" t="s">
        <v>363</v>
      </c>
      <c r="C1338" s="406" t="s">
        <v>3088</v>
      </c>
      <c r="D1338" s="405" t="s">
        <v>396</v>
      </c>
      <c r="E1338" s="405" t="s">
        <v>401</v>
      </c>
      <c r="F1338" s="405" t="s">
        <v>249</v>
      </c>
    </row>
    <row r="1339" spans="1:6" x14ac:dyDescent="0.25">
      <c r="A1339" s="405" t="s">
        <v>3089</v>
      </c>
      <c r="B1339" t="s">
        <v>363</v>
      </c>
      <c r="C1339" s="406" t="s">
        <v>3090</v>
      </c>
      <c r="D1339" s="405" t="s">
        <v>396</v>
      </c>
      <c r="E1339" s="405" t="s">
        <v>401</v>
      </c>
      <c r="F1339" s="405" t="s">
        <v>249</v>
      </c>
    </row>
    <row r="1340" spans="1:6" x14ac:dyDescent="0.25">
      <c r="A1340" s="405" t="s">
        <v>3091</v>
      </c>
      <c r="B1340" t="s">
        <v>363</v>
      </c>
      <c r="C1340" s="406" t="s">
        <v>3092</v>
      </c>
      <c r="D1340" s="405" t="s">
        <v>396</v>
      </c>
      <c r="E1340" s="405" t="s">
        <v>401</v>
      </c>
      <c r="F1340" s="405" t="s">
        <v>249</v>
      </c>
    </row>
    <row r="1341" spans="1:6" x14ac:dyDescent="0.25">
      <c r="A1341" s="405" t="s">
        <v>3093</v>
      </c>
      <c r="B1341" t="s">
        <v>363</v>
      </c>
      <c r="C1341" s="406" t="s">
        <v>3094</v>
      </c>
      <c r="D1341" s="405" t="s">
        <v>396</v>
      </c>
      <c r="E1341" s="405" t="s">
        <v>401</v>
      </c>
      <c r="F1341" s="405" t="s">
        <v>249</v>
      </c>
    </row>
    <row r="1342" spans="1:6" x14ac:dyDescent="0.25">
      <c r="A1342" s="405" t="s">
        <v>3095</v>
      </c>
      <c r="B1342" t="s">
        <v>363</v>
      </c>
      <c r="C1342" s="406" t="s">
        <v>3096</v>
      </c>
      <c r="D1342" s="405" t="s">
        <v>396</v>
      </c>
      <c r="E1342" s="405" t="s">
        <v>401</v>
      </c>
      <c r="F1342" s="405" t="s">
        <v>249</v>
      </c>
    </row>
    <row r="1343" spans="1:6" x14ac:dyDescent="0.25">
      <c r="A1343" s="405" t="s">
        <v>3097</v>
      </c>
      <c r="B1343" t="s">
        <v>363</v>
      </c>
      <c r="C1343" s="406" t="s">
        <v>3098</v>
      </c>
      <c r="D1343" s="405" t="s">
        <v>396</v>
      </c>
      <c r="E1343" s="405" t="s">
        <v>401</v>
      </c>
      <c r="F1343" s="405" t="s">
        <v>249</v>
      </c>
    </row>
    <row r="1344" spans="1:6" x14ac:dyDescent="0.25">
      <c r="A1344" s="405" t="s">
        <v>3099</v>
      </c>
      <c r="B1344" t="s">
        <v>363</v>
      </c>
      <c r="C1344" s="406" t="s">
        <v>3100</v>
      </c>
      <c r="D1344" s="405" t="s">
        <v>396</v>
      </c>
      <c r="E1344" s="405" t="s">
        <v>401</v>
      </c>
      <c r="F1344" s="405" t="s">
        <v>249</v>
      </c>
    </row>
    <row r="1345" spans="1:6" x14ac:dyDescent="0.25">
      <c r="A1345" s="405" t="s">
        <v>3101</v>
      </c>
      <c r="B1345" t="s">
        <v>363</v>
      </c>
      <c r="C1345" s="406" t="s">
        <v>3102</v>
      </c>
      <c r="D1345" s="405" t="s">
        <v>396</v>
      </c>
      <c r="E1345" s="405" t="s">
        <v>401</v>
      </c>
      <c r="F1345" s="405" t="s">
        <v>249</v>
      </c>
    </row>
    <row r="1346" spans="1:6" x14ac:dyDescent="0.25">
      <c r="A1346" s="405" t="s">
        <v>3103</v>
      </c>
      <c r="B1346" t="s">
        <v>363</v>
      </c>
      <c r="C1346" s="406" t="s">
        <v>3104</v>
      </c>
      <c r="D1346" s="405" t="s">
        <v>396</v>
      </c>
      <c r="E1346" s="405" t="s">
        <v>401</v>
      </c>
      <c r="F1346" s="405" t="s">
        <v>249</v>
      </c>
    </row>
    <row r="1347" spans="1:6" x14ac:dyDescent="0.25">
      <c r="A1347" s="405" t="s">
        <v>3105</v>
      </c>
      <c r="B1347" t="s">
        <v>363</v>
      </c>
      <c r="C1347" s="406" t="s">
        <v>3106</v>
      </c>
      <c r="D1347" s="405" t="s">
        <v>396</v>
      </c>
      <c r="E1347" s="405" t="s">
        <v>401</v>
      </c>
      <c r="F1347" s="405" t="s">
        <v>249</v>
      </c>
    </row>
    <row r="1348" spans="1:6" x14ac:dyDescent="0.25">
      <c r="A1348" s="405" t="s">
        <v>3107</v>
      </c>
      <c r="B1348" t="s">
        <v>363</v>
      </c>
      <c r="C1348" s="406" t="s">
        <v>3108</v>
      </c>
      <c r="D1348" s="405" t="s">
        <v>396</v>
      </c>
      <c r="E1348" s="405" t="s">
        <v>401</v>
      </c>
      <c r="F1348" s="405" t="s">
        <v>249</v>
      </c>
    </row>
    <row r="1349" spans="1:6" x14ac:dyDescent="0.25">
      <c r="A1349" s="405" t="s">
        <v>3109</v>
      </c>
      <c r="B1349" t="s">
        <v>363</v>
      </c>
      <c r="C1349" s="406" t="s">
        <v>3110</v>
      </c>
      <c r="D1349" s="405" t="s">
        <v>396</v>
      </c>
      <c r="E1349" s="405" t="s">
        <v>401</v>
      </c>
      <c r="F1349" s="405" t="s">
        <v>249</v>
      </c>
    </row>
    <row r="1350" spans="1:6" x14ac:dyDescent="0.25">
      <c r="A1350" s="405" t="s">
        <v>3111</v>
      </c>
      <c r="B1350" t="s">
        <v>363</v>
      </c>
      <c r="C1350" s="406" t="s">
        <v>3112</v>
      </c>
      <c r="D1350" s="405" t="s">
        <v>396</v>
      </c>
      <c r="E1350" s="405" t="s">
        <v>401</v>
      </c>
      <c r="F1350" s="405" t="s">
        <v>249</v>
      </c>
    </row>
    <row r="1351" spans="1:6" x14ac:dyDescent="0.25">
      <c r="A1351" s="405" t="s">
        <v>3113</v>
      </c>
      <c r="B1351" t="s">
        <v>363</v>
      </c>
      <c r="C1351" s="406" t="s">
        <v>3114</v>
      </c>
      <c r="D1351" s="405" t="s">
        <v>396</v>
      </c>
      <c r="E1351" s="405" t="s">
        <v>401</v>
      </c>
      <c r="F1351" s="405" t="s">
        <v>249</v>
      </c>
    </row>
    <row r="1352" spans="1:6" x14ac:dyDescent="0.25">
      <c r="A1352" s="405" t="s">
        <v>3115</v>
      </c>
      <c r="B1352" t="s">
        <v>363</v>
      </c>
      <c r="C1352" s="406" t="s">
        <v>3116</v>
      </c>
      <c r="D1352" s="405" t="s">
        <v>396</v>
      </c>
      <c r="E1352" s="405" t="s">
        <v>401</v>
      </c>
      <c r="F1352" s="405" t="s">
        <v>249</v>
      </c>
    </row>
    <row r="1353" spans="1:6" x14ac:dyDescent="0.25">
      <c r="A1353" s="405" t="s">
        <v>3117</v>
      </c>
      <c r="B1353" t="s">
        <v>363</v>
      </c>
      <c r="C1353" s="406" t="s">
        <v>3118</v>
      </c>
      <c r="D1353" s="405" t="s">
        <v>396</v>
      </c>
      <c r="E1353" s="405" t="s">
        <v>401</v>
      </c>
      <c r="F1353" s="405" t="s">
        <v>249</v>
      </c>
    </row>
    <row r="1354" spans="1:6" x14ac:dyDescent="0.25">
      <c r="A1354" s="405" t="s">
        <v>3119</v>
      </c>
      <c r="B1354" t="s">
        <v>363</v>
      </c>
      <c r="C1354" s="406" t="s">
        <v>3120</v>
      </c>
      <c r="D1354" s="405" t="s">
        <v>396</v>
      </c>
      <c r="E1354" s="405" t="s">
        <v>401</v>
      </c>
      <c r="F1354" s="405" t="s">
        <v>249</v>
      </c>
    </row>
    <row r="1355" spans="1:6" x14ac:dyDescent="0.25">
      <c r="A1355" s="405" t="s">
        <v>3121</v>
      </c>
      <c r="B1355" t="s">
        <v>363</v>
      </c>
      <c r="C1355" s="406" t="s">
        <v>3122</v>
      </c>
      <c r="D1355" s="405" t="s">
        <v>396</v>
      </c>
      <c r="E1355" s="405" t="s">
        <v>401</v>
      </c>
      <c r="F1355" s="405" t="s">
        <v>249</v>
      </c>
    </row>
    <row r="1356" spans="1:6" x14ac:dyDescent="0.25">
      <c r="A1356" s="405" t="s">
        <v>3123</v>
      </c>
      <c r="B1356" t="s">
        <v>363</v>
      </c>
      <c r="C1356" s="406" t="s">
        <v>3124</v>
      </c>
      <c r="D1356" s="405" t="s">
        <v>396</v>
      </c>
      <c r="E1356" s="405" t="s">
        <v>401</v>
      </c>
      <c r="F1356" s="405" t="s">
        <v>249</v>
      </c>
    </row>
    <row r="1357" spans="1:6" x14ac:dyDescent="0.25">
      <c r="A1357" s="405" t="s">
        <v>3125</v>
      </c>
      <c r="B1357" t="s">
        <v>363</v>
      </c>
      <c r="C1357" s="406" t="s">
        <v>3126</v>
      </c>
      <c r="D1357" s="405" t="s">
        <v>396</v>
      </c>
      <c r="E1357" s="405" t="s">
        <v>401</v>
      </c>
      <c r="F1357" s="405" t="s">
        <v>249</v>
      </c>
    </row>
    <row r="1358" spans="1:6" x14ac:dyDescent="0.25">
      <c r="A1358" s="405" t="s">
        <v>3127</v>
      </c>
      <c r="B1358" t="s">
        <v>363</v>
      </c>
      <c r="C1358" s="406" t="s">
        <v>3128</v>
      </c>
      <c r="D1358" s="405" t="s">
        <v>396</v>
      </c>
      <c r="E1358" s="405" t="s">
        <v>401</v>
      </c>
      <c r="F1358" s="405" t="s">
        <v>249</v>
      </c>
    </row>
    <row r="1359" spans="1:6" x14ac:dyDescent="0.25">
      <c r="A1359" s="405" t="s">
        <v>3129</v>
      </c>
      <c r="B1359" t="s">
        <v>363</v>
      </c>
      <c r="C1359" s="406" t="s">
        <v>3130</v>
      </c>
      <c r="D1359" s="405" t="s">
        <v>396</v>
      </c>
      <c r="E1359" s="405" t="s">
        <v>401</v>
      </c>
      <c r="F1359" s="405" t="s">
        <v>249</v>
      </c>
    </row>
    <row r="1360" spans="1:6" x14ac:dyDescent="0.25">
      <c r="A1360" s="405" t="s">
        <v>3131</v>
      </c>
      <c r="B1360" t="s">
        <v>363</v>
      </c>
      <c r="C1360" s="406" t="s">
        <v>3132</v>
      </c>
      <c r="D1360" s="405" t="s">
        <v>396</v>
      </c>
      <c r="E1360" s="405" t="s">
        <v>401</v>
      </c>
      <c r="F1360" s="405" t="s">
        <v>249</v>
      </c>
    </row>
    <row r="1361" spans="1:6" x14ac:dyDescent="0.25">
      <c r="A1361" s="405" t="s">
        <v>3133</v>
      </c>
      <c r="B1361" t="s">
        <v>363</v>
      </c>
      <c r="C1361" s="406" t="s">
        <v>3134</v>
      </c>
      <c r="D1361" s="405" t="s">
        <v>396</v>
      </c>
      <c r="E1361" s="405" t="s">
        <v>401</v>
      </c>
      <c r="F1361" s="405" t="s">
        <v>249</v>
      </c>
    </row>
    <row r="1362" spans="1:6" x14ac:dyDescent="0.25">
      <c r="A1362" s="405" t="s">
        <v>3135</v>
      </c>
      <c r="B1362" t="s">
        <v>363</v>
      </c>
      <c r="C1362" s="406" t="s">
        <v>3136</v>
      </c>
      <c r="D1362" s="405" t="s">
        <v>396</v>
      </c>
      <c r="E1362" s="405" t="s">
        <v>401</v>
      </c>
      <c r="F1362" s="405" t="s">
        <v>249</v>
      </c>
    </row>
    <row r="1363" spans="1:6" x14ac:dyDescent="0.25">
      <c r="A1363" s="405" t="s">
        <v>3137</v>
      </c>
      <c r="B1363" t="s">
        <v>363</v>
      </c>
      <c r="C1363" s="406" t="s">
        <v>3138</v>
      </c>
      <c r="D1363" s="405" t="s">
        <v>396</v>
      </c>
      <c r="E1363" s="405" t="s">
        <v>401</v>
      </c>
      <c r="F1363" s="405" t="s">
        <v>249</v>
      </c>
    </row>
    <row r="1364" spans="1:6" x14ac:dyDescent="0.25">
      <c r="A1364" s="405" t="s">
        <v>3139</v>
      </c>
      <c r="B1364" t="s">
        <v>363</v>
      </c>
      <c r="C1364" s="406" t="s">
        <v>3140</v>
      </c>
      <c r="D1364" s="405" t="s">
        <v>396</v>
      </c>
      <c r="E1364" s="405" t="s">
        <v>401</v>
      </c>
      <c r="F1364" s="405" t="s">
        <v>249</v>
      </c>
    </row>
    <row r="1365" spans="1:6" x14ac:dyDescent="0.25">
      <c r="A1365" s="405" t="s">
        <v>3141</v>
      </c>
      <c r="B1365" t="s">
        <v>363</v>
      </c>
      <c r="C1365" s="406" t="s">
        <v>3142</v>
      </c>
      <c r="D1365" s="405" t="s">
        <v>396</v>
      </c>
      <c r="E1365" s="405" t="s">
        <v>401</v>
      </c>
      <c r="F1365" s="405" t="s">
        <v>249</v>
      </c>
    </row>
    <row r="1366" spans="1:6" x14ac:dyDescent="0.25">
      <c r="A1366" s="405" t="s">
        <v>3143</v>
      </c>
      <c r="B1366" t="s">
        <v>363</v>
      </c>
      <c r="C1366" s="406" t="s">
        <v>3144</v>
      </c>
      <c r="D1366" s="405" t="s">
        <v>396</v>
      </c>
      <c r="E1366" s="405" t="s">
        <v>401</v>
      </c>
      <c r="F1366" s="405" t="s">
        <v>249</v>
      </c>
    </row>
    <row r="1367" spans="1:6" x14ac:dyDescent="0.25">
      <c r="A1367" s="405" t="s">
        <v>3145</v>
      </c>
      <c r="B1367" t="s">
        <v>363</v>
      </c>
      <c r="C1367" s="406" t="s">
        <v>3146</v>
      </c>
      <c r="D1367" s="405" t="s">
        <v>396</v>
      </c>
      <c r="E1367" s="405" t="s">
        <v>401</v>
      </c>
      <c r="F1367" s="405" t="s">
        <v>249</v>
      </c>
    </row>
    <row r="1368" spans="1:6" x14ac:dyDescent="0.25">
      <c r="A1368" s="405" t="s">
        <v>3147</v>
      </c>
      <c r="B1368" t="s">
        <v>363</v>
      </c>
      <c r="C1368" s="406" t="s">
        <v>3148</v>
      </c>
      <c r="D1368" s="405" t="s">
        <v>396</v>
      </c>
      <c r="E1368" s="405" t="s">
        <v>401</v>
      </c>
      <c r="F1368" s="405" t="s">
        <v>249</v>
      </c>
    </row>
    <row r="1369" spans="1:6" x14ac:dyDescent="0.25">
      <c r="A1369" s="405" t="s">
        <v>3149</v>
      </c>
      <c r="B1369" t="s">
        <v>363</v>
      </c>
      <c r="C1369" s="406" t="s">
        <v>3150</v>
      </c>
      <c r="D1369" s="405" t="s">
        <v>396</v>
      </c>
      <c r="E1369" s="405" t="s">
        <v>401</v>
      </c>
      <c r="F1369" s="405" t="s">
        <v>249</v>
      </c>
    </row>
    <row r="1370" spans="1:6" x14ac:dyDescent="0.25">
      <c r="A1370" s="405" t="s">
        <v>3151</v>
      </c>
      <c r="B1370" t="s">
        <v>363</v>
      </c>
      <c r="C1370" s="406" t="s">
        <v>3152</v>
      </c>
      <c r="D1370" s="405" t="s">
        <v>396</v>
      </c>
      <c r="E1370" s="405" t="s">
        <v>401</v>
      </c>
      <c r="F1370" s="405" t="s">
        <v>249</v>
      </c>
    </row>
    <row r="1371" spans="1:6" x14ac:dyDescent="0.25">
      <c r="A1371" s="405" t="s">
        <v>3153</v>
      </c>
      <c r="B1371" t="s">
        <v>363</v>
      </c>
      <c r="C1371" s="406" t="s">
        <v>3154</v>
      </c>
      <c r="D1371" s="405" t="s">
        <v>396</v>
      </c>
      <c r="E1371" s="405" t="s">
        <v>401</v>
      </c>
      <c r="F1371" s="405" t="s">
        <v>249</v>
      </c>
    </row>
    <row r="1372" spans="1:6" x14ac:dyDescent="0.25">
      <c r="A1372" s="405" t="s">
        <v>3155</v>
      </c>
      <c r="B1372" t="s">
        <v>363</v>
      </c>
      <c r="C1372" s="406" t="s">
        <v>3156</v>
      </c>
      <c r="D1372" s="405" t="s">
        <v>396</v>
      </c>
      <c r="E1372" s="405" t="s">
        <v>401</v>
      </c>
      <c r="F1372" s="405" t="s">
        <v>249</v>
      </c>
    </row>
    <row r="1373" spans="1:6" x14ac:dyDescent="0.25">
      <c r="A1373" s="405" t="s">
        <v>3157</v>
      </c>
      <c r="B1373" t="s">
        <v>363</v>
      </c>
      <c r="C1373" s="406" t="s">
        <v>3158</v>
      </c>
      <c r="D1373" s="405" t="s">
        <v>396</v>
      </c>
      <c r="E1373" s="405" t="s">
        <v>401</v>
      </c>
      <c r="F1373" s="405" t="s">
        <v>249</v>
      </c>
    </row>
    <row r="1374" spans="1:6" x14ac:dyDescent="0.25">
      <c r="A1374" s="405" t="s">
        <v>3159</v>
      </c>
      <c r="B1374" t="s">
        <v>363</v>
      </c>
      <c r="C1374" s="406" t="s">
        <v>3160</v>
      </c>
      <c r="D1374" s="405" t="s">
        <v>396</v>
      </c>
      <c r="E1374" s="405" t="s">
        <v>401</v>
      </c>
      <c r="F1374" s="405" t="s">
        <v>249</v>
      </c>
    </row>
    <row r="1375" spans="1:6" x14ac:dyDescent="0.25">
      <c r="A1375" s="405" t="s">
        <v>3161</v>
      </c>
      <c r="B1375" t="s">
        <v>363</v>
      </c>
      <c r="C1375" s="406" t="s">
        <v>3162</v>
      </c>
      <c r="D1375" s="405" t="s">
        <v>396</v>
      </c>
      <c r="E1375" s="405" t="s">
        <v>401</v>
      </c>
      <c r="F1375" s="405" t="s">
        <v>249</v>
      </c>
    </row>
    <row r="1376" spans="1:6" x14ac:dyDescent="0.25">
      <c r="A1376" s="405" t="s">
        <v>3163</v>
      </c>
      <c r="B1376" t="s">
        <v>363</v>
      </c>
      <c r="C1376" s="406" t="s">
        <v>3164</v>
      </c>
      <c r="D1376" s="405" t="s">
        <v>396</v>
      </c>
      <c r="E1376" s="405" t="s">
        <v>401</v>
      </c>
      <c r="F1376" s="405" t="s">
        <v>249</v>
      </c>
    </row>
    <row r="1377" spans="1:6" x14ac:dyDescent="0.25">
      <c r="A1377" s="405" t="s">
        <v>3165</v>
      </c>
      <c r="B1377" t="s">
        <v>363</v>
      </c>
      <c r="C1377" s="406" t="s">
        <v>3166</v>
      </c>
      <c r="D1377" s="405" t="s">
        <v>396</v>
      </c>
      <c r="E1377" s="405" t="s">
        <v>401</v>
      </c>
      <c r="F1377" s="405" t="s">
        <v>249</v>
      </c>
    </row>
    <row r="1378" spans="1:6" x14ac:dyDescent="0.25">
      <c r="A1378" s="405" t="s">
        <v>3167</v>
      </c>
      <c r="B1378" t="s">
        <v>363</v>
      </c>
      <c r="C1378" s="406" t="s">
        <v>3168</v>
      </c>
      <c r="D1378" s="405" t="s">
        <v>396</v>
      </c>
      <c r="E1378" s="405" t="s">
        <v>401</v>
      </c>
      <c r="F1378" s="405" t="s">
        <v>249</v>
      </c>
    </row>
    <row r="1379" spans="1:6" x14ac:dyDescent="0.25">
      <c r="A1379" s="405" t="s">
        <v>3169</v>
      </c>
      <c r="B1379" t="s">
        <v>363</v>
      </c>
      <c r="C1379" s="406" t="s">
        <v>3170</v>
      </c>
      <c r="D1379" s="405" t="s">
        <v>396</v>
      </c>
      <c r="E1379" s="405" t="s">
        <v>401</v>
      </c>
      <c r="F1379" s="405" t="s">
        <v>249</v>
      </c>
    </row>
    <row r="1380" spans="1:6" x14ac:dyDescent="0.25">
      <c r="A1380" s="405" t="s">
        <v>3171</v>
      </c>
      <c r="B1380" t="s">
        <v>364</v>
      </c>
      <c r="C1380" s="406" t="s">
        <v>3172</v>
      </c>
      <c r="D1380" s="405" t="s">
        <v>1770</v>
      </c>
      <c r="E1380" s="405" t="s">
        <v>249</v>
      </c>
      <c r="F1380" s="405" t="s">
        <v>249</v>
      </c>
    </row>
    <row r="1381" spans="1:6" x14ac:dyDescent="0.25">
      <c r="A1381" s="405" t="s">
        <v>3173</v>
      </c>
      <c r="B1381" t="s">
        <v>363</v>
      </c>
      <c r="C1381" s="406" t="s">
        <v>3174</v>
      </c>
      <c r="D1381" s="405" t="s">
        <v>396</v>
      </c>
      <c r="E1381" s="405" t="s">
        <v>401</v>
      </c>
      <c r="F1381" s="405" t="s">
        <v>249</v>
      </c>
    </row>
    <row r="1382" spans="1:6" x14ac:dyDescent="0.25">
      <c r="A1382" s="405" t="s">
        <v>3175</v>
      </c>
      <c r="B1382" t="s">
        <v>363</v>
      </c>
      <c r="C1382" s="406" t="s">
        <v>3176</v>
      </c>
      <c r="D1382" s="405" t="s">
        <v>396</v>
      </c>
      <c r="E1382" s="405" t="s">
        <v>401</v>
      </c>
      <c r="F1382" s="405" t="s">
        <v>249</v>
      </c>
    </row>
    <row r="1383" spans="1:6" x14ac:dyDescent="0.25">
      <c r="A1383" s="405" t="s">
        <v>3177</v>
      </c>
      <c r="B1383" t="s">
        <v>363</v>
      </c>
      <c r="C1383" s="406" t="s">
        <v>2819</v>
      </c>
      <c r="D1383" s="405" t="s">
        <v>396</v>
      </c>
      <c r="E1383" s="405" t="s">
        <v>401</v>
      </c>
      <c r="F1383" s="405" t="s">
        <v>250</v>
      </c>
    </row>
    <row r="1384" spans="1:6" x14ac:dyDescent="0.25">
      <c r="A1384" s="405" t="s">
        <v>3178</v>
      </c>
      <c r="B1384" t="s">
        <v>363</v>
      </c>
      <c r="C1384" s="406" t="s">
        <v>3179</v>
      </c>
      <c r="D1384" s="405" t="s">
        <v>396</v>
      </c>
      <c r="E1384" s="405" t="s">
        <v>401</v>
      </c>
      <c r="F1384" s="405" t="s">
        <v>249</v>
      </c>
    </row>
    <row r="1385" spans="1:6" x14ac:dyDescent="0.25">
      <c r="A1385" s="405" t="s">
        <v>3180</v>
      </c>
      <c r="B1385" t="s">
        <v>363</v>
      </c>
      <c r="C1385" s="406" t="s">
        <v>3181</v>
      </c>
      <c r="D1385" s="405" t="s">
        <v>396</v>
      </c>
      <c r="E1385" s="405" t="s">
        <v>401</v>
      </c>
      <c r="F1385" s="405" t="s">
        <v>249</v>
      </c>
    </row>
    <row r="1386" spans="1:6" x14ac:dyDescent="0.25">
      <c r="A1386" s="405" t="s">
        <v>3182</v>
      </c>
      <c r="B1386" t="s">
        <v>364</v>
      </c>
      <c r="C1386" s="406" t="s">
        <v>3183</v>
      </c>
      <c r="D1386" s="405" t="s">
        <v>1770</v>
      </c>
      <c r="E1386" s="405" t="s">
        <v>249</v>
      </c>
      <c r="F1386" s="405" t="s">
        <v>249</v>
      </c>
    </row>
    <row r="1387" spans="1:6" x14ac:dyDescent="0.25">
      <c r="A1387" s="405" t="s">
        <v>3184</v>
      </c>
      <c r="B1387" t="s">
        <v>363</v>
      </c>
      <c r="C1387" s="406" t="s">
        <v>3185</v>
      </c>
      <c r="D1387" s="405" t="s">
        <v>396</v>
      </c>
      <c r="E1387" s="405" t="s">
        <v>401</v>
      </c>
      <c r="F1387" s="405" t="s">
        <v>249</v>
      </c>
    </row>
    <row r="1388" spans="1:6" x14ac:dyDescent="0.25">
      <c r="A1388" s="405" t="s">
        <v>3186</v>
      </c>
      <c r="B1388" t="s">
        <v>363</v>
      </c>
      <c r="C1388" s="406" t="s">
        <v>3187</v>
      </c>
      <c r="D1388" s="405" t="s">
        <v>396</v>
      </c>
      <c r="E1388" s="405" t="s">
        <v>401</v>
      </c>
      <c r="F1388" s="405" t="s">
        <v>249</v>
      </c>
    </row>
    <row r="1389" spans="1:6" x14ac:dyDescent="0.25">
      <c r="A1389" s="405" t="s">
        <v>3188</v>
      </c>
      <c r="B1389" t="s">
        <v>363</v>
      </c>
      <c r="C1389" s="406" t="s">
        <v>3189</v>
      </c>
      <c r="D1389" s="405" t="s">
        <v>396</v>
      </c>
      <c r="E1389" s="405" t="s">
        <v>401</v>
      </c>
      <c r="F1389" s="405" t="s">
        <v>249</v>
      </c>
    </row>
    <row r="1390" spans="1:6" x14ac:dyDescent="0.25">
      <c r="A1390" s="405" t="s">
        <v>3190</v>
      </c>
      <c r="B1390" t="s">
        <v>363</v>
      </c>
      <c r="C1390" s="406" t="s">
        <v>3191</v>
      </c>
      <c r="D1390" s="405" t="s">
        <v>396</v>
      </c>
      <c r="E1390" s="405" t="s">
        <v>401</v>
      </c>
      <c r="F1390" s="405" t="s">
        <v>249</v>
      </c>
    </row>
    <row r="1391" spans="1:6" x14ac:dyDescent="0.25">
      <c r="A1391" s="405" t="s">
        <v>3192</v>
      </c>
      <c r="B1391" t="s">
        <v>363</v>
      </c>
      <c r="C1391" s="406" t="s">
        <v>3193</v>
      </c>
      <c r="D1391" s="405" t="s">
        <v>396</v>
      </c>
      <c r="E1391" s="405" t="s">
        <v>401</v>
      </c>
      <c r="F1391" s="405" t="s">
        <v>249</v>
      </c>
    </row>
    <row r="1392" spans="1:6" x14ac:dyDescent="0.25">
      <c r="A1392" s="405" t="s">
        <v>3194</v>
      </c>
      <c r="B1392" t="s">
        <v>363</v>
      </c>
      <c r="C1392" s="406" t="s">
        <v>3195</v>
      </c>
      <c r="D1392" s="405" t="s">
        <v>396</v>
      </c>
      <c r="E1392" s="405" t="s">
        <v>401</v>
      </c>
      <c r="F1392" s="405" t="s">
        <v>249</v>
      </c>
    </row>
    <row r="1393" spans="1:6" x14ac:dyDescent="0.25">
      <c r="A1393" s="405" t="s">
        <v>3196</v>
      </c>
      <c r="B1393" t="s">
        <v>363</v>
      </c>
      <c r="C1393" s="406" t="s">
        <v>3197</v>
      </c>
      <c r="D1393" s="405" t="s">
        <v>396</v>
      </c>
      <c r="E1393" s="405" t="s">
        <v>401</v>
      </c>
      <c r="F1393" s="405" t="s">
        <v>249</v>
      </c>
    </row>
    <row r="1394" spans="1:6" x14ac:dyDescent="0.25">
      <c r="A1394" s="405" t="s">
        <v>3198</v>
      </c>
      <c r="B1394" t="s">
        <v>363</v>
      </c>
      <c r="C1394" s="406" t="s">
        <v>3199</v>
      </c>
      <c r="D1394" s="405" t="s">
        <v>396</v>
      </c>
      <c r="E1394" s="405" t="s">
        <v>401</v>
      </c>
      <c r="F1394" s="405" t="s">
        <v>249</v>
      </c>
    </row>
    <row r="1395" spans="1:6" x14ac:dyDescent="0.25">
      <c r="A1395" s="405" t="s">
        <v>3200</v>
      </c>
      <c r="B1395" t="s">
        <v>363</v>
      </c>
      <c r="C1395" s="406" t="s">
        <v>3201</v>
      </c>
      <c r="D1395" s="405" t="s">
        <v>396</v>
      </c>
      <c r="E1395" s="405" t="s">
        <v>401</v>
      </c>
      <c r="F1395" s="405" t="s">
        <v>249</v>
      </c>
    </row>
    <row r="1396" spans="1:6" x14ac:dyDescent="0.25">
      <c r="A1396" s="405" t="s">
        <v>3202</v>
      </c>
      <c r="B1396" t="s">
        <v>363</v>
      </c>
      <c r="C1396" s="406" t="s">
        <v>3203</v>
      </c>
      <c r="D1396" s="405" t="s">
        <v>396</v>
      </c>
      <c r="E1396" s="405" t="s">
        <v>401</v>
      </c>
      <c r="F1396" s="405" t="s">
        <v>249</v>
      </c>
    </row>
    <row r="1397" spans="1:6" x14ac:dyDescent="0.25">
      <c r="A1397" s="405" t="s">
        <v>3204</v>
      </c>
      <c r="B1397" t="s">
        <v>363</v>
      </c>
      <c r="C1397" s="406" t="s">
        <v>3205</v>
      </c>
      <c r="D1397" s="405" t="s">
        <v>396</v>
      </c>
      <c r="E1397" s="405" t="s">
        <v>401</v>
      </c>
      <c r="F1397" s="405" t="s">
        <v>249</v>
      </c>
    </row>
    <row r="1398" spans="1:6" x14ac:dyDescent="0.25">
      <c r="A1398" s="405" t="s">
        <v>3206</v>
      </c>
      <c r="B1398" t="s">
        <v>363</v>
      </c>
      <c r="C1398" s="406" t="s">
        <v>3207</v>
      </c>
      <c r="D1398" s="405" t="s">
        <v>396</v>
      </c>
      <c r="E1398" s="405" t="s">
        <v>401</v>
      </c>
      <c r="F1398" s="405" t="s">
        <v>249</v>
      </c>
    </row>
    <row r="1399" spans="1:6" x14ac:dyDescent="0.25">
      <c r="A1399" s="405" t="s">
        <v>3208</v>
      </c>
      <c r="B1399" t="s">
        <v>363</v>
      </c>
      <c r="C1399" s="406" t="s">
        <v>3209</v>
      </c>
      <c r="D1399" s="405" t="s">
        <v>396</v>
      </c>
      <c r="E1399" s="405" t="s">
        <v>401</v>
      </c>
      <c r="F1399" s="405" t="s">
        <v>249</v>
      </c>
    </row>
    <row r="1400" spans="1:6" x14ac:dyDescent="0.25">
      <c r="A1400" s="405" t="s">
        <v>3210</v>
      </c>
      <c r="B1400" t="s">
        <v>363</v>
      </c>
      <c r="C1400" s="406" t="s">
        <v>3211</v>
      </c>
      <c r="D1400" s="405" t="s">
        <v>396</v>
      </c>
      <c r="E1400" s="405" t="s">
        <v>401</v>
      </c>
      <c r="F1400" s="405" t="s">
        <v>249</v>
      </c>
    </row>
    <row r="1401" spans="1:6" x14ac:dyDescent="0.25">
      <c r="A1401" s="405" t="s">
        <v>3212</v>
      </c>
      <c r="B1401" t="s">
        <v>363</v>
      </c>
      <c r="C1401" s="406" t="s">
        <v>3213</v>
      </c>
      <c r="D1401" s="405" t="s">
        <v>396</v>
      </c>
      <c r="E1401" s="405" t="s">
        <v>401</v>
      </c>
      <c r="F1401" s="405" t="s">
        <v>249</v>
      </c>
    </row>
    <row r="1402" spans="1:6" x14ac:dyDescent="0.25">
      <c r="A1402" s="405" t="s">
        <v>3214</v>
      </c>
      <c r="B1402" t="s">
        <v>363</v>
      </c>
      <c r="C1402" s="406" t="s">
        <v>3215</v>
      </c>
      <c r="D1402" s="405" t="s">
        <v>396</v>
      </c>
      <c r="E1402" s="405" t="s">
        <v>401</v>
      </c>
      <c r="F1402" s="405" t="s">
        <v>249</v>
      </c>
    </row>
    <row r="1403" spans="1:6" x14ac:dyDescent="0.25">
      <c r="A1403" s="405" t="s">
        <v>3216</v>
      </c>
      <c r="B1403" t="s">
        <v>363</v>
      </c>
      <c r="C1403" s="406" t="s">
        <v>3217</v>
      </c>
      <c r="D1403" s="405" t="s">
        <v>396</v>
      </c>
      <c r="E1403" s="405" t="s">
        <v>401</v>
      </c>
      <c r="F1403" s="405" t="s">
        <v>249</v>
      </c>
    </row>
    <row r="1404" spans="1:6" x14ac:dyDescent="0.25">
      <c r="A1404" s="405" t="s">
        <v>3218</v>
      </c>
      <c r="B1404" t="s">
        <v>363</v>
      </c>
      <c r="C1404" s="406" t="s">
        <v>3219</v>
      </c>
      <c r="D1404" s="405" t="s">
        <v>396</v>
      </c>
      <c r="E1404" s="405" t="s">
        <v>401</v>
      </c>
      <c r="F1404" s="405" t="s">
        <v>249</v>
      </c>
    </row>
    <row r="1405" spans="1:6" x14ac:dyDescent="0.25">
      <c r="A1405" s="405" t="s">
        <v>3220</v>
      </c>
      <c r="B1405" t="s">
        <v>363</v>
      </c>
      <c r="C1405" s="406" t="s">
        <v>3221</v>
      </c>
      <c r="D1405" s="405" t="s">
        <v>396</v>
      </c>
      <c r="E1405" s="405" t="s">
        <v>401</v>
      </c>
      <c r="F1405" s="405" t="s">
        <v>249</v>
      </c>
    </row>
    <row r="1406" spans="1:6" x14ac:dyDescent="0.25">
      <c r="A1406" s="405" t="s">
        <v>3222</v>
      </c>
      <c r="B1406" t="s">
        <v>363</v>
      </c>
      <c r="C1406" s="406" t="s">
        <v>3223</v>
      </c>
      <c r="D1406" s="405" t="s">
        <v>396</v>
      </c>
      <c r="E1406" s="405" t="s">
        <v>401</v>
      </c>
      <c r="F1406" s="405" t="s">
        <v>249</v>
      </c>
    </row>
    <row r="1407" spans="1:6" x14ac:dyDescent="0.25">
      <c r="A1407" s="405" t="s">
        <v>3224</v>
      </c>
      <c r="B1407" t="s">
        <v>363</v>
      </c>
      <c r="C1407" s="406" t="s">
        <v>3225</v>
      </c>
      <c r="D1407" s="405" t="s">
        <v>396</v>
      </c>
      <c r="E1407" s="405" t="s">
        <v>401</v>
      </c>
      <c r="F1407" s="405" t="s">
        <v>249</v>
      </c>
    </row>
    <row r="1408" spans="1:6" x14ac:dyDescent="0.25">
      <c r="A1408" s="405" t="s">
        <v>3228</v>
      </c>
      <c r="B1408" t="s">
        <v>363</v>
      </c>
      <c r="C1408" s="406" t="s">
        <v>3229</v>
      </c>
      <c r="D1408" s="405" t="s">
        <v>396</v>
      </c>
      <c r="E1408" s="405" t="s">
        <v>401</v>
      </c>
      <c r="F1408" s="405" t="s">
        <v>249</v>
      </c>
    </row>
    <row r="1409" spans="1:6" x14ac:dyDescent="0.25">
      <c r="A1409" s="405" t="s">
        <v>3230</v>
      </c>
      <c r="B1409" t="s">
        <v>363</v>
      </c>
      <c r="C1409" s="406" t="s">
        <v>3231</v>
      </c>
      <c r="D1409" s="405" t="s">
        <v>396</v>
      </c>
      <c r="E1409" s="405" t="s">
        <v>401</v>
      </c>
      <c r="F1409" s="405" t="s">
        <v>249</v>
      </c>
    </row>
    <row r="1410" spans="1:6" x14ac:dyDescent="0.25">
      <c r="A1410" s="405" t="s">
        <v>3232</v>
      </c>
      <c r="B1410" t="s">
        <v>363</v>
      </c>
      <c r="C1410" s="406" t="s">
        <v>3233</v>
      </c>
      <c r="D1410" s="405" t="s">
        <v>396</v>
      </c>
      <c r="E1410" s="405" t="s">
        <v>401</v>
      </c>
      <c r="F1410" s="405" t="s">
        <v>249</v>
      </c>
    </row>
    <row r="1411" spans="1:6" x14ac:dyDescent="0.25">
      <c r="A1411" s="405" t="s">
        <v>3234</v>
      </c>
      <c r="B1411" t="s">
        <v>363</v>
      </c>
      <c r="C1411" s="406" t="s">
        <v>3235</v>
      </c>
      <c r="D1411" s="405" t="s">
        <v>396</v>
      </c>
      <c r="E1411" s="405" t="s">
        <v>401</v>
      </c>
      <c r="F1411" s="405" t="s">
        <v>249</v>
      </c>
    </row>
    <row r="1412" spans="1:6" x14ac:dyDescent="0.25">
      <c r="A1412" s="405" t="s">
        <v>3236</v>
      </c>
      <c r="B1412" t="s">
        <v>363</v>
      </c>
      <c r="C1412" s="406" t="s">
        <v>3237</v>
      </c>
      <c r="D1412" s="405" t="s">
        <v>396</v>
      </c>
      <c r="E1412" s="405" t="s">
        <v>401</v>
      </c>
      <c r="F1412" s="405" t="s">
        <v>249</v>
      </c>
    </row>
    <row r="1413" spans="1:6" x14ac:dyDescent="0.25">
      <c r="A1413" s="405" t="s">
        <v>3238</v>
      </c>
      <c r="B1413" t="s">
        <v>363</v>
      </c>
      <c r="C1413" s="406" t="s">
        <v>3239</v>
      </c>
      <c r="D1413" s="405" t="s">
        <v>396</v>
      </c>
      <c r="E1413" s="405" t="s">
        <v>401</v>
      </c>
      <c r="F1413" s="405" t="s">
        <v>249</v>
      </c>
    </row>
    <row r="1414" spans="1:6" x14ac:dyDescent="0.25">
      <c r="A1414" s="405" t="s">
        <v>3240</v>
      </c>
      <c r="B1414" t="s">
        <v>363</v>
      </c>
      <c r="C1414" s="406" t="s">
        <v>3241</v>
      </c>
      <c r="D1414" s="405" t="s">
        <v>396</v>
      </c>
      <c r="E1414" s="405" t="s">
        <v>401</v>
      </c>
      <c r="F1414" s="405" t="s">
        <v>249</v>
      </c>
    </row>
    <row r="1415" spans="1:6" x14ac:dyDescent="0.25">
      <c r="A1415" s="405" t="s">
        <v>3242</v>
      </c>
      <c r="B1415" t="s">
        <v>363</v>
      </c>
      <c r="C1415" s="406" t="s">
        <v>3243</v>
      </c>
      <c r="D1415" s="405" t="s">
        <v>396</v>
      </c>
      <c r="E1415" s="405" t="s">
        <v>401</v>
      </c>
      <c r="F1415" s="405" t="s">
        <v>249</v>
      </c>
    </row>
    <row r="1416" spans="1:6" x14ac:dyDescent="0.25">
      <c r="A1416" s="405" t="s">
        <v>3244</v>
      </c>
      <c r="B1416" t="s">
        <v>363</v>
      </c>
      <c r="C1416" s="406" t="s">
        <v>3245</v>
      </c>
      <c r="D1416" s="405" t="s">
        <v>396</v>
      </c>
      <c r="E1416" s="405" t="s">
        <v>401</v>
      </c>
      <c r="F1416" s="405" t="s">
        <v>249</v>
      </c>
    </row>
    <row r="1417" spans="1:6" x14ac:dyDescent="0.25">
      <c r="A1417" s="405">
        <v>3437</v>
      </c>
      <c r="B1417" t="s">
        <v>363</v>
      </c>
      <c r="C1417" s="406" t="s">
        <v>3249</v>
      </c>
      <c r="D1417" s="405" t="s">
        <v>396</v>
      </c>
      <c r="E1417" s="405" t="s">
        <v>401</v>
      </c>
      <c r="F1417" s="405" t="s">
        <v>249</v>
      </c>
    </row>
    <row r="1418" spans="1:6" x14ac:dyDescent="0.25">
      <c r="A1418" s="405">
        <v>3438</v>
      </c>
      <c r="B1418" t="s">
        <v>363</v>
      </c>
      <c r="C1418" s="406" t="s">
        <v>3251</v>
      </c>
      <c r="D1418" s="405" t="s">
        <v>396</v>
      </c>
      <c r="E1418" s="405" t="s">
        <v>401</v>
      </c>
      <c r="F1418" s="405" t="s">
        <v>249</v>
      </c>
    </row>
    <row r="1419" spans="1:6" x14ac:dyDescent="0.25">
      <c r="A1419" s="405" t="s">
        <v>3334</v>
      </c>
      <c r="B1419" t="s">
        <v>364</v>
      </c>
      <c r="C1419" s="406" t="s">
        <v>3335</v>
      </c>
      <c r="D1419" s="405" t="s">
        <v>250</v>
      </c>
      <c r="E1419" s="405" t="s">
        <v>250</v>
      </c>
      <c r="F1419" s="405" t="s">
        <v>249</v>
      </c>
    </row>
    <row r="1420" spans="1:6" x14ac:dyDescent="0.25">
      <c r="A1420" s="405" t="s">
        <v>3336</v>
      </c>
      <c r="B1420" t="s">
        <v>364</v>
      </c>
      <c r="C1420" s="406" t="s">
        <v>3337</v>
      </c>
      <c r="D1420" s="405" t="s">
        <v>250</v>
      </c>
      <c r="E1420" s="405" t="s">
        <v>250</v>
      </c>
      <c r="F1420" s="405" t="s">
        <v>249</v>
      </c>
    </row>
    <row r="1421" spans="1:6" x14ac:dyDescent="0.25">
      <c r="A1421" s="405" t="s">
        <v>3338</v>
      </c>
      <c r="B1421" t="s">
        <v>364</v>
      </c>
      <c r="C1421" s="406" t="s">
        <v>3339</v>
      </c>
      <c r="D1421" s="405" t="s">
        <v>250</v>
      </c>
      <c r="E1421" s="405" t="s">
        <v>250</v>
      </c>
      <c r="F1421" s="405" t="s">
        <v>249</v>
      </c>
    </row>
    <row r="1422" spans="1:6" x14ac:dyDescent="0.25">
      <c r="A1422" s="405" t="s">
        <v>3340</v>
      </c>
      <c r="B1422" t="s">
        <v>364</v>
      </c>
      <c r="C1422" s="406" t="s">
        <v>3341</v>
      </c>
      <c r="D1422" s="405" t="s">
        <v>250</v>
      </c>
      <c r="E1422" s="405" t="s">
        <v>250</v>
      </c>
      <c r="F1422" s="405" t="s">
        <v>249</v>
      </c>
    </row>
    <row r="1423" spans="1:6" x14ac:dyDescent="0.25">
      <c r="A1423" s="405" t="s">
        <v>3342</v>
      </c>
      <c r="B1423" t="s">
        <v>364</v>
      </c>
      <c r="C1423" s="406" t="s">
        <v>3343</v>
      </c>
      <c r="D1423" s="405" t="s">
        <v>250</v>
      </c>
      <c r="E1423" s="405" t="s">
        <v>250</v>
      </c>
      <c r="F1423" s="405" t="s">
        <v>249</v>
      </c>
    </row>
    <row r="1424" spans="1:6" x14ac:dyDescent="0.25">
      <c r="A1424" s="405" t="s">
        <v>3344</v>
      </c>
      <c r="B1424" t="s">
        <v>364</v>
      </c>
      <c r="C1424" s="406" t="s">
        <v>3345</v>
      </c>
      <c r="D1424" s="405" t="s">
        <v>250</v>
      </c>
      <c r="E1424" s="405" t="s">
        <v>250</v>
      </c>
      <c r="F1424" s="405" t="s">
        <v>249</v>
      </c>
    </row>
    <row r="1425" spans="1:6" x14ac:dyDescent="0.25">
      <c r="A1425" s="405" t="s">
        <v>3346</v>
      </c>
      <c r="B1425" t="s">
        <v>364</v>
      </c>
      <c r="C1425" s="406" t="s">
        <v>3347</v>
      </c>
      <c r="D1425" s="405" t="s">
        <v>250</v>
      </c>
      <c r="E1425" s="405" t="s">
        <v>250</v>
      </c>
      <c r="F1425" s="405" t="s">
        <v>249</v>
      </c>
    </row>
    <row r="1426" spans="1:6" x14ac:dyDescent="0.25">
      <c r="A1426" s="405" t="s">
        <v>3348</v>
      </c>
      <c r="B1426" t="s">
        <v>364</v>
      </c>
      <c r="C1426" s="406" t="s">
        <v>3349</v>
      </c>
      <c r="D1426" s="405" t="s">
        <v>250</v>
      </c>
      <c r="E1426" s="405" t="s">
        <v>250</v>
      </c>
      <c r="F1426" s="405" t="s">
        <v>249</v>
      </c>
    </row>
    <row r="1427" spans="1:6" x14ac:dyDescent="0.25">
      <c r="A1427" s="405" t="s">
        <v>3350</v>
      </c>
      <c r="B1427" t="s">
        <v>364</v>
      </c>
      <c r="C1427" s="406" t="s">
        <v>3351</v>
      </c>
      <c r="D1427" s="405" t="s">
        <v>250</v>
      </c>
      <c r="E1427" s="405" t="s">
        <v>250</v>
      </c>
      <c r="F1427" s="405" t="s">
        <v>249</v>
      </c>
    </row>
    <row r="1428" spans="1:6" x14ac:dyDescent="0.25">
      <c r="A1428" s="405" t="s">
        <v>3352</v>
      </c>
      <c r="B1428" t="s">
        <v>364</v>
      </c>
      <c r="C1428" s="406" t="s">
        <v>3353</v>
      </c>
      <c r="D1428" s="405" t="s">
        <v>250</v>
      </c>
      <c r="E1428" s="405" t="s">
        <v>250</v>
      </c>
      <c r="F1428" s="405" t="s">
        <v>249</v>
      </c>
    </row>
    <row r="1429" spans="1:6" x14ac:dyDescent="0.25">
      <c r="A1429" s="405" t="s">
        <v>3354</v>
      </c>
      <c r="B1429" t="s">
        <v>364</v>
      </c>
      <c r="C1429" s="406" t="s">
        <v>3355</v>
      </c>
      <c r="D1429" s="405" t="s">
        <v>250</v>
      </c>
      <c r="E1429" s="405" t="s">
        <v>250</v>
      </c>
      <c r="F1429" s="405" t="s">
        <v>249</v>
      </c>
    </row>
    <row r="1430" spans="1:6" x14ac:dyDescent="0.25">
      <c r="A1430" s="405" t="s">
        <v>3356</v>
      </c>
      <c r="B1430" t="s">
        <v>364</v>
      </c>
      <c r="C1430" s="406" t="s">
        <v>3357</v>
      </c>
      <c r="D1430" s="405" t="s">
        <v>250</v>
      </c>
      <c r="E1430" s="405" t="s">
        <v>250</v>
      </c>
      <c r="F1430" s="405" t="s">
        <v>249</v>
      </c>
    </row>
    <row r="1431" spans="1:6" x14ac:dyDescent="0.25">
      <c r="A1431" s="405" t="s">
        <v>3358</v>
      </c>
      <c r="B1431" t="s">
        <v>364</v>
      </c>
      <c r="C1431" s="406" t="s">
        <v>3359</v>
      </c>
      <c r="D1431" s="405" t="s">
        <v>250</v>
      </c>
      <c r="E1431" s="405" t="s">
        <v>250</v>
      </c>
      <c r="F1431" s="405" t="s">
        <v>249</v>
      </c>
    </row>
    <row r="1432" spans="1:6" x14ac:dyDescent="0.25">
      <c r="A1432" s="405" t="s">
        <v>3360</v>
      </c>
      <c r="B1432" t="s">
        <v>364</v>
      </c>
      <c r="C1432" s="406" t="s">
        <v>3361</v>
      </c>
      <c r="D1432" s="405" t="s">
        <v>250</v>
      </c>
      <c r="E1432" s="405" t="s">
        <v>250</v>
      </c>
      <c r="F1432" s="405" t="s">
        <v>249</v>
      </c>
    </row>
    <row r="1433" spans="1:6" x14ac:dyDescent="0.25">
      <c r="A1433" s="405" t="s">
        <v>3362</v>
      </c>
      <c r="B1433" t="s">
        <v>364</v>
      </c>
      <c r="C1433" s="406" t="s">
        <v>3363</v>
      </c>
      <c r="D1433" s="405" t="s">
        <v>250</v>
      </c>
      <c r="E1433" s="405" t="s">
        <v>250</v>
      </c>
      <c r="F1433" s="405" t="s">
        <v>249</v>
      </c>
    </row>
    <row r="1434" spans="1:6" x14ac:dyDescent="0.25">
      <c r="A1434" s="405" t="s">
        <v>3364</v>
      </c>
      <c r="B1434" t="s">
        <v>364</v>
      </c>
      <c r="C1434" s="406" t="s">
        <v>3365</v>
      </c>
      <c r="D1434" s="405" t="s">
        <v>250</v>
      </c>
      <c r="E1434" s="405" t="s">
        <v>250</v>
      </c>
      <c r="F1434" s="405" t="s">
        <v>249</v>
      </c>
    </row>
    <row r="1435" spans="1:6" x14ac:dyDescent="0.25">
      <c r="A1435" s="405" t="s">
        <v>3366</v>
      </c>
      <c r="B1435" t="s">
        <v>364</v>
      </c>
      <c r="C1435" s="406" t="s">
        <v>3367</v>
      </c>
      <c r="D1435" s="405" t="s">
        <v>250</v>
      </c>
      <c r="E1435" s="405" t="s">
        <v>250</v>
      </c>
      <c r="F1435" s="405" t="s">
        <v>249</v>
      </c>
    </row>
    <row r="1436" spans="1:6" x14ac:dyDescent="0.25">
      <c r="A1436" s="405" t="s">
        <v>3368</v>
      </c>
      <c r="B1436" t="s">
        <v>364</v>
      </c>
      <c r="C1436" s="406" t="s">
        <v>3369</v>
      </c>
      <c r="D1436" s="405" t="s">
        <v>250</v>
      </c>
      <c r="E1436" s="405" t="s">
        <v>250</v>
      </c>
      <c r="F1436" s="405" t="s">
        <v>249</v>
      </c>
    </row>
    <row r="1437" spans="1:6" x14ac:dyDescent="0.25">
      <c r="A1437" s="405" t="s">
        <v>3370</v>
      </c>
      <c r="B1437" t="s">
        <v>364</v>
      </c>
      <c r="C1437" s="406" t="s">
        <v>3371</v>
      </c>
      <c r="D1437" s="405" t="s">
        <v>250</v>
      </c>
      <c r="E1437" s="405" t="s">
        <v>250</v>
      </c>
      <c r="F1437" s="405" t="s">
        <v>249</v>
      </c>
    </row>
    <row r="1438" spans="1:6" x14ac:dyDescent="0.25">
      <c r="A1438" s="405" t="s">
        <v>3372</v>
      </c>
      <c r="B1438" t="s">
        <v>364</v>
      </c>
      <c r="C1438" s="406" t="s">
        <v>3373</v>
      </c>
      <c r="D1438" s="405" t="s">
        <v>250</v>
      </c>
      <c r="E1438" s="405" t="s">
        <v>250</v>
      </c>
      <c r="F1438" s="405" t="s">
        <v>249</v>
      </c>
    </row>
    <row r="1439" spans="1:6" x14ac:dyDescent="0.25">
      <c r="A1439" s="405" t="s">
        <v>3374</v>
      </c>
      <c r="B1439" t="s">
        <v>364</v>
      </c>
      <c r="C1439" s="406" t="s">
        <v>1218</v>
      </c>
      <c r="D1439" s="405" t="s">
        <v>250</v>
      </c>
      <c r="E1439" s="405" t="s">
        <v>250</v>
      </c>
      <c r="F1439" s="405" t="s">
        <v>249</v>
      </c>
    </row>
    <row r="1440" spans="1:6" x14ac:dyDescent="0.25">
      <c r="A1440" s="405" t="s">
        <v>3375</v>
      </c>
      <c r="B1440" t="s">
        <v>364</v>
      </c>
      <c r="C1440" s="406" t="s">
        <v>3376</v>
      </c>
      <c r="D1440" s="405" t="s">
        <v>250</v>
      </c>
      <c r="E1440" s="405" t="s">
        <v>250</v>
      </c>
      <c r="F1440" s="405" t="s">
        <v>249</v>
      </c>
    </row>
    <row r="1441" spans="1:6" x14ac:dyDescent="0.25">
      <c r="A1441" s="405" t="s">
        <v>3377</v>
      </c>
      <c r="B1441" t="s">
        <v>364</v>
      </c>
      <c r="C1441" s="406" t="s">
        <v>3378</v>
      </c>
      <c r="D1441" s="405" t="s">
        <v>250</v>
      </c>
      <c r="E1441" s="405" t="s">
        <v>250</v>
      </c>
      <c r="F1441" s="405" t="s">
        <v>249</v>
      </c>
    </row>
    <row r="1442" spans="1:6" x14ac:dyDescent="0.25">
      <c r="A1442" s="405" t="s">
        <v>3379</v>
      </c>
      <c r="B1442" t="s">
        <v>364</v>
      </c>
      <c r="C1442" s="406" t="s">
        <v>3380</v>
      </c>
      <c r="D1442" s="405" t="s">
        <v>250</v>
      </c>
      <c r="E1442" s="405" t="s">
        <v>250</v>
      </c>
      <c r="F1442" s="405" t="s">
        <v>249</v>
      </c>
    </row>
    <row r="1443" spans="1:6" x14ac:dyDescent="0.25">
      <c r="A1443" s="405" t="s">
        <v>3381</v>
      </c>
      <c r="B1443" t="s">
        <v>364</v>
      </c>
      <c r="C1443" s="406" t="s">
        <v>3382</v>
      </c>
      <c r="D1443" s="405" t="s">
        <v>250</v>
      </c>
      <c r="E1443" s="405" t="s">
        <v>250</v>
      </c>
      <c r="F1443" s="405" t="s">
        <v>249</v>
      </c>
    </row>
    <row r="1444" spans="1:6" x14ac:dyDescent="0.25">
      <c r="A1444" s="405" t="s">
        <v>3383</v>
      </c>
      <c r="B1444" t="s">
        <v>364</v>
      </c>
      <c r="C1444" s="406" t="s">
        <v>3384</v>
      </c>
      <c r="D1444" s="405" t="s">
        <v>250</v>
      </c>
      <c r="E1444" s="405" t="s">
        <v>250</v>
      </c>
      <c r="F1444" s="405" t="s">
        <v>249</v>
      </c>
    </row>
    <row r="1445" spans="1:6" x14ac:dyDescent="0.25">
      <c r="A1445" s="405" t="s">
        <v>3385</v>
      </c>
      <c r="B1445" t="s">
        <v>364</v>
      </c>
      <c r="C1445" s="406" t="s">
        <v>3386</v>
      </c>
      <c r="D1445" s="405" t="s">
        <v>250</v>
      </c>
      <c r="E1445" s="405" t="s">
        <v>250</v>
      </c>
      <c r="F1445" s="405" t="s">
        <v>249</v>
      </c>
    </row>
    <row r="1446" spans="1:6" x14ac:dyDescent="0.25">
      <c r="A1446" s="405" t="s">
        <v>3387</v>
      </c>
      <c r="B1446" t="s">
        <v>364</v>
      </c>
      <c r="C1446" s="406" t="s">
        <v>3388</v>
      </c>
      <c r="D1446" s="405" t="s">
        <v>250</v>
      </c>
      <c r="E1446" s="405" t="s">
        <v>250</v>
      </c>
      <c r="F1446" s="405" t="s">
        <v>249</v>
      </c>
    </row>
    <row r="1447" spans="1:6" x14ac:dyDescent="0.25">
      <c r="A1447" s="405" t="s">
        <v>3389</v>
      </c>
      <c r="B1447" t="s">
        <v>364</v>
      </c>
      <c r="C1447" s="406" t="s">
        <v>3390</v>
      </c>
      <c r="D1447" s="405" t="s">
        <v>250</v>
      </c>
      <c r="E1447" s="405" t="s">
        <v>250</v>
      </c>
      <c r="F1447" s="405" t="s">
        <v>249</v>
      </c>
    </row>
    <row r="1448" spans="1:6" x14ac:dyDescent="0.25">
      <c r="A1448" s="405" t="s">
        <v>3391</v>
      </c>
      <c r="B1448" t="s">
        <v>364</v>
      </c>
      <c r="C1448" s="406" t="s">
        <v>3392</v>
      </c>
      <c r="D1448" s="405" t="s">
        <v>250</v>
      </c>
      <c r="E1448" s="405" t="s">
        <v>250</v>
      </c>
      <c r="F1448" s="405" t="s">
        <v>249</v>
      </c>
    </row>
    <row r="1449" spans="1:6" x14ac:dyDescent="0.25">
      <c r="A1449" s="405" t="s">
        <v>3393</v>
      </c>
      <c r="B1449" t="s">
        <v>364</v>
      </c>
      <c r="C1449" s="406" t="s">
        <v>3394</v>
      </c>
      <c r="D1449" s="405" t="s">
        <v>1770</v>
      </c>
      <c r="E1449" s="405" t="s">
        <v>250</v>
      </c>
      <c r="F1449" s="405" t="s">
        <v>250</v>
      </c>
    </row>
    <row r="1450" spans="1:6" x14ac:dyDescent="0.25">
      <c r="A1450" s="405" t="s">
        <v>3395</v>
      </c>
      <c r="B1450" t="s">
        <v>364</v>
      </c>
      <c r="C1450" s="406" t="s">
        <v>3396</v>
      </c>
      <c r="D1450" s="405" t="s">
        <v>250</v>
      </c>
      <c r="E1450" s="405" t="s">
        <v>250</v>
      </c>
      <c r="F1450" s="405" t="s">
        <v>249</v>
      </c>
    </row>
    <row r="1451" spans="1:6" x14ac:dyDescent="0.25">
      <c r="A1451" s="405" t="s">
        <v>3397</v>
      </c>
      <c r="B1451" t="s">
        <v>364</v>
      </c>
      <c r="C1451" s="406" t="s">
        <v>3398</v>
      </c>
      <c r="D1451" s="405" t="s">
        <v>250</v>
      </c>
      <c r="E1451" s="405" t="s">
        <v>250</v>
      </c>
      <c r="F1451" s="405" t="s">
        <v>249</v>
      </c>
    </row>
    <row r="1452" spans="1:6" x14ac:dyDescent="0.25">
      <c r="A1452" s="405" t="s">
        <v>3399</v>
      </c>
      <c r="B1452" t="s">
        <v>364</v>
      </c>
      <c r="C1452" s="406" t="s">
        <v>3400</v>
      </c>
      <c r="D1452" s="405" t="s">
        <v>250</v>
      </c>
      <c r="E1452" s="405" t="s">
        <v>250</v>
      </c>
      <c r="F1452" s="405" t="s">
        <v>249</v>
      </c>
    </row>
    <row r="1453" spans="1:6" x14ac:dyDescent="0.25">
      <c r="A1453" s="405" t="s">
        <v>3401</v>
      </c>
      <c r="B1453" t="s">
        <v>364</v>
      </c>
      <c r="C1453" s="406" t="s">
        <v>3402</v>
      </c>
      <c r="D1453" s="405" t="s">
        <v>250</v>
      </c>
      <c r="E1453" s="405" t="s">
        <v>250</v>
      </c>
      <c r="F1453" s="405" t="s">
        <v>249</v>
      </c>
    </row>
    <row r="1454" spans="1:6" x14ac:dyDescent="0.25">
      <c r="A1454" s="405" t="s">
        <v>3403</v>
      </c>
      <c r="B1454" t="s">
        <v>363</v>
      </c>
      <c r="C1454" s="406" t="s">
        <v>3404</v>
      </c>
      <c r="D1454" s="405" t="s">
        <v>396</v>
      </c>
      <c r="E1454" s="405" t="s">
        <v>401</v>
      </c>
      <c r="F1454" s="405" t="s">
        <v>250</v>
      </c>
    </row>
    <row r="1455" spans="1:6" x14ac:dyDescent="0.25">
      <c r="A1455" s="405" t="s">
        <v>3405</v>
      </c>
      <c r="B1455" t="s">
        <v>364</v>
      </c>
      <c r="C1455" s="406" t="s">
        <v>3406</v>
      </c>
      <c r="D1455" s="405" t="s">
        <v>250</v>
      </c>
      <c r="E1455" s="405" t="s">
        <v>250</v>
      </c>
      <c r="F1455" s="405" t="s">
        <v>249</v>
      </c>
    </row>
    <row r="1456" spans="1:6" x14ac:dyDescent="0.25">
      <c r="A1456" s="405" t="s">
        <v>3407</v>
      </c>
      <c r="B1456" t="s">
        <v>364</v>
      </c>
      <c r="C1456" s="406" t="s">
        <v>3408</v>
      </c>
      <c r="D1456" s="405" t="s">
        <v>250</v>
      </c>
      <c r="E1456" s="405" t="s">
        <v>250</v>
      </c>
      <c r="F1456" s="405" t="s">
        <v>249</v>
      </c>
    </row>
    <row r="1457" spans="1:6" x14ac:dyDescent="0.25">
      <c r="A1457" s="405" t="s">
        <v>3409</v>
      </c>
      <c r="B1457" t="s">
        <v>364</v>
      </c>
      <c r="C1457" s="406" t="s">
        <v>3410</v>
      </c>
      <c r="D1457" s="405" t="s">
        <v>250</v>
      </c>
      <c r="E1457" s="405" t="s">
        <v>250</v>
      </c>
      <c r="F1457" s="405" t="s">
        <v>249</v>
      </c>
    </row>
    <row r="1458" spans="1:6" x14ac:dyDescent="0.25">
      <c r="A1458" s="405" t="s">
        <v>3411</v>
      </c>
      <c r="B1458" t="s">
        <v>364</v>
      </c>
      <c r="C1458" s="406" t="s">
        <v>3412</v>
      </c>
      <c r="D1458" s="405" t="s">
        <v>250</v>
      </c>
      <c r="E1458" s="405" t="s">
        <v>250</v>
      </c>
      <c r="F1458" s="405" t="s">
        <v>249</v>
      </c>
    </row>
    <row r="1459" spans="1:6" x14ac:dyDescent="0.25">
      <c r="A1459" s="405" t="s">
        <v>3413</v>
      </c>
      <c r="B1459" t="s">
        <v>364</v>
      </c>
      <c r="C1459" s="406" t="s">
        <v>3414</v>
      </c>
      <c r="D1459" s="405" t="s">
        <v>1770</v>
      </c>
      <c r="E1459" s="405" t="s">
        <v>437</v>
      </c>
      <c r="F1459" s="405" t="s">
        <v>249</v>
      </c>
    </row>
    <row r="1460" spans="1:6" x14ac:dyDescent="0.25">
      <c r="A1460" s="405" t="s">
        <v>3415</v>
      </c>
      <c r="B1460" t="s">
        <v>364</v>
      </c>
      <c r="C1460" s="406" t="s">
        <v>3416</v>
      </c>
      <c r="D1460" s="405" t="s">
        <v>250</v>
      </c>
      <c r="E1460" s="405" t="s">
        <v>250</v>
      </c>
      <c r="F1460" s="405" t="s">
        <v>249</v>
      </c>
    </row>
    <row r="1461" spans="1:6" x14ac:dyDescent="0.25">
      <c r="A1461" s="405" t="s">
        <v>3417</v>
      </c>
      <c r="B1461" t="s">
        <v>364</v>
      </c>
      <c r="C1461" s="406" t="s">
        <v>3418</v>
      </c>
      <c r="D1461" s="405" t="s">
        <v>250</v>
      </c>
      <c r="E1461" s="405" t="s">
        <v>250</v>
      </c>
      <c r="F1461" s="405" t="s">
        <v>250</v>
      </c>
    </row>
    <row r="1462" spans="1:6" x14ac:dyDescent="0.25">
      <c r="A1462" s="405" t="s">
        <v>3419</v>
      </c>
      <c r="B1462" t="s">
        <v>364</v>
      </c>
      <c r="C1462" s="406" t="s">
        <v>3420</v>
      </c>
      <c r="D1462" s="405" t="s">
        <v>250</v>
      </c>
      <c r="E1462" s="405" t="s">
        <v>250</v>
      </c>
      <c r="F1462" s="405" t="s">
        <v>249</v>
      </c>
    </row>
    <row r="1463" spans="1:6" x14ac:dyDescent="0.25">
      <c r="A1463" s="405" t="s">
        <v>3421</v>
      </c>
      <c r="B1463" t="s">
        <v>364</v>
      </c>
      <c r="C1463" s="406" t="s">
        <v>3422</v>
      </c>
      <c r="D1463" s="405" t="s">
        <v>250</v>
      </c>
      <c r="E1463" s="405" t="s">
        <v>250</v>
      </c>
      <c r="F1463" s="405" t="s">
        <v>249</v>
      </c>
    </row>
    <row r="1464" spans="1:6" x14ac:dyDescent="0.25">
      <c r="A1464" s="405" t="s">
        <v>3423</v>
      </c>
      <c r="B1464" t="s">
        <v>364</v>
      </c>
      <c r="C1464" s="406" t="s">
        <v>3424</v>
      </c>
      <c r="D1464" s="405" t="s">
        <v>250</v>
      </c>
      <c r="E1464" s="405" t="s">
        <v>250</v>
      </c>
      <c r="F1464" s="405" t="s">
        <v>249</v>
      </c>
    </row>
    <row r="1465" spans="1:6" x14ac:dyDescent="0.25">
      <c r="A1465" s="405" t="s">
        <v>3425</v>
      </c>
      <c r="B1465" t="s">
        <v>364</v>
      </c>
      <c r="C1465" s="406" t="s">
        <v>3426</v>
      </c>
      <c r="D1465" s="405" t="s">
        <v>250</v>
      </c>
      <c r="E1465" s="405" t="s">
        <v>250</v>
      </c>
      <c r="F1465" s="405" t="s">
        <v>249</v>
      </c>
    </row>
    <row r="1466" spans="1:6" x14ac:dyDescent="0.25">
      <c r="A1466" s="405" t="s">
        <v>3427</v>
      </c>
      <c r="B1466" t="s">
        <v>364</v>
      </c>
      <c r="C1466" s="406" t="s">
        <v>3428</v>
      </c>
      <c r="D1466" s="405" t="s">
        <v>250</v>
      </c>
      <c r="E1466" s="405" t="s">
        <v>250</v>
      </c>
      <c r="F1466" s="405" t="s">
        <v>249</v>
      </c>
    </row>
    <row r="1467" spans="1:6" x14ac:dyDescent="0.25">
      <c r="A1467" s="405" t="s">
        <v>3429</v>
      </c>
      <c r="B1467" t="s">
        <v>364</v>
      </c>
      <c r="C1467" s="406" t="s">
        <v>3430</v>
      </c>
      <c r="D1467" s="405" t="s">
        <v>250</v>
      </c>
      <c r="E1467" s="405" t="s">
        <v>250</v>
      </c>
      <c r="F1467" s="405" t="s">
        <v>249</v>
      </c>
    </row>
    <row r="1468" spans="1:6" x14ac:dyDescent="0.25">
      <c r="A1468" s="405" t="s">
        <v>3431</v>
      </c>
      <c r="B1468" t="s">
        <v>364</v>
      </c>
      <c r="C1468" s="406" t="s">
        <v>3432</v>
      </c>
      <c r="D1468" s="405" t="s">
        <v>250</v>
      </c>
      <c r="E1468" s="405" t="s">
        <v>250</v>
      </c>
      <c r="F1468" s="405" t="s">
        <v>249</v>
      </c>
    </row>
    <row r="1469" spans="1:6" x14ac:dyDescent="0.25">
      <c r="A1469" s="405" t="s">
        <v>3433</v>
      </c>
      <c r="B1469" t="s">
        <v>364</v>
      </c>
      <c r="C1469" s="406" t="s">
        <v>3434</v>
      </c>
      <c r="D1469" s="405" t="s">
        <v>1770</v>
      </c>
      <c r="E1469" s="405" t="s">
        <v>249</v>
      </c>
      <c r="F1469" s="405" t="s">
        <v>249</v>
      </c>
    </row>
    <row r="1470" spans="1:6" x14ac:dyDescent="0.25">
      <c r="A1470" s="405" t="s">
        <v>3435</v>
      </c>
      <c r="B1470" t="s">
        <v>364</v>
      </c>
      <c r="C1470" s="406" t="s">
        <v>3436</v>
      </c>
      <c r="D1470" s="405" t="s">
        <v>250</v>
      </c>
      <c r="E1470" s="405" t="s">
        <v>250</v>
      </c>
      <c r="F1470" s="405" t="s">
        <v>249</v>
      </c>
    </row>
    <row r="1471" spans="1:6" x14ac:dyDescent="0.25">
      <c r="A1471" s="405" t="s">
        <v>3437</v>
      </c>
      <c r="B1471" t="s">
        <v>364</v>
      </c>
      <c r="C1471" s="406" t="s">
        <v>3438</v>
      </c>
      <c r="D1471" s="405" t="s">
        <v>250</v>
      </c>
      <c r="E1471" s="405" t="s">
        <v>250</v>
      </c>
      <c r="F1471" s="405" t="s">
        <v>249</v>
      </c>
    </row>
    <row r="1472" spans="1:6" x14ac:dyDescent="0.25">
      <c r="A1472" s="405" t="s">
        <v>3439</v>
      </c>
      <c r="B1472" t="s">
        <v>364</v>
      </c>
      <c r="C1472" s="406" t="s">
        <v>3440</v>
      </c>
      <c r="D1472" s="405" t="s">
        <v>250</v>
      </c>
      <c r="E1472" s="405" t="s">
        <v>250</v>
      </c>
      <c r="F1472" s="405" t="s">
        <v>249</v>
      </c>
    </row>
    <row r="1473" spans="1:6" x14ac:dyDescent="0.25">
      <c r="A1473" s="405" t="s">
        <v>3441</v>
      </c>
      <c r="B1473" t="s">
        <v>364</v>
      </c>
      <c r="C1473" s="406" t="s">
        <v>3442</v>
      </c>
      <c r="D1473" s="405" t="s">
        <v>250</v>
      </c>
      <c r="E1473" s="405" t="s">
        <v>250</v>
      </c>
      <c r="F1473" s="405" t="s">
        <v>249</v>
      </c>
    </row>
    <row r="1474" spans="1:6" x14ac:dyDescent="0.25">
      <c r="A1474" s="405" t="s">
        <v>3443</v>
      </c>
      <c r="B1474" t="s">
        <v>364</v>
      </c>
      <c r="C1474" s="406" t="s">
        <v>3444</v>
      </c>
      <c r="D1474" s="405" t="s">
        <v>250</v>
      </c>
      <c r="E1474" s="405" t="s">
        <v>250</v>
      </c>
      <c r="F1474" s="405" t="s">
        <v>249</v>
      </c>
    </row>
    <row r="1475" spans="1:6" x14ac:dyDescent="0.25">
      <c r="A1475" s="405" t="s">
        <v>3445</v>
      </c>
      <c r="B1475" t="s">
        <v>364</v>
      </c>
      <c r="C1475" s="406" t="s">
        <v>3446</v>
      </c>
      <c r="D1475" s="405" t="s">
        <v>250</v>
      </c>
      <c r="E1475" s="405" t="s">
        <v>250</v>
      </c>
      <c r="F1475" s="405" t="s">
        <v>249</v>
      </c>
    </row>
    <row r="1476" spans="1:6" x14ac:dyDescent="0.25">
      <c r="A1476" s="405" t="s">
        <v>3447</v>
      </c>
      <c r="B1476" t="s">
        <v>364</v>
      </c>
      <c r="C1476" s="406" t="s">
        <v>3448</v>
      </c>
      <c r="D1476" s="405" t="s">
        <v>250</v>
      </c>
      <c r="E1476" s="405" t="s">
        <v>250</v>
      </c>
      <c r="F1476" s="405" t="s">
        <v>249</v>
      </c>
    </row>
    <row r="1477" spans="1:6" x14ac:dyDescent="0.25">
      <c r="A1477" s="405" t="s">
        <v>3449</v>
      </c>
      <c r="B1477" t="s">
        <v>364</v>
      </c>
      <c r="C1477" s="406" t="s">
        <v>3450</v>
      </c>
      <c r="D1477" s="405" t="s">
        <v>250</v>
      </c>
      <c r="E1477" s="405" t="s">
        <v>250</v>
      </c>
      <c r="F1477" s="405" t="s">
        <v>249</v>
      </c>
    </row>
    <row r="1478" spans="1:6" x14ac:dyDescent="0.25">
      <c r="A1478" s="405" t="s">
        <v>3451</v>
      </c>
      <c r="B1478" t="s">
        <v>364</v>
      </c>
      <c r="C1478" s="406" t="s">
        <v>3452</v>
      </c>
      <c r="D1478" s="405" t="s">
        <v>250</v>
      </c>
      <c r="E1478" s="405" t="s">
        <v>250</v>
      </c>
      <c r="F1478" s="405" t="s">
        <v>249</v>
      </c>
    </row>
    <row r="1479" spans="1:6" x14ac:dyDescent="0.25">
      <c r="A1479" s="405" t="s">
        <v>3453</v>
      </c>
      <c r="B1479" t="s">
        <v>364</v>
      </c>
      <c r="C1479" s="406" t="s">
        <v>3454</v>
      </c>
      <c r="D1479" s="405" t="s">
        <v>250</v>
      </c>
      <c r="E1479" s="405" t="s">
        <v>250</v>
      </c>
      <c r="F1479" s="405" t="s">
        <v>249</v>
      </c>
    </row>
    <row r="1480" spans="1:6" x14ac:dyDescent="0.25">
      <c r="A1480" s="405" t="s">
        <v>3455</v>
      </c>
      <c r="B1480" t="s">
        <v>364</v>
      </c>
      <c r="C1480" s="406" t="s">
        <v>3456</v>
      </c>
      <c r="D1480" s="405" t="s">
        <v>250</v>
      </c>
      <c r="E1480" s="405" t="s">
        <v>250</v>
      </c>
      <c r="F1480" s="405" t="s">
        <v>249</v>
      </c>
    </row>
    <row r="1481" spans="1:6" x14ac:dyDescent="0.25">
      <c r="A1481" s="405" t="s">
        <v>3457</v>
      </c>
      <c r="B1481" t="s">
        <v>364</v>
      </c>
      <c r="C1481" s="406" t="s">
        <v>3458</v>
      </c>
      <c r="D1481" s="405" t="s">
        <v>250</v>
      </c>
      <c r="E1481" s="405" t="s">
        <v>250</v>
      </c>
      <c r="F1481" s="405" t="s">
        <v>249</v>
      </c>
    </row>
    <row r="1482" spans="1:6" x14ac:dyDescent="0.25">
      <c r="A1482" s="405" t="s">
        <v>3459</v>
      </c>
      <c r="B1482" t="s">
        <v>364</v>
      </c>
      <c r="C1482" s="406" t="s">
        <v>3460</v>
      </c>
      <c r="D1482" s="405" t="s">
        <v>250</v>
      </c>
      <c r="E1482" s="405" t="s">
        <v>250</v>
      </c>
      <c r="F1482" s="405" t="s">
        <v>249</v>
      </c>
    </row>
    <row r="1483" spans="1:6" x14ac:dyDescent="0.25">
      <c r="A1483" s="405" t="s">
        <v>3461</v>
      </c>
      <c r="B1483" t="s">
        <v>364</v>
      </c>
      <c r="C1483" s="406" t="s">
        <v>3462</v>
      </c>
      <c r="D1483" s="405" t="s">
        <v>250</v>
      </c>
      <c r="E1483" s="405" t="s">
        <v>250</v>
      </c>
      <c r="F1483" s="405" t="s">
        <v>249</v>
      </c>
    </row>
    <row r="1484" spans="1:6" x14ac:dyDescent="0.25">
      <c r="A1484" s="405" t="s">
        <v>3463</v>
      </c>
      <c r="B1484" t="s">
        <v>364</v>
      </c>
      <c r="C1484" s="406" t="s">
        <v>3464</v>
      </c>
      <c r="D1484" s="405" t="s">
        <v>250</v>
      </c>
      <c r="E1484" s="405" t="s">
        <v>250</v>
      </c>
      <c r="F1484" s="405" t="s">
        <v>249</v>
      </c>
    </row>
    <row r="1485" spans="1:6" x14ac:dyDescent="0.25">
      <c r="A1485" s="405" t="s">
        <v>3465</v>
      </c>
      <c r="B1485" t="s">
        <v>364</v>
      </c>
      <c r="C1485" s="406" t="s">
        <v>3466</v>
      </c>
      <c r="D1485" s="405" t="s">
        <v>250</v>
      </c>
      <c r="E1485" s="405" t="s">
        <v>250</v>
      </c>
      <c r="F1485" s="405" t="s">
        <v>249</v>
      </c>
    </row>
    <row r="1486" spans="1:6" x14ac:dyDescent="0.25">
      <c r="A1486" s="405" t="s">
        <v>3467</v>
      </c>
      <c r="B1486" t="s">
        <v>364</v>
      </c>
      <c r="C1486" s="406" t="s">
        <v>3468</v>
      </c>
      <c r="D1486" s="405" t="s">
        <v>250</v>
      </c>
      <c r="E1486" s="405" t="s">
        <v>250</v>
      </c>
      <c r="F1486" s="405" t="s">
        <v>249</v>
      </c>
    </row>
    <row r="1487" spans="1:6" x14ac:dyDescent="0.25">
      <c r="A1487" s="405" t="s">
        <v>3469</v>
      </c>
      <c r="B1487" t="s">
        <v>364</v>
      </c>
      <c r="C1487" s="406" t="s">
        <v>3470</v>
      </c>
      <c r="D1487" s="405" t="s">
        <v>250</v>
      </c>
      <c r="E1487" s="405" t="s">
        <v>250</v>
      </c>
      <c r="F1487" s="405" t="s">
        <v>249</v>
      </c>
    </row>
    <row r="1488" spans="1:6" x14ac:dyDescent="0.25">
      <c r="A1488" s="405" t="s">
        <v>3471</v>
      </c>
      <c r="B1488" t="s">
        <v>364</v>
      </c>
      <c r="C1488" s="406" t="s">
        <v>3472</v>
      </c>
      <c r="D1488" s="405" t="s">
        <v>250</v>
      </c>
      <c r="E1488" s="405" t="s">
        <v>250</v>
      </c>
      <c r="F1488" s="405" t="s">
        <v>249</v>
      </c>
    </row>
    <row r="1489" spans="1:6" x14ac:dyDescent="0.25">
      <c r="A1489" s="405" t="s">
        <v>3473</v>
      </c>
      <c r="B1489" t="s">
        <v>364</v>
      </c>
      <c r="C1489" s="406" t="s">
        <v>3474</v>
      </c>
      <c r="D1489" s="405" t="s">
        <v>250</v>
      </c>
      <c r="E1489" s="405" t="s">
        <v>250</v>
      </c>
      <c r="F1489" s="405" t="s">
        <v>249</v>
      </c>
    </row>
    <row r="1490" spans="1:6" x14ac:dyDescent="0.25">
      <c r="A1490" s="405" t="s">
        <v>3475</v>
      </c>
      <c r="B1490" t="s">
        <v>364</v>
      </c>
      <c r="C1490" s="406" t="s">
        <v>3476</v>
      </c>
      <c r="D1490" s="405" t="s">
        <v>250</v>
      </c>
      <c r="E1490" s="405" t="s">
        <v>250</v>
      </c>
      <c r="F1490" s="405" t="s">
        <v>249</v>
      </c>
    </row>
    <row r="1491" spans="1:6" x14ac:dyDescent="0.25">
      <c r="A1491" s="405" t="s">
        <v>3477</v>
      </c>
      <c r="B1491" t="s">
        <v>364</v>
      </c>
      <c r="C1491" s="406" t="s">
        <v>3478</v>
      </c>
      <c r="D1491" s="405" t="s">
        <v>250</v>
      </c>
      <c r="E1491" s="405" t="s">
        <v>250</v>
      </c>
      <c r="F1491" s="405" t="s">
        <v>249</v>
      </c>
    </row>
    <row r="1492" spans="1:6" x14ac:dyDescent="0.25">
      <c r="A1492" s="405" t="s">
        <v>3479</v>
      </c>
      <c r="B1492" t="s">
        <v>364</v>
      </c>
      <c r="C1492" s="406" t="s">
        <v>3480</v>
      </c>
      <c r="D1492" s="405" t="s">
        <v>250</v>
      </c>
      <c r="E1492" s="405" t="s">
        <v>250</v>
      </c>
      <c r="F1492" s="405" t="s">
        <v>249</v>
      </c>
    </row>
    <row r="1493" spans="1:6" x14ac:dyDescent="0.25">
      <c r="A1493" s="405" t="s">
        <v>3481</v>
      </c>
      <c r="B1493" t="s">
        <v>364</v>
      </c>
      <c r="C1493" s="406" t="s">
        <v>3482</v>
      </c>
      <c r="D1493" s="405" t="s">
        <v>250</v>
      </c>
      <c r="E1493" s="405" t="s">
        <v>250</v>
      </c>
      <c r="F1493" s="405" t="s">
        <v>250</v>
      </c>
    </row>
    <row r="1494" spans="1:6" x14ac:dyDescent="0.25">
      <c r="A1494" s="405" t="s">
        <v>3483</v>
      </c>
      <c r="B1494" t="s">
        <v>364</v>
      </c>
      <c r="C1494" s="406" t="s">
        <v>3484</v>
      </c>
      <c r="D1494" s="405" t="s">
        <v>250</v>
      </c>
      <c r="E1494" s="405" t="s">
        <v>250</v>
      </c>
      <c r="F1494" s="405" t="s">
        <v>250</v>
      </c>
    </row>
    <row r="1495" spans="1:6" x14ac:dyDescent="0.25">
      <c r="A1495" s="405" t="s">
        <v>3485</v>
      </c>
      <c r="B1495" t="s">
        <v>364</v>
      </c>
      <c r="C1495" s="406" t="s">
        <v>3486</v>
      </c>
      <c r="D1495" s="405" t="s">
        <v>250</v>
      </c>
      <c r="E1495" s="405" t="s">
        <v>250</v>
      </c>
      <c r="F1495" s="405" t="s">
        <v>249</v>
      </c>
    </row>
    <row r="1496" spans="1:6" x14ac:dyDescent="0.25">
      <c r="A1496" s="405" t="s">
        <v>3487</v>
      </c>
      <c r="B1496" t="s">
        <v>364</v>
      </c>
      <c r="C1496" s="406" t="s">
        <v>3488</v>
      </c>
      <c r="D1496" s="405" t="s">
        <v>250</v>
      </c>
      <c r="E1496" s="405" t="s">
        <v>250</v>
      </c>
      <c r="F1496" s="405" t="s">
        <v>250</v>
      </c>
    </row>
    <row r="1497" spans="1:6" x14ac:dyDescent="0.25">
      <c r="A1497" s="405" t="s">
        <v>3489</v>
      </c>
      <c r="B1497" t="s">
        <v>364</v>
      </c>
      <c r="C1497" s="406" t="s">
        <v>3490</v>
      </c>
      <c r="D1497" s="405" t="s">
        <v>250</v>
      </c>
      <c r="E1497" s="405" t="s">
        <v>250</v>
      </c>
      <c r="F1497" s="405" t="s">
        <v>250</v>
      </c>
    </row>
    <row r="1498" spans="1:6" x14ac:dyDescent="0.25">
      <c r="A1498" s="405" t="s">
        <v>3491</v>
      </c>
      <c r="B1498" t="s">
        <v>364</v>
      </c>
      <c r="C1498" s="406" t="s">
        <v>3492</v>
      </c>
      <c r="D1498" s="405" t="s">
        <v>250</v>
      </c>
      <c r="E1498" s="405" t="s">
        <v>250</v>
      </c>
      <c r="F1498" s="405" t="s">
        <v>249</v>
      </c>
    </row>
    <row r="1499" spans="1:6" x14ac:dyDescent="0.25">
      <c r="A1499" s="405" t="s">
        <v>3493</v>
      </c>
      <c r="B1499" t="s">
        <v>364</v>
      </c>
      <c r="C1499" s="406" t="s">
        <v>3494</v>
      </c>
      <c r="D1499" s="405" t="s">
        <v>250</v>
      </c>
      <c r="E1499" s="405" t="s">
        <v>250</v>
      </c>
      <c r="F1499" s="405" t="s">
        <v>249</v>
      </c>
    </row>
    <row r="1500" spans="1:6" x14ac:dyDescent="0.25">
      <c r="A1500" s="405" t="s">
        <v>3495</v>
      </c>
      <c r="B1500" t="s">
        <v>364</v>
      </c>
      <c r="C1500" s="406" t="s">
        <v>3496</v>
      </c>
      <c r="D1500" s="405" t="s">
        <v>250</v>
      </c>
      <c r="E1500" s="405" t="s">
        <v>250</v>
      </c>
      <c r="F1500" s="405" t="s">
        <v>249</v>
      </c>
    </row>
    <row r="1501" spans="1:6" x14ac:dyDescent="0.25">
      <c r="A1501" s="405" t="s">
        <v>3497</v>
      </c>
      <c r="B1501" t="s">
        <v>364</v>
      </c>
      <c r="C1501" s="406" t="s">
        <v>3498</v>
      </c>
      <c r="D1501" s="405" t="s">
        <v>250</v>
      </c>
      <c r="E1501" s="405" t="s">
        <v>250</v>
      </c>
      <c r="F1501" s="405" t="s">
        <v>249</v>
      </c>
    </row>
    <row r="1502" spans="1:6" x14ac:dyDescent="0.25">
      <c r="A1502" s="405" t="s">
        <v>3499</v>
      </c>
      <c r="B1502" t="s">
        <v>364</v>
      </c>
      <c r="C1502" s="406" t="s">
        <v>3500</v>
      </c>
      <c r="D1502" s="405" t="s">
        <v>250</v>
      </c>
      <c r="E1502" s="405" t="s">
        <v>250</v>
      </c>
      <c r="F1502" s="405" t="s">
        <v>249</v>
      </c>
    </row>
    <row r="1503" spans="1:6" x14ac:dyDescent="0.25">
      <c r="A1503" s="405" t="s">
        <v>3501</v>
      </c>
      <c r="B1503" t="s">
        <v>364</v>
      </c>
      <c r="C1503" s="406" t="s">
        <v>3502</v>
      </c>
      <c r="D1503" s="405" t="s">
        <v>250</v>
      </c>
      <c r="E1503" s="405" t="s">
        <v>250</v>
      </c>
      <c r="F1503" s="405" t="s">
        <v>249</v>
      </c>
    </row>
    <row r="1504" spans="1:6" x14ac:dyDescent="0.25">
      <c r="A1504" s="405" t="s">
        <v>3503</v>
      </c>
      <c r="B1504" t="s">
        <v>364</v>
      </c>
      <c r="C1504" s="406" t="s">
        <v>3504</v>
      </c>
      <c r="D1504" s="405" t="s">
        <v>1770</v>
      </c>
      <c r="E1504" s="405" t="s">
        <v>250</v>
      </c>
      <c r="F1504" s="405" t="s">
        <v>249</v>
      </c>
    </row>
    <row r="1505" spans="1:6" x14ac:dyDescent="0.25">
      <c r="A1505" s="405" t="s">
        <v>3505</v>
      </c>
      <c r="B1505" t="s">
        <v>364</v>
      </c>
      <c r="C1505" s="406" t="s">
        <v>3506</v>
      </c>
      <c r="D1505" s="405" t="s">
        <v>250</v>
      </c>
      <c r="E1505" s="405" t="s">
        <v>250</v>
      </c>
      <c r="F1505" s="405" t="s">
        <v>249</v>
      </c>
    </row>
    <row r="1506" spans="1:6" x14ac:dyDescent="0.25">
      <c r="A1506" s="405" t="s">
        <v>3507</v>
      </c>
      <c r="B1506" t="s">
        <v>364</v>
      </c>
      <c r="C1506" s="406" t="s">
        <v>3508</v>
      </c>
      <c r="D1506" s="405" t="s">
        <v>250</v>
      </c>
      <c r="E1506" s="405" t="s">
        <v>250</v>
      </c>
      <c r="F1506" s="405" t="s">
        <v>249</v>
      </c>
    </row>
    <row r="1507" spans="1:6" x14ac:dyDescent="0.25">
      <c r="A1507" s="405" t="s">
        <v>3509</v>
      </c>
      <c r="B1507" t="s">
        <v>364</v>
      </c>
      <c r="C1507" s="406" t="s">
        <v>3510</v>
      </c>
      <c r="D1507" s="405" t="s">
        <v>250</v>
      </c>
      <c r="E1507" s="405" t="s">
        <v>250</v>
      </c>
      <c r="F1507" s="405" t="s">
        <v>249</v>
      </c>
    </row>
    <row r="1508" spans="1:6" x14ac:dyDescent="0.25">
      <c r="A1508" s="405" t="s">
        <v>3511</v>
      </c>
      <c r="B1508" t="s">
        <v>364</v>
      </c>
      <c r="C1508" s="406" t="s">
        <v>3512</v>
      </c>
      <c r="D1508" s="405" t="s">
        <v>250</v>
      </c>
      <c r="E1508" s="405" t="s">
        <v>250</v>
      </c>
      <c r="F1508" s="405" t="s">
        <v>249</v>
      </c>
    </row>
    <row r="1509" spans="1:6" x14ac:dyDescent="0.25">
      <c r="A1509" s="405" t="s">
        <v>3513</v>
      </c>
      <c r="B1509" t="s">
        <v>364</v>
      </c>
      <c r="C1509" s="406" t="s">
        <v>3514</v>
      </c>
      <c r="D1509" s="405" t="s">
        <v>250</v>
      </c>
      <c r="E1509" s="405" t="s">
        <v>250</v>
      </c>
      <c r="F1509" s="405" t="s">
        <v>249</v>
      </c>
    </row>
    <row r="1510" spans="1:6" x14ac:dyDescent="0.25">
      <c r="A1510" s="405" t="s">
        <v>3515</v>
      </c>
      <c r="B1510" t="s">
        <v>364</v>
      </c>
      <c r="C1510" s="406" t="s">
        <v>3516</v>
      </c>
      <c r="D1510" s="405" t="s">
        <v>250</v>
      </c>
      <c r="E1510" s="405" t="s">
        <v>250</v>
      </c>
      <c r="F1510" s="405" t="s">
        <v>249</v>
      </c>
    </row>
    <row r="1511" spans="1:6" x14ac:dyDescent="0.25">
      <c r="A1511" s="405" t="s">
        <v>3525</v>
      </c>
      <c r="B1511" t="s">
        <v>364</v>
      </c>
      <c r="C1511" s="406" t="s">
        <v>3526</v>
      </c>
      <c r="D1511" s="405" t="s">
        <v>1770</v>
      </c>
      <c r="E1511" s="405" t="s">
        <v>437</v>
      </c>
      <c r="F1511" s="405" t="s">
        <v>249</v>
      </c>
    </row>
    <row r="1512" spans="1:6" x14ac:dyDescent="0.25">
      <c r="A1512" s="405" t="s">
        <v>3527</v>
      </c>
      <c r="B1512" t="s">
        <v>364</v>
      </c>
      <c r="C1512" s="406" t="s">
        <v>3528</v>
      </c>
      <c r="D1512" s="405" t="s">
        <v>1770</v>
      </c>
      <c r="E1512" s="405" t="s">
        <v>437</v>
      </c>
      <c r="F1512" s="405" t="s">
        <v>249</v>
      </c>
    </row>
    <row r="1513" spans="1:6" x14ac:dyDescent="0.25">
      <c r="A1513" s="405" t="s">
        <v>3529</v>
      </c>
      <c r="B1513" t="s">
        <v>364</v>
      </c>
      <c r="C1513" s="406" t="s">
        <v>3530</v>
      </c>
      <c r="D1513" s="405" t="s">
        <v>1770</v>
      </c>
      <c r="E1513" s="405" t="s">
        <v>250</v>
      </c>
      <c r="F1513" s="405" t="s">
        <v>250</v>
      </c>
    </row>
    <row r="1514" spans="1:6" x14ac:dyDescent="0.25">
      <c r="A1514" s="405" t="s">
        <v>3531</v>
      </c>
      <c r="B1514" t="s">
        <v>364</v>
      </c>
      <c r="C1514" s="406" t="s">
        <v>3532</v>
      </c>
      <c r="D1514" s="405" t="s">
        <v>798</v>
      </c>
      <c r="E1514" s="405" t="s">
        <v>798</v>
      </c>
      <c r="F1514" s="405" t="s">
        <v>249</v>
      </c>
    </row>
    <row r="1515" spans="1:6" x14ac:dyDescent="0.25">
      <c r="A1515" s="405" t="s">
        <v>3533</v>
      </c>
      <c r="B1515" t="s">
        <v>364</v>
      </c>
      <c r="C1515" s="406" t="s">
        <v>3534</v>
      </c>
      <c r="D1515" s="405" t="s">
        <v>798</v>
      </c>
      <c r="E1515" s="405" t="s">
        <v>798</v>
      </c>
      <c r="F1515" s="405" t="s">
        <v>250</v>
      </c>
    </row>
    <row r="1516" spans="1:6" x14ac:dyDescent="0.25">
      <c r="A1516" s="405" t="s">
        <v>3535</v>
      </c>
      <c r="B1516" t="s">
        <v>364</v>
      </c>
      <c r="C1516" s="406" t="s">
        <v>3536</v>
      </c>
      <c r="D1516" s="405" t="s">
        <v>798</v>
      </c>
      <c r="E1516" s="405" t="s">
        <v>798</v>
      </c>
      <c r="F1516" s="405" t="s">
        <v>249</v>
      </c>
    </row>
    <row r="1517" spans="1:6" x14ac:dyDescent="0.25">
      <c r="A1517" s="405" t="s">
        <v>3537</v>
      </c>
      <c r="B1517" t="s">
        <v>364</v>
      </c>
      <c r="C1517" s="406" t="s">
        <v>3538</v>
      </c>
      <c r="D1517" s="405" t="s">
        <v>798</v>
      </c>
      <c r="E1517" s="405" t="s">
        <v>798</v>
      </c>
      <c r="F1517" s="405" t="s">
        <v>249</v>
      </c>
    </row>
    <row r="1518" spans="1:6" x14ac:dyDescent="0.25">
      <c r="A1518" s="405" t="s">
        <v>3539</v>
      </c>
      <c r="B1518" t="s">
        <v>364</v>
      </c>
      <c r="C1518" s="406" t="s">
        <v>3540</v>
      </c>
      <c r="D1518" s="405" t="s">
        <v>798</v>
      </c>
      <c r="E1518" s="405" t="s">
        <v>798</v>
      </c>
      <c r="F1518" s="405" t="s">
        <v>250</v>
      </c>
    </row>
    <row r="1519" spans="1:6" x14ac:dyDescent="0.25">
      <c r="A1519" s="405" t="s">
        <v>3541</v>
      </c>
      <c r="B1519" t="s">
        <v>364</v>
      </c>
      <c r="C1519" s="406" t="s">
        <v>3542</v>
      </c>
      <c r="D1519" s="405" t="s">
        <v>798</v>
      </c>
      <c r="E1519" s="405" t="s">
        <v>798</v>
      </c>
      <c r="F1519" s="405" t="s">
        <v>249</v>
      </c>
    </row>
    <row r="1520" spans="1:6" x14ac:dyDescent="0.25">
      <c r="A1520" s="405" t="s">
        <v>3543</v>
      </c>
      <c r="B1520" t="s">
        <v>364</v>
      </c>
      <c r="C1520" s="406" t="s">
        <v>3544</v>
      </c>
      <c r="D1520" s="405" t="s">
        <v>798</v>
      </c>
      <c r="E1520" s="405" t="s">
        <v>798</v>
      </c>
      <c r="F1520" s="405" t="s">
        <v>249</v>
      </c>
    </row>
    <row r="1521" spans="1:6" x14ac:dyDescent="0.25">
      <c r="A1521" s="405" t="s">
        <v>3545</v>
      </c>
      <c r="B1521" t="s">
        <v>364</v>
      </c>
      <c r="C1521" s="406" t="s">
        <v>3534</v>
      </c>
      <c r="D1521" s="405" t="s">
        <v>798</v>
      </c>
      <c r="E1521" s="405" t="s">
        <v>798</v>
      </c>
      <c r="F1521" s="405" t="s">
        <v>249</v>
      </c>
    </row>
    <row r="1522" spans="1:6" x14ac:dyDescent="0.25">
      <c r="A1522" s="405" t="s">
        <v>3546</v>
      </c>
      <c r="B1522" t="s">
        <v>364</v>
      </c>
      <c r="C1522" s="406" t="s">
        <v>3547</v>
      </c>
      <c r="D1522" s="405" t="s">
        <v>1770</v>
      </c>
      <c r="E1522" s="405" t="s">
        <v>249</v>
      </c>
      <c r="F1522" s="405" t="s">
        <v>249</v>
      </c>
    </row>
    <row r="1523" spans="1:6" x14ac:dyDescent="0.25">
      <c r="A1523" s="405" t="s">
        <v>3548</v>
      </c>
      <c r="B1523" t="s">
        <v>364</v>
      </c>
      <c r="C1523" s="406" t="s">
        <v>3549</v>
      </c>
      <c r="D1523" s="405" t="s">
        <v>1770</v>
      </c>
      <c r="E1523" s="405" t="s">
        <v>1983</v>
      </c>
      <c r="F1523" s="405" t="s">
        <v>249</v>
      </c>
    </row>
    <row r="1524" spans="1:6" x14ac:dyDescent="0.25">
      <c r="A1524" s="405" t="s">
        <v>3550</v>
      </c>
      <c r="B1524" t="s">
        <v>364</v>
      </c>
      <c r="C1524" s="406" t="s">
        <v>3551</v>
      </c>
      <c r="D1524" s="405" t="s">
        <v>1770</v>
      </c>
      <c r="E1524" s="405" t="s">
        <v>249</v>
      </c>
      <c r="F1524" s="405" t="s">
        <v>250</v>
      </c>
    </row>
    <row r="1525" spans="1:6" x14ac:dyDescent="0.25">
      <c r="A1525" s="405" t="s">
        <v>3552</v>
      </c>
      <c r="B1525" t="s">
        <v>364</v>
      </c>
      <c r="C1525" s="406" t="s">
        <v>3553</v>
      </c>
      <c r="D1525" s="405" t="s">
        <v>1770</v>
      </c>
      <c r="E1525" s="405" t="s">
        <v>249</v>
      </c>
      <c r="F1525" s="405" t="s">
        <v>250</v>
      </c>
    </row>
    <row r="1526" spans="1:6" x14ac:dyDescent="0.25">
      <c r="A1526" s="405" t="s">
        <v>3554</v>
      </c>
      <c r="B1526" t="s">
        <v>364</v>
      </c>
      <c r="C1526" s="406" t="s">
        <v>3555</v>
      </c>
      <c r="D1526" s="405" t="s">
        <v>1770</v>
      </c>
      <c r="E1526" s="405" t="s">
        <v>249</v>
      </c>
      <c r="F1526" s="405" t="s">
        <v>249</v>
      </c>
    </row>
    <row r="1527" spans="1:6" x14ac:dyDescent="0.25">
      <c r="A1527" s="405" t="s">
        <v>3556</v>
      </c>
      <c r="B1527" t="s">
        <v>364</v>
      </c>
      <c r="C1527" s="406" t="s">
        <v>3557</v>
      </c>
      <c r="D1527" s="405" t="s">
        <v>1770</v>
      </c>
      <c r="E1527" s="405" t="s">
        <v>1983</v>
      </c>
      <c r="F1527" s="405" t="s">
        <v>249</v>
      </c>
    </row>
    <row r="1528" spans="1:6" x14ac:dyDescent="0.25">
      <c r="A1528" s="405" t="s">
        <v>3558</v>
      </c>
      <c r="B1528" t="s">
        <v>364</v>
      </c>
      <c r="C1528" s="406" t="s">
        <v>3559</v>
      </c>
      <c r="D1528" s="405" t="s">
        <v>1770</v>
      </c>
      <c r="E1528" s="405" t="s">
        <v>249</v>
      </c>
      <c r="F1528" s="405" t="s">
        <v>250</v>
      </c>
    </row>
    <row r="1529" spans="1:6" x14ac:dyDescent="0.25">
      <c r="A1529" s="405" t="s">
        <v>3560</v>
      </c>
      <c r="B1529" t="s">
        <v>364</v>
      </c>
      <c r="C1529" s="406" t="s">
        <v>3561</v>
      </c>
      <c r="D1529" s="405" t="s">
        <v>1770</v>
      </c>
      <c r="E1529" s="405" t="s">
        <v>249</v>
      </c>
      <c r="F1529" s="405" t="s">
        <v>250</v>
      </c>
    </row>
    <row r="1530" spans="1:6" x14ac:dyDescent="0.25">
      <c r="A1530" s="405" t="s">
        <v>3562</v>
      </c>
      <c r="B1530" t="s">
        <v>364</v>
      </c>
      <c r="C1530" s="406" t="s">
        <v>3563</v>
      </c>
      <c r="D1530" s="405" t="s">
        <v>1770</v>
      </c>
      <c r="E1530" s="405" t="s">
        <v>249</v>
      </c>
      <c r="F1530" s="405" t="s">
        <v>249</v>
      </c>
    </row>
    <row r="1531" spans="1:6" x14ac:dyDescent="0.25">
      <c r="A1531" s="405" t="s">
        <v>3564</v>
      </c>
      <c r="B1531" t="s">
        <v>364</v>
      </c>
      <c r="C1531" s="406" t="s">
        <v>3565</v>
      </c>
      <c r="D1531" s="405" t="s">
        <v>1770</v>
      </c>
      <c r="E1531" s="405" t="s">
        <v>249</v>
      </c>
      <c r="F1531" s="405" t="s">
        <v>249</v>
      </c>
    </row>
    <row r="1532" spans="1:6" x14ac:dyDescent="0.25">
      <c r="A1532" s="405" t="s">
        <v>3566</v>
      </c>
      <c r="B1532" t="s">
        <v>364</v>
      </c>
      <c r="C1532" s="406" t="s">
        <v>3567</v>
      </c>
      <c r="D1532" s="405" t="s">
        <v>1770</v>
      </c>
      <c r="E1532" s="405" t="s">
        <v>249</v>
      </c>
      <c r="F1532" s="405" t="s">
        <v>250</v>
      </c>
    </row>
    <row r="1533" spans="1:6" x14ac:dyDescent="0.25">
      <c r="A1533" s="405" t="s">
        <v>3568</v>
      </c>
      <c r="B1533" t="s">
        <v>364</v>
      </c>
      <c r="C1533" s="406" t="s">
        <v>3569</v>
      </c>
      <c r="D1533" s="405" t="s">
        <v>1770</v>
      </c>
      <c r="E1533" s="405" t="s">
        <v>249</v>
      </c>
      <c r="F1533" s="405" t="s">
        <v>249</v>
      </c>
    </row>
    <row r="1534" spans="1:6" x14ac:dyDescent="0.25">
      <c r="A1534" s="405" t="s">
        <v>3570</v>
      </c>
      <c r="B1534" t="s">
        <v>364</v>
      </c>
      <c r="C1534" s="406" t="s">
        <v>3571</v>
      </c>
      <c r="D1534" s="405" t="s">
        <v>1770</v>
      </c>
      <c r="E1534" s="405" t="s">
        <v>249</v>
      </c>
      <c r="F1534" s="405" t="s">
        <v>249</v>
      </c>
    </row>
    <row r="1535" spans="1:6" x14ac:dyDescent="0.25">
      <c r="A1535" s="405" t="s">
        <v>3572</v>
      </c>
      <c r="B1535" t="s">
        <v>364</v>
      </c>
      <c r="C1535" s="406" t="s">
        <v>3573</v>
      </c>
      <c r="D1535" s="405" t="s">
        <v>1770</v>
      </c>
      <c r="E1535" s="405" t="s">
        <v>249</v>
      </c>
      <c r="F1535" s="405" t="s">
        <v>249</v>
      </c>
    </row>
    <row r="1536" spans="1:6" x14ac:dyDescent="0.25">
      <c r="A1536" s="405" t="s">
        <v>3574</v>
      </c>
      <c r="B1536" t="s">
        <v>364</v>
      </c>
      <c r="C1536" s="406" t="s">
        <v>3575</v>
      </c>
      <c r="D1536" s="405" t="s">
        <v>1770</v>
      </c>
      <c r="E1536" s="405" t="s">
        <v>249</v>
      </c>
      <c r="F1536" s="405" t="s">
        <v>249</v>
      </c>
    </row>
    <row r="1537" spans="1:6" x14ac:dyDescent="0.25">
      <c r="A1537" s="405" t="s">
        <v>3576</v>
      </c>
      <c r="B1537" t="s">
        <v>364</v>
      </c>
      <c r="C1537" s="406" t="s">
        <v>3577</v>
      </c>
      <c r="D1537" s="405" t="s">
        <v>1770</v>
      </c>
      <c r="E1537" s="405" t="s">
        <v>249</v>
      </c>
      <c r="F1537" s="405" t="s">
        <v>250</v>
      </c>
    </row>
    <row r="1538" spans="1:6" x14ac:dyDescent="0.25">
      <c r="A1538" s="405" t="s">
        <v>3578</v>
      </c>
      <c r="B1538" t="s">
        <v>364</v>
      </c>
      <c r="C1538" s="406" t="s">
        <v>3579</v>
      </c>
      <c r="D1538" s="405" t="s">
        <v>1770</v>
      </c>
      <c r="E1538" s="405" t="s">
        <v>249</v>
      </c>
      <c r="F1538" s="405" t="s">
        <v>250</v>
      </c>
    </row>
    <row r="1539" spans="1:6" x14ac:dyDescent="0.25">
      <c r="A1539" s="405" t="s">
        <v>3580</v>
      </c>
      <c r="B1539" t="s">
        <v>364</v>
      </c>
      <c r="C1539" s="406" t="s">
        <v>3581</v>
      </c>
      <c r="D1539" s="405" t="s">
        <v>1770</v>
      </c>
      <c r="E1539" s="405" t="s">
        <v>249</v>
      </c>
      <c r="F1539" s="405" t="s">
        <v>249</v>
      </c>
    </row>
    <row r="1540" spans="1:6" x14ac:dyDescent="0.25">
      <c r="A1540" s="405" t="s">
        <v>3582</v>
      </c>
      <c r="B1540" t="s">
        <v>364</v>
      </c>
      <c r="C1540" s="406" t="s">
        <v>3583</v>
      </c>
      <c r="D1540" s="405" t="s">
        <v>1770</v>
      </c>
      <c r="E1540" s="405" t="s">
        <v>249</v>
      </c>
      <c r="F1540" s="405" t="s">
        <v>249</v>
      </c>
    </row>
    <row r="1541" spans="1:6" x14ac:dyDescent="0.25">
      <c r="A1541" s="405" t="s">
        <v>3584</v>
      </c>
      <c r="B1541" t="s">
        <v>364</v>
      </c>
      <c r="C1541" s="406" t="s">
        <v>3585</v>
      </c>
      <c r="D1541" s="405" t="s">
        <v>1770</v>
      </c>
      <c r="E1541" s="405" t="s">
        <v>249</v>
      </c>
      <c r="F1541" s="405" t="s">
        <v>249</v>
      </c>
    </row>
    <row r="1542" spans="1:6" x14ac:dyDescent="0.25">
      <c r="A1542" s="405" t="s">
        <v>3586</v>
      </c>
      <c r="B1542" t="s">
        <v>364</v>
      </c>
      <c r="C1542" s="406" t="s">
        <v>3587</v>
      </c>
      <c r="D1542" s="405" t="s">
        <v>1770</v>
      </c>
      <c r="E1542" s="405" t="s">
        <v>249</v>
      </c>
      <c r="F1542" s="405" t="s">
        <v>249</v>
      </c>
    </row>
    <row r="1543" spans="1:6" x14ac:dyDescent="0.25">
      <c r="A1543" s="405" t="s">
        <v>3588</v>
      </c>
      <c r="B1543" t="s">
        <v>364</v>
      </c>
      <c r="C1543" s="406" t="s">
        <v>3589</v>
      </c>
      <c r="D1543" s="405" t="s">
        <v>1770</v>
      </c>
      <c r="E1543" s="405" t="s">
        <v>249</v>
      </c>
      <c r="F1543" s="405" t="s">
        <v>250</v>
      </c>
    </row>
    <row r="1544" spans="1:6" x14ac:dyDescent="0.25">
      <c r="A1544" s="405" t="s">
        <v>3590</v>
      </c>
      <c r="B1544" t="s">
        <v>364</v>
      </c>
      <c r="C1544" s="406" t="s">
        <v>3591</v>
      </c>
      <c r="D1544" s="405" t="s">
        <v>1770</v>
      </c>
      <c r="E1544" s="405" t="s">
        <v>249</v>
      </c>
      <c r="F1544" s="405" t="s">
        <v>250</v>
      </c>
    </row>
    <row r="1545" spans="1:6" x14ac:dyDescent="0.25">
      <c r="A1545" s="405" t="s">
        <v>3592</v>
      </c>
      <c r="B1545" t="s">
        <v>364</v>
      </c>
      <c r="C1545" s="406" t="s">
        <v>3593</v>
      </c>
      <c r="D1545" s="405" t="s">
        <v>1770</v>
      </c>
      <c r="E1545" s="405" t="s">
        <v>249</v>
      </c>
      <c r="F1545" s="405" t="s">
        <v>249</v>
      </c>
    </row>
    <row r="1546" spans="1:6" x14ac:dyDescent="0.25">
      <c r="A1546" s="405" t="s">
        <v>3594</v>
      </c>
      <c r="B1546" t="s">
        <v>364</v>
      </c>
      <c r="C1546" s="406" t="s">
        <v>3595</v>
      </c>
      <c r="D1546" s="405" t="s">
        <v>1770</v>
      </c>
      <c r="E1546" s="405" t="s">
        <v>249</v>
      </c>
      <c r="F1546" s="405" t="s">
        <v>250</v>
      </c>
    </row>
    <row r="1547" spans="1:6" x14ac:dyDescent="0.25">
      <c r="A1547" s="405" t="s">
        <v>3596</v>
      </c>
      <c r="B1547" t="s">
        <v>364</v>
      </c>
      <c r="C1547" s="406" t="s">
        <v>3597</v>
      </c>
      <c r="D1547" s="405" t="s">
        <v>1770</v>
      </c>
      <c r="E1547" s="405" t="s">
        <v>249</v>
      </c>
      <c r="F1547" s="405" t="s">
        <v>250</v>
      </c>
    </row>
    <row r="1548" spans="1:6" x14ac:dyDescent="0.25">
      <c r="A1548" s="405" t="s">
        <v>3598</v>
      </c>
      <c r="B1548" t="s">
        <v>364</v>
      </c>
      <c r="C1548" s="406" t="s">
        <v>1260</v>
      </c>
      <c r="D1548" s="405" t="s">
        <v>1770</v>
      </c>
      <c r="E1548" s="405" t="s">
        <v>249</v>
      </c>
      <c r="F1548" s="405" t="s">
        <v>249</v>
      </c>
    </row>
    <row r="1549" spans="1:6" x14ac:dyDescent="0.25">
      <c r="A1549" s="405" t="s">
        <v>3599</v>
      </c>
      <c r="B1549" t="s">
        <v>364</v>
      </c>
      <c r="C1549" s="406" t="s">
        <v>3600</v>
      </c>
      <c r="D1549" s="405" t="s">
        <v>1770</v>
      </c>
      <c r="E1549" s="405" t="s">
        <v>249</v>
      </c>
      <c r="F1549" s="405" t="s">
        <v>250</v>
      </c>
    </row>
    <row r="1550" spans="1:6" x14ac:dyDescent="0.25">
      <c r="A1550" s="405" t="s">
        <v>3601</v>
      </c>
      <c r="B1550" t="s">
        <v>364</v>
      </c>
      <c r="C1550" s="406" t="s">
        <v>3602</v>
      </c>
      <c r="D1550" s="405" t="s">
        <v>1770</v>
      </c>
      <c r="E1550" s="405" t="s">
        <v>249</v>
      </c>
      <c r="F1550" s="405" t="s">
        <v>249</v>
      </c>
    </row>
    <row r="1551" spans="1:6" x14ac:dyDescent="0.25">
      <c r="A1551" s="405" t="s">
        <v>3603</v>
      </c>
      <c r="B1551" t="s">
        <v>364</v>
      </c>
      <c r="C1551" s="406" t="s">
        <v>3604</v>
      </c>
      <c r="D1551" s="405" t="s">
        <v>1770</v>
      </c>
      <c r="E1551" s="405" t="s">
        <v>249</v>
      </c>
      <c r="F1551" s="405" t="s">
        <v>249</v>
      </c>
    </row>
    <row r="1552" spans="1:6" x14ac:dyDescent="0.25">
      <c r="A1552" s="405" t="s">
        <v>3605</v>
      </c>
      <c r="B1552" t="s">
        <v>364</v>
      </c>
      <c r="C1552" s="406" t="s">
        <v>3606</v>
      </c>
      <c r="D1552" s="405" t="s">
        <v>1770</v>
      </c>
      <c r="E1552" s="405" t="s">
        <v>249</v>
      </c>
      <c r="F1552" s="405" t="s">
        <v>249</v>
      </c>
    </row>
    <row r="1553" spans="1:6" x14ac:dyDescent="0.25">
      <c r="A1553" s="405" t="s">
        <v>3607</v>
      </c>
      <c r="B1553" t="s">
        <v>364</v>
      </c>
      <c r="C1553" s="406" t="s">
        <v>3608</v>
      </c>
      <c r="D1553" s="405" t="s">
        <v>1770</v>
      </c>
      <c r="E1553" s="405" t="s">
        <v>249</v>
      </c>
      <c r="F1553" s="405" t="s">
        <v>249</v>
      </c>
    </row>
    <row r="1554" spans="1:6" x14ac:dyDescent="0.25">
      <c r="A1554" s="405" t="s">
        <v>3609</v>
      </c>
      <c r="B1554" t="s">
        <v>364</v>
      </c>
      <c r="C1554" s="406" t="s">
        <v>3610</v>
      </c>
      <c r="D1554" s="405" t="s">
        <v>1770</v>
      </c>
      <c r="E1554" s="405" t="s">
        <v>249</v>
      </c>
      <c r="F1554" s="405" t="s">
        <v>249</v>
      </c>
    </row>
    <row r="1555" spans="1:6" x14ac:dyDescent="0.25">
      <c r="A1555" s="405" t="s">
        <v>3611</v>
      </c>
      <c r="B1555" t="s">
        <v>364</v>
      </c>
      <c r="C1555" s="406" t="s">
        <v>3612</v>
      </c>
      <c r="D1555" s="405" t="s">
        <v>1770</v>
      </c>
      <c r="E1555" s="405" t="s">
        <v>249</v>
      </c>
      <c r="F1555" s="405" t="s">
        <v>249</v>
      </c>
    </row>
    <row r="1556" spans="1:6" x14ac:dyDescent="0.25">
      <c r="A1556" s="405" t="s">
        <v>3613</v>
      </c>
      <c r="B1556" t="s">
        <v>364</v>
      </c>
      <c r="C1556" s="406" t="s">
        <v>3614</v>
      </c>
      <c r="D1556" s="405" t="s">
        <v>1770</v>
      </c>
      <c r="E1556" s="405" t="s">
        <v>249</v>
      </c>
      <c r="F1556" s="405" t="s">
        <v>250</v>
      </c>
    </row>
    <row r="1557" spans="1:6" x14ac:dyDescent="0.25">
      <c r="A1557" s="405" t="s">
        <v>3615</v>
      </c>
      <c r="B1557" t="s">
        <v>364</v>
      </c>
      <c r="C1557" s="406" t="s">
        <v>3616</v>
      </c>
      <c r="D1557" s="405" t="s">
        <v>1770</v>
      </c>
      <c r="E1557" s="405" t="s">
        <v>249</v>
      </c>
      <c r="F1557" s="405" t="s">
        <v>250</v>
      </c>
    </row>
    <row r="1558" spans="1:6" x14ac:dyDescent="0.25">
      <c r="A1558" s="405" t="s">
        <v>3617</v>
      </c>
      <c r="B1558" t="s">
        <v>364</v>
      </c>
      <c r="C1558" s="406" t="s">
        <v>3618</v>
      </c>
      <c r="D1558" s="405" t="s">
        <v>1770</v>
      </c>
      <c r="E1558" s="405" t="s">
        <v>249</v>
      </c>
      <c r="F1558" s="405" t="s">
        <v>250</v>
      </c>
    </row>
    <row r="1559" spans="1:6" x14ac:dyDescent="0.25">
      <c r="A1559" s="405" t="s">
        <v>3619</v>
      </c>
      <c r="B1559" t="s">
        <v>364</v>
      </c>
      <c r="C1559" s="406" t="s">
        <v>3620</v>
      </c>
      <c r="D1559" s="405" t="s">
        <v>1770</v>
      </c>
      <c r="E1559" s="405" t="s">
        <v>249</v>
      </c>
      <c r="F1559" s="405" t="s">
        <v>249</v>
      </c>
    </row>
    <row r="1560" spans="1:6" x14ac:dyDescent="0.25">
      <c r="A1560" s="405" t="s">
        <v>3621</v>
      </c>
      <c r="B1560" t="s">
        <v>364</v>
      </c>
      <c r="C1560" s="406" t="s">
        <v>3622</v>
      </c>
      <c r="D1560" s="405" t="s">
        <v>1770</v>
      </c>
      <c r="E1560" s="405" t="s">
        <v>249</v>
      </c>
      <c r="F1560" s="405" t="s">
        <v>249</v>
      </c>
    </row>
    <row r="1561" spans="1:6" x14ac:dyDescent="0.25">
      <c r="A1561" s="405" t="s">
        <v>3623</v>
      </c>
      <c r="B1561" t="s">
        <v>364</v>
      </c>
      <c r="C1561" s="406" t="s">
        <v>3624</v>
      </c>
      <c r="D1561" s="405" t="s">
        <v>1770</v>
      </c>
      <c r="E1561" s="405" t="s">
        <v>249</v>
      </c>
      <c r="F1561" s="405" t="s">
        <v>249</v>
      </c>
    </row>
    <row r="1562" spans="1:6" x14ac:dyDescent="0.25">
      <c r="A1562" s="405" t="s">
        <v>3625</v>
      </c>
      <c r="B1562" t="s">
        <v>364</v>
      </c>
      <c r="C1562" s="406" t="s">
        <v>3626</v>
      </c>
      <c r="D1562" s="405" t="s">
        <v>1770</v>
      </c>
      <c r="E1562" s="405" t="s">
        <v>249</v>
      </c>
      <c r="F1562" s="405" t="s">
        <v>249</v>
      </c>
    </row>
    <row r="1563" spans="1:6" x14ac:dyDescent="0.25">
      <c r="A1563" s="405" t="s">
        <v>3627</v>
      </c>
      <c r="B1563" t="s">
        <v>364</v>
      </c>
      <c r="C1563" s="406" t="s">
        <v>3628</v>
      </c>
      <c r="D1563" s="405" t="s">
        <v>1770</v>
      </c>
      <c r="E1563" s="405" t="s">
        <v>249</v>
      </c>
      <c r="F1563" s="405" t="s">
        <v>250</v>
      </c>
    </row>
    <row r="1564" spans="1:6" x14ac:dyDescent="0.25">
      <c r="A1564" s="405" t="s">
        <v>3629</v>
      </c>
      <c r="B1564" t="s">
        <v>364</v>
      </c>
      <c r="C1564" s="406" t="s">
        <v>3630</v>
      </c>
      <c r="D1564" s="405" t="s">
        <v>1770</v>
      </c>
      <c r="E1564" s="405" t="s">
        <v>249</v>
      </c>
      <c r="F1564" s="405" t="s">
        <v>250</v>
      </c>
    </row>
    <row r="1565" spans="1:6" x14ac:dyDescent="0.25">
      <c r="A1565" s="405" t="s">
        <v>3631</v>
      </c>
      <c r="B1565" t="s">
        <v>364</v>
      </c>
      <c r="C1565" s="406" t="s">
        <v>3632</v>
      </c>
      <c r="D1565" s="405" t="s">
        <v>1770</v>
      </c>
      <c r="E1565" s="405" t="s">
        <v>249</v>
      </c>
      <c r="F1565" s="405" t="s">
        <v>250</v>
      </c>
    </row>
    <row r="1566" spans="1:6" x14ac:dyDescent="0.25">
      <c r="A1566" s="405" t="s">
        <v>3633</v>
      </c>
      <c r="B1566" t="s">
        <v>364</v>
      </c>
      <c r="C1566" s="406" t="s">
        <v>3634</v>
      </c>
      <c r="D1566" s="405" t="s">
        <v>1770</v>
      </c>
      <c r="E1566" s="405" t="s">
        <v>249</v>
      </c>
      <c r="F1566" s="405" t="s">
        <v>250</v>
      </c>
    </row>
    <row r="1567" spans="1:6" x14ac:dyDescent="0.25">
      <c r="A1567" s="405" t="s">
        <v>3635</v>
      </c>
      <c r="B1567" t="s">
        <v>364</v>
      </c>
      <c r="C1567" s="406" t="s">
        <v>3636</v>
      </c>
      <c r="D1567" s="405" t="s">
        <v>1770</v>
      </c>
      <c r="E1567" s="405" t="s">
        <v>249</v>
      </c>
      <c r="F1567" s="405" t="s">
        <v>249</v>
      </c>
    </row>
    <row r="1568" spans="1:6" x14ac:dyDescent="0.25">
      <c r="A1568" s="405" t="s">
        <v>3637</v>
      </c>
      <c r="B1568" t="s">
        <v>364</v>
      </c>
      <c r="C1568" s="406" t="s">
        <v>3638</v>
      </c>
      <c r="D1568" s="405" t="s">
        <v>1770</v>
      </c>
      <c r="E1568" s="405" t="s">
        <v>249</v>
      </c>
      <c r="F1568" s="405" t="s">
        <v>249</v>
      </c>
    </row>
    <row r="1569" spans="1:6" x14ac:dyDescent="0.25">
      <c r="A1569" s="405" t="s">
        <v>3639</v>
      </c>
      <c r="B1569" t="s">
        <v>364</v>
      </c>
      <c r="C1569" s="406" t="s">
        <v>3640</v>
      </c>
      <c r="D1569" s="405" t="s">
        <v>1770</v>
      </c>
      <c r="E1569" s="405" t="s">
        <v>249</v>
      </c>
      <c r="F1569" s="405" t="s">
        <v>249</v>
      </c>
    </row>
    <row r="1570" spans="1:6" x14ac:dyDescent="0.25">
      <c r="A1570" s="405" t="s">
        <v>3641</v>
      </c>
      <c r="B1570" t="s">
        <v>364</v>
      </c>
      <c r="C1570" s="406" t="s">
        <v>3642</v>
      </c>
      <c r="D1570" s="405" t="s">
        <v>1770</v>
      </c>
      <c r="E1570" s="405" t="s">
        <v>249</v>
      </c>
      <c r="F1570" s="405" t="s">
        <v>249</v>
      </c>
    </row>
    <row r="1571" spans="1:6" x14ac:dyDescent="0.25">
      <c r="A1571" s="405" t="s">
        <v>3643</v>
      </c>
      <c r="B1571" t="s">
        <v>364</v>
      </c>
      <c r="C1571" s="406" t="s">
        <v>3644</v>
      </c>
      <c r="D1571" s="405" t="s">
        <v>1770</v>
      </c>
      <c r="E1571" s="405" t="s">
        <v>249</v>
      </c>
      <c r="F1571" s="405" t="s">
        <v>249</v>
      </c>
    </row>
    <row r="1572" spans="1:6" x14ac:dyDescent="0.25">
      <c r="A1572" s="405" t="s">
        <v>3645</v>
      </c>
      <c r="B1572" t="s">
        <v>364</v>
      </c>
      <c r="C1572" s="406" t="s">
        <v>3646</v>
      </c>
      <c r="D1572" s="405" t="s">
        <v>1770</v>
      </c>
      <c r="E1572" s="405" t="s">
        <v>249</v>
      </c>
      <c r="F1572" s="405" t="s">
        <v>249</v>
      </c>
    </row>
    <row r="1573" spans="1:6" x14ac:dyDescent="0.25">
      <c r="A1573" s="405" t="s">
        <v>3647</v>
      </c>
      <c r="B1573" t="s">
        <v>364</v>
      </c>
      <c r="C1573" s="406" t="s">
        <v>3648</v>
      </c>
      <c r="D1573" s="405" t="s">
        <v>1770</v>
      </c>
      <c r="E1573" s="405" t="s">
        <v>249</v>
      </c>
      <c r="F1573" s="405" t="s">
        <v>249</v>
      </c>
    </row>
    <row r="1574" spans="1:6" x14ac:dyDescent="0.25">
      <c r="A1574" s="405" t="s">
        <v>3649</v>
      </c>
      <c r="B1574" t="s">
        <v>364</v>
      </c>
      <c r="C1574" s="406" t="s">
        <v>3650</v>
      </c>
      <c r="D1574" s="405" t="s">
        <v>1770</v>
      </c>
      <c r="E1574" s="405" t="s">
        <v>249</v>
      </c>
      <c r="F1574" s="405" t="s">
        <v>250</v>
      </c>
    </row>
    <row r="1575" spans="1:6" x14ac:dyDescent="0.25">
      <c r="A1575" s="405" t="s">
        <v>3651</v>
      </c>
      <c r="B1575" t="s">
        <v>364</v>
      </c>
      <c r="C1575" s="406" t="s">
        <v>3652</v>
      </c>
      <c r="D1575" s="405" t="s">
        <v>1770</v>
      </c>
      <c r="E1575" s="405" t="s">
        <v>249</v>
      </c>
      <c r="F1575" s="405" t="s">
        <v>249</v>
      </c>
    </row>
    <row r="1576" spans="1:6" x14ac:dyDescent="0.25">
      <c r="A1576" s="405" t="s">
        <v>3653</v>
      </c>
      <c r="B1576" t="s">
        <v>364</v>
      </c>
      <c r="C1576" s="406" t="s">
        <v>3654</v>
      </c>
      <c r="D1576" s="405" t="s">
        <v>1770</v>
      </c>
      <c r="E1576" s="405" t="s">
        <v>249</v>
      </c>
      <c r="F1576" s="405" t="s">
        <v>249</v>
      </c>
    </row>
    <row r="1577" spans="1:6" x14ac:dyDescent="0.25">
      <c r="A1577" s="405" t="s">
        <v>3655</v>
      </c>
      <c r="B1577" t="s">
        <v>364</v>
      </c>
      <c r="C1577" s="406" t="s">
        <v>3656</v>
      </c>
      <c r="D1577" s="405" t="s">
        <v>1770</v>
      </c>
      <c r="E1577" s="405" t="s">
        <v>249</v>
      </c>
      <c r="F1577" s="405" t="s">
        <v>250</v>
      </c>
    </row>
    <row r="1578" spans="1:6" x14ac:dyDescent="0.25">
      <c r="A1578" s="405" t="s">
        <v>3657</v>
      </c>
      <c r="B1578" t="s">
        <v>364</v>
      </c>
      <c r="C1578" s="406" t="s">
        <v>3658</v>
      </c>
      <c r="D1578" s="405" t="s">
        <v>1770</v>
      </c>
      <c r="E1578" s="405" t="s">
        <v>249</v>
      </c>
      <c r="F1578" s="405" t="s">
        <v>249</v>
      </c>
    </row>
    <row r="1579" spans="1:6" x14ac:dyDescent="0.25">
      <c r="A1579" s="405" t="s">
        <v>3659</v>
      </c>
      <c r="B1579" t="s">
        <v>363</v>
      </c>
      <c r="C1579" s="406" t="s">
        <v>3660</v>
      </c>
      <c r="D1579" s="405" t="s">
        <v>396</v>
      </c>
      <c r="E1579" s="405" t="s">
        <v>401</v>
      </c>
      <c r="F1579" s="405" t="s">
        <v>249</v>
      </c>
    </row>
    <row r="1580" spans="1:6" x14ac:dyDescent="0.25">
      <c r="A1580" s="405" t="s">
        <v>3661</v>
      </c>
      <c r="B1580" t="s">
        <v>364</v>
      </c>
      <c r="C1580" s="406" t="s">
        <v>3662</v>
      </c>
      <c r="D1580" s="405" t="s">
        <v>1770</v>
      </c>
      <c r="E1580" s="405" t="s">
        <v>249</v>
      </c>
      <c r="F1580" s="405" t="s">
        <v>249</v>
      </c>
    </row>
    <row r="1581" spans="1:6" x14ac:dyDescent="0.25">
      <c r="A1581" s="405" t="s">
        <v>3663</v>
      </c>
      <c r="B1581" t="s">
        <v>364</v>
      </c>
      <c r="C1581" s="406" t="s">
        <v>3664</v>
      </c>
      <c r="D1581" s="405" t="s">
        <v>1770</v>
      </c>
      <c r="E1581" s="405" t="s">
        <v>249</v>
      </c>
      <c r="F1581" s="405" t="s">
        <v>249</v>
      </c>
    </row>
    <row r="1582" spans="1:6" x14ac:dyDescent="0.25">
      <c r="A1582" s="405" t="s">
        <v>3665</v>
      </c>
      <c r="B1582" t="s">
        <v>364</v>
      </c>
      <c r="C1582" s="406" t="s">
        <v>3666</v>
      </c>
      <c r="D1582" s="405" t="s">
        <v>1770</v>
      </c>
      <c r="E1582" s="405" t="s">
        <v>426</v>
      </c>
      <c r="F1582" s="405" t="s">
        <v>249</v>
      </c>
    </row>
    <row r="1583" spans="1:6" x14ac:dyDescent="0.25">
      <c r="A1583" s="405" t="s">
        <v>3667</v>
      </c>
      <c r="B1583" t="s">
        <v>364</v>
      </c>
      <c r="C1583" s="406" t="s">
        <v>3668</v>
      </c>
      <c r="D1583" s="405" t="s">
        <v>1770</v>
      </c>
      <c r="E1583" s="405" t="s">
        <v>249</v>
      </c>
      <c r="F1583" s="405" t="s">
        <v>249</v>
      </c>
    </row>
    <row r="1584" spans="1:6" x14ac:dyDescent="0.25">
      <c r="A1584" s="405" t="s">
        <v>3669</v>
      </c>
      <c r="B1584" t="s">
        <v>364</v>
      </c>
      <c r="C1584" s="406" t="s">
        <v>3670</v>
      </c>
      <c r="D1584" s="405" t="s">
        <v>1770</v>
      </c>
      <c r="E1584" s="405" t="s">
        <v>249</v>
      </c>
      <c r="F1584" s="405" t="s">
        <v>249</v>
      </c>
    </row>
    <row r="1585" spans="1:6" x14ac:dyDescent="0.25">
      <c r="A1585" s="405" t="s">
        <v>3671</v>
      </c>
      <c r="B1585" t="s">
        <v>364</v>
      </c>
      <c r="C1585" s="406" t="s">
        <v>3672</v>
      </c>
      <c r="D1585" s="405" t="s">
        <v>1770</v>
      </c>
      <c r="E1585" s="405" t="s">
        <v>249</v>
      </c>
      <c r="F1585" s="405" t="s">
        <v>249</v>
      </c>
    </row>
    <row r="1586" spans="1:6" x14ac:dyDescent="0.25">
      <c r="A1586" s="405" t="s">
        <v>3673</v>
      </c>
      <c r="B1586" t="s">
        <v>364</v>
      </c>
      <c r="C1586" s="406" t="s">
        <v>3674</v>
      </c>
      <c r="D1586" s="405" t="s">
        <v>1770</v>
      </c>
      <c r="E1586" s="405" t="s">
        <v>249</v>
      </c>
      <c r="F1586" s="405" t="s">
        <v>250</v>
      </c>
    </row>
    <row r="1587" spans="1:6" x14ac:dyDescent="0.25">
      <c r="A1587" s="405" t="s">
        <v>3675</v>
      </c>
      <c r="B1587" t="s">
        <v>364</v>
      </c>
      <c r="C1587" s="406" t="s">
        <v>3676</v>
      </c>
      <c r="D1587" s="405" t="s">
        <v>1770</v>
      </c>
      <c r="E1587" s="405" t="s">
        <v>249</v>
      </c>
      <c r="F1587" s="405" t="s">
        <v>250</v>
      </c>
    </row>
    <row r="1588" spans="1:6" x14ac:dyDescent="0.25">
      <c r="A1588" s="405" t="s">
        <v>3677</v>
      </c>
      <c r="B1588" t="s">
        <v>364</v>
      </c>
      <c r="C1588" s="406" t="s">
        <v>3678</v>
      </c>
      <c r="D1588" s="405" t="s">
        <v>1770</v>
      </c>
      <c r="E1588" s="405" t="s">
        <v>249</v>
      </c>
      <c r="F1588" s="405" t="s">
        <v>249</v>
      </c>
    </row>
    <row r="1589" spans="1:6" x14ac:dyDescent="0.25">
      <c r="A1589" s="405" t="s">
        <v>3679</v>
      </c>
      <c r="B1589" t="s">
        <v>364</v>
      </c>
      <c r="C1589" s="406" t="s">
        <v>3680</v>
      </c>
      <c r="D1589" s="405" t="s">
        <v>1770</v>
      </c>
      <c r="E1589" s="405" t="s">
        <v>249</v>
      </c>
      <c r="F1589" s="405" t="s">
        <v>249</v>
      </c>
    </row>
    <row r="1590" spans="1:6" x14ac:dyDescent="0.25">
      <c r="A1590" s="405" t="s">
        <v>3681</v>
      </c>
      <c r="B1590" t="s">
        <v>364</v>
      </c>
      <c r="C1590" s="406" t="s">
        <v>3682</v>
      </c>
      <c r="D1590" s="405" t="s">
        <v>1770</v>
      </c>
      <c r="E1590" s="405" t="s">
        <v>249</v>
      </c>
      <c r="F1590" s="405" t="s">
        <v>249</v>
      </c>
    </row>
    <row r="1591" spans="1:6" x14ac:dyDescent="0.25">
      <c r="A1591" s="405" t="s">
        <v>3683</v>
      </c>
      <c r="B1591" t="s">
        <v>364</v>
      </c>
      <c r="C1591" s="406" t="s">
        <v>3684</v>
      </c>
      <c r="D1591" s="405" t="s">
        <v>1770</v>
      </c>
      <c r="E1591" s="405" t="s">
        <v>437</v>
      </c>
      <c r="F1591" s="405" t="s">
        <v>249</v>
      </c>
    </row>
    <row r="1592" spans="1:6" x14ac:dyDescent="0.25">
      <c r="A1592" s="405" t="s">
        <v>3685</v>
      </c>
      <c r="B1592" t="s">
        <v>364</v>
      </c>
      <c r="C1592" s="406" t="s">
        <v>3686</v>
      </c>
      <c r="D1592" s="405" t="s">
        <v>1770</v>
      </c>
      <c r="E1592" s="405" t="s">
        <v>249</v>
      </c>
      <c r="F1592" s="405" t="s">
        <v>250</v>
      </c>
    </row>
    <row r="1593" spans="1:6" x14ac:dyDescent="0.25">
      <c r="A1593" s="405" t="s">
        <v>3687</v>
      </c>
      <c r="B1593" t="s">
        <v>364</v>
      </c>
      <c r="C1593" s="406" t="s">
        <v>3688</v>
      </c>
      <c r="D1593" s="405" t="s">
        <v>1770</v>
      </c>
      <c r="E1593" s="405" t="s">
        <v>249</v>
      </c>
      <c r="F1593" s="405" t="s">
        <v>249</v>
      </c>
    </row>
    <row r="1594" spans="1:6" x14ac:dyDescent="0.25">
      <c r="A1594" s="405" t="s">
        <v>3689</v>
      </c>
      <c r="B1594" t="s">
        <v>364</v>
      </c>
      <c r="C1594" s="406" t="s">
        <v>3690</v>
      </c>
      <c r="D1594" s="405" t="s">
        <v>1770</v>
      </c>
      <c r="E1594" s="405" t="s">
        <v>249</v>
      </c>
      <c r="F1594" s="405" t="s">
        <v>249</v>
      </c>
    </row>
    <row r="1595" spans="1:6" x14ac:dyDescent="0.25">
      <c r="A1595" s="405" t="s">
        <v>3691</v>
      </c>
      <c r="B1595" t="s">
        <v>364</v>
      </c>
      <c r="C1595" s="406" t="s">
        <v>3692</v>
      </c>
      <c r="D1595" s="405" t="s">
        <v>1770</v>
      </c>
      <c r="E1595" s="405" t="s">
        <v>249</v>
      </c>
      <c r="F1595" s="405" t="s">
        <v>249</v>
      </c>
    </row>
    <row r="1596" spans="1:6" x14ac:dyDescent="0.25">
      <c r="A1596" s="405" t="s">
        <v>3693</v>
      </c>
      <c r="B1596" t="s">
        <v>364</v>
      </c>
      <c r="C1596" s="406" t="s">
        <v>3694</v>
      </c>
      <c r="D1596" s="405" t="s">
        <v>1770</v>
      </c>
      <c r="E1596" s="405" t="s">
        <v>249</v>
      </c>
      <c r="F1596" s="405" t="s">
        <v>249</v>
      </c>
    </row>
    <row r="1597" spans="1:6" x14ac:dyDescent="0.25">
      <c r="A1597" s="405" t="s">
        <v>3695</v>
      </c>
      <c r="B1597" t="s">
        <v>364</v>
      </c>
      <c r="C1597" s="406" t="s">
        <v>3696</v>
      </c>
      <c r="D1597" s="405" t="s">
        <v>1770</v>
      </c>
      <c r="E1597" s="405" t="s">
        <v>249</v>
      </c>
      <c r="F1597" s="405" t="s">
        <v>249</v>
      </c>
    </row>
    <row r="1598" spans="1:6" x14ac:dyDescent="0.25">
      <c r="A1598" s="405" t="s">
        <v>3697</v>
      </c>
      <c r="B1598" t="s">
        <v>364</v>
      </c>
      <c r="C1598" s="406" t="s">
        <v>3698</v>
      </c>
      <c r="D1598" s="405" t="s">
        <v>1770</v>
      </c>
      <c r="E1598" s="405" t="s">
        <v>249</v>
      </c>
      <c r="F1598" s="405" t="s">
        <v>249</v>
      </c>
    </row>
    <row r="1599" spans="1:6" x14ac:dyDescent="0.25">
      <c r="A1599" s="405" t="s">
        <v>3699</v>
      </c>
      <c r="B1599" t="s">
        <v>363</v>
      </c>
      <c r="C1599" s="406" t="s">
        <v>3700</v>
      </c>
      <c r="D1599" s="405" t="s">
        <v>396</v>
      </c>
      <c r="E1599" s="405" t="s">
        <v>401</v>
      </c>
      <c r="F1599" s="405" t="s">
        <v>249</v>
      </c>
    </row>
    <row r="1600" spans="1:6" x14ac:dyDescent="0.25">
      <c r="A1600" s="405" t="s">
        <v>3701</v>
      </c>
      <c r="B1600" t="s">
        <v>364</v>
      </c>
      <c r="C1600" s="406" t="s">
        <v>3702</v>
      </c>
      <c r="D1600" s="405" t="s">
        <v>1770</v>
      </c>
      <c r="E1600" s="405" t="s">
        <v>249</v>
      </c>
      <c r="F1600" s="405" t="s">
        <v>249</v>
      </c>
    </row>
    <row r="1601" spans="1:6" x14ac:dyDescent="0.25">
      <c r="A1601" s="405" t="s">
        <v>3703</v>
      </c>
      <c r="B1601" t="s">
        <v>364</v>
      </c>
      <c r="C1601" s="406" t="s">
        <v>3704</v>
      </c>
      <c r="D1601" s="405" t="s">
        <v>1770</v>
      </c>
      <c r="E1601" s="405" t="s">
        <v>249</v>
      </c>
      <c r="F1601" s="405" t="s">
        <v>250</v>
      </c>
    </row>
    <row r="1602" spans="1:6" x14ac:dyDescent="0.25">
      <c r="A1602" s="405" t="s">
        <v>3705</v>
      </c>
      <c r="B1602" t="s">
        <v>364</v>
      </c>
      <c r="C1602" s="406" t="s">
        <v>3706</v>
      </c>
      <c r="D1602" s="405" t="s">
        <v>1770</v>
      </c>
      <c r="E1602" s="405" t="s">
        <v>249</v>
      </c>
      <c r="F1602" s="405" t="s">
        <v>249</v>
      </c>
    </row>
    <row r="1603" spans="1:6" x14ac:dyDescent="0.25">
      <c r="A1603" s="405" t="s">
        <v>3707</v>
      </c>
      <c r="B1603" t="s">
        <v>364</v>
      </c>
      <c r="C1603" s="406" t="s">
        <v>3708</v>
      </c>
      <c r="D1603" s="405" t="s">
        <v>1770</v>
      </c>
      <c r="E1603" s="405" t="s">
        <v>249</v>
      </c>
      <c r="F1603" s="405" t="s">
        <v>249</v>
      </c>
    </row>
    <row r="1604" spans="1:6" x14ac:dyDescent="0.25">
      <c r="A1604" s="405" t="s">
        <v>3709</v>
      </c>
      <c r="B1604" t="s">
        <v>364</v>
      </c>
      <c r="C1604" s="406" t="s">
        <v>3710</v>
      </c>
      <c r="D1604" s="405" t="s">
        <v>1770</v>
      </c>
      <c r="E1604" s="405" t="s">
        <v>249</v>
      </c>
      <c r="F1604" s="405" t="s">
        <v>249</v>
      </c>
    </row>
    <row r="1605" spans="1:6" x14ac:dyDescent="0.25">
      <c r="A1605" s="405" t="s">
        <v>3711</v>
      </c>
      <c r="B1605" t="s">
        <v>364</v>
      </c>
      <c r="C1605" s="406" t="s">
        <v>3712</v>
      </c>
      <c r="D1605" s="405" t="s">
        <v>1770</v>
      </c>
      <c r="E1605" s="405" t="s">
        <v>249</v>
      </c>
      <c r="F1605" s="405" t="s">
        <v>249</v>
      </c>
    </row>
    <row r="1606" spans="1:6" x14ac:dyDescent="0.25">
      <c r="A1606" s="405" t="s">
        <v>3713</v>
      </c>
      <c r="B1606" t="s">
        <v>364</v>
      </c>
      <c r="C1606" s="406" t="s">
        <v>3714</v>
      </c>
      <c r="D1606" s="405" t="s">
        <v>1770</v>
      </c>
      <c r="E1606" s="405" t="s">
        <v>249</v>
      </c>
      <c r="F1606" s="405" t="s">
        <v>249</v>
      </c>
    </row>
    <row r="1607" spans="1:6" x14ac:dyDescent="0.25">
      <c r="A1607" s="405" t="s">
        <v>3715</v>
      </c>
      <c r="B1607" t="s">
        <v>364</v>
      </c>
      <c r="C1607" s="406" t="s">
        <v>3716</v>
      </c>
      <c r="D1607" s="405" t="s">
        <v>1770</v>
      </c>
      <c r="E1607" s="405" t="s">
        <v>249</v>
      </c>
      <c r="F1607" s="405" t="s">
        <v>249</v>
      </c>
    </row>
    <row r="1608" spans="1:6" x14ac:dyDescent="0.25">
      <c r="A1608" s="405" t="s">
        <v>3717</v>
      </c>
      <c r="B1608" t="s">
        <v>364</v>
      </c>
      <c r="C1608" s="406" t="s">
        <v>3718</v>
      </c>
      <c r="D1608" s="405" t="s">
        <v>1770</v>
      </c>
      <c r="E1608" s="405" t="s">
        <v>249</v>
      </c>
      <c r="F1608" s="405" t="s">
        <v>249</v>
      </c>
    </row>
    <row r="1609" spans="1:6" x14ac:dyDescent="0.25">
      <c r="A1609" s="405" t="s">
        <v>3719</v>
      </c>
      <c r="B1609" t="s">
        <v>364</v>
      </c>
      <c r="C1609" s="406" t="s">
        <v>3720</v>
      </c>
      <c r="D1609" s="405" t="s">
        <v>1770</v>
      </c>
      <c r="E1609" s="405" t="s">
        <v>249</v>
      </c>
      <c r="F1609" s="405" t="s">
        <v>249</v>
      </c>
    </row>
    <row r="1610" spans="1:6" x14ac:dyDescent="0.25">
      <c r="A1610" s="405" t="s">
        <v>3721</v>
      </c>
      <c r="B1610" t="s">
        <v>364</v>
      </c>
      <c r="C1610" s="406" t="s">
        <v>3722</v>
      </c>
      <c r="D1610" s="405" t="s">
        <v>1770</v>
      </c>
      <c r="E1610" s="405" t="s">
        <v>249</v>
      </c>
      <c r="F1610" s="405" t="s">
        <v>250</v>
      </c>
    </row>
    <row r="1611" spans="1:6" x14ac:dyDescent="0.25">
      <c r="A1611" s="405" t="s">
        <v>3723</v>
      </c>
      <c r="B1611" t="s">
        <v>364</v>
      </c>
      <c r="C1611" s="406" t="s">
        <v>3724</v>
      </c>
      <c r="D1611" s="405" t="s">
        <v>1770</v>
      </c>
      <c r="E1611" s="405" t="s">
        <v>249</v>
      </c>
      <c r="F1611" s="405" t="s">
        <v>249</v>
      </c>
    </row>
    <row r="1612" spans="1:6" x14ac:dyDescent="0.25">
      <c r="A1612" s="405" t="s">
        <v>3725</v>
      </c>
      <c r="B1612" t="s">
        <v>364</v>
      </c>
      <c r="C1612" s="406" t="s">
        <v>3726</v>
      </c>
      <c r="D1612" s="405" t="s">
        <v>1770</v>
      </c>
      <c r="E1612" s="405" t="s">
        <v>249</v>
      </c>
      <c r="F1612" s="405" t="s">
        <v>249</v>
      </c>
    </row>
    <row r="1613" spans="1:6" x14ac:dyDescent="0.25">
      <c r="A1613" s="405" t="s">
        <v>3727</v>
      </c>
      <c r="B1613" t="s">
        <v>364</v>
      </c>
      <c r="C1613" s="406" t="s">
        <v>3728</v>
      </c>
      <c r="D1613" s="405" t="s">
        <v>1770</v>
      </c>
      <c r="E1613" s="405" t="s">
        <v>249</v>
      </c>
      <c r="F1613" s="405" t="s">
        <v>250</v>
      </c>
    </row>
    <row r="1614" spans="1:6" x14ac:dyDescent="0.25">
      <c r="A1614" s="405" t="s">
        <v>3729</v>
      </c>
      <c r="B1614" t="s">
        <v>364</v>
      </c>
      <c r="C1614" s="406" t="s">
        <v>3730</v>
      </c>
      <c r="D1614" s="405" t="s">
        <v>1770</v>
      </c>
      <c r="E1614" s="405" t="s">
        <v>249</v>
      </c>
      <c r="F1614" s="405" t="s">
        <v>249</v>
      </c>
    </row>
    <row r="1615" spans="1:6" x14ac:dyDescent="0.25">
      <c r="A1615" s="405" t="s">
        <v>3731</v>
      </c>
      <c r="B1615" t="s">
        <v>364</v>
      </c>
      <c r="C1615" s="406" t="s">
        <v>3732</v>
      </c>
      <c r="D1615" s="405" t="s">
        <v>1770</v>
      </c>
      <c r="E1615" s="405" t="s">
        <v>249</v>
      </c>
      <c r="F1615" s="405" t="s">
        <v>249</v>
      </c>
    </row>
    <row r="1616" spans="1:6" x14ac:dyDescent="0.25">
      <c r="A1616" s="405" t="s">
        <v>3733</v>
      </c>
      <c r="B1616" t="s">
        <v>364</v>
      </c>
      <c r="C1616" s="406" t="s">
        <v>3734</v>
      </c>
      <c r="D1616" s="405" t="s">
        <v>1770</v>
      </c>
      <c r="E1616" s="405" t="s">
        <v>249</v>
      </c>
      <c r="F1616" s="405" t="s">
        <v>249</v>
      </c>
    </row>
    <row r="1617" spans="1:6" x14ac:dyDescent="0.25">
      <c r="A1617" s="405" t="s">
        <v>3735</v>
      </c>
      <c r="B1617" t="s">
        <v>364</v>
      </c>
      <c r="C1617" s="406" t="s">
        <v>3736</v>
      </c>
      <c r="D1617" s="405" t="s">
        <v>1770</v>
      </c>
      <c r="E1617" s="405" t="s">
        <v>249</v>
      </c>
      <c r="F1617" s="405" t="s">
        <v>249</v>
      </c>
    </row>
    <row r="1618" spans="1:6" x14ac:dyDescent="0.25">
      <c r="A1618" s="405" t="s">
        <v>3737</v>
      </c>
      <c r="B1618" t="s">
        <v>364</v>
      </c>
      <c r="C1618" s="406" t="s">
        <v>3738</v>
      </c>
      <c r="D1618" s="405" t="s">
        <v>1770</v>
      </c>
      <c r="E1618" s="405" t="s">
        <v>249</v>
      </c>
      <c r="F1618" s="405" t="s">
        <v>249</v>
      </c>
    </row>
    <row r="1619" spans="1:6" x14ac:dyDescent="0.25">
      <c r="A1619" s="405" t="s">
        <v>3739</v>
      </c>
      <c r="B1619" t="s">
        <v>364</v>
      </c>
      <c r="C1619" s="406" t="s">
        <v>3740</v>
      </c>
      <c r="D1619" s="405" t="s">
        <v>1770</v>
      </c>
      <c r="E1619" s="405" t="s">
        <v>249</v>
      </c>
      <c r="F1619" s="405" t="s">
        <v>250</v>
      </c>
    </row>
    <row r="1620" spans="1:6" x14ac:dyDescent="0.25">
      <c r="A1620" s="405" t="s">
        <v>3741</v>
      </c>
      <c r="B1620" t="s">
        <v>364</v>
      </c>
      <c r="C1620" s="406" t="s">
        <v>3742</v>
      </c>
      <c r="D1620" s="405" t="s">
        <v>1770</v>
      </c>
      <c r="E1620" s="405" t="s">
        <v>249</v>
      </c>
      <c r="F1620" s="405" t="s">
        <v>249</v>
      </c>
    </row>
    <row r="1621" spans="1:6" x14ac:dyDescent="0.25">
      <c r="A1621" s="405" t="s">
        <v>3743</v>
      </c>
      <c r="B1621" t="s">
        <v>364</v>
      </c>
      <c r="C1621" s="406" t="s">
        <v>3744</v>
      </c>
      <c r="D1621" s="405" t="s">
        <v>1770</v>
      </c>
      <c r="E1621" s="405" t="s">
        <v>249</v>
      </c>
      <c r="F1621" s="405" t="s">
        <v>249</v>
      </c>
    </row>
    <row r="1622" spans="1:6" x14ac:dyDescent="0.25">
      <c r="A1622" s="405" t="s">
        <v>3745</v>
      </c>
      <c r="B1622" t="s">
        <v>364</v>
      </c>
      <c r="C1622" s="406" t="s">
        <v>3746</v>
      </c>
      <c r="D1622" s="405" t="s">
        <v>1770</v>
      </c>
      <c r="E1622" s="405" t="s">
        <v>249</v>
      </c>
      <c r="F1622" s="405" t="s">
        <v>249</v>
      </c>
    </row>
    <row r="1623" spans="1:6" x14ac:dyDescent="0.25">
      <c r="A1623" s="405" t="s">
        <v>3747</v>
      </c>
      <c r="B1623" t="s">
        <v>364</v>
      </c>
      <c r="C1623" s="406" t="s">
        <v>3748</v>
      </c>
      <c r="D1623" s="405" t="s">
        <v>1770</v>
      </c>
      <c r="E1623" s="405" t="s">
        <v>249</v>
      </c>
      <c r="F1623" s="405" t="s">
        <v>249</v>
      </c>
    </row>
    <row r="1624" spans="1:6" x14ac:dyDescent="0.25">
      <c r="A1624" s="405" t="s">
        <v>3749</v>
      </c>
      <c r="B1624" t="s">
        <v>364</v>
      </c>
      <c r="C1624" s="406" t="s">
        <v>3750</v>
      </c>
      <c r="D1624" s="405" t="s">
        <v>1770</v>
      </c>
      <c r="E1624" s="405" t="s">
        <v>249</v>
      </c>
      <c r="F1624" s="405" t="s">
        <v>249</v>
      </c>
    </row>
    <row r="1625" spans="1:6" x14ac:dyDescent="0.25">
      <c r="A1625" s="405" t="s">
        <v>3751</v>
      </c>
      <c r="B1625" t="s">
        <v>364</v>
      </c>
      <c r="C1625" s="406" t="s">
        <v>3752</v>
      </c>
      <c r="D1625" s="405" t="s">
        <v>1770</v>
      </c>
      <c r="E1625" s="405" t="s">
        <v>249</v>
      </c>
      <c r="F1625" s="405" t="s">
        <v>249</v>
      </c>
    </row>
    <row r="1626" spans="1:6" x14ac:dyDescent="0.25">
      <c r="A1626" s="405" t="s">
        <v>3753</v>
      </c>
      <c r="B1626" t="s">
        <v>364</v>
      </c>
      <c r="C1626" s="406" t="s">
        <v>3754</v>
      </c>
      <c r="D1626" s="405" t="s">
        <v>1770</v>
      </c>
      <c r="E1626" s="405" t="s">
        <v>249</v>
      </c>
      <c r="F1626" s="405" t="s">
        <v>249</v>
      </c>
    </row>
    <row r="1627" spans="1:6" x14ac:dyDescent="0.25">
      <c r="A1627" s="405" t="s">
        <v>3755</v>
      </c>
      <c r="B1627" t="s">
        <v>364</v>
      </c>
      <c r="C1627" s="406" t="s">
        <v>3756</v>
      </c>
      <c r="D1627" s="405" t="s">
        <v>1770</v>
      </c>
      <c r="E1627" s="405" t="s">
        <v>249</v>
      </c>
      <c r="F1627" s="405" t="s">
        <v>249</v>
      </c>
    </row>
    <row r="1628" spans="1:6" x14ac:dyDescent="0.25">
      <c r="A1628" s="405" t="s">
        <v>3757</v>
      </c>
      <c r="B1628" t="s">
        <v>364</v>
      </c>
      <c r="C1628" s="406" t="s">
        <v>3758</v>
      </c>
      <c r="D1628" s="405" t="s">
        <v>1770</v>
      </c>
      <c r="E1628" s="405" t="s">
        <v>249</v>
      </c>
      <c r="F1628" s="405" t="s">
        <v>249</v>
      </c>
    </row>
    <row r="1629" spans="1:6" x14ac:dyDescent="0.25">
      <c r="A1629" s="405" t="s">
        <v>3759</v>
      </c>
      <c r="B1629" t="s">
        <v>364</v>
      </c>
      <c r="C1629" s="406" t="s">
        <v>3760</v>
      </c>
      <c r="D1629" s="405" t="s">
        <v>1770</v>
      </c>
      <c r="E1629" s="405" t="s">
        <v>249</v>
      </c>
      <c r="F1629" s="405" t="s">
        <v>249</v>
      </c>
    </row>
    <row r="1630" spans="1:6" x14ac:dyDescent="0.25">
      <c r="A1630" s="405" t="s">
        <v>3761</v>
      </c>
      <c r="B1630" t="s">
        <v>364</v>
      </c>
      <c r="C1630" s="406" t="s">
        <v>3762</v>
      </c>
      <c r="D1630" s="405" t="s">
        <v>1770</v>
      </c>
      <c r="E1630" s="405" t="s">
        <v>249</v>
      </c>
      <c r="F1630" s="405" t="s">
        <v>249</v>
      </c>
    </row>
    <row r="1631" spans="1:6" x14ac:dyDescent="0.25">
      <c r="A1631" s="405" t="s">
        <v>3763</v>
      </c>
      <c r="B1631" t="s">
        <v>364</v>
      </c>
      <c r="C1631" s="406" t="s">
        <v>3764</v>
      </c>
      <c r="D1631" s="405" t="s">
        <v>1770</v>
      </c>
      <c r="E1631" s="405" t="s">
        <v>249</v>
      </c>
      <c r="F1631" s="405" t="s">
        <v>249</v>
      </c>
    </row>
    <row r="1632" spans="1:6" x14ac:dyDescent="0.25">
      <c r="A1632" s="405" t="s">
        <v>3765</v>
      </c>
      <c r="B1632" t="s">
        <v>364</v>
      </c>
      <c r="C1632" s="406" t="s">
        <v>3766</v>
      </c>
      <c r="D1632" s="405" t="s">
        <v>1770</v>
      </c>
      <c r="E1632" s="405" t="s">
        <v>249</v>
      </c>
      <c r="F1632" s="405" t="s">
        <v>249</v>
      </c>
    </row>
    <row r="1633" spans="1:6" x14ac:dyDescent="0.25">
      <c r="A1633" s="405" t="s">
        <v>3767</v>
      </c>
      <c r="B1633" t="s">
        <v>364</v>
      </c>
      <c r="C1633" s="406" t="s">
        <v>3768</v>
      </c>
      <c r="D1633" s="405" t="s">
        <v>1770</v>
      </c>
      <c r="E1633" s="405" t="s">
        <v>249</v>
      </c>
      <c r="F1633" s="405" t="s">
        <v>249</v>
      </c>
    </row>
    <row r="1634" spans="1:6" x14ac:dyDescent="0.25">
      <c r="A1634" s="405" t="s">
        <v>3769</v>
      </c>
      <c r="B1634" t="s">
        <v>364</v>
      </c>
      <c r="C1634" s="406" t="s">
        <v>3770</v>
      </c>
      <c r="D1634" s="405" t="s">
        <v>1770</v>
      </c>
      <c r="E1634" s="405" t="s">
        <v>249</v>
      </c>
      <c r="F1634" s="405" t="s">
        <v>249</v>
      </c>
    </row>
    <row r="1635" spans="1:6" x14ac:dyDescent="0.25">
      <c r="A1635" s="405" t="s">
        <v>3771</v>
      </c>
      <c r="B1635" t="s">
        <v>364</v>
      </c>
      <c r="C1635" s="406" t="s">
        <v>3772</v>
      </c>
      <c r="D1635" s="405" t="s">
        <v>1770</v>
      </c>
      <c r="E1635" s="405" t="s">
        <v>249</v>
      </c>
      <c r="F1635" s="405" t="s">
        <v>249</v>
      </c>
    </row>
    <row r="1636" spans="1:6" x14ac:dyDescent="0.25">
      <c r="A1636" s="405" t="s">
        <v>3773</v>
      </c>
      <c r="B1636" t="s">
        <v>364</v>
      </c>
      <c r="C1636" s="406" t="s">
        <v>3774</v>
      </c>
      <c r="D1636" s="405" t="s">
        <v>1770</v>
      </c>
      <c r="E1636" s="405" t="s">
        <v>249</v>
      </c>
      <c r="F1636" s="405" t="s">
        <v>249</v>
      </c>
    </row>
    <row r="1637" spans="1:6" x14ac:dyDescent="0.25">
      <c r="A1637" s="405" t="s">
        <v>3775</v>
      </c>
      <c r="B1637" t="s">
        <v>364</v>
      </c>
      <c r="C1637" s="406" t="s">
        <v>3776</v>
      </c>
      <c r="D1637" s="405" t="s">
        <v>1770</v>
      </c>
      <c r="E1637" s="405" t="s">
        <v>249</v>
      </c>
      <c r="F1637" s="405" t="s">
        <v>249</v>
      </c>
    </row>
    <row r="1638" spans="1:6" x14ac:dyDescent="0.25">
      <c r="A1638" s="405" t="s">
        <v>3777</v>
      </c>
      <c r="B1638" t="s">
        <v>364</v>
      </c>
      <c r="C1638" s="406" t="s">
        <v>3778</v>
      </c>
      <c r="D1638" s="405" t="s">
        <v>1770</v>
      </c>
      <c r="E1638" s="405" t="s">
        <v>249</v>
      </c>
      <c r="F1638" s="405" t="s">
        <v>249</v>
      </c>
    </row>
    <row r="1639" spans="1:6" x14ac:dyDescent="0.25">
      <c r="A1639" s="405" t="s">
        <v>3779</v>
      </c>
      <c r="B1639" t="s">
        <v>364</v>
      </c>
      <c r="C1639" s="406" t="s">
        <v>3780</v>
      </c>
      <c r="D1639" s="405" t="s">
        <v>1770</v>
      </c>
      <c r="E1639" s="405" t="s">
        <v>249</v>
      </c>
      <c r="F1639" s="405" t="s">
        <v>249</v>
      </c>
    </row>
    <row r="1640" spans="1:6" x14ac:dyDescent="0.25">
      <c r="A1640" s="405" t="s">
        <v>3781</v>
      </c>
      <c r="B1640" t="s">
        <v>364</v>
      </c>
      <c r="C1640" s="406" t="s">
        <v>3782</v>
      </c>
      <c r="D1640" s="405" t="s">
        <v>1770</v>
      </c>
      <c r="E1640" s="405" t="s">
        <v>249</v>
      </c>
      <c r="F1640" s="405" t="s">
        <v>249</v>
      </c>
    </row>
    <row r="1641" spans="1:6" x14ac:dyDescent="0.25">
      <c r="A1641" s="405" t="s">
        <v>3783</v>
      </c>
      <c r="B1641" t="s">
        <v>364</v>
      </c>
      <c r="C1641" s="406" t="s">
        <v>3784</v>
      </c>
      <c r="D1641" s="405" t="s">
        <v>1770</v>
      </c>
      <c r="E1641" s="405" t="s">
        <v>249</v>
      </c>
      <c r="F1641" s="405" t="s">
        <v>249</v>
      </c>
    </row>
    <row r="1642" spans="1:6" x14ac:dyDescent="0.25">
      <c r="A1642" s="405" t="s">
        <v>3785</v>
      </c>
      <c r="B1642" t="s">
        <v>364</v>
      </c>
      <c r="C1642" s="406" t="s">
        <v>3786</v>
      </c>
      <c r="D1642" s="405" t="s">
        <v>1770</v>
      </c>
      <c r="E1642" s="405" t="s">
        <v>249</v>
      </c>
      <c r="F1642" s="405" t="s">
        <v>249</v>
      </c>
    </row>
    <row r="1643" spans="1:6" x14ac:dyDescent="0.25">
      <c r="A1643" s="405" t="s">
        <v>3787</v>
      </c>
      <c r="B1643" t="s">
        <v>364</v>
      </c>
      <c r="C1643" s="406" t="s">
        <v>3788</v>
      </c>
      <c r="D1643" s="405" t="s">
        <v>1770</v>
      </c>
      <c r="E1643" s="405" t="s">
        <v>249</v>
      </c>
      <c r="F1643" s="405" t="s">
        <v>249</v>
      </c>
    </row>
    <row r="1644" spans="1:6" x14ac:dyDescent="0.25">
      <c r="A1644" s="405" t="s">
        <v>3789</v>
      </c>
      <c r="B1644" t="s">
        <v>364</v>
      </c>
      <c r="C1644" s="406" t="s">
        <v>3790</v>
      </c>
      <c r="D1644" s="405" t="s">
        <v>1770</v>
      </c>
      <c r="E1644" s="405" t="s">
        <v>249</v>
      </c>
      <c r="F1644" s="405" t="s">
        <v>249</v>
      </c>
    </row>
    <row r="1645" spans="1:6" x14ac:dyDescent="0.25">
      <c r="A1645" s="405" t="s">
        <v>3791</v>
      </c>
      <c r="B1645" t="s">
        <v>364</v>
      </c>
      <c r="C1645" s="406" t="s">
        <v>3792</v>
      </c>
      <c r="D1645" s="405" t="s">
        <v>1770</v>
      </c>
      <c r="E1645" s="405" t="s">
        <v>249</v>
      </c>
      <c r="F1645" s="405" t="s">
        <v>249</v>
      </c>
    </row>
    <row r="1646" spans="1:6" x14ac:dyDescent="0.25">
      <c r="A1646" s="405" t="s">
        <v>3793</v>
      </c>
      <c r="B1646" t="s">
        <v>364</v>
      </c>
      <c r="C1646" s="406" t="s">
        <v>3794</v>
      </c>
      <c r="D1646" s="405" t="s">
        <v>1770</v>
      </c>
      <c r="E1646" s="405" t="s">
        <v>249</v>
      </c>
      <c r="F1646" s="405" t="s">
        <v>249</v>
      </c>
    </row>
    <row r="1647" spans="1:6" x14ac:dyDescent="0.25">
      <c r="A1647" s="405" t="s">
        <v>3795</v>
      </c>
      <c r="B1647" t="s">
        <v>364</v>
      </c>
      <c r="C1647" s="406" t="s">
        <v>3796</v>
      </c>
      <c r="D1647" s="405" t="s">
        <v>1770</v>
      </c>
      <c r="E1647" s="405" t="s">
        <v>249</v>
      </c>
      <c r="F1647" s="405" t="s">
        <v>249</v>
      </c>
    </row>
    <row r="1648" spans="1:6" x14ac:dyDescent="0.25">
      <c r="A1648" s="405" t="s">
        <v>3797</v>
      </c>
      <c r="B1648" t="s">
        <v>364</v>
      </c>
      <c r="C1648" s="406" t="s">
        <v>3798</v>
      </c>
      <c r="D1648" s="405" t="s">
        <v>1770</v>
      </c>
      <c r="E1648" s="405" t="s">
        <v>249</v>
      </c>
      <c r="F1648" s="405" t="s">
        <v>249</v>
      </c>
    </row>
    <row r="1649" spans="1:6" x14ac:dyDescent="0.25">
      <c r="A1649" s="405" t="s">
        <v>3799</v>
      </c>
      <c r="B1649" t="s">
        <v>364</v>
      </c>
      <c r="C1649" s="406" t="s">
        <v>3800</v>
      </c>
      <c r="D1649" s="405" t="s">
        <v>1770</v>
      </c>
      <c r="E1649" s="405" t="s">
        <v>249</v>
      </c>
      <c r="F1649" s="405" t="s">
        <v>249</v>
      </c>
    </row>
    <row r="1650" spans="1:6" x14ac:dyDescent="0.25">
      <c r="A1650" s="405" t="s">
        <v>3801</v>
      </c>
      <c r="B1650" t="s">
        <v>364</v>
      </c>
      <c r="C1650" s="406" t="s">
        <v>3802</v>
      </c>
      <c r="D1650" s="405" t="s">
        <v>1770</v>
      </c>
      <c r="E1650" s="405" t="s">
        <v>249</v>
      </c>
      <c r="F1650" s="405" t="s">
        <v>249</v>
      </c>
    </row>
    <row r="1651" spans="1:6" x14ac:dyDescent="0.25">
      <c r="A1651" s="405" t="s">
        <v>3803</v>
      </c>
      <c r="B1651" t="s">
        <v>364</v>
      </c>
      <c r="C1651" s="406" t="s">
        <v>3804</v>
      </c>
      <c r="D1651" s="405" t="s">
        <v>1770</v>
      </c>
      <c r="E1651" s="405" t="s">
        <v>249</v>
      </c>
      <c r="F1651" s="405" t="s">
        <v>249</v>
      </c>
    </row>
    <row r="1652" spans="1:6" x14ac:dyDescent="0.25">
      <c r="A1652" s="405" t="s">
        <v>3805</v>
      </c>
      <c r="B1652" t="s">
        <v>364</v>
      </c>
      <c r="C1652" s="406" t="s">
        <v>3806</v>
      </c>
      <c r="D1652" s="405" t="s">
        <v>1770</v>
      </c>
      <c r="E1652" s="405" t="s">
        <v>249</v>
      </c>
      <c r="F1652" s="405" t="s">
        <v>249</v>
      </c>
    </row>
    <row r="1653" spans="1:6" x14ac:dyDescent="0.25">
      <c r="A1653" s="405" t="s">
        <v>3807</v>
      </c>
      <c r="B1653" t="s">
        <v>364</v>
      </c>
      <c r="C1653" s="406" t="s">
        <v>3808</v>
      </c>
      <c r="D1653" s="405" t="s">
        <v>1770</v>
      </c>
      <c r="E1653" s="405" t="s">
        <v>249</v>
      </c>
      <c r="F1653" s="405" t="s">
        <v>1983</v>
      </c>
    </row>
    <row r="1654" spans="1:6" x14ac:dyDescent="0.25">
      <c r="A1654" s="405" t="s">
        <v>3818</v>
      </c>
      <c r="B1654" t="s">
        <v>364</v>
      </c>
      <c r="C1654" s="406" t="s">
        <v>3819</v>
      </c>
      <c r="D1654" s="405" t="s">
        <v>798</v>
      </c>
      <c r="E1654" s="405" t="s">
        <v>798</v>
      </c>
      <c r="F1654" s="405" t="s">
        <v>249</v>
      </c>
    </row>
    <row r="1655" spans="1:6" x14ac:dyDescent="0.25">
      <c r="A1655" s="405" t="s">
        <v>3820</v>
      </c>
      <c r="B1655" t="s">
        <v>364</v>
      </c>
      <c r="C1655" s="406" t="s">
        <v>3821</v>
      </c>
      <c r="D1655" s="405" t="s">
        <v>798</v>
      </c>
      <c r="E1655" s="405" t="s">
        <v>798</v>
      </c>
      <c r="F1655" s="405" t="s">
        <v>249</v>
      </c>
    </row>
    <row r="1656" spans="1:6" x14ac:dyDescent="0.25">
      <c r="A1656" s="405" t="s">
        <v>3822</v>
      </c>
      <c r="B1656" t="s">
        <v>364</v>
      </c>
      <c r="C1656" s="406" t="s">
        <v>3823</v>
      </c>
      <c r="D1656" s="405" t="s">
        <v>1770</v>
      </c>
      <c r="E1656" s="405" t="s">
        <v>249</v>
      </c>
      <c r="F1656" s="405" t="s">
        <v>249</v>
      </c>
    </row>
    <row r="1657" spans="1:6" x14ac:dyDescent="0.25">
      <c r="A1657" s="405" t="s">
        <v>3824</v>
      </c>
      <c r="B1657" t="s">
        <v>364</v>
      </c>
      <c r="C1657" s="406" t="s">
        <v>3825</v>
      </c>
      <c r="D1657" s="405" t="s">
        <v>798</v>
      </c>
      <c r="E1657" s="405" t="s">
        <v>798</v>
      </c>
      <c r="F1657" s="405" t="s">
        <v>1983</v>
      </c>
    </row>
    <row r="1658" spans="1:6" x14ac:dyDescent="0.25">
      <c r="A1658" s="405" t="s">
        <v>3826</v>
      </c>
      <c r="B1658" t="s">
        <v>364</v>
      </c>
      <c r="C1658" s="406" t="s">
        <v>3827</v>
      </c>
      <c r="D1658" s="405" t="s">
        <v>798</v>
      </c>
      <c r="E1658" s="405" t="s">
        <v>798</v>
      </c>
      <c r="F1658" s="405" t="s">
        <v>249</v>
      </c>
    </row>
    <row r="1659" spans="1:6" x14ac:dyDescent="0.25">
      <c r="A1659" s="405" t="s">
        <v>3828</v>
      </c>
      <c r="B1659" t="s">
        <v>364</v>
      </c>
      <c r="C1659" s="406" t="s">
        <v>3829</v>
      </c>
      <c r="D1659" s="405" t="s">
        <v>1770</v>
      </c>
      <c r="E1659" s="405" t="s">
        <v>798</v>
      </c>
      <c r="F1659" s="405" t="s">
        <v>249</v>
      </c>
    </row>
    <row r="1660" spans="1:6" x14ac:dyDescent="0.25">
      <c r="A1660" s="405" t="s">
        <v>3830</v>
      </c>
      <c r="B1660" t="s">
        <v>364</v>
      </c>
      <c r="C1660" s="406" t="s">
        <v>3831</v>
      </c>
      <c r="D1660" s="405" t="s">
        <v>1770</v>
      </c>
      <c r="E1660" s="405" t="s">
        <v>798</v>
      </c>
      <c r="F1660" s="405" t="s">
        <v>249</v>
      </c>
    </row>
    <row r="1661" spans="1:6" x14ac:dyDescent="0.25">
      <c r="A1661" s="405" t="s">
        <v>3832</v>
      </c>
      <c r="B1661" t="s">
        <v>363</v>
      </c>
      <c r="C1661" s="406" t="s">
        <v>3833</v>
      </c>
      <c r="D1661" s="405" t="s">
        <v>396</v>
      </c>
      <c r="E1661" s="405" t="s">
        <v>401</v>
      </c>
      <c r="F1661" s="405" t="s">
        <v>249</v>
      </c>
    </row>
    <row r="1662" spans="1:6" x14ac:dyDescent="0.25">
      <c r="A1662" s="405" t="s">
        <v>3834</v>
      </c>
      <c r="B1662" t="s">
        <v>364</v>
      </c>
      <c r="C1662" s="406" t="s">
        <v>3835</v>
      </c>
      <c r="D1662" s="405" t="s">
        <v>798</v>
      </c>
      <c r="E1662" s="405" t="s">
        <v>798</v>
      </c>
      <c r="F1662" s="405" t="s">
        <v>249</v>
      </c>
    </row>
    <row r="1663" spans="1:6" x14ac:dyDescent="0.25">
      <c r="A1663" s="405" t="s">
        <v>3836</v>
      </c>
      <c r="B1663" t="s">
        <v>364</v>
      </c>
      <c r="C1663" s="406" t="s">
        <v>3837</v>
      </c>
      <c r="D1663" s="405" t="s">
        <v>1770</v>
      </c>
      <c r="E1663" s="405" t="s">
        <v>798</v>
      </c>
      <c r="F1663" s="405" t="s">
        <v>249</v>
      </c>
    </row>
    <row r="1664" spans="1:6" x14ac:dyDescent="0.25">
      <c r="A1664" s="405" t="s">
        <v>3840</v>
      </c>
      <c r="B1664" t="s">
        <v>364</v>
      </c>
      <c r="C1664" s="406" t="s">
        <v>3841</v>
      </c>
      <c r="D1664" s="405" t="s">
        <v>1770</v>
      </c>
      <c r="E1664" s="405" t="s">
        <v>249</v>
      </c>
      <c r="F1664" s="405" t="s">
        <v>249</v>
      </c>
    </row>
    <row r="1665" spans="1:6" x14ac:dyDescent="0.25">
      <c r="A1665" s="405" t="s">
        <v>3842</v>
      </c>
      <c r="B1665" t="s">
        <v>364</v>
      </c>
      <c r="C1665" s="406" t="s">
        <v>3843</v>
      </c>
      <c r="D1665" s="405" t="s">
        <v>1770</v>
      </c>
      <c r="E1665" s="405" t="s">
        <v>249</v>
      </c>
      <c r="F1665" s="405" t="s">
        <v>249</v>
      </c>
    </row>
    <row r="1666" spans="1:6" x14ac:dyDescent="0.25">
      <c r="A1666" s="405" t="s">
        <v>3844</v>
      </c>
      <c r="B1666" t="s">
        <v>364</v>
      </c>
      <c r="C1666" s="406" t="s">
        <v>3845</v>
      </c>
      <c r="D1666" s="405" t="s">
        <v>1770</v>
      </c>
      <c r="E1666" s="405" t="s">
        <v>249</v>
      </c>
      <c r="F1666" s="405" t="s">
        <v>249</v>
      </c>
    </row>
    <row r="1667" spans="1:6" x14ac:dyDescent="0.25">
      <c r="A1667" s="405" t="s">
        <v>3846</v>
      </c>
      <c r="B1667" t="s">
        <v>364</v>
      </c>
      <c r="C1667" s="406" t="s">
        <v>3847</v>
      </c>
      <c r="D1667" s="405" t="s">
        <v>1770</v>
      </c>
      <c r="E1667" s="405" t="s">
        <v>1983</v>
      </c>
      <c r="F1667" s="405" t="s">
        <v>249</v>
      </c>
    </row>
    <row r="1668" spans="1:6" x14ac:dyDescent="0.25">
      <c r="A1668" s="405" t="s">
        <v>3848</v>
      </c>
      <c r="B1668" t="s">
        <v>364</v>
      </c>
      <c r="C1668" s="406" t="s">
        <v>3849</v>
      </c>
      <c r="D1668" s="405" t="s">
        <v>1770</v>
      </c>
      <c r="E1668" s="405" t="s">
        <v>1983</v>
      </c>
      <c r="F1668" s="405" t="s">
        <v>249</v>
      </c>
    </row>
    <row r="1669" spans="1:6" x14ac:dyDescent="0.25">
      <c r="A1669" s="405" t="s">
        <v>3852</v>
      </c>
      <c r="B1669" t="s">
        <v>364</v>
      </c>
      <c r="C1669" s="406" t="s">
        <v>3853</v>
      </c>
      <c r="D1669" s="405" t="s">
        <v>1770</v>
      </c>
      <c r="E1669" s="405" t="s">
        <v>426</v>
      </c>
      <c r="F1669" s="405" t="s">
        <v>250</v>
      </c>
    </row>
    <row r="1670" spans="1:6" x14ac:dyDescent="0.25">
      <c r="A1670" s="405" t="s">
        <v>3854</v>
      </c>
      <c r="B1670" t="s">
        <v>364</v>
      </c>
      <c r="C1670" s="406" t="s">
        <v>3855</v>
      </c>
      <c r="D1670" s="405" t="s">
        <v>1770</v>
      </c>
      <c r="E1670" s="405" t="s">
        <v>426</v>
      </c>
      <c r="F1670" s="405" t="s">
        <v>249</v>
      </c>
    </row>
    <row r="1671" spans="1:6" x14ac:dyDescent="0.25">
      <c r="A1671" s="405" t="s">
        <v>3856</v>
      </c>
      <c r="B1671" t="s">
        <v>364</v>
      </c>
      <c r="C1671" s="406" t="s">
        <v>3857</v>
      </c>
      <c r="D1671" s="405" t="s">
        <v>1770</v>
      </c>
      <c r="E1671" s="405" t="s">
        <v>426</v>
      </c>
      <c r="F1671" s="405" t="s">
        <v>250</v>
      </c>
    </row>
    <row r="1672" spans="1:6" x14ac:dyDescent="0.25">
      <c r="A1672" s="405" t="s">
        <v>3858</v>
      </c>
      <c r="B1672" t="s">
        <v>364</v>
      </c>
      <c r="C1672" s="406" t="s">
        <v>2739</v>
      </c>
      <c r="D1672" s="405" t="s">
        <v>1770</v>
      </c>
      <c r="E1672" s="405" t="s">
        <v>426</v>
      </c>
      <c r="F1672" s="405" t="s">
        <v>249</v>
      </c>
    </row>
    <row r="1673" spans="1:6" x14ac:dyDescent="0.25">
      <c r="A1673" s="405" t="s">
        <v>3859</v>
      </c>
      <c r="B1673" t="s">
        <v>364</v>
      </c>
      <c r="C1673" s="406" t="s">
        <v>3860</v>
      </c>
      <c r="D1673" s="405" t="s">
        <v>1770</v>
      </c>
      <c r="E1673" s="405" t="s">
        <v>426</v>
      </c>
      <c r="F1673" s="405" t="s">
        <v>249</v>
      </c>
    </row>
    <row r="1674" spans="1:6" x14ac:dyDescent="0.25">
      <c r="A1674" s="405" t="s">
        <v>3861</v>
      </c>
      <c r="B1674" t="s">
        <v>364</v>
      </c>
      <c r="C1674" s="406" t="s">
        <v>1436</v>
      </c>
      <c r="D1674" s="405" t="s">
        <v>1770</v>
      </c>
      <c r="E1674" s="405" t="s">
        <v>426</v>
      </c>
      <c r="F1674" s="405" t="s">
        <v>249</v>
      </c>
    </row>
    <row r="1675" spans="1:6" x14ac:dyDescent="0.25">
      <c r="A1675" s="405" t="s">
        <v>3862</v>
      </c>
      <c r="B1675" t="s">
        <v>364</v>
      </c>
      <c r="C1675" s="406" t="s">
        <v>3863</v>
      </c>
      <c r="D1675" s="405" t="s">
        <v>1770</v>
      </c>
      <c r="E1675" s="405" t="s">
        <v>426</v>
      </c>
      <c r="F1675" s="405" t="s">
        <v>249</v>
      </c>
    </row>
    <row r="1676" spans="1:6" x14ac:dyDescent="0.25">
      <c r="A1676" s="405" t="s">
        <v>3864</v>
      </c>
      <c r="B1676" t="s">
        <v>364</v>
      </c>
      <c r="C1676" s="406" t="s">
        <v>3865</v>
      </c>
      <c r="D1676" s="405" t="s">
        <v>1770</v>
      </c>
      <c r="E1676" s="405" t="s">
        <v>426</v>
      </c>
      <c r="F1676" s="405" t="s">
        <v>249</v>
      </c>
    </row>
    <row r="1677" spans="1:6" x14ac:dyDescent="0.25">
      <c r="A1677" s="405" t="s">
        <v>3866</v>
      </c>
      <c r="B1677" t="s">
        <v>364</v>
      </c>
      <c r="C1677" s="406" t="s">
        <v>3867</v>
      </c>
      <c r="D1677" s="405" t="s">
        <v>1770</v>
      </c>
      <c r="E1677" s="405" t="s">
        <v>426</v>
      </c>
      <c r="F1677" s="405" t="s">
        <v>249</v>
      </c>
    </row>
    <row r="1678" spans="1:6" x14ac:dyDescent="0.25">
      <c r="A1678" s="405" t="s">
        <v>3868</v>
      </c>
      <c r="B1678" t="s">
        <v>364</v>
      </c>
      <c r="C1678" s="406" t="s">
        <v>3869</v>
      </c>
      <c r="D1678" s="405" t="s">
        <v>1770</v>
      </c>
      <c r="E1678" s="405" t="s">
        <v>426</v>
      </c>
      <c r="F1678" s="405" t="s">
        <v>249</v>
      </c>
    </row>
    <row r="1679" spans="1:6" x14ac:dyDescent="0.25">
      <c r="A1679" s="405" t="s">
        <v>3870</v>
      </c>
      <c r="B1679" t="s">
        <v>364</v>
      </c>
      <c r="C1679" s="406" t="s">
        <v>3871</v>
      </c>
      <c r="D1679" s="405" t="s">
        <v>1770</v>
      </c>
      <c r="E1679" s="405" t="s">
        <v>426</v>
      </c>
      <c r="F1679" s="405" t="s">
        <v>249</v>
      </c>
    </row>
    <row r="1680" spans="1:6" x14ac:dyDescent="0.25">
      <c r="A1680" s="405" t="s">
        <v>3872</v>
      </c>
      <c r="B1680" t="s">
        <v>364</v>
      </c>
      <c r="C1680" s="406" t="s">
        <v>3873</v>
      </c>
      <c r="D1680" s="405" t="s">
        <v>1770</v>
      </c>
      <c r="E1680" s="405" t="s">
        <v>426</v>
      </c>
      <c r="F1680" s="405" t="s">
        <v>249</v>
      </c>
    </row>
    <row r="1681" spans="1:6" x14ac:dyDescent="0.25">
      <c r="A1681" s="405" t="s">
        <v>3874</v>
      </c>
      <c r="B1681" t="s">
        <v>364</v>
      </c>
      <c r="C1681" s="406" t="s">
        <v>3875</v>
      </c>
      <c r="D1681" s="405" t="s">
        <v>1770</v>
      </c>
      <c r="E1681" s="405" t="s">
        <v>426</v>
      </c>
      <c r="F1681" s="405" t="s">
        <v>249</v>
      </c>
    </row>
    <row r="1682" spans="1:6" x14ac:dyDescent="0.25">
      <c r="A1682" s="405" t="s">
        <v>3884</v>
      </c>
      <c r="B1682" t="s">
        <v>364</v>
      </c>
      <c r="C1682" s="406" t="s">
        <v>3885</v>
      </c>
      <c r="D1682" s="405" t="s">
        <v>1770</v>
      </c>
      <c r="E1682" s="405" t="s">
        <v>437</v>
      </c>
      <c r="F1682" s="405" t="s">
        <v>249</v>
      </c>
    </row>
    <row r="1683" spans="1:6" x14ac:dyDescent="0.25">
      <c r="A1683" s="405" t="s">
        <v>3886</v>
      </c>
      <c r="B1683" t="s">
        <v>364</v>
      </c>
      <c r="C1683" s="406" t="s">
        <v>3887</v>
      </c>
      <c r="D1683" s="405" t="s">
        <v>1770</v>
      </c>
      <c r="E1683" s="405" t="s">
        <v>437</v>
      </c>
      <c r="F1683" s="405" t="s">
        <v>249</v>
      </c>
    </row>
    <row r="1684" spans="1:6" x14ac:dyDescent="0.25">
      <c r="A1684" s="405" t="s">
        <v>3888</v>
      </c>
      <c r="B1684" t="s">
        <v>364</v>
      </c>
      <c r="C1684" s="406" t="s">
        <v>3889</v>
      </c>
      <c r="D1684" s="405" t="s">
        <v>1770</v>
      </c>
      <c r="E1684" s="405" t="s">
        <v>437</v>
      </c>
      <c r="F1684" s="405" t="s">
        <v>249</v>
      </c>
    </row>
    <row r="1685" spans="1:6" x14ac:dyDescent="0.25">
      <c r="A1685" s="405" t="s">
        <v>3890</v>
      </c>
      <c r="B1685" t="s">
        <v>364</v>
      </c>
      <c r="C1685" s="406" t="s">
        <v>3891</v>
      </c>
      <c r="D1685" s="405" t="s">
        <v>1770</v>
      </c>
      <c r="E1685" s="405" t="s">
        <v>437</v>
      </c>
      <c r="F1685" s="405" t="s">
        <v>249</v>
      </c>
    </row>
    <row r="1686" spans="1:6" x14ac:dyDescent="0.25">
      <c r="A1686" s="405" t="s">
        <v>3892</v>
      </c>
      <c r="B1686" t="s">
        <v>364</v>
      </c>
      <c r="C1686" s="406" t="s">
        <v>3893</v>
      </c>
      <c r="D1686" s="405" t="s">
        <v>1770</v>
      </c>
      <c r="E1686" s="405" t="s">
        <v>437</v>
      </c>
      <c r="F1686" s="405" t="s">
        <v>249</v>
      </c>
    </row>
    <row r="1687" spans="1:6" x14ac:dyDescent="0.25">
      <c r="A1687" s="405" t="s">
        <v>3894</v>
      </c>
      <c r="B1687" t="s">
        <v>364</v>
      </c>
      <c r="C1687" s="406" t="s">
        <v>3895</v>
      </c>
      <c r="D1687" s="405" t="s">
        <v>1770</v>
      </c>
      <c r="E1687" s="405" t="s">
        <v>437</v>
      </c>
      <c r="F1687" s="405" t="s">
        <v>249</v>
      </c>
    </row>
    <row r="1688" spans="1:6" x14ac:dyDescent="0.25">
      <c r="A1688" s="405" t="s">
        <v>3896</v>
      </c>
      <c r="B1688" t="s">
        <v>364</v>
      </c>
      <c r="C1688" s="406" t="s">
        <v>3897</v>
      </c>
      <c r="D1688" s="405" t="s">
        <v>1770</v>
      </c>
      <c r="E1688" s="405" t="s">
        <v>437</v>
      </c>
      <c r="F1688" s="405" t="s">
        <v>250</v>
      </c>
    </row>
    <row r="1689" spans="1:6" x14ac:dyDescent="0.25">
      <c r="A1689" s="405" t="s">
        <v>3898</v>
      </c>
      <c r="B1689" t="s">
        <v>364</v>
      </c>
      <c r="C1689" s="406" t="s">
        <v>3899</v>
      </c>
      <c r="D1689" s="405" t="s">
        <v>1770</v>
      </c>
      <c r="E1689" s="405" t="s">
        <v>437</v>
      </c>
      <c r="F1689" s="405" t="s">
        <v>249</v>
      </c>
    </row>
    <row r="1690" spans="1:6" x14ac:dyDescent="0.25">
      <c r="A1690" s="405" t="s">
        <v>3900</v>
      </c>
      <c r="B1690" t="s">
        <v>364</v>
      </c>
      <c r="C1690" s="406" t="s">
        <v>3901</v>
      </c>
      <c r="D1690" s="405" t="s">
        <v>1770</v>
      </c>
      <c r="E1690" s="405" t="s">
        <v>437</v>
      </c>
      <c r="F1690" s="405" t="s">
        <v>249</v>
      </c>
    </row>
    <row r="1691" spans="1:6" x14ac:dyDescent="0.25">
      <c r="A1691" s="405" t="s">
        <v>3902</v>
      </c>
      <c r="B1691" t="s">
        <v>364</v>
      </c>
      <c r="C1691" s="406" t="s">
        <v>3903</v>
      </c>
      <c r="D1691" s="405" t="s">
        <v>1770</v>
      </c>
      <c r="E1691" s="405" t="s">
        <v>437</v>
      </c>
      <c r="F1691" s="405" t="s">
        <v>249</v>
      </c>
    </row>
    <row r="1692" spans="1:6" x14ac:dyDescent="0.25">
      <c r="A1692" s="405" t="s">
        <v>3904</v>
      </c>
      <c r="B1692" t="s">
        <v>364</v>
      </c>
      <c r="C1692" s="406" t="s">
        <v>3905</v>
      </c>
      <c r="D1692" s="405" t="s">
        <v>1770</v>
      </c>
      <c r="E1692" s="405" t="s">
        <v>437</v>
      </c>
      <c r="F1692" s="405" t="s">
        <v>249</v>
      </c>
    </row>
    <row r="1693" spans="1:6" x14ac:dyDescent="0.25">
      <c r="A1693" s="405" t="s">
        <v>3906</v>
      </c>
      <c r="B1693" t="s">
        <v>364</v>
      </c>
      <c r="C1693" s="406" t="s">
        <v>3907</v>
      </c>
      <c r="D1693" s="405" t="s">
        <v>1770</v>
      </c>
      <c r="E1693" s="405" t="s">
        <v>437</v>
      </c>
      <c r="F1693" s="405" t="s">
        <v>249</v>
      </c>
    </row>
    <row r="1694" spans="1:6" x14ac:dyDescent="0.25">
      <c r="A1694" s="405" t="s">
        <v>3908</v>
      </c>
      <c r="B1694" t="s">
        <v>364</v>
      </c>
      <c r="C1694" s="406" t="s">
        <v>3909</v>
      </c>
      <c r="D1694" s="405" t="s">
        <v>1770</v>
      </c>
      <c r="E1694" s="405" t="s">
        <v>437</v>
      </c>
      <c r="F1694" s="405" t="s">
        <v>249</v>
      </c>
    </row>
    <row r="1695" spans="1:6" x14ac:dyDescent="0.25">
      <c r="A1695" s="405" t="s">
        <v>3910</v>
      </c>
      <c r="B1695" t="s">
        <v>364</v>
      </c>
      <c r="C1695" s="406" t="s">
        <v>3911</v>
      </c>
      <c r="D1695" s="405" t="s">
        <v>1770</v>
      </c>
      <c r="E1695" s="405" t="s">
        <v>437</v>
      </c>
      <c r="F1695" s="405" t="s">
        <v>249</v>
      </c>
    </row>
    <row r="1696" spans="1:6" x14ac:dyDescent="0.25">
      <c r="A1696" s="405" t="s">
        <v>3912</v>
      </c>
      <c r="B1696" t="s">
        <v>364</v>
      </c>
      <c r="C1696" s="406" t="s">
        <v>3913</v>
      </c>
      <c r="D1696" s="405" t="s">
        <v>1770</v>
      </c>
      <c r="E1696" s="405" t="s">
        <v>437</v>
      </c>
      <c r="F1696" s="405" t="s">
        <v>249</v>
      </c>
    </row>
    <row r="1697" spans="1:6" x14ac:dyDescent="0.25">
      <c r="A1697" s="405" t="s">
        <v>3914</v>
      </c>
      <c r="B1697" t="s">
        <v>364</v>
      </c>
      <c r="C1697" s="406" t="s">
        <v>3915</v>
      </c>
      <c r="D1697" s="405" t="s">
        <v>1770</v>
      </c>
      <c r="E1697" s="405" t="s">
        <v>437</v>
      </c>
      <c r="F1697" s="405" t="s">
        <v>249</v>
      </c>
    </row>
    <row r="1698" spans="1:6" x14ac:dyDescent="0.25">
      <c r="A1698" s="405" t="s">
        <v>3916</v>
      </c>
      <c r="B1698" t="s">
        <v>364</v>
      </c>
      <c r="C1698" s="406" t="s">
        <v>3917</v>
      </c>
      <c r="D1698" s="405" t="s">
        <v>1770</v>
      </c>
      <c r="E1698" s="405" t="s">
        <v>437</v>
      </c>
      <c r="F1698" s="405" t="s">
        <v>249</v>
      </c>
    </row>
    <row r="1699" spans="1:6" x14ac:dyDescent="0.25">
      <c r="A1699" s="405" t="s">
        <v>3918</v>
      </c>
      <c r="B1699" t="s">
        <v>364</v>
      </c>
      <c r="C1699" s="406" t="s">
        <v>3919</v>
      </c>
      <c r="D1699" s="405" t="s">
        <v>1770</v>
      </c>
      <c r="E1699" s="405" t="s">
        <v>437</v>
      </c>
      <c r="F1699" s="405" t="s">
        <v>249</v>
      </c>
    </row>
    <row r="1700" spans="1:6" x14ac:dyDescent="0.25">
      <c r="A1700" s="405" t="s">
        <v>3920</v>
      </c>
      <c r="B1700" t="s">
        <v>364</v>
      </c>
      <c r="C1700" s="406" t="s">
        <v>3921</v>
      </c>
      <c r="D1700" s="405" t="s">
        <v>1770</v>
      </c>
      <c r="E1700" s="405" t="s">
        <v>437</v>
      </c>
      <c r="F1700" s="405" t="s">
        <v>249</v>
      </c>
    </row>
    <row r="1701" spans="1:6" x14ac:dyDescent="0.25">
      <c r="A1701" s="405" t="s">
        <v>3922</v>
      </c>
      <c r="B1701" t="s">
        <v>364</v>
      </c>
      <c r="C1701" s="406" t="s">
        <v>3923</v>
      </c>
      <c r="D1701" s="405" t="s">
        <v>1770</v>
      </c>
      <c r="E1701" s="405" t="s">
        <v>437</v>
      </c>
      <c r="F1701" s="405" t="s">
        <v>249</v>
      </c>
    </row>
    <row r="1702" spans="1:6" x14ac:dyDescent="0.25">
      <c r="A1702" s="405" t="s">
        <v>3924</v>
      </c>
      <c r="B1702" t="s">
        <v>364</v>
      </c>
      <c r="C1702" s="406" t="s">
        <v>3925</v>
      </c>
      <c r="D1702" s="405" t="s">
        <v>1770</v>
      </c>
      <c r="E1702" s="405" t="s">
        <v>437</v>
      </c>
      <c r="F1702" s="405" t="s">
        <v>1983</v>
      </c>
    </row>
    <row r="1703" spans="1:6" x14ac:dyDescent="0.25">
      <c r="A1703" s="405" t="s">
        <v>3926</v>
      </c>
      <c r="B1703" t="s">
        <v>364</v>
      </c>
      <c r="C1703" s="406" t="s">
        <v>3927</v>
      </c>
      <c r="D1703" s="405" t="s">
        <v>1770</v>
      </c>
      <c r="E1703" s="405" t="s">
        <v>437</v>
      </c>
      <c r="F1703" s="405" t="s">
        <v>249</v>
      </c>
    </row>
    <row r="1704" spans="1:6" x14ac:dyDescent="0.25">
      <c r="A1704" s="405" t="s">
        <v>3928</v>
      </c>
      <c r="B1704" t="s">
        <v>364</v>
      </c>
      <c r="C1704" s="406" t="s">
        <v>3929</v>
      </c>
      <c r="D1704" s="405" t="s">
        <v>1770</v>
      </c>
      <c r="E1704" s="405" t="s">
        <v>437</v>
      </c>
      <c r="F1704" s="405" t="s">
        <v>249</v>
      </c>
    </row>
    <row r="1705" spans="1:6" x14ac:dyDescent="0.25">
      <c r="A1705" s="405" t="s">
        <v>3930</v>
      </c>
      <c r="B1705" t="s">
        <v>364</v>
      </c>
      <c r="C1705" s="406" t="s">
        <v>3931</v>
      </c>
      <c r="D1705" s="405" t="s">
        <v>1770</v>
      </c>
      <c r="E1705" s="405" t="s">
        <v>437</v>
      </c>
      <c r="F1705" s="405" t="s">
        <v>249</v>
      </c>
    </row>
    <row r="1706" spans="1:6" x14ac:dyDescent="0.25">
      <c r="A1706" s="405" t="s">
        <v>3932</v>
      </c>
      <c r="B1706" t="s">
        <v>364</v>
      </c>
      <c r="C1706" s="406" t="s">
        <v>3933</v>
      </c>
      <c r="D1706" s="405" t="s">
        <v>1770</v>
      </c>
      <c r="E1706" s="405" t="s">
        <v>437</v>
      </c>
      <c r="F1706" s="405" t="s">
        <v>249</v>
      </c>
    </row>
    <row r="1707" spans="1:6" x14ac:dyDescent="0.25">
      <c r="A1707" s="405" t="s">
        <v>3934</v>
      </c>
      <c r="B1707" t="s">
        <v>363</v>
      </c>
      <c r="C1707" s="406" t="s">
        <v>3935</v>
      </c>
      <c r="D1707" s="405" t="s">
        <v>396</v>
      </c>
      <c r="E1707" s="405" t="s">
        <v>401</v>
      </c>
      <c r="F1707" s="405" t="s">
        <v>249</v>
      </c>
    </row>
    <row r="1708" spans="1:6" x14ac:dyDescent="0.25">
      <c r="A1708" s="405" t="s">
        <v>3942</v>
      </c>
      <c r="B1708" t="s">
        <v>364</v>
      </c>
      <c r="C1708" s="406" t="s">
        <v>3943</v>
      </c>
      <c r="D1708" s="405" t="s">
        <v>1770</v>
      </c>
      <c r="E1708" s="405" t="s">
        <v>2333</v>
      </c>
      <c r="F1708" s="405" t="s">
        <v>250</v>
      </c>
    </row>
    <row r="1709" spans="1:6" x14ac:dyDescent="0.25">
      <c r="A1709" s="405" t="s">
        <v>3944</v>
      </c>
      <c r="B1709" t="s">
        <v>364</v>
      </c>
      <c r="C1709" s="406" t="s">
        <v>3945</v>
      </c>
      <c r="D1709" s="405" t="s">
        <v>1770</v>
      </c>
      <c r="E1709" s="405" t="s">
        <v>2333</v>
      </c>
      <c r="F1709" s="405" t="s">
        <v>250</v>
      </c>
    </row>
    <row r="1710" spans="1:6" x14ac:dyDescent="0.25">
      <c r="A1710" s="405" t="s">
        <v>3946</v>
      </c>
      <c r="B1710" t="s">
        <v>364</v>
      </c>
      <c r="C1710" s="406" t="s">
        <v>3943</v>
      </c>
      <c r="D1710" s="405" t="s">
        <v>1770</v>
      </c>
      <c r="E1710" s="405" t="s">
        <v>1380</v>
      </c>
      <c r="F1710" s="405" t="s">
        <v>249</v>
      </c>
    </row>
    <row r="1711" spans="1:6" x14ac:dyDescent="0.25">
      <c r="A1711" s="405" t="s">
        <v>3947</v>
      </c>
      <c r="B1711" t="s">
        <v>364</v>
      </c>
      <c r="C1711" s="406" t="s">
        <v>3945</v>
      </c>
      <c r="D1711" s="405" t="s">
        <v>1770</v>
      </c>
      <c r="E1711" s="405" t="s">
        <v>1380</v>
      </c>
      <c r="F1711" s="405" t="s">
        <v>249</v>
      </c>
    </row>
  </sheetData>
  <autoFilter ref="A1:F1711" xr:uid="{A2464801-F290-4496-9F75-19C187D2F4BC}"/>
  <pageMargins left="0.7" right="0.7" top="0.75" bottom="0.75" header="0.3" footer="0.3"/>
  <pageSetup orientation="portrait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0">
    <tabColor rgb="FF92D050"/>
  </sheetPr>
  <dimension ref="A1:F53"/>
  <sheetViews>
    <sheetView zoomScale="90" zoomScaleNormal="90" zoomScaleSheetLayoutView="115" workbookViewId="0">
      <selection activeCell="E31" sqref="E31"/>
    </sheetView>
  </sheetViews>
  <sheetFormatPr defaultRowHeight="15" x14ac:dyDescent="0.25"/>
  <cols>
    <col min="1" max="1" width="85.5703125" bestFit="1" customWidth="1"/>
    <col min="2" max="2" width="27.5703125" bestFit="1" customWidth="1"/>
    <col min="5" max="6" width="13" bestFit="1" customWidth="1"/>
  </cols>
  <sheetData>
    <row r="1" spans="1:2" x14ac:dyDescent="0.25">
      <c r="A1" t="s">
        <v>3999</v>
      </c>
    </row>
    <row r="2" spans="1:2" x14ac:dyDescent="0.25">
      <c r="A2" s="498" t="s">
        <v>4000</v>
      </c>
      <c r="B2" s="622">
        <v>510</v>
      </c>
    </row>
    <row r="3" spans="1:2" x14ac:dyDescent="0.25">
      <c r="A3" s="498" t="s">
        <v>4001</v>
      </c>
      <c r="B3" s="623"/>
    </row>
    <row r="4" spans="1:2" x14ac:dyDescent="0.25">
      <c r="A4" s="498" t="s">
        <v>4002</v>
      </c>
      <c r="B4" s="623"/>
    </row>
    <row r="5" spans="1:2" x14ac:dyDescent="0.25">
      <c r="A5" s="498" t="s">
        <v>4003</v>
      </c>
      <c r="B5" s="623"/>
    </row>
    <row r="6" spans="1:2" x14ac:dyDescent="0.25">
      <c r="A6" s="498" t="s">
        <v>4004</v>
      </c>
      <c r="B6" s="624"/>
    </row>
    <row r="7" spans="1:2" x14ac:dyDescent="0.25">
      <c r="A7" s="498" t="s">
        <v>4005</v>
      </c>
      <c r="B7" s="622">
        <v>515</v>
      </c>
    </row>
    <row r="8" spans="1:2" x14ac:dyDescent="0.25">
      <c r="A8" s="498" t="s">
        <v>4006</v>
      </c>
      <c r="B8" s="623"/>
    </row>
    <row r="9" spans="1:2" x14ac:dyDescent="0.25">
      <c r="A9" s="498" t="s">
        <v>4007</v>
      </c>
      <c r="B9" s="623"/>
    </row>
    <row r="10" spans="1:2" x14ac:dyDescent="0.25">
      <c r="A10" s="498" t="s">
        <v>4008</v>
      </c>
      <c r="B10" s="623"/>
    </row>
    <row r="11" spans="1:2" x14ac:dyDescent="0.25">
      <c r="A11" s="498" t="s">
        <v>4009</v>
      </c>
      <c r="B11" s="623"/>
    </row>
    <row r="12" spans="1:2" x14ac:dyDescent="0.25">
      <c r="A12" s="498" t="s">
        <v>4010</v>
      </c>
      <c r="B12" s="623"/>
    </row>
    <row r="13" spans="1:2" x14ac:dyDescent="0.25">
      <c r="A13" s="498" t="s">
        <v>4011</v>
      </c>
      <c r="B13" s="623"/>
    </row>
    <row r="14" spans="1:2" x14ac:dyDescent="0.25">
      <c r="A14" s="498" t="s">
        <v>4012</v>
      </c>
      <c r="B14" s="623"/>
    </row>
    <row r="15" spans="1:2" x14ac:dyDescent="0.25">
      <c r="A15" s="498" t="s">
        <v>4013</v>
      </c>
      <c r="B15" s="623"/>
    </row>
    <row r="16" spans="1:2" x14ac:dyDescent="0.25">
      <c r="A16" s="498" t="s">
        <v>4014</v>
      </c>
      <c r="B16" s="623"/>
    </row>
    <row r="17" spans="1:6" x14ac:dyDescent="0.25">
      <c r="A17" s="498" t="s">
        <v>4015</v>
      </c>
      <c r="B17" s="623"/>
    </row>
    <row r="18" spans="1:6" x14ac:dyDescent="0.25">
      <c r="A18" s="498" t="s">
        <v>4016</v>
      </c>
      <c r="B18" s="623"/>
    </row>
    <row r="19" spans="1:6" x14ac:dyDescent="0.25">
      <c r="A19" s="498" t="s">
        <v>4017</v>
      </c>
      <c r="B19" s="623"/>
    </row>
    <row r="20" spans="1:6" x14ac:dyDescent="0.25">
      <c r="A20" s="498" t="s">
        <v>4018</v>
      </c>
      <c r="B20" s="623"/>
    </row>
    <row r="21" spans="1:6" x14ac:dyDescent="0.25">
      <c r="A21" s="498" t="s">
        <v>4019</v>
      </c>
      <c r="B21" s="623"/>
    </row>
    <row r="22" spans="1:6" x14ac:dyDescent="0.25">
      <c r="A22" s="498" t="s">
        <v>4020</v>
      </c>
      <c r="B22" s="623"/>
    </row>
    <row r="23" spans="1:6" x14ac:dyDescent="0.25">
      <c r="A23" s="498" t="s">
        <v>4021</v>
      </c>
      <c r="B23" s="623"/>
    </row>
    <row r="24" spans="1:6" x14ac:dyDescent="0.25">
      <c r="A24" s="498" t="s">
        <v>4022</v>
      </c>
      <c r="B24" s="624"/>
    </row>
    <row r="25" spans="1:6" x14ac:dyDescent="0.25">
      <c r="A25" s="498" t="s">
        <v>4023</v>
      </c>
      <c r="B25" s="499" t="s">
        <v>4024</v>
      </c>
    </row>
    <row r="29" spans="1:6" x14ac:dyDescent="0.25">
      <c r="A29" s="625" t="s">
        <v>4025</v>
      </c>
      <c r="B29" s="625"/>
    </row>
    <row r="30" spans="1:6" x14ac:dyDescent="0.25">
      <c r="A30" s="500" t="s">
        <v>4026</v>
      </c>
      <c r="B30" s="499" t="s">
        <v>4027</v>
      </c>
      <c r="E30" s="499" t="s">
        <v>4028</v>
      </c>
      <c r="F30" s="499" t="s">
        <v>4029</v>
      </c>
    </row>
    <row r="31" spans="1:6" x14ac:dyDescent="0.25">
      <c r="A31" s="499">
        <v>1</v>
      </c>
      <c r="B31" s="501" t="s">
        <v>4030</v>
      </c>
      <c r="E31" s="499" cm="1">
        <f t="array" ref="E31:E50">SUMIF('4'!A16:A105,'Category List'!A31:A50,'4'!K16:K105)</f>
        <v>0</v>
      </c>
      <c r="F31" s="499" cm="1">
        <f t="array" ref="F31:F50">SUMIF('4'!A149:A238,'Category List'!A31:A50,'4'!K149:K238)</f>
        <v>0</v>
      </c>
    </row>
    <row r="32" spans="1:6" x14ac:dyDescent="0.25">
      <c r="A32" s="499">
        <v>2</v>
      </c>
      <c r="B32" s="501" t="s">
        <v>4031</v>
      </c>
      <c r="E32" s="499">
        <v>0</v>
      </c>
      <c r="F32" s="499">
        <v>0</v>
      </c>
    </row>
    <row r="33" spans="1:6" x14ac:dyDescent="0.25">
      <c r="A33" s="499">
        <v>3</v>
      </c>
      <c r="B33" s="501" t="s">
        <v>4032</v>
      </c>
      <c r="E33" s="499">
        <v>0</v>
      </c>
      <c r="F33" s="499">
        <v>0</v>
      </c>
    </row>
    <row r="34" spans="1:6" x14ac:dyDescent="0.25">
      <c r="A34" s="499">
        <v>4</v>
      </c>
      <c r="B34" s="501">
        <v>5</v>
      </c>
      <c r="E34" s="499">
        <v>0</v>
      </c>
      <c r="F34" s="499">
        <v>0</v>
      </c>
    </row>
    <row r="35" spans="1:6" x14ac:dyDescent="0.25">
      <c r="A35" s="499">
        <v>5</v>
      </c>
      <c r="B35" s="501" t="s">
        <v>4033</v>
      </c>
      <c r="E35" s="499">
        <v>0</v>
      </c>
      <c r="F35" s="499">
        <v>0</v>
      </c>
    </row>
    <row r="36" spans="1:6" x14ac:dyDescent="0.25">
      <c r="A36" s="499">
        <v>7</v>
      </c>
      <c r="B36" s="501">
        <v>2</v>
      </c>
      <c r="E36" s="499">
        <v>0</v>
      </c>
      <c r="F36" s="499">
        <v>0</v>
      </c>
    </row>
    <row r="37" spans="1:6" x14ac:dyDescent="0.25">
      <c r="A37" s="499">
        <v>8</v>
      </c>
      <c r="B37" s="501">
        <v>2</v>
      </c>
      <c r="E37" s="499">
        <v>0</v>
      </c>
      <c r="F37" s="499">
        <v>0</v>
      </c>
    </row>
    <row r="38" spans="1:6" x14ac:dyDescent="0.25">
      <c r="A38" s="499">
        <v>16</v>
      </c>
      <c r="B38" s="501">
        <v>12</v>
      </c>
      <c r="E38" s="499">
        <v>0</v>
      </c>
      <c r="F38" s="499">
        <v>0</v>
      </c>
    </row>
    <row r="39" spans="1:6" x14ac:dyDescent="0.25">
      <c r="A39" s="499">
        <v>17</v>
      </c>
      <c r="B39" s="501">
        <v>12</v>
      </c>
      <c r="E39" s="499">
        <v>0</v>
      </c>
      <c r="F39" s="499">
        <v>0</v>
      </c>
    </row>
    <row r="40" spans="1:6" x14ac:dyDescent="0.25">
      <c r="A40" s="499">
        <v>18</v>
      </c>
      <c r="B40" s="501">
        <v>12</v>
      </c>
      <c r="E40" s="499">
        <v>0</v>
      </c>
      <c r="F40" s="499">
        <v>0</v>
      </c>
    </row>
    <row r="41" spans="1:6" x14ac:dyDescent="0.25">
      <c r="A41" s="499">
        <v>20</v>
      </c>
      <c r="B41" s="501">
        <v>13</v>
      </c>
      <c r="E41" s="499">
        <v>0</v>
      </c>
      <c r="F41" s="499">
        <v>0</v>
      </c>
    </row>
    <row r="42" spans="1:6" x14ac:dyDescent="0.25">
      <c r="A42" s="499">
        <v>21</v>
      </c>
      <c r="B42" s="501">
        <v>13</v>
      </c>
      <c r="E42" s="499">
        <v>0</v>
      </c>
      <c r="F42" s="499">
        <v>0</v>
      </c>
    </row>
    <row r="43" spans="1:6" x14ac:dyDescent="0.25">
      <c r="A43" s="499">
        <v>25</v>
      </c>
      <c r="B43" s="501">
        <v>18</v>
      </c>
      <c r="E43" s="499">
        <v>0</v>
      </c>
      <c r="F43" s="499">
        <v>0</v>
      </c>
    </row>
    <row r="44" spans="1:6" x14ac:dyDescent="0.25">
      <c r="A44" s="499">
        <v>26</v>
      </c>
      <c r="B44" s="501">
        <v>18</v>
      </c>
      <c r="E44" s="499">
        <v>0</v>
      </c>
      <c r="F44" s="499">
        <v>0</v>
      </c>
    </row>
    <row r="45" spans="1:6" x14ac:dyDescent="0.25">
      <c r="A45" s="499">
        <v>34</v>
      </c>
      <c r="B45" s="501">
        <v>8</v>
      </c>
      <c r="E45" s="499">
        <v>0</v>
      </c>
      <c r="F45" s="499">
        <v>0</v>
      </c>
    </row>
    <row r="46" spans="1:6" x14ac:dyDescent="0.25">
      <c r="A46" s="499">
        <v>35</v>
      </c>
      <c r="B46" s="501">
        <v>8</v>
      </c>
      <c r="E46" s="499">
        <v>0</v>
      </c>
      <c r="F46" s="499">
        <v>0</v>
      </c>
    </row>
    <row r="47" spans="1:6" x14ac:dyDescent="0.25">
      <c r="A47" s="499">
        <v>42</v>
      </c>
      <c r="B47" s="501">
        <v>10</v>
      </c>
      <c r="E47" s="499">
        <v>0</v>
      </c>
      <c r="F47" s="499">
        <v>0</v>
      </c>
    </row>
    <row r="48" spans="1:6" x14ac:dyDescent="0.25">
      <c r="A48" s="499">
        <v>43</v>
      </c>
      <c r="B48" s="501">
        <v>10</v>
      </c>
      <c r="E48" s="499">
        <v>0</v>
      </c>
      <c r="F48" s="499">
        <v>0</v>
      </c>
    </row>
    <row r="49" spans="1:6" x14ac:dyDescent="0.25">
      <c r="A49" s="499">
        <v>44</v>
      </c>
      <c r="B49" s="501">
        <v>10</v>
      </c>
      <c r="E49" s="499">
        <v>0</v>
      </c>
      <c r="F49" s="499">
        <v>0</v>
      </c>
    </row>
    <row r="50" spans="1:6" x14ac:dyDescent="0.25">
      <c r="A50" s="499">
        <v>45</v>
      </c>
      <c r="B50" s="501">
        <v>10</v>
      </c>
      <c r="E50" s="499">
        <v>0</v>
      </c>
      <c r="F50" s="499">
        <v>0</v>
      </c>
    </row>
    <row r="52" spans="1:6" x14ac:dyDescent="0.25">
      <c r="A52" t="s">
        <v>4034</v>
      </c>
    </row>
    <row r="53" spans="1:6" x14ac:dyDescent="0.25">
      <c r="A53" t="s">
        <v>4035</v>
      </c>
    </row>
  </sheetData>
  <mergeCells count="3">
    <mergeCell ref="B2:B6"/>
    <mergeCell ref="B7:B24"/>
    <mergeCell ref="A29:B29"/>
  </mergeCells>
  <dataValidations count="1">
    <dataValidation type="list" allowBlank="1" showInputMessage="1" showErrorMessage="1" promptTitle="Category" prompt="Select Category" sqref="A2:A22 A24:A25" xr:uid="{00000000-0002-0000-0C00-000000000000}"/>
  </dataValidations>
  <pageMargins left="0.7" right="0.7" top="0.75" bottom="0.75" header="0.3" footer="0.3"/>
  <pageSetup scale="91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467e973-0140-4470-9a62-1d7c9ef201c7">
      <Terms xmlns="http://schemas.microsoft.com/office/infopath/2007/PartnerControls"/>
    </lcf76f155ced4ddcb4097134ff3c332f>
    <TaxCatchAll xmlns="1aabab03-da5e-42c6-b006-d44023ff8bbf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765984B6460444891A6AFC297892D7" ma:contentTypeVersion="20" ma:contentTypeDescription="Create a new document." ma:contentTypeScope="" ma:versionID="9611f9fd420e391c68af714206885991">
  <xsd:schema xmlns:xsd="http://www.w3.org/2001/XMLSchema" xmlns:xs="http://www.w3.org/2001/XMLSchema" xmlns:p="http://schemas.microsoft.com/office/2006/metadata/properties" xmlns:ns1="http://schemas.microsoft.com/sharepoint/v3" xmlns:ns2="c467e973-0140-4470-9a62-1d7c9ef201c7" xmlns:ns3="1aabab03-da5e-42c6-b006-d44023ff8bbf" targetNamespace="http://schemas.microsoft.com/office/2006/metadata/properties" ma:root="true" ma:fieldsID="326cbb610505ecb861fcfe385e8df81a" ns1:_="" ns2:_="" ns3:_="">
    <xsd:import namespace="http://schemas.microsoft.com/sharepoint/v3"/>
    <xsd:import namespace="c467e973-0140-4470-9a62-1d7c9ef201c7"/>
    <xsd:import namespace="1aabab03-da5e-42c6-b006-d44023ff8b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67e973-0140-4470-9a62-1d7c9ef201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51e71f10-7d85-4a8f-84e3-08ec610e8d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abab03-da5e-42c6-b006-d44023ff8bbf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b1a45767-4493-414a-839e-f8a40af9df13}" ma:internalName="TaxCatchAll" ma:showField="CatchAllData" ma:web="1aabab03-da5e-42c6-b006-d44023ff8b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9EA2018-E567-49E3-ADF8-F2721A589BA5}">
  <ds:schemaRefs>
    <ds:schemaRef ds:uri="http://schemas.microsoft.com/sharepoint/v3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1aabab03-da5e-42c6-b006-d44023ff8bbf"/>
    <ds:schemaRef ds:uri="c467e973-0140-4470-9a62-1d7c9ef201c7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841FE536-0E8E-46D1-AA22-73D6737873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467e973-0140-4470-9a62-1d7c9ef201c7"/>
    <ds:schemaRef ds:uri="1aabab03-da5e-42c6-b006-d44023ff8b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8EC8070-C617-4FA1-89C4-C8FD06BB062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9</vt:i4>
      </vt:variant>
    </vt:vector>
  </HeadingPairs>
  <TitlesOfParts>
    <vt:vector size="22" baseType="lpstr">
      <vt:lpstr>9800 Checklist</vt:lpstr>
      <vt:lpstr>1</vt:lpstr>
      <vt:lpstr>2</vt:lpstr>
      <vt:lpstr>3</vt:lpstr>
      <vt:lpstr>3a</vt:lpstr>
      <vt:lpstr>3b</vt:lpstr>
      <vt:lpstr>4</vt:lpstr>
      <vt:lpstr>5</vt:lpstr>
      <vt:lpstr>6</vt:lpstr>
      <vt:lpstr>7</vt:lpstr>
      <vt:lpstr>8</vt:lpstr>
      <vt:lpstr>UCM</vt:lpstr>
      <vt:lpstr>Category List NEW</vt:lpstr>
      <vt:lpstr>'Category List NEW'!_5150640_Retirement___Judges_and_Justices</vt:lpstr>
      <vt:lpstr>'1'!Print_Area</vt:lpstr>
      <vt:lpstr>'3b'!Print_Area</vt:lpstr>
      <vt:lpstr>'4'!Print_Area</vt:lpstr>
      <vt:lpstr>'5'!Print_Area</vt:lpstr>
      <vt:lpstr>'6'!Print_Area</vt:lpstr>
      <vt:lpstr>'7'!Print_Area</vt:lpstr>
      <vt:lpstr>'9800 Checklist'!Print_Area</vt:lpstr>
      <vt:lpstr>'3'!Print_Titles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Srivatsan Purushothaman</dc:creator>
  <cp:keywords/>
  <dc:description/>
  <cp:lastModifiedBy>Lee, Jessica</cp:lastModifiedBy>
  <cp:revision/>
  <dcterms:created xsi:type="dcterms:W3CDTF">2013-10-17T16:34:57Z</dcterms:created>
  <dcterms:modified xsi:type="dcterms:W3CDTF">2026-10-08T17:02:13Z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_dlc_DocIdItemGuid">
    <vt:lpwstr>48243a66-3b63-4fc3-a042-75eb5c8f57a7</vt:lpwstr>
  </property>
  <property fmtid="{D5CDD505-2E9C-101B-9397-08002B2CF9AE}" pid="4" name="ContentTypeId">
    <vt:lpwstr>0x0101005D765984B6460444891A6AFC297892D7</vt:lpwstr>
  </property>
  <property fmtid="{D5CDD505-2E9C-101B-9397-08002B2CF9AE}" pid="5" name="_dlc_DocId">
    <vt:lpwstr>SPDOC-3-130720</vt:lpwstr>
  </property>
  <property fmtid="{D5CDD505-2E9C-101B-9397-08002B2CF9AE}" pid="6" name="_dlc_DocIdUrl">
    <vt:lpwstr>https://schedule.fiscal.ca.gov/doccenter/_layouts/DocIdRedir.aspx?ID=SPDOC-3-130720, SPDOC-3-130720</vt:lpwstr>
  </property>
  <property fmtid="{D5CDD505-2E9C-101B-9397-08002B2CF9AE}" pid="7" name="AverageRating">
    <vt:lpwstr/>
  </property>
  <property fmtid="{D5CDD505-2E9C-101B-9397-08002B2CF9AE}" pid="8" name="SV_HIDDEN_GRID_QUERY_LIST_4F35BF76-6C0D-4D9B-82B2-816C12CF3733">
    <vt:lpwstr>empty_477D106A-C0D6-4607-AEBD-E2C9D60EA279</vt:lpwstr>
  </property>
  <property fmtid="{D5CDD505-2E9C-101B-9397-08002B2CF9AE}" pid="9" name="MediaServiceImageTags">
    <vt:lpwstr/>
  </property>
  <property fmtid="{D5CDD505-2E9C-101B-9397-08002B2CF9AE}" pid="10" name="Order">
    <vt:r8>80053500</vt:r8>
  </property>
  <property fmtid="{D5CDD505-2E9C-101B-9397-08002B2CF9AE}" pid="11" name="xd_Signature">
    <vt:bool>false</vt:bool>
  </property>
  <property fmtid="{D5CDD505-2E9C-101B-9397-08002B2CF9AE}" pid="12" name="xd_ProgID">
    <vt:lpwstr/>
  </property>
  <property fmtid="{D5CDD505-2E9C-101B-9397-08002B2CF9AE}" pid="13" name="ComplianceAssetId">
    <vt:lpwstr/>
  </property>
  <property fmtid="{D5CDD505-2E9C-101B-9397-08002B2CF9AE}" pid="14" name="TemplateUrl">
    <vt:lpwstr/>
  </property>
  <property fmtid="{D5CDD505-2E9C-101B-9397-08002B2CF9AE}" pid="15" name="_ExtendedDescription">
    <vt:lpwstr/>
  </property>
  <property fmtid="{D5CDD505-2E9C-101B-9397-08002B2CF9AE}" pid="16" name="TriggerFlowInfo">
    <vt:lpwstr/>
  </property>
</Properties>
</file>