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Bob\Old File Remediation Oct 2021\Demographics Estimates\"/>
    </mc:Choice>
  </mc:AlternateContent>
  <bookViews>
    <workbookView xWindow="615" yWindow="300" windowWidth="27000" windowHeight="15765" tabRatio="596"/>
  </bookViews>
  <sheets>
    <sheet name=" ALAMEDA UPDATE04" sheetId="59" r:id="rId1"/>
    <sheet name="ALPINE UPDATE04" sheetId="58" r:id="rId2"/>
    <sheet name="AMADOR UPDATE04" sheetId="57" r:id="rId3"/>
    <sheet name="BUTTE UPDATE04" sheetId="56" r:id="rId4"/>
    <sheet name="CALAVERAS UPDATE04" sheetId="55" r:id="rId5"/>
    <sheet name="COLUSA UPDATED04" sheetId="54" r:id="rId6"/>
    <sheet name="CONTRA COSTA UPDATE04" sheetId="53" r:id="rId7"/>
    <sheet name="DEL NORTE UPDAT04" sheetId="52" r:id="rId8"/>
    <sheet name="EL DORADO UPDATE04" sheetId="51" r:id="rId9"/>
    <sheet name="FRESNO UPDATE04" sheetId="50" r:id="rId10"/>
    <sheet name="GLENN UPDATE04" sheetId="49" r:id="rId11"/>
    <sheet name="HUMBOLDT UPDATE04" sheetId="48" r:id="rId12"/>
    <sheet name="IMPERIAL UPDATE04" sheetId="47" r:id="rId13"/>
    <sheet name="INYO UPDATE04" sheetId="46" r:id="rId14"/>
    <sheet name="KERN UPDATE04" sheetId="45" r:id="rId15"/>
    <sheet name="KINGS UPDATE04" sheetId="44" r:id="rId16"/>
    <sheet name="LAKE UPDATE04" sheetId="43" r:id="rId17"/>
    <sheet name="LASSEN UPDATE04" sheetId="42" r:id="rId18"/>
    <sheet name="LOS ANGELES UPDATE04" sheetId="41" r:id="rId19"/>
    <sheet name="MADERA UPDATE04" sheetId="40" r:id="rId20"/>
    <sheet name="MARIN UPDATE04" sheetId="39" r:id="rId21"/>
    <sheet name="MARIPOSA UPDATE04" sheetId="38" r:id="rId22"/>
    <sheet name="MENDOCINO UPDATE04" sheetId="37" r:id="rId23"/>
    <sheet name="MERCED UPDATE04" sheetId="36" r:id="rId24"/>
    <sheet name="MODOC UPDATE04" sheetId="35" r:id="rId25"/>
    <sheet name="MONO UPDATE04" sheetId="34" r:id="rId26"/>
    <sheet name="MONTEREY UPDATE04" sheetId="33" r:id="rId27"/>
    <sheet name="NAPA UPDATE04" sheetId="32" r:id="rId28"/>
    <sheet name="NEVADA UPDATE04" sheetId="31" r:id="rId29"/>
    <sheet name="ORANGE UPDATE04" sheetId="30" r:id="rId30"/>
    <sheet name="PLACER UPDATE04 " sheetId="29" r:id="rId31"/>
    <sheet name="PLUMAS UPDATE04" sheetId="28" r:id="rId32"/>
    <sheet name="RIVERSIDE UPDATE04" sheetId="27" r:id="rId33"/>
    <sheet name="SACRAMENTO UPDATE04" sheetId="26" r:id="rId34"/>
    <sheet name="SAN BENITO UPDATE04" sheetId="25" r:id="rId35"/>
    <sheet name="SAN BERNARDINO UPDATE04" sheetId="24" r:id="rId36"/>
    <sheet name="SAN DIEGO UPDATE04" sheetId="23" r:id="rId37"/>
    <sheet name="SAN FRANCISCO UPDATE04" sheetId="22" r:id="rId38"/>
    <sheet name="SAN JOAQUIN UPDATE04" sheetId="21" r:id="rId39"/>
    <sheet name="SAN LUIS OBISPO UPDATE04" sheetId="20" r:id="rId40"/>
    <sheet name="SAN MATEO UPDATE04" sheetId="19" r:id="rId41"/>
    <sheet name="SANTA BARBARA UPDATE04" sheetId="18" r:id="rId42"/>
    <sheet name="SANTA CLARA UPDATE04" sheetId="17" r:id="rId43"/>
    <sheet name="SANTA CRUZ UPDATE04" sheetId="16" r:id="rId44"/>
    <sheet name="SHASTA UPDATE04" sheetId="15" r:id="rId45"/>
    <sheet name="SIERRA UPDATE04" sheetId="14" r:id="rId46"/>
    <sheet name="SISKIYOU UPDATE04" sheetId="13" r:id="rId47"/>
    <sheet name="SOLANO UPDATE04" sheetId="12" r:id="rId48"/>
    <sheet name="SONOMA UPDATE04" sheetId="11" r:id="rId49"/>
    <sheet name="STANISLAUS UPDATE04" sheetId="10" r:id="rId50"/>
    <sheet name="SUTTER UPDATE04" sheetId="9" r:id="rId51"/>
    <sheet name="TEHAMA UPDATE04" sheetId="8" r:id="rId52"/>
    <sheet name="TRINITY UPDATE04" sheetId="7" r:id="rId53"/>
    <sheet name="TULARE UPDATE04" sheetId="6" r:id="rId54"/>
    <sheet name="TUOLUMNE UPDATE04" sheetId="5" r:id="rId55"/>
    <sheet name="VENTURA UPDATE04" sheetId="4" r:id="rId56"/>
    <sheet name="YOLO UPDATE04" sheetId="3" r:id="rId57"/>
    <sheet name="YUBA UPDATE04" sheetId="2" r:id="rId58"/>
    <sheet name="CA UPDATE04" sheetId="60" r:id="rId59"/>
  </sheets>
  <definedNames>
    <definedName name="_xlnm.Print_Area" localSheetId="0">' ALAMEDA UPDATE04'!$A:$H</definedName>
    <definedName name="_xlnm.Print_Area" localSheetId="1">'ALPINE UPDATE04'!$A:$H</definedName>
    <definedName name="_xlnm.Print_Area" localSheetId="2">'AMADOR UPDATE04'!$A:$H</definedName>
    <definedName name="_xlnm.Print_Area" localSheetId="3">'BUTTE UPDATE04'!$A:$H</definedName>
    <definedName name="_xlnm.Print_Area" localSheetId="58">'CA UPDATE04'!$A:$H</definedName>
    <definedName name="_xlnm.Print_Area" localSheetId="4">'CALAVERAS UPDATE04'!$A:$H</definedName>
    <definedName name="_xlnm.Print_Area" localSheetId="5">'COLUSA UPDATED04'!$A:$H</definedName>
    <definedName name="_xlnm.Print_Area" localSheetId="6">'CONTRA COSTA UPDATE04'!$A:$H</definedName>
    <definedName name="_xlnm.Print_Area" localSheetId="7">'DEL NORTE UPDAT04'!$A:$H</definedName>
    <definedName name="_xlnm.Print_Area" localSheetId="8">'EL DORADO UPDATE04'!$A:$H</definedName>
    <definedName name="_xlnm.Print_Area" localSheetId="9">'FRESNO UPDATE04'!$A:$H</definedName>
    <definedName name="_xlnm.Print_Area" localSheetId="10">'GLENN UPDATE04'!$A:$H</definedName>
    <definedName name="_xlnm.Print_Area" localSheetId="11">'HUMBOLDT UPDATE04'!$A:$H</definedName>
    <definedName name="_xlnm.Print_Area" localSheetId="12">'IMPERIAL UPDATE04'!$A:$H</definedName>
    <definedName name="_xlnm.Print_Area" localSheetId="13">'INYO UPDATE04'!$A:$H</definedName>
    <definedName name="_xlnm.Print_Area" localSheetId="14">'KERN UPDATE04'!$A:$H</definedName>
    <definedName name="_xlnm.Print_Area" localSheetId="15">'KINGS UPDATE04'!$A:$H</definedName>
    <definedName name="_xlnm.Print_Area" localSheetId="16">'LAKE UPDATE04'!$A:$H</definedName>
    <definedName name="_xlnm.Print_Area" localSheetId="17">'LASSEN UPDATE04'!$A:$H</definedName>
    <definedName name="_xlnm.Print_Area" localSheetId="18">'LOS ANGELES UPDATE04'!$A:$H</definedName>
    <definedName name="_xlnm.Print_Area" localSheetId="19">'MADERA UPDATE04'!$A:$H</definedName>
    <definedName name="_xlnm.Print_Area" localSheetId="20">'MARIN UPDATE04'!$A:$H</definedName>
    <definedName name="_xlnm.Print_Area" localSheetId="21">'MARIPOSA UPDATE04'!$A:$H</definedName>
    <definedName name="_xlnm.Print_Area" localSheetId="22">'MENDOCINO UPDATE04'!$A:$H</definedName>
    <definedName name="_xlnm.Print_Area" localSheetId="23">'MERCED UPDATE04'!$A:$H</definedName>
    <definedName name="_xlnm.Print_Area" localSheetId="24">'MODOC UPDATE04'!$A:$H</definedName>
    <definedName name="_xlnm.Print_Area" localSheetId="25">'MONO UPDATE04'!$A:$H</definedName>
    <definedName name="_xlnm.Print_Area" localSheetId="26">'MONTEREY UPDATE04'!$A:$H</definedName>
    <definedName name="_xlnm.Print_Area" localSheetId="27">'NAPA UPDATE04'!$A:$H</definedName>
    <definedName name="_xlnm.Print_Area" localSheetId="28">'NEVADA UPDATE04'!$A:$H</definedName>
    <definedName name="_xlnm.Print_Area" localSheetId="29">'ORANGE UPDATE04'!$A:$H</definedName>
    <definedName name="_xlnm.Print_Area" localSheetId="30">'PLACER UPDATE04 '!$A:$H</definedName>
    <definedName name="_xlnm.Print_Area" localSheetId="31">'PLUMAS UPDATE04'!$A:$H</definedName>
    <definedName name="_xlnm.Print_Area" localSheetId="32">'RIVERSIDE UPDATE04'!$A:$H</definedName>
    <definedName name="_xlnm.Print_Area" localSheetId="33">'SACRAMENTO UPDATE04'!$A:$H</definedName>
    <definedName name="_xlnm.Print_Area" localSheetId="34">'SAN BENITO UPDATE04'!$A:$H</definedName>
    <definedName name="_xlnm.Print_Area" localSheetId="35">'SAN BERNARDINO UPDATE04'!$A:$H</definedName>
    <definedName name="_xlnm.Print_Area" localSheetId="36">'SAN DIEGO UPDATE04'!$A:$H</definedName>
    <definedName name="_xlnm.Print_Area" localSheetId="37">'SAN FRANCISCO UPDATE04'!$A:$H</definedName>
    <definedName name="_xlnm.Print_Area" localSheetId="38">'SAN JOAQUIN UPDATE04'!$A:$H</definedName>
    <definedName name="_xlnm.Print_Area" localSheetId="39">'SAN LUIS OBISPO UPDATE04'!$A:$H</definedName>
    <definedName name="_xlnm.Print_Area" localSheetId="40">'SAN MATEO UPDATE04'!$A:$H</definedName>
    <definedName name="_xlnm.Print_Area" localSheetId="41">'SANTA BARBARA UPDATE04'!$A:$H</definedName>
    <definedName name="_xlnm.Print_Area" localSheetId="42">'SANTA CLARA UPDATE04'!$A:$H</definedName>
    <definedName name="_xlnm.Print_Area" localSheetId="43">'SANTA CRUZ UPDATE04'!$A:$H</definedName>
    <definedName name="_xlnm.Print_Area" localSheetId="44">'SHASTA UPDATE04'!$A:$H</definedName>
    <definedName name="_xlnm.Print_Area" localSheetId="45">'SIERRA UPDATE04'!$A:$H</definedName>
    <definedName name="_xlnm.Print_Area" localSheetId="46">'SISKIYOU UPDATE04'!$A:$H</definedName>
    <definedName name="_xlnm.Print_Area" localSheetId="47">'SOLANO UPDATE04'!$A:$H</definedName>
    <definedName name="_xlnm.Print_Area" localSheetId="48">'SONOMA UPDATE04'!$A:$H</definedName>
    <definedName name="_xlnm.Print_Area" localSheetId="49">'STANISLAUS UPDATE04'!$A:$H</definedName>
    <definedName name="_xlnm.Print_Area" localSheetId="50">'SUTTER UPDATE04'!$A:$H</definedName>
    <definedName name="_xlnm.Print_Area" localSheetId="51">'TEHAMA UPDATE04'!$A:$H</definedName>
    <definedName name="_xlnm.Print_Area" localSheetId="52">'TRINITY UPDATE04'!$A:$H</definedName>
    <definedName name="_xlnm.Print_Area" localSheetId="53">'TULARE UPDATE04'!$A:$H</definedName>
    <definedName name="_xlnm.Print_Area" localSheetId="54">'TUOLUMNE UPDATE04'!$A:$H</definedName>
    <definedName name="_xlnm.Print_Area" localSheetId="55">'VENTURA UPDATE04'!$A:$H</definedName>
    <definedName name="_xlnm.Print_Area" localSheetId="56">'YOLO UPDATE04'!$A:$H</definedName>
    <definedName name="_xlnm.Print_Area" localSheetId="57">'YUBA UPDATE04'!$A:$H</definedName>
    <definedName name="_xlnm.Print_Titles" localSheetId="0">' ALAMEDA UPDATE04'!$1:$4</definedName>
    <definedName name="_xlnm.Print_Titles" localSheetId="1">'ALPINE UPDATE04'!$1:$4</definedName>
    <definedName name="_xlnm.Print_Titles" localSheetId="2">'AMADOR UPDATE04'!$1:$4</definedName>
    <definedName name="_xlnm.Print_Titles" localSheetId="3">'BUTTE UPDATE04'!$1:$4</definedName>
    <definedName name="_xlnm.Print_Titles" localSheetId="58">'CA UPDATE04'!$1:$4</definedName>
    <definedName name="_xlnm.Print_Titles" localSheetId="4">'CALAVERAS UPDATE04'!$1:$4</definedName>
    <definedName name="_xlnm.Print_Titles" localSheetId="5">'COLUSA UPDATED04'!$1:$4</definedName>
    <definedName name="_xlnm.Print_Titles" localSheetId="6">'CONTRA COSTA UPDATE04'!$1:$4</definedName>
    <definedName name="_xlnm.Print_Titles" localSheetId="7">'DEL NORTE UPDAT04'!$1:$4</definedName>
    <definedName name="_xlnm.Print_Titles" localSheetId="8">'EL DORADO UPDATE04'!$1:$4</definedName>
    <definedName name="_xlnm.Print_Titles" localSheetId="9">'FRESNO UPDATE04'!$1:$4</definedName>
    <definedName name="_xlnm.Print_Titles" localSheetId="10">'GLENN UPDATE04'!$1:$4</definedName>
    <definedName name="_xlnm.Print_Titles" localSheetId="11">'HUMBOLDT UPDATE04'!$1:$4</definedName>
    <definedName name="_xlnm.Print_Titles" localSheetId="12">'IMPERIAL UPDATE04'!$1:$4</definedName>
    <definedName name="_xlnm.Print_Titles" localSheetId="13">'INYO UPDATE04'!$1:$4</definedName>
    <definedName name="_xlnm.Print_Titles" localSheetId="14">'KERN UPDATE04'!$1:$4</definedName>
    <definedName name="_xlnm.Print_Titles" localSheetId="15">'KINGS UPDATE04'!$1:$4</definedName>
    <definedName name="_xlnm.Print_Titles" localSheetId="16">'LAKE UPDATE04'!$1:$4</definedName>
    <definedName name="_xlnm.Print_Titles" localSheetId="17">'LASSEN UPDATE04'!$1:$4</definedName>
    <definedName name="_xlnm.Print_Titles" localSheetId="18">'LOS ANGELES UPDATE04'!$1:$4</definedName>
    <definedName name="_xlnm.Print_Titles" localSheetId="19">'MADERA UPDATE04'!$1:$4</definedName>
    <definedName name="_xlnm.Print_Titles" localSheetId="20">'MARIN UPDATE04'!$1:$4</definedName>
    <definedName name="_xlnm.Print_Titles" localSheetId="21">'MARIPOSA UPDATE04'!$1:$4</definedName>
    <definedName name="_xlnm.Print_Titles" localSheetId="22">'MENDOCINO UPDATE04'!$1:$4</definedName>
    <definedName name="_xlnm.Print_Titles" localSheetId="23">'MERCED UPDATE04'!$1:$4</definedName>
    <definedName name="_xlnm.Print_Titles" localSheetId="24">'MODOC UPDATE04'!$1:$4</definedName>
    <definedName name="_xlnm.Print_Titles" localSheetId="25">'MONO UPDATE04'!$1:$4</definedName>
    <definedName name="_xlnm.Print_Titles" localSheetId="26">'MONTEREY UPDATE04'!$1:$4</definedName>
    <definedName name="_xlnm.Print_Titles" localSheetId="27">'NAPA UPDATE04'!$1:$4</definedName>
    <definedName name="_xlnm.Print_Titles" localSheetId="28">'NEVADA UPDATE04'!$1:$4</definedName>
    <definedName name="_xlnm.Print_Titles" localSheetId="29">'ORANGE UPDATE04'!$1:$4</definedName>
    <definedName name="_xlnm.Print_Titles" localSheetId="30">'PLACER UPDATE04 '!$1:$4</definedName>
    <definedName name="_xlnm.Print_Titles" localSheetId="31">'PLUMAS UPDATE04'!$1:$4</definedName>
    <definedName name="_xlnm.Print_Titles" localSheetId="32">'RIVERSIDE UPDATE04'!$1:$4</definedName>
    <definedName name="_xlnm.Print_Titles" localSheetId="33">'SACRAMENTO UPDATE04'!$1:$4</definedName>
    <definedName name="_xlnm.Print_Titles" localSheetId="34">'SAN BENITO UPDATE04'!$1:$4</definedName>
    <definedName name="_xlnm.Print_Titles" localSheetId="35">'SAN BERNARDINO UPDATE04'!$1:$4</definedName>
    <definedName name="_xlnm.Print_Titles" localSheetId="36">'SAN DIEGO UPDATE04'!$1:$4</definedName>
    <definedName name="_xlnm.Print_Titles" localSheetId="37">'SAN FRANCISCO UPDATE04'!$1:$4</definedName>
    <definedName name="_xlnm.Print_Titles" localSheetId="38">'SAN JOAQUIN UPDATE04'!$1:$4</definedName>
    <definedName name="_xlnm.Print_Titles" localSheetId="39">'SAN LUIS OBISPO UPDATE04'!$1:$4</definedName>
    <definedName name="_xlnm.Print_Titles" localSheetId="40">'SAN MATEO UPDATE04'!$1:$4</definedName>
    <definedName name="_xlnm.Print_Titles" localSheetId="41">'SANTA BARBARA UPDATE04'!$1:$4</definedName>
    <definedName name="_xlnm.Print_Titles" localSheetId="42">'SANTA CLARA UPDATE04'!$1:$4</definedName>
    <definedName name="_xlnm.Print_Titles" localSheetId="43">'SANTA CRUZ UPDATE04'!$1:$4</definedName>
    <definedName name="_xlnm.Print_Titles" localSheetId="44">'SHASTA UPDATE04'!$1:$4</definedName>
    <definedName name="_xlnm.Print_Titles" localSheetId="45">'SIERRA UPDATE04'!$1:$4</definedName>
    <definedName name="_xlnm.Print_Titles" localSheetId="46">'SISKIYOU UPDATE04'!$1:$4</definedName>
    <definedName name="_xlnm.Print_Titles" localSheetId="47">'SOLANO UPDATE04'!$1:$4</definedName>
    <definedName name="_xlnm.Print_Titles" localSheetId="48">'SONOMA UPDATE04'!$1:$4</definedName>
    <definedName name="_xlnm.Print_Titles" localSheetId="49">'STANISLAUS UPDATE04'!$1:$4</definedName>
    <definedName name="_xlnm.Print_Titles" localSheetId="50">'SUTTER UPDATE04'!$1:$4</definedName>
    <definedName name="_xlnm.Print_Titles" localSheetId="51">'TEHAMA UPDATE04'!$1:$4</definedName>
    <definedName name="_xlnm.Print_Titles" localSheetId="52">'TRINITY UPDATE04'!$1:$4</definedName>
    <definedName name="_xlnm.Print_Titles" localSheetId="53">'TULARE UPDATE04'!$1:$4</definedName>
    <definedName name="_xlnm.Print_Titles" localSheetId="54">'TUOLUMNE UPDATE04'!$1:$4</definedName>
    <definedName name="_xlnm.Print_Titles" localSheetId="55">'VENTURA UPDATE04'!$1:$4</definedName>
    <definedName name="_xlnm.Print_Titles" localSheetId="56">'YOLO UPDATE04'!$1:$4</definedName>
    <definedName name="_xlnm.Print_Titles" localSheetId="57">'YUBA UPDATE04'!$1:$4</definedName>
  </definedNames>
  <calcPr calcId="162913"/>
</workbook>
</file>

<file path=xl/calcChain.xml><?xml version="1.0" encoding="utf-8"?>
<calcChain xmlns="http://schemas.openxmlformats.org/spreadsheetml/2006/main">
  <c r="B6" i="59" l="1"/>
  <c r="H32" i="59" s="1"/>
  <c r="B7" i="59"/>
  <c r="H33" i="59" s="1"/>
  <c r="D7" i="59"/>
  <c r="E7" i="59"/>
  <c r="B8" i="59"/>
  <c r="C8" i="59"/>
  <c r="D8" i="59"/>
  <c r="E8" i="59"/>
  <c r="F8" i="59"/>
  <c r="G8" i="59"/>
  <c r="B9" i="59"/>
  <c r="H48" i="59" s="1"/>
  <c r="C9" i="59"/>
  <c r="D9" i="59"/>
  <c r="E9" i="59"/>
  <c r="F9" i="59"/>
  <c r="G9" i="59"/>
  <c r="B10" i="59"/>
  <c r="H36" i="59" s="1"/>
  <c r="C10" i="59"/>
  <c r="D10" i="59"/>
  <c r="E10" i="59"/>
  <c r="F10" i="59"/>
  <c r="G10" i="59"/>
  <c r="B11" i="59"/>
  <c r="C11" i="59"/>
  <c r="D11" i="59"/>
  <c r="E11" i="59"/>
  <c r="F11" i="59"/>
  <c r="G11" i="59"/>
  <c r="B12" i="59"/>
  <c r="C12" i="59"/>
  <c r="D12" i="59"/>
  <c r="E12" i="59"/>
  <c r="F12" i="59"/>
  <c r="G12" i="59"/>
  <c r="B13" i="59"/>
  <c r="H52" i="59" s="1"/>
  <c r="C13" i="59"/>
  <c r="D13" i="59"/>
  <c r="E13" i="59"/>
  <c r="F13" i="59"/>
  <c r="G13" i="59"/>
  <c r="B14" i="59"/>
  <c r="H66" i="59" s="1"/>
  <c r="C14" i="59"/>
  <c r="D14" i="59"/>
  <c r="E14" i="59"/>
  <c r="F14" i="59"/>
  <c r="G14" i="59"/>
  <c r="B15" i="59"/>
  <c r="C15" i="59"/>
  <c r="D15" i="59"/>
  <c r="E15" i="59"/>
  <c r="F15" i="59"/>
  <c r="G15" i="59"/>
  <c r="B16" i="59"/>
  <c r="H120" i="59" s="1"/>
  <c r="C16" i="59"/>
  <c r="D16" i="59"/>
  <c r="E16" i="59"/>
  <c r="F16" i="59"/>
  <c r="G16" i="59"/>
  <c r="B17" i="59"/>
  <c r="H43" i="59" s="1"/>
  <c r="D17" i="59"/>
  <c r="E17" i="59"/>
  <c r="B19" i="59"/>
  <c r="B20" i="59"/>
  <c r="H20" i="59" s="1"/>
  <c r="C20" i="59"/>
  <c r="D20" i="59"/>
  <c r="E20" i="59"/>
  <c r="B21" i="59"/>
  <c r="D21" i="59"/>
  <c r="E21" i="59"/>
  <c r="B22" i="59"/>
  <c r="D22" i="59"/>
  <c r="F22" i="59" s="1"/>
  <c r="E22" i="59"/>
  <c r="B23" i="59"/>
  <c r="H23" i="59" s="1"/>
  <c r="D23" i="59"/>
  <c r="E23" i="59"/>
  <c r="F23" i="59"/>
  <c r="B24" i="59"/>
  <c r="D24" i="59"/>
  <c r="F24" i="59" s="1"/>
  <c r="E24" i="59"/>
  <c r="B25" i="59"/>
  <c r="C25" i="59" s="1"/>
  <c r="D25" i="59"/>
  <c r="E25" i="59"/>
  <c r="B26" i="59"/>
  <c r="D26" i="59"/>
  <c r="E26" i="59"/>
  <c r="F26" i="59"/>
  <c r="B27" i="59"/>
  <c r="C27" i="59"/>
  <c r="D27" i="59"/>
  <c r="F27" i="59" s="1"/>
  <c r="E27" i="59"/>
  <c r="B28" i="59"/>
  <c r="C28" i="59" s="1"/>
  <c r="G28" i="59" s="1"/>
  <c r="D28" i="59"/>
  <c r="F28" i="59" s="1"/>
  <c r="E28" i="59"/>
  <c r="B29" i="59"/>
  <c r="D29" i="59"/>
  <c r="E29" i="59"/>
  <c r="B30" i="59"/>
  <c r="H30" i="59" s="1"/>
  <c r="D30" i="59"/>
  <c r="E30" i="59"/>
  <c r="F30" i="59" s="1"/>
  <c r="C33" i="59"/>
  <c r="F33" i="59"/>
  <c r="F7" i="59" s="1"/>
  <c r="H35" i="59"/>
  <c r="H39" i="59"/>
  <c r="C43" i="59"/>
  <c r="F43" i="59"/>
  <c r="G43" i="59"/>
  <c r="H45" i="59"/>
  <c r="C46" i="59"/>
  <c r="F46" i="59"/>
  <c r="H46" i="59"/>
  <c r="H49" i="59"/>
  <c r="H53" i="59"/>
  <c r="C56" i="59"/>
  <c r="F56" i="59"/>
  <c r="G56" i="59" s="1"/>
  <c r="H58" i="59"/>
  <c r="C59" i="59"/>
  <c r="G59" i="59" s="1"/>
  <c r="F59" i="59"/>
  <c r="H59" i="59"/>
  <c r="H61" i="59"/>
  <c r="H65" i="59"/>
  <c r="C69" i="59"/>
  <c r="G69" i="59" s="1"/>
  <c r="F69" i="59"/>
  <c r="H69" i="59"/>
  <c r="H71" i="59"/>
  <c r="C72" i="59"/>
  <c r="G72" i="59" s="1"/>
  <c r="F72" i="59"/>
  <c r="H72" i="59"/>
  <c r="H74" i="59"/>
  <c r="H75" i="59"/>
  <c r="H78" i="59"/>
  <c r="H79" i="59"/>
  <c r="C82" i="59"/>
  <c r="F82" i="59"/>
  <c r="H82" i="59"/>
  <c r="H84" i="59"/>
  <c r="C85" i="59"/>
  <c r="F85" i="59"/>
  <c r="H85" i="59"/>
  <c r="H87" i="59"/>
  <c r="H91" i="59"/>
  <c r="C95" i="59"/>
  <c r="F95" i="59"/>
  <c r="G95" i="59"/>
  <c r="H95" i="59"/>
  <c r="H97" i="59"/>
  <c r="C98" i="59"/>
  <c r="F98" i="59"/>
  <c r="G98" i="59"/>
  <c r="H100" i="59"/>
  <c r="H101" i="59"/>
  <c r="H104" i="59"/>
  <c r="C108" i="59"/>
  <c r="F108" i="59"/>
  <c r="H108" i="59"/>
  <c r="H110" i="59"/>
  <c r="C111" i="59"/>
  <c r="F111" i="59"/>
  <c r="H113" i="59"/>
  <c r="C121" i="59"/>
  <c r="G121" i="59" s="1"/>
  <c r="F121" i="59"/>
  <c r="H121" i="59"/>
  <c r="H123" i="59"/>
  <c r="C124" i="59"/>
  <c r="F124" i="59"/>
  <c r="G124" i="59"/>
  <c r="H124" i="59"/>
  <c r="H126" i="59"/>
  <c r="H130" i="59"/>
  <c r="H131" i="59"/>
  <c r="C134" i="59"/>
  <c r="G134" i="59" s="1"/>
  <c r="F134" i="59"/>
  <c r="H134" i="59"/>
  <c r="B6" i="58"/>
  <c r="H61" i="58" s="1"/>
  <c r="B7" i="58"/>
  <c r="D7" i="58"/>
  <c r="E7" i="58"/>
  <c r="B8" i="58"/>
  <c r="H131" i="58" s="1"/>
  <c r="C8" i="58"/>
  <c r="D8" i="58"/>
  <c r="E8" i="58"/>
  <c r="F8" i="58"/>
  <c r="G8" i="58"/>
  <c r="B9" i="58"/>
  <c r="H35" i="58" s="1"/>
  <c r="C9" i="58"/>
  <c r="D9" i="58"/>
  <c r="E9" i="58"/>
  <c r="F9" i="58"/>
  <c r="G9" i="58"/>
  <c r="B10" i="58"/>
  <c r="H36" i="58" s="1"/>
  <c r="C10" i="58"/>
  <c r="D10" i="58"/>
  <c r="E10" i="58"/>
  <c r="F10" i="58"/>
  <c r="G10" i="58"/>
  <c r="B11" i="58"/>
  <c r="H37" i="58" s="1"/>
  <c r="C11" i="58"/>
  <c r="D11" i="58"/>
  <c r="E11" i="58"/>
  <c r="F11" i="58"/>
  <c r="G11" i="58"/>
  <c r="B12" i="58"/>
  <c r="H38" i="58" s="1"/>
  <c r="C12" i="58"/>
  <c r="D12" i="58"/>
  <c r="E12" i="58"/>
  <c r="F12" i="58"/>
  <c r="G12" i="58"/>
  <c r="B13" i="58"/>
  <c r="C13" i="58"/>
  <c r="D13" i="58"/>
  <c r="E13" i="58"/>
  <c r="F13" i="58"/>
  <c r="G13" i="58"/>
  <c r="B14" i="58"/>
  <c r="H95" i="58" s="1"/>
  <c r="C14" i="58"/>
  <c r="D14" i="58"/>
  <c r="E14" i="58"/>
  <c r="F14" i="58"/>
  <c r="G14" i="58"/>
  <c r="B15" i="58"/>
  <c r="C15" i="58"/>
  <c r="D15" i="58"/>
  <c r="E15" i="58"/>
  <c r="F15" i="58"/>
  <c r="G15" i="58"/>
  <c r="B16" i="58"/>
  <c r="H139" i="58" s="1"/>
  <c r="C16" i="58"/>
  <c r="D16" i="58"/>
  <c r="E16" i="58"/>
  <c r="F16" i="58"/>
  <c r="G16" i="58"/>
  <c r="B17" i="58"/>
  <c r="D17" i="58"/>
  <c r="E17" i="58"/>
  <c r="B19" i="58"/>
  <c r="H19" i="58"/>
  <c r="B20" i="58"/>
  <c r="D20" i="58"/>
  <c r="E20" i="58"/>
  <c r="B21" i="58"/>
  <c r="C21" i="58" s="1"/>
  <c r="D21" i="58"/>
  <c r="E21" i="58"/>
  <c r="F21" i="58" s="1"/>
  <c r="G21" i="58" s="1"/>
  <c r="B22" i="58"/>
  <c r="H22" i="58" s="1"/>
  <c r="D22" i="58"/>
  <c r="E22" i="58"/>
  <c r="B23" i="58"/>
  <c r="D23" i="58"/>
  <c r="F23" i="58" s="1"/>
  <c r="E23" i="58"/>
  <c r="B24" i="58"/>
  <c r="D24" i="58"/>
  <c r="E24" i="58"/>
  <c r="B25" i="58"/>
  <c r="D25" i="58"/>
  <c r="E25" i="58"/>
  <c r="F25" i="58"/>
  <c r="B26" i="58"/>
  <c r="D26" i="58"/>
  <c r="E26" i="58"/>
  <c r="B27" i="58"/>
  <c r="C27" i="58" s="1"/>
  <c r="D27" i="58"/>
  <c r="E27" i="58"/>
  <c r="F27" i="58" s="1"/>
  <c r="B28" i="58"/>
  <c r="C29" i="58" s="1"/>
  <c r="G29" i="58" s="1"/>
  <c r="D28" i="58"/>
  <c r="E28" i="58"/>
  <c r="F28" i="58" s="1"/>
  <c r="B29" i="58"/>
  <c r="D29" i="58"/>
  <c r="E29" i="58"/>
  <c r="F29" i="58"/>
  <c r="B30" i="58"/>
  <c r="D30" i="58"/>
  <c r="E30" i="58"/>
  <c r="H32" i="58"/>
  <c r="C33" i="58"/>
  <c r="F33" i="58"/>
  <c r="H34" i="58"/>
  <c r="H42" i="58"/>
  <c r="C43" i="58"/>
  <c r="F43" i="58"/>
  <c r="H45" i="58"/>
  <c r="C46" i="58"/>
  <c r="F46" i="58"/>
  <c r="H47" i="58"/>
  <c r="H48" i="58"/>
  <c r="H51" i="58"/>
  <c r="H54" i="58"/>
  <c r="H55" i="58"/>
  <c r="C56" i="58"/>
  <c r="F56" i="58"/>
  <c r="C62" i="58"/>
  <c r="F62" i="58"/>
  <c r="G62" i="58"/>
  <c r="H63" i="58"/>
  <c r="H64" i="58"/>
  <c r="H67" i="58"/>
  <c r="H71" i="58"/>
  <c r="C72" i="58"/>
  <c r="F72" i="58"/>
  <c r="H74" i="58"/>
  <c r="C75" i="58"/>
  <c r="F75" i="58"/>
  <c r="H76" i="58"/>
  <c r="H80" i="58"/>
  <c r="H81" i="58"/>
  <c r="H84" i="58"/>
  <c r="C85" i="58"/>
  <c r="F85" i="58"/>
  <c r="H85" i="58"/>
  <c r="H87" i="58"/>
  <c r="C88" i="58"/>
  <c r="F88" i="58"/>
  <c r="G88" i="58" s="1"/>
  <c r="H89" i="58"/>
  <c r="H92" i="58"/>
  <c r="H97" i="58"/>
  <c r="C98" i="58"/>
  <c r="F98" i="58"/>
  <c r="G98" i="58"/>
  <c r="H100" i="58"/>
  <c r="C101" i="58"/>
  <c r="F101" i="58"/>
  <c r="H101" i="58"/>
  <c r="H102" i="58"/>
  <c r="H106" i="58"/>
  <c r="H110" i="58"/>
  <c r="C111" i="58"/>
  <c r="F111" i="58"/>
  <c r="G111" i="58" s="1"/>
  <c r="H111" i="58"/>
  <c r="C117" i="58"/>
  <c r="F117" i="58"/>
  <c r="G117" i="58" s="1"/>
  <c r="H118" i="58"/>
  <c r="H122" i="58"/>
  <c r="H123" i="58"/>
  <c r="H126" i="58"/>
  <c r="C127" i="58"/>
  <c r="F127" i="58"/>
  <c r="H129" i="58"/>
  <c r="C130" i="58"/>
  <c r="F130" i="58"/>
  <c r="H130" i="58"/>
  <c r="H135" i="58"/>
  <c r="H138" i="58"/>
  <c r="C140" i="58"/>
  <c r="F140" i="58"/>
  <c r="B6" i="57"/>
  <c r="B7" i="57"/>
  <c r="H46" i="57" s="1"/>
  <c r="D7" i="57"/>
  <c r="E7" i="57"/>
  <c r="B8" i="57"/>
  <c r="C8" i="57"/>
  <c r="D8" i="57"/>
  <c r="E8" i="57"/>
  <c r="F8" i="57"/>
  <c r="G8" i="57"/>
  <c r="B9" i="57"/>
  <c r="H35" i="57" s="1"/>
  <c r="C9" i="57"/>
  <c r="D9" i="57"/>
  <c r="E9" i="57"/>
  <c r="F9" i="57"/>
  <c r="G9" i="57"/>
  <c r="B10" i="57"/>
  <c r="C10" i="57"/>
  <c r="D10" i="57"/>
  <c r="E10" i="57"/>
  <c r="F10" i="57"/>
  <c r="G10" i="57"/>
  <c r="B11" i="57"/>
  <c r="C11" i="57"/>
  <c r="D11" i="57"/>
  <c r="E11" i="57"/>
  <c r="F11" i="57"/>
  <c r="G11" i="57"/>
  <c r="B12" i="57"/>
  <c r="C12" i="57"/>
  <c r="D12" i="57"/>
  <c r="E12" i="57"/>
  <c r="F12" i="57"/>
  <c r="G12" i="57"/>
  <c r="B13" i="57"/>
  <c r="H106" i="57" s="1"/>
  <c r="C13" i="57"/>
  <c r="D13" i="57"/>
  <c r="E13" i="57"/>
  <c r="F13" i="57"/>
  <c r="G13" i="57"/>
  <c r="B14" i="57"/>
  <c r="C14" i="57"/>
  <c r="D14" i="57"/>
  <c r="E14" i="57"/>
  <c r="F14" i="57"/>
  <c r="G14" i="57"/>
  <c r="B15" i="57"/>
  <c r="H82" i="57" s="1"/>
  <c r="C15" i="57"/>
  <c r="D15" i="57"/>
  <c r="E15" i="57"/>
  <c r="F15" i="57"/>
  <c r="G15" i="57"/>
  <c r="B16" i="57"/>
  <c r="C16" i="57"/>
  <c r="D16" i="57"/>
  <c r="E16" i="57"/>
  <c r="F16" i="57"/>
  <c r="G16" i="57"/>
  <c r="B17" i="57"/>
  <c r="H84" i="57" s="1"/>
  <c r="D17" i="57"/>
  <c r="E17" i="57"/>
  <c r="B19" i="57"/>
  <c r="B20" i="57"/>
  <c r="H20" i="57" s="1"/>
  <c r="D20" i="57"/>
  <c r="E20" i="57"/>
  <c r="B21" i="57"/>
  <c r="D21" i="57"/>
  <c r="E21" i="57"/>
  <c r="B22" i="57"/>
  <c r="C23" i="57" s="1"/>
  <c r="D22" i="57"/>
  <c r="E22" i="57"/>
  <c r="B23" i="57"/>
  <c r="H23" i="57" s="1"/>
  <c r="D23" i="57"/>
  <c r="E23" i="57"/>
  <c r="B24" i="57"/>
  <c r="H24" i="57" s="1"/>
  <c r="D24" i="57"/>
  <c r="E24" i="57"/>
  <c r="B25" i="57"/>
  <c r="D25" i="57"/>
  <c r="E25" i="57"/>
  <c r="B26" i="57"/>
  <c r="D26" i="57"/>
  <c r="F26" i="57" s="1"/>
  <c r="E26" i="57"/>
  <c r="B27" i="57"/>
  <c r="D27" i="57"/>
  <c r="F27" i="57" s="1"/>
  <c r="E27" i="57"/>
  <c r="B28" i="57"/>
  <c r="C28" i="57" s="1"/>
  <c r="D28" i="57"/>
  <c r="E28" i="57"/>
  <c r="H28" i="57"/>
  <c r="B29" i="57"/>
  <c r="H29" i="57" s="1"/>
  <c r="D29" i="57"/>
  <c r="F29" i="57" s="1"/>
  <c r="E29" i="57"/>
  <c r="B30" i="57"/>
  <c r="D30" i="57"/>
  <c r="E30" i="57"/>
  <c r="F30" i="57" s="1"/>
  <c r="H32" i="57"/>
  <c r="C33" i="57"/>
  <c r="G33" i="57" s="1"/>
  <c r="F33" i="57"/>
  <c r="H33" i="57"/>
  <c r="H34" i="57"/>
  <c r="H38" i="57"/>
  <c r="H39" i="57"/>
  <c r="H41" i="57"/>
  <c r="H42" i="57"/>
  <c r="C43" i="57"/>
  <c r="G43" i="57" s="1"/>
  <c r="F43" i="57"/>
  <c r="H43" i="57"/>
  <c r="C46" i="57"/>
  <c r="F46" i="57"/>
  <c r="G46" i="57"/>
  <c r="H48" i="57"/>
  <c r="H49" i="57"/>
  <c r="H52" i="57"/>
  <c r="H54" i="57"/>
  <c r="C56" i="57"/>
  <c r="G56" i="57" s="1"/>
  <c r="F56" i="57"/>
  <c r="H60" i="57"/>
  <c r="C61" i="57"/>
  <c r="G61" i="57" s="1"/>
  <c r="F61" i="57"/>
  <c r="H61" i="57"/>
  <c r="H62" i="57"/>
  <c r="H63" i="57"/>
  <c r="H65" i="57"/>
  <c r="H66" i="57"/>
  <c r="H67" i="57"/>
  <c r="H69" i="57"/>
  <c r="C71" i="57"/>
  <c r="F71" i="57"/>
  <c r="G71" i="57"/>
  <c r="H71" i="57"/>
  <c r="H73" i="57"/>
  <c r="C74" i="57"/>
  <c r="F74" i="57"/>
  <c r="G74" i="57" s="1"/>
  <c r="H74" i="57"/>
  <c r="H77" i="57"/>
  <c r="H78" i="57"/>
  <c r="H80" i="57"/>
  <c r="H81" i="57"/>
  <c r="C84" i="57"/>
  <c r="F84" i="57"/>
  <c r="H86" i="57"/>
  <c r="C87" i="57"/>
  <c r="F87" i="57"/>
  <c r="H87" i="57"/>
  <c r="H88" i="57"/>
  <c r="H89" i="57"/>
  <c r="H91" i="57"/>
  <c r="H92" i="57"/>
  <c r="H93" i="57"/>
  <c r="H95" i="57"/>
  <c r="H96" i="57"/>
  <c r="C97" i="57"/>
  <c r="G97" i="57" s="1"/>
  <c r="F97" i="57"/>
  <c r="H97" i="57"/>
  <c r="C100" i="57"/>
  <c r="G100" i="57" s="1"/>
  <c r="F100" i="57"/>
  <c r="H100" i="57"/>
  <c r="H102" i="57"/>
  <c r="H104" i="57"/>
  <c r="H107" i="57"/>
  <c r="H108" i="57"/>
  <c r="C110" i="57"/>
  <c r="F110" i="57"/>
  <c r="H110" i="57"/>
  <c r="H114" i="57"/>
  <c r="C115" i="57"/>
  <c r="G115" i="57" s="1"/>
  <c r="F115" i="57"/>
  <c r="H115" i="57"/>
  <c r="H116" i="57"/>
  <c r="H119" i="57"/>
  <c r="H120" i="57"/>
  <c r="H121" i="57"/>
  <c r="H123" i="57"/>
  <c r="H124" i="57"/>
  <c r="C125" i="57"/>
  <c r="F125" i="57"/>
  <c r="H125" i="57"/>
  <c r="H127" i="57"/>
  <c r="C128" i="57"/>
  <c r="F128" i="57"/>
  <c r="G128" i="57" s="1"/>
  <c r="H130" i="57"/>
  <c r="H131" i="57"/>
  <c r="H134" i="57"/>
  <c r="H136" i="57"/>
  <c r="C138" i="57"/>
  <c r="F138" i="57"/>
  <c r="B6" i="56"/>
  <c r="B7" i="56"/>
  <c r="H128" i="56" s="1"/>
  <c r="D7" i="56"/>
  <c r="E7" i="56"/>
  <c r="B8" i="56"/>
  <c r="C8" i="56"/>
  <c r="D8" i="56"/>
  <c r="E8" i="56"/>
  <c r="F8" i="56"/>
  <c r="G8" i="56"/>
  <c r="B9" i="56"/>
  <c r="C9" i="56"/>
  <c r="D9" i="56"/>
  <c r="E9" i="56"/>
  <c r="F9" i="56"/>
  <c r="G9" i="56"/>
  <c r="B10" i="56"/>
  <c r="C10" i="56"/>
  <c r="D10" i="56"/>
  <c r="E10" i="56"/>
  <c r="F10" i="56"/>
  <c r="G10" i="56"/>
  <c r="B11" i="56"/>
  <c r="H132" i="56" s="1"/>
  <c r="C11" i="56"/>
  <c r="D11" i="56"/>
  <c r="E11" i="56"/>
  <c r="F11" i="56"/>
  <c r="G11" i="56"/>
  <c r="B12" i="56"/>
  <c r="H51" i="56" s="1"/>
  <c r="C12" i="56"/>
  <c r="D12" i="56"/>
  <c r="E12" i="56"/>
  <c r="F12" i="56"/>
  <c r="G12" i="56"/>
  <c r="B13" i="56"/>
  <c r="H39" i="56" s="1"/>
  <c r="C13" i="56"/>
  <c r="D13" i="56"/>
  <c r="E13" i="56"/>
  <c r="F13" i="56"/>
  <c r="G13" i="56"/>
  <c r="B14" i="56"/>
  <c r="C14" i="56"/>
  <c r="D14" i="56"/>
  <c r="E14" i="56"/>
  <c r="F14" i="56"/>
  <c r="G14" i="56"/>
  <c r="B15" i="56"/>
  <c r="C15" i="56"/>
  <c r="D15" i="56"/>
  <c r="E15" i="56"/>
  <c r="F15" i="56"/>
  <c r="G15" i="56"/>
  <c r="B16" i="56"/>
  <c r="C16" i="56"/>
  <c r="D16" i="56"/>
  <c r="E16" i="56"/>
  <c r="F16" i="56"/>
  <c r="G16" i="56"/>
  <c r="B17" i="56"/>
  <c r="C17" i="56"/>
  <c r="D17" i="56"/>
  <c r="E17" i="56"/>
  <c r="B19" i="56"/>
  <c r="B20" i="56"/>
  <c r="D20" i="56"/>
  <c r="E20" i="56"/>
  <c r="B21" i="56"/>
  <c r="H21" i="56" s="1"/>
  <c r="C21" i="56"/>
  <c r="D21" i="56"/>
  <c r="E21" i="56"/>
  <c r="B22" i="56"/>
  <c r="D22" i="56"/>
  <c r="E22" i="56"/>
  <c r="H22" i="56"/>
  <c r="B23" i="56"/>
  <c r="D23" i="56"/>
  <c r="E23" i="56"/>
  <c r="F23" i="56" s="1"/>
  <c r="B24" i="56"/>
  <c r="D24" i="56"/>
  <c r="E24" i="56"/>
  <c r="F24" i="56" s="1"/>
  <c r="B25" i="56"/>
  <c r="D25" i="56"/>
  <c r="F25" i="56" s="1"/>
  <c r="E25" i="56"/>
  <c r="B26" i="56"/>
  <c r="D26" i="56"/>
  <c r="F26" i="56" s="1"/>
  <c r="E26" i="56"/>
  <c r="B27" i="56"/>
  <c r="C27" i="56" s="1"/>
  <c r="D27" i="56"/>
  <c r="E27" i="56"/>
  <c r="B28" i="56"/>
  <c r="H28" i="56" s="1"/>
  <c r="D28" i="56"/>
  <c r="F28" i="56" s="1"/>
  <c r="E28" i="56"/>
  <c r="B29" i="56"/>
  <c r="H29" i="56" s="1"/>
  <c r="D29" i="56"/>
  <c r="F29" i="56" s="1"/>
  <c r="E29" i="56"/>
  <c r="B30" i="56"/>
  <c r="C30" i="56" s="1"/>
  <c r="D30" i="56"/>
  <c r="E30" i="56"/>
  <c r="C33" i="56"/>
  <c r="F33" i="56"/>
  <c r="H34" i="56"/>
  <c r="H35" i="56"/>
  <c r="H36" i="56"/>
  <c r="H38" i="56"/>
  <c r="H40" i="56"/>
  <c r="H42" i="56"/>
  <c r="C43" i="56"/>
  <c r="F43" i="56"/>
  <c r="F17" i="56" s="1"/>
  <c r="C46" i="56"/>
  <c r="F46" i="56"/>
  <c r="H46" i="56"/>
  <c r="H49" i="56"/>
  <c r="H52" i="56"/>
  <c r="H53" i="56"/>
  <c r="H54" i="56"/>
  <c r="H55" i="56"/>
  <c r="C56" i="56"/>
  <c r="G56" i="56" s="1"/>
  <c r="F56" i="56"/>
  <c r="H56" i="56"/>
  <c r="C61" i="56"/>
  <c r="F61" i="56"/>
  <c r="G61" i="56"/>
  <c r="H62" i="56"/>
  <c r="H63" i="56"/>
  <c r="H65" i="56"/>
  <c r="H66" i="56"/>
  <c r="H67" i="56"/>
  <c r="H68" i="56"/>
  <c r="H70" i="56"/>
  <c r="C71" i="56"/>
  <c r="F71" i="56"/>
  <c r="C74" i="56"/>
  <c r="F74" i="56"/>
  <c r="H75" i="56"/>
  <c r="H81" i="56"/>
  <c r="H83" i="56"/>
  <c r="C84" i="56"/>
  <c r="G84" i="56" s="1"/>
  <c r="F84" i="56"/>
  <c r="H84" i="56"/>
  <c r="C87" i="56"/>
  <c r="G87" i="56" s="1"/>
  <c r="F87" i="56"/>
  <c r="H88" i="56"/>
  <c r="H90" i="56"/>
  <c r="H92" i="56"/>
  <c r="H94" i="56"/>
  <c r="H95" i="56"/>
  <c r="C97" i="56"/>
  <c r="F97" i="56"/>
  <c r="C100" i="56"/>
  <c r="F100" i="56"/>
  <c r="H103" i="56"/>
  <c r="H104" i="56"/>
  <c r="H106" i="56"/>
  <c r="H107" i="56"/>
  <c r="H108" i="56"/>
  <c r="H109" i="56"/>
  <c r="C110" i="56"/>
  <c r="F110" i="56"/>
  <c r="G110" i="56"/>
  <c r="C115" i="56"/>
  <c r="F115" i="56"/>
  <c r="G115" i="56" s="1"/>
  <c r="H116" i="56"/>
  <c r="H117" i="56"/>
  <c r="H118" i="56"/>
  <c r="H121" i="56"/>
  <c r="H122" i="56"/>
  <c r="C125" i="56"/>
  <c r="F125" i="56"/>
  <c r="G125" i="56" s="1"/>
  <c r="C128" i="56"/>
  <c r="F128" i="56"/>
  <c r="H129" i="56"/>
  <c r="H130" i="56"/>
  <c r="H133" i="56"/>
  <c r="H135" i="56"/>
  <c r="H137" i="56"/>
  <c r="C138" i="56"/>
  <c r="F138" i="56"/>
  <c r="G138" i="56" s="1"/>
  <c r="H138" i="56"/>
  <c r="B6" i="55"/>
  <c r="B7" i="55"/>
  <c r="D7" i="55"/>
  <c r="E7" i="55"/>
  <c r="B8" i="55"/>
  <c r="C8" i="55"/>
  <c r="D8" i="55"/>
  <c r="E8" i="55"/>
  <c r="B9" i="55"/>
  <c r="H48" i="55" s="1"/>
  <c r="C9" i="55"/>
  <c r="D9" i="55"/>
  <c r="E9" i="55"/>
  <c r="B10" i="55"/>
  <c r="H49" i="55" s="1"/>
  <c r="C10" i="55"/>
  <c r="D10" i="55"/>
  <c r="E10" i="55"/>
  <c r="B11" i="55"/>
  <c r="C11" i="55"/>
  <c r="D11" i="55"/>
  <c r="E11" i="55"/>
  <c r="B12" i="55"/>
  <c r="H66" i="55" s="1"/>
  <c r="C12" i="55"/>
  <c r="D12" i="55"/>
  <c r="E12" i="55"/>
  <c r="B13" i="55"/>
  <c r="C13" i="55"/>
  <c r="D13" i="55"/>
  <c r="E13" i="55"/>
  <c r="B14" i="55"/>
  <c r="H40" i="55" s="1"/>
  <c r="C14" i="55"/>
  <c r="D14" i="55"/>
  <c r="E14" i="55"/>
  <c r="F14" i="55"/>
  <c r="B15" i="55"/>
  <c r="C15" i="55"/>
  <c r="D15" i="55"/>
  <c r="E15" i="55"/>
  <c r="B16" i="55"/>
  <c r="C16" i="55"/>
  <c r="D16" i="55"/>
  <c r="E16" i="55"/>
  <c r="B17" i="55"/>
  <c r="D17" i="55"/>
  <c r="E17" i="55"/>
  <c r="B19" i="55"/>
  <c r="H19" i="55" s="1"/>
  <c r="B20" i="55"/>
  <c r="D20" i="55"/>
  <c r="E20" i="55"/>
  <c r="H20" i="55"/>
  <c r="B21" i="55"/>
  <c r="D21" i="55"/>
  <c r="E21" i="55"/>
  <c r="H21" i="55"/>
  <c r="B22" i="55"/>
  <c r="D22" i="55"/>
  <c r="E22" i="55"/>
  <c r="F22" i="55"/>
  <c r="B23" i="55"/>
  <c r="D23" i="55"/>
  <c r="F23" i="55" s="1"/>
  <c r="E23" i="55"/>
  <c r="B24" i="55"/>
  <c r="C24" i="55"/>
  <c r="D24" i="55"/>
  <c r="E24" i="55"/>
  <c r="H24" i="55"/>
  <c r="B25" i="55"/>
  <c r="D25" i="55"/>
  <c r="F25" i="55" s="1"/>
  <c r="E25" i="55"/>
  <c r="B26" i="55"/>
  <c r="D26" i="55"/>
  <c r="E26" i="55"/>
  <c r="F26" i="55" s="1"/>
  <c r="B27" i="55"/>
  <c r="D27" i="55"/>
  <c r="F27" i="55" s="1"/>
  <c r="E27" i="55"/>
  <c r="B28" i="55"/>
  <c r="C28" i="55" s="1"/>
  <c r="G28" i="55" s="1"/>
  <c r="D28" i="55"/>
  <c r="F28" i="55" s="1"/>
  <c r="E28" i="55"/>
  <c r="B29" i="55"/>
  <c r="D29" i="55"/>
  <c r="E29" i="55"/>
  <c r="B30" i="55"/>
  <c r="D30" i="55"/>
  <c r="E30" i="55"/>
  <c r="F30" i="55" s="1"/>
  <c r="C33" i="55"/>
  <c r="F33" i="55"/>
  <c r="G34" i="55"/>
  <c r="G8" i="55" s="1"/>
  <c r="G35" i="55"/>
  <c r="H35" i="55"/>
  <c r="G36" i="55"/>
  <c r="G37" i="55"/>
  <c r="H37" i="55"/>
  <c r="G38" i="55"/>
  <c r="G39" i="55"/>
  <c r="G40" i="55"/>
  <c r="G41" i="55"/>
  <c r="G42" i="55"/>
  <c r="C43" i="55"/>
  <c r="G43" i="55" s="1"/>
  <c r="F43" i="55"/>
  <c r="C46" i="55"/>
  <c r="G46" i="55" s="1"/>
  <c r="F46" i="55"/>
  <c r="G47" i="55"/>
  <c r="G48" i="55"/>
  <c r="G49" i="55"/>
  <c r="G50" i="55"/>
  <c r="H50" i="55"/>
  <c r="G51" i="55"/>
  <c r="G52" i="55"/>
  <c r="G53" i="55"/>
  <c r="H53" i="55"/>
  <c r="G54" i="55"/>
  <c r="G55" i="55"/>
  <c r="H55" i="55"/>
  <c r="C56" i="55"/>
  <c r="F56" i="55"/>
  <c r="G56" i="55"/>
  <c r="H60" i="55"/>
  <c r="C61" i="55"/>
  <c r="F61" i="55"/>
  <c r="G61" i="55"/>
  <c r="H61" i="55"/>
  <c r="G62" i="55"/>
  <c r="G63" i="55"/>
  <c r="H63" i="55"/>
  <c r="G64" i="55"/>
  <c r="G65" i="55"/>
  <c r="H65" i="55"/>
  <c r="G66" i="55"/>
  <c r="G67" i="55"/>
  <c r="G68" i="55"/>
  <c r="G69" i="55"/>
  <c r="G70" i="55"/>
  <c r="H70" i="55"/>
  <c r="C71" i="55"/>
  <c r="F71" i="55"/>
  <c r="H73" i="55"/>
  <c r="C74" i="55"/>
  <c r="G74" i="55" s="1"/>
  <c r="F74" i="55"/>
  <c r="H74" i="55"/>
  <c r="G75" i="55"/>
  <c r="G76" i="55"/>
  <c r="H76" i="55"/>
  <c r="G77" i="55"/>
  <c r="G78" i="55"/>
  <c r="G79" i="55"/>
  <c r="G80" i="55"/>
  <c r="G81" i="55"/>
  <c r="G82" i="55"/>
  <c r="G83" i="55"/>
  <c r="C84" i="55"/>
  <c r="F84" i="55"/>
  <c r="G84" i="55" s="1"/>
  <c r="C87" i="55"/>
  <c r="F87" i="55"/>
  <c r="H87" i="55"/>
  <c r="G88" i="55"/>
  <c r="G89" i="55"/>
  <c r="H89" i="55"/>
  <c r="G90" i="55"/>
  <c r="G91" i="55"/>
  <c r="H91" i="55"/>
  <c r="G92" i="55"/>
  <c r="G93" i="55"/>
  <c r="G94" i="55"/>
  <c r="G95" i="55"/>
  <c r="G96" i="55"/>
  <c r="H96" i="55"/>
  <c r="C97" i="55"/>
  <c r="F97" i="55"/>
  <c r="G97" i="55" s="1"/>
  <c r="C100" i="55"/>
  <c r="F100" i="55"/>
  <c r="G100" i="55"/>
  <c r="G101" i="55"/>
  <c r="G102" i="55"/>
  <c r="H102" i="55"/>
  <c r="G103" i="55"/>
  <c r="G104" i="55"/>
  <c r="H104" i="55"/>
  <c r="G105" i="55"/>
  <c r="G106" i="55"/>
  <c r="G107" i="55"/>
  <c r="G108" i="55"/>
  <c r="G109" i="55"/>
  <c r="H109" i="55"/>
  <c r="C110" i="55"/>
  <c r="G110" i="55" s="1"/>
  <c r="F110" i="55"/>
  <c r="C115" i="55"/>
  <c r="G115" i="55" s="1"/>
  <c r="F115" i="55"/>
  <c r="H115" i="55"/>
  <c r="G116" i="55"/>
  <c r="G117" i="55"/>
  <c r="G118" i="55"/>
  <c r="G119" i="55"/>
  <c r="H119" i="55"/>
  <c r="G120" i="55"/>
  <c r="G121" i="55"/>
  <c r="G122" i="55"/>
  <c r="G123" i="55"/>
  <c r="G124" i="55"/>
  <c r="H124" i="55"/>
  <c r="C125" i="55"/>
  <c r="F125" i="55"/>
  <c r="H127" i="55"/>
  <c r="C128" i="55"/>
  <c r="G128" i="55" s="1"/>
  <c r="F128" i="55"/>
  <c r="H128" i="55"/>
  <c r="F129" i="55"/>
  <c r="G129" i="55" s="1"/>
  <c r="F130" i="55"/>
  <c r="H130" i="55"/>
  <c r="F131" i="55"/>
  <c r="F10" i="55" s="1"/>
  <c r="G131" i="55"/>
  <c r="F132" i="55"/>
  <c r="F11" i="55" s="1"/>
  <c r="G132" i="55"/>
  <c r="F133" i="55"/>
  <c r="F134" i="55"/>
  <c r="F13" i="55" s="1"/>
  <c r="F135" i="55"/>
  <c r="G135" i="55" s="1"/>
  <c r="F136" i="55"/>
  <c r="F15" i="55" s="1"/>
  <c r="G136" i="55"/>
  <c r="F137" i="55"/>
  <c r="H137" i="55"/>
  <c r="C138" i="55"/>
  <c r="G138" i="55" s="1"/>
  <c r="F138" i="55"/>
  <c r="B6" i="54"/>
  <c r="H45" i="54" s="1"/>
  <c r="B7" i="54"/>
  <c r="H115" i="54" s="1"/>
  <c r="D7" i="54"/>
  <c r="E7" i="54"/>
  <c r="B8" i="54"/>
  <c r="H34" i="54" s="1"/>
  <c r="C8" i="54"/>
  <c r="D8" i="54"/>
  <c r="E8" i="54"/>
  <c r="F8" i="54"/>
  <c r="G8" i="54"/>
  <c r="B9" i="54"/>
  <c r="C9" i="54"/>
  <c r="D9" i="54"/>
  <c r="E9" i="54"/>
  <c r="F9" i="54"/>
  <c r="G9" i="54"/>
  <c r="B10" i="54"/>
  <c r="C10" i="54"/>
  <c r="G10" i="54" s="1"/>
  <c r="D10" i="54"/>
  <c r="E10" i="54"/>
  <c r="F10" i="54"/>
  <c r="B11" i="54"/>
  <c r="C11" i="54"/>
  <c r="D11" i="54"/>
  <c r="E11" i="54"/>
  <c r="F11" i="54"/>
  <c r="G11" i="54"/>
  <c r="B12" i="54"/>
  <c r="C12" i="54"/>
  <c r="D12" i="54"/>
  <c r="E12" i="54"/>
  <c r="F12" i="54"/>
  <c r="G12" i="54"/>
  <c r="B13" i="54"/>
  <c r="H67" i="54" s="1"/>
  <c r="C13" i="54"/>
  <c r="D13" i="54"/>
  <c r="E13" i="54"/>
  <c r="F13" i="54"/>
  <c r="G13" i="54"/>
  <c r="B14" i="54"/>
  <c r="H122" i="54" s="1"/>
  <c r="C14" i="54"/>
  <c r="D14" i="54"/>
  <c r="E14" i="54"/>
  <c r="F14" i="54"/>
  <c r="G14" i="54"/>
  <c r="B15" i="54"/>
  <c r="H54" i="54" s="1"/>
  <c r="C15" i="54"/>
  <c r="D15" i="54"/>
  <c r="E15" i="54"/>
  <c r="F15" i="54"/>
  <c r="G15" i="54"/>
  <c r="B16" i="54"/>
  <c r="C16" i="54"/>
  <c r="D16" i="54"/>
  <c r="E16" i="54"/>
  <c r="F16" i="54"/>
  <c r="G16" i="54"/>
  <c r="B17" i="54"/>
  <c r="H97" i="54" s="1"/>
  <c r="D17" i="54"/>
  <c r="E17" i="54"/>
  <c r="B19" i="54"/>
  <c r="B20" i="54"/>
  <c r="D20" i="54"/>
  <c r="E20" i="54"/>
  <c r="B21" i="54"/>
  <c r="D21" i="54"/>
  <c r="F21" i="54" s="1"/>
  <c r="E21" i="54"/>
  <c r="B22" i="54"/>
  <c r="D22" i="54"/>
  <c r="F22" i="54" s="1"/>
  <c r="E22" i="54"/>
  <c r="B23" i="54"/>
  <c r="D23" i="54"/>
  <c r="F23" i="54" s="1"/>
  <c r="E23" i="54"/>
  <c r="B24" i="54"/>
  <c r="C24" i="54" s="1"/>
  <c r="D24" i="54"/>
  <c r="E24" i="54"/>
  <c r="B25" i="54"/>
  <c r="D25" i="54"/>
  <c r="F25" i="54" s="1"/>
  <c r="E25" i="54"/>
  <c r="B26" i="54"/>
  <c r="H26" i="54" s="1"/>
  <c r="D26" i="54"/>
  <c r="F26" i="54" s="1"/>
  <c r="E26" i="54"/>
  <c r="B27" i="54"/>
  <c r="H27" i="54" s="1"/>
  <c r="D27" i="54"/>
  <c r="E27" i="54"/>
  <c r="B28" i="54"/>
  <c r="D28" i="54"/>
  <c r="F28" i="54" s="1"/>
  <c r="E28" i="54"/>
  <c r="H28" i="54"/>
  <c r="B29" i="54"/>
  <c r="D29" i="54"/>
  <c r="F29" i="54" s="1"/>
  <c r="E29" i="54"/>
  <c r="B30" i="54"/>
  <c r="D30" i="54"/>
  <c r="F30" i="54" s="1"/>
  <c r="E30" i="54"/>
  <c r="H30" i="54"/>
  <c r="C33" i="54"/>
  <c r="G33" i="54" s="1"/>
  <c r="F33" i="54"/>
  <c r="H35" i="54"/>
  <c r="H36" i="54"/>
  <c r="H39" i="54"/>
  <c r="C43" i="54"/>
  <c r="F43" i="54"/>
  <c r="H43" i="54"/>
  <c r="C46" i="54"/>
  <c r="F46" i="54"/>
  <c r="H48" i="54"/>
  <c r="H51" i="54"/>
  <c r="H52" i="54"/>
  <c r="C56" i="54"/>
  <c r="F56" i="54"/>
  <c r="G56" i="54"/>
  <c r="H56" i="54"/>
  <c r="C61" i="54"/>
  <c r="G61" i="54" s="1"/>
  <c r="F61" i="54"/>
  <c r="H63" i="54"/>
  <c r="H66" i="54"/>
  <c r="H68" i="54"/>
  <c r="C71" i="54"/>
  <c r="G71" i="54" s="1"/>
  <c r="F71" i="54"/>
  <c r="H71" i="54"/>
  <c r="C74" i="54"/>
  <c r="F74" i="54"/>
  <c r="H76" i="54"/>
  <c r="H80" i="54"/>
  <c r="C84" i="54"/>
  <c r="G84" i="54" s="1"/>
  <c r="F84" i="54"/>
  <c r="H84" i="54"/>
  <c r="H86" i="54"/>
  <c r="C87" i="54"/>
  <c r="F87" i="54"/>
  <c r="G87" i="54"/>
  <c r="H89" i="54"/>
  <c r="H93" i="54"/>
  <c r="H95" i="54"/>
  <c r="C97" i="54"/>
  <c r="G97" i="54" s="1"/>
  <c r="F97" i="54"/>
  <c r="H99" i="54"/>
  <c r="C100" i="54"/>
  <c r="F100" i="54"/>
  <c r="H101" i="54"/>
  <c r="H102" i="54"/>
  <c r="H108" i="54"/>
  <c r="C110" i="54"/>
  <c r="G110" i="54" s="1"/>
  <c r="F110" i="54"/>
  <c r="H110" i="54"/>
  <c r="H114" i="54"/>
  <c r="C115" i="54"/>
  <c r="F115" i="54"/>
  <c r="H117" i="54"/>
  <c r="H121" i="54"/>
  <c r="C125" i="54"/>
  <c r="F125" i="54"/>
  <c r="G125" i="54" s="1"/>
  <c r="H125" i="54"/>
  <c r="H127" i="54"/>
  <c r="C128" i="54"/>
  <c r="F128" i="54"/>
  <c r="H130" i="54"/>
  <c r="H134" i="54"/>
  <c r="H136" i="54"/>
  <c r="C138" i="54"/>
  <c r="F138" i="54"/>
  <c r="G138" i="54" s="1"/>
  <c r="H138" i="54"/>
  <c r="B6" i="53"/>
  <c r="B7" i="53"/>
  <c r="E7" i="53"/>
  <c r="B8" i="53"/>
  <c r="D8" i="53"/>
  <c r="E8" i="53"/>
  <c r="F8" i="53"/>
  <c r="B9" i="53"/>
  <c r="D9" i="53"/>
  <c r="E9" i="53"/>
  <c r="F9" i="53"/>
  <c r="B10" i="53"/>
  <c r="D10" i="53"/>
  <c r="E10" i="53"/>
  <c r="F10" i="53"/>
  <c r="B11" i="53"/>
  <c r="H78" i="53" s="1"/>
  <c r="D11" i="53"/>
  <c r="E11" i="53"/>
  <c r="F11" i="53"/>
  <c r="B12" i="53"/>
  <c r="D12" i="53"/>
  <c r="E12" i="53"/>
  <c r="F12" i="53"/>
  <c r="B13" i="53"/>
  <c r="D13" i="53"/>
  <c r="E13" i="53"/>
  <c r="F13" i="53"/>
  <c r="B14" i="53"/>
  <c r="D14" i="53"/>
  <c r="E14" i="53"/>
  <c r="F14" i="53"/>
  <c r="B15" i="53"/>
  <c r="H95" i="53" s="1"/>
  <c r="D15" i="53"/>
  <c r="E15" i="53"/>
  <c r="F15" i="53"/>
  <c r="B16" i="53"/>
  <c r="H124" i="53" s="1"/>
  <c r="D16" i="53"/>
  <c r="E16" i="53"/>
  <c r="F16" i="53"/>
  <c r="B17" i="53"/>
  <c r="D17" i="53"/>
  <c r="E17" i="53"/>
  <c r="B19" i="53"/>
  <c r="B20" i="53"/>
  <c r="H20" i="53" s="1"/>
  <c r="D20" i="53"/>
  <c r="E20" i="53"/>
  <c r="B21" i="53"/>
  <c r="D21" i="53"/>
  <c r="F21" i="53" s="1"/>
  <c r="E21" i="53"/>
  <c r="B22" i="53"/>
  <c r="H22" i="53" s="1"/>
  <c r="C22" i="53"/>
  <c r="D22" i="53"/>
  <c r="E22" i="53"/>
  <c r="F22" i="53" s="1"/>
  <c r="B23" i="53"/>
  <c r="D23" i="53"/>
  <c r="F23" i="53" s="1"/>
  <c r="E23" i="53"/>
  <c r="B24" i="53"/>
  <c r="C24" i="53"/>
  <c r="D24" i="53"/>
  <c r="E24" i="53"/>
  <c r="H24" i="53"/>
  <c r="B25" i="53"/>
  <c r="D25" i="53"/>
  <c r="E25" i="53"/>
  <c r="B26" i="53"/>
  <c r="C26" i="53"/>
  <c r="D26" i="53"/>
  <c r="F26" i="53" s="1"/>
  <c r="E26" i="53"/>
  <c r="B27" i="53"/>
  <c r="C27" i="53" s="1"/>
  <c r="D27" i="53"/>
  <c r="F27" i="53" s="1"/>
  <c r="G27" i="53" s="1"/>
  <c r="E27" i="53"/>
  <c r="B28" i="53"/>
  <c r="C28" i="53" s="1"/>
  <c r="D28" i="53"/>
  <c r="F28" i="53" s="1"/>
  <c r="E28" i="53"/>
  <c r="H28" i="53"/>
  <c r="B29" i="53"/>
  <c r="D29" i="53"/>
  <c r="E29" i="53"/>
  <c r="B30" i="53"/>
  <c r="D30" i="53"/>
  <c r="E30" i="53"/>
  <c r="F30" i="53" s="1"/>
  <c r="C33" i="53"/>
  <c r="F33" i="53"/>
  <c r="H33" i="53"/>
  <c r="C34" i="53"/>
  <c r="G34" i="53" s="1"/>
  <c r="C35" i="53"/>
  <c r="G35" i="53" s="1"/>
  <c r="H35" i="53"/>
  <c r="C36" i="53"/>
  <c r="G36" i="53"/>
  <c r="C37" i="53"/>
  <c r="C38" i="53"/>
  <c r="G38" i="53"/>
  <c r="C39" i="53"/>
  <c r="G39" i="53" s="1"/>
  <c r="H39" i="53"/>
  <c r="C40" i="53"/>
  <c r="G40" i="53"/>
  <c r="C41" i="53"/>
  <c r="C42" i="53"/>
  <c r="G42" i="53" s="1"/>
  <c r="C43" i="53"/>
  <c r="F43" i="53"/>
  <c r="G43" i="53" s="1"/>
  <c r="C46" i="53"/>
  <c r="F46" i="53"/>
  <c r="H46" i="53"/>
  <c r="C47" i="53"/>
  <c r="G47" i="53" s="1"/>
  <c r="C48" i="53"/>
  <c r="H48" i="53"/>
  <c r="C49" i="53"/>
  <c r="G49" i="53"/>
  <c r="C50" i="53"/>
  <c r="G50" i="53" s="1"/>
  <c r="C51" i="53"/>
  <c r="G51" i="53" s="1"/>
  <c r="C52" i="53"/>
  <c r="G52" i="53" s="1"/>
  <c r="H52" i="53"/>
  <c r="C53" i="53"/>
  <c r="G53" i="53" s="1"/>
  <c r="C54" i="53"/>
  <c r="G54" i="53" s="1"/>
  <c r="C55" i="53"/>
  <c r="G55" i="53" s="1"/>
  <c r="C56" i="53"/>
  <c r="F56" i="53"/>
  <c r="C61" i="53"/>
  <c r="F61" i="53"/>
  <c r="H61" i="53"/>
  <c r="C62" i="53"/>
  <c r="G62" i="53"/>
  <c r="C63" i="53"/>
  <c r="G63" i="53" s="1"/>
  <c r="C64" i="53"/>
  <c r="G64" i="53" s="1"/>
  <c r="C65" i="53"/>
  <c r="G65" i="53" s="1"/>
  <c r="C66" i="53"/>
  <c r="G66" i="53"/>
  <c r="C67" i="53"/>
  <c r="G67" i="53" s="1"/>
  <c r="C68" i="53"/>
  <c r="G68" i="53"/>
  <c r="C69" i="53"/>
  <c r="G69" i="53" s="1"/>
  <c r="C70" i="53"/>
  <c r="G70" i="53" s="1"/>
  <c r="C71" i="53"/>
  <c r="F71" i="53"/>
  <c r="C74" i="53"/>
  <c r="G74" i="53" s="1"/>
  <c r="F74" i="53"/>
  <c r="H74" i="53"/>
  <c r="C75" i="53"/>
  <c r="G75" i="53"/>
  <c r="C76" i="53"/>
  <c r="G76" i="53" s="1"/>
  <c r="C77" i="53"/>
  <c r="G77" i="53" s="1"/>
  <c r="C78" i="53"/>
  <c r="G78" i="53" s="1"/>
  <c r="C79" i="53"/>
  <c r="G79" i="53" s="1"/>
  <c r="C80" i="53"/>
  <c r="G80" i="53"/>
  <c r="C81" i="53"/>
  <c r="G81" i="53" s="1"/>
  <c r="C82" i="53"/>
  <c r="G82" i="53" s="1"/>
  <c r="C83" i="53"/>
  <c r="G83" i="53" s="1"/>
  <c r="C84" i="53"/>
  <c r="F84" i="53"/>
  <c r="G84" i="53"/>
  <c r="H86" i="53"/>
  <c r="C87" i="53"/>
  <c r="F87" i="53"/>
  <c r="H87" i="53"/>
  <c r="C88" i="53"/>
  <c r="G88" i="53" s="1"/>
  <c r="C89" i="53"/>
  <c r="G89" i="53" s="1"/>
  <c r="C90" i="53"/>
  <c r="G90" i="53" s="1"/>
  <c r="C91" i="53"/>
  <c r="G91" i="53" s="1"/>
  <c r="C92" i="53"/>
  <c r="G92" i="53"/>
  <c r="C93" i="53"/>
  <c r="G93" i="53" s="1"/>
  <c r="H93" i="53"/>
  <c r="C94" i="53"/>
  <c r="G94" i="53"/>
  <c r="C95" i="53"/>
  <c r="G95" i="53" s="1"/>
  <c r="C96" i="53"/>
  <c r="G96" i="53"/>
  <c r="C97" i="53"/>
  <c r="F97" i="53"/>
  <c r="H97" i="53"/>
  <c r="C100" i="53"/>
  <c r="F100" i="53"/>
  <c r="H100" i="53"/>
  <c r="C101" i="53"/>
  <c r="G101" i="53"/>
  <c r="C102" i="53"/>
  <c r="G102" i="53"/>
  <c r="C103" i="53"/>
  <c r="C104" i="53"/>
  <c r="G104" i="53" s="1"/>
  <c r="C105" i="53"/>
  <c r="G105" i="53" s="1"/>
  <c r="C106" i="53"/>
  <c r="G106" i="53" s="1"/>
  <c r="C107" i="53"/>
  <c r="G107" i="53" s="1"/>
  <c r="C108" i="53"/>
  <c r="G108" i="53"/>
  <c r="H108" i="53"/>
  <c r="C109" i="53"/>
  <c r="G109" i="53" s="1"/>
  <c r="C110" i="53"/>
  <c r="G110" i="53" s="1"/>
  <c r="F110" i="53"/>
  <c r="H110" i="53"/>
  <c r="H114" i="53"/>
  <c r="C115" i="53"/>
  <c r="F115" i="53"/>
  <c r="G115" i="53" s="1"/>
  <c r="H115" i="53"/>
  <c r="C116" i="53"/>
  <c r="G116" i="53"/>
  <c r="C117" i="53"/>
  <c r="G117" i="53" s="1"/>
  <c r="H117" i="53"/>
  <c r="C118" i="53"/>
  <c r="G118" i="53" s="1"/>
  <c r="C119" i="53"/>
  <c r="G119" i="53" s="1"/>
  <c r="H119" i="53"/>
  <c r="C120" i="53"/>
  <c r="G120" i="53" s="1"/>
  <c r="C121" i="53"/>
  <c r="G121" i="53" s="1"/>
  <c r="H121" i="53"/>
  <c r="C122" i="53"/>
  <c r="G122" i="53" s="1"/>
  <c r="C123" i="53"/>
  <c r="G123" i="53" s="1"/>
  <c r="H123" i="53"/>
  <c r="C124" i="53"/>
  <c r="G124" i="53" s="1"/>
  <c r="C125" i="53"/>
  <c r="F125" i="53"/>
  <c r="C128" i="53"/>
  <c r="D128" i="53"/>
  <c r="D7" i="53" s="1"/>
  <c r="F128" i="53"/>
  <c r="H128" i="53"/>
  <c r="C129" i="53"/>
  <c r="G129" i="53" s="1"/>
  <c r="C130" i="53"/>
  <c r="G130" i="53"/>
  <c r="H130" i="53"/>
  <c r="C131" i="53"/>
  <c r="G131" i="53" s="1"/>
  <c r="C132" i="53"/>
  <c r="G132" i="53" s="1"/>
  <c r="H132" i="53"/>
  <c r="C133" i="53"/>
  <c r="G133" i="53" s="1"/>
  <c r="C134" i="53"/>
  <c r="G134" i="53"/>
  <c r="H134" i="53"/>
  <c r="C135" i="53"/>
  <c r="G135" i="53" s="1"/>
  <c r="C136" i="53"/>
  <c r="G136" i="53"/>
  <c r="C137" i="53"/>
  <c r="G137" i="53" s="1"/>
  <c r="C138" i="53"/>
  <c r="G138" i="53" s="1"/>
  <c r="F138" i="53"/>
  <c r="B6" i="52"/>
  <c r="H73" i="52" s="1"/>
  <c r="B7" i="52"/>
  <c r="D7" i="52"/>
  <c r="E7" i="52"/>
  <c r="B8" i="52"/>
  <c r="H75" i="52" s="1"/>
  <c r="C8" i="52"/>
  <c r="D8" i="52"/>
  <c r="E8" i="52"/>
  <c r="F8" i="52"/>
  <c r="G8" i="52"/>
  <c r="B9" i="52"/>
  <c r="C9" i="52"/>
  <c r="D9" i="52"/>
  <c r="E9" i="52"/>
  <c r="F9" i="52"/>
  <c r="G9" i="52"/>
  <c r="B10" i="52"/>
  <c r="H49" i="52" s="1"/>
  <c r="C10" i="52"/>
  <c r="D10" i="52"/>
  <c r="E10" i="52"/>
  <c r="F10" i="52"/>
  <c r="G10" i="52"/>
  <c r="B11" i="52"/>
  <c r="H119" i="52" s="1"/>
  <c r="C11" i="52"/>
  <c r="D11" i="52"/>
  <c r="E11" i="52"/>
  <c r="F11" i="52"/>
  <c r="G11" i="52"/>
  <c r="B12" i="52"/>
  <c r="C12" i="52"/>
  <c r="D12" i="52"/>
  <c r="E12" i="52"/>
  <c r="F12" i="52"/>
  <c r="G12" i="52"/>
  <c r="B13" i="52"/>
  <c r="C13" i="52"/>
  <c r="D13" i="52"/>
  <c r="E13" i="52"/>
  <c r="F13" i="52"/>
  <c r="G13" i="52"/>
  <c r="B14" i="52"/>
  <c r="H40" i="52" s="1"/>
  <c r="C14" i="52"/>
  <c r="D14" i="52"/>
  <c r="E14" i="52"/>
  <c r="F14" i="52"/>
  <c r="G14" i="52"/>
  <c r="B15" i="52"/>
  <c r="C15" i="52"/>
  <c r="D15" i="52"/>
  <c r="E15" i="52"/>
  <c r="F15" i="52"/>
  <c r="G15" i="52"/>
  <c r="B16" i="52"/>
  <c r="C16" i="52"/>
  <c r="D16" i="52"/>
  <c r="E16" i="52"/>
  <c r="F16" i="52"/>
  <c r="G16" i="52"/>
  <c r="B17" i="52"/>
  <c r="D17" i="52"/>
  <c r="E17" i="52"/>
  <c r="B19" i="52"/>
  <c r="H19" i="52" s="1"/>
  <c r="B20" i="52"/>
  <c r="C21" i="52" s="1"/>
  <c r="D20" i="52"/>
  <c r="F20" i="52" s="1"/>
  <c r="E20" i="52"/>
  <c r="B21" i="52"/>
  <c r="D21" i="52"/>
  <c r="E21" i="52"/>
  <c r="B22" i="52"/>
  <c r="C22" i="52" s="1"/>
  <c r="D22" i="52"/>
  <c r="F22" i="52" s="1"/>
  <c r="E22" i="52"/>
  <c r="B23" i="52"/>
  <c r="H23" i="52" s="1"/>
  <c r="D23" i="52"/>
  <c r="F23" i="52" s="1"/>
  <c r="E23" i="52"/>
  <c r="B24" i="52"/>
  <c r="C24" i="52" s="1"/>
  <c r="D24" i="52"/>
  <c r="F24" i="52" s="1"/>
  <c r="E24" i="52"/>
  <c r="H24" i="52"/>
  <c r="B25" i="52"/>
  <c r="C25" i="52" s="1"/>
  <c r="D25" i="52"/>
  <c r="F25" i="52" s="1"/>
  <c r="E25" i="52"/>
  <c r="B26" i="52"/>
  <c r="D26" i="52"/>
  <c r="E26" i="52"/>
  <c r="B27" i="52"/>
  <c r="H27" i="52" s="1"/>
  <c r="D27" i="52"/>
  <c r="E27" i="52"/>
  <c r="F27" i="52" s="1"/>
  <c r="B28" i="52"/>
  <c r="H28" i="52" s="1"/>
  <c r="D28" i="52"/>
  <c r="E28" i="52"/>
  <c r="B29" i="52"/>
  <c r="D29" i="52"/>
  <c r="E29" i="52"/>
  <c r="B30" i="52"/>
  <c r="D30" i="52"/>
  <c r="F30" i="52" s="1"/>
  <c r="E30" i="52"/>
  <c r="H32" i="52"/>
  <c r="C33" i="52"/>
  <c r="G33" i="52" s="1"/>
  <c r="F33" i="52"/>
  <c r="H36" i="52"/>
  <c r="H41" i="52"/>
  <c r="C43" i="52"/>
  <c r="F43" i="52"/>
  <c r="H45" i="52"/>
  <c r="C46" i="52"/>
  <c r="G46" i="52" s="1"/>
  <c r="F46" i="52"/>
  <c r="H53" i="52"/>
  <c r="C56" i="52"/>
  <c r="F56" i="52"/>
  <c r="H56" i="52"/>
  <c r="H60" i="52"/>
  <c r="C61" i="52"/>
  <c r="G61" i="52" s="1"/>
  <c r="F61" i="52"/>
  <c r="H64" i="52"/>
  <c r="H65" i="52"/>
  <c r="H68" i="52"/>
  <c r="C71" i="52"/>
  <c r="G71" i="52" s="1"/>
  <c r="F71" i="52"/>
  <c r="C74" i="52"/>
  <c r="F74" i="52"/>
  <c r="H76" i="52"/>
  <c r="H77" i="52"/>
  <c r="H81" i="52"/>
  <c r="C84" i="52"/>
  <c r="F84" i="52"/>
  <c r="H84" i="52"/>
  <c r="H86" i="52"/>
  <c r="C87" i="52"/>
  <c r="G87" i="52" s="1"/>
  <c r="F87" i="52"/>
  <c r="H90" i="52"/>
  <c r="H94" i="52"/>
  <c r="H95" i="52"/>
  <c r="C97" i="52"/>
  <c r="F97" i="52"/>
  <c r="G97" i="52" s="1"/>
  <c r="H99" i="52"/>
  <c r="C100" i="52"/>
  <c r="G100" i="52" s="1"/>
  <c r="F100" i="52"/>
  <c r="H103" i="52"/>
  <c r="H107" i="52"/>
  <c r="C110" i="52"/>
  <c r="F110" i="52"/>
  <c r="G110" i="52"/>
  <c r="H114" i="52"/>
  <c r="C115" i="52"/>
  <c r="F115" i="52"/>
  <c r="G115" i="52" s="1"/>
  <c r="H118" i="52"/>
  <c r="H122" i="52"/>
  <c r="C125" i="52"/>
  <c r="F125" i="52"/>
  <c r="G125" i="52" s="1"/>
  <c r="H125" i="52"/>
  <c r="H127" i="52"/>
  <c r="C128" i="52"/>
  <c r="F128" i="52"/>
  <c r="H135" i="52"/>
  <c r="C138" i="52"/>
  <c r="F138" i="52"/>
  <c r="B6" i="51"/>
  <c r="H60" i="51" s="1"/>
  <c r="B7" i="51"/>
  <c r="D7" i="51"/>
  <c r="E7" i="51"/>
  <c r="B8" i="51"/>
  <c r="C8" i="51"/>
  <c r="D8" i="51"/>
  <c r="E8" i="51"/>
  <c r="F8" i="51"/>
  <c r="G8" i="51"/>
  <c r="B9" i="51"/>
  <c r="C9" i="51"/>
  <c r="D9" i="51"/>
  <c r="E9" i="51"/>
  <c r="F9" i="51"/>
  <c r="G9" i="51"/>
  <c r="B10" i="51"/>
  <c r="C10" i="51"/>
  <c r="D10" i="51"/>
  <c r="E10" i="51"/>
  <c r="F10" i="51"/>
  <c r="G10" i="51"/>
  <c r="B11" i="51"/>
  <c r="H37" i="51" s="1"/>
  <c r="C11" i="51"/>
  <c r="D11" i="51"/>
  <c r="E11" i="51"/>
  <c r="F11" i="51"/>
  <c r="G11" i="51"/>
  <c r="B12" i="51"/>
  <c r="C12" i="51"/>
  <c r="D12" i="51"/>
  <c r="E12" i="51"/>
  <c r="F12" i="51"/>
  <c r="G12" i="51"/>
  <c r="B13" i="51"/>
  <c r="C13" i="51"/>
  <c r="D13" i="51"/>
  <c r="E13" i="51"/>
  <c r="F13" i="51"/>
  <c r="G13" i="51"/>
  <c r="B14" i="51"/>
  <c r="C14" i="51"/>
  <c r="D14" i="51"/>
  <c r="E14" i="51"/>
  <c r="F14" i="51"/>
  <c r="G14" i="51"/>
  <c r="B15" i="51"/>
  <c r="H41" i="51" s="1"/>
  <c r="C15" i="51"/>
  <c r="D15" i="51"/>
  <c r="E15" i="51"/>
  <c r="F15" i="51"/>
  <c r="G15" i="51"/>
  <c r="B16" i="51"/>
  <c r="C16" i="51"/>
  <c r="D16" i="51"/>
  <c r="E16" i="51"/>
  <c r="F16" i="51"/>
  <c r="G16" i="51"/>
  <c r="B17" i="51"/>
  <c r="D17" i="51"/>
  <c r="E17" i="51"/>
  <c r="B19" i="51"/>
  <c r="H19" i="51" s="1"/>
  <c r="B20" i="51"/>
  <c r="D20" i="51"/>
  <c r="E20" i="51"/>
  <c r="B21" i="51"/>
  <c r="C21" i="51" s="1"/>
  <c r="G21" i="51" s="1"/>
  <c r="D21" i="51"/>
  <c r="E21" i="51"/>
  <c r="F21" i="51" s="1"/>
  <c r="B22" i="51"/>
  <c r="D22" i="51"/>
  <c r="E22" i="51"/>
  <c r="F22" i="51" s="1"/>
  <c r="B23" i="51"/>
  <c r="D23" i="51"/>
  <c r="E23" i="51"/>
  <c r="B24" i="51"/>
  <c r="D24" i="51"/>
  <c r="E24" i="51"/>
  <c r="B25" i="51"/>
  <c r="D25" i="51"/>
  <c r="E25" i="51"/>
  <c r="F25" i="51"/>
  <c r="B26" i="51"/>
  <c r="D26" i="51"/>
  <c r="F26" i="51" s="1"/>
  <c r="E26" i="51"/>
  <c r="B27" i="51"/>
  <c r="D27" i="51"/>
  <c r="E27" i="51"/>
  <c r="F27" i="51"/>
  <c r="B28" i="51"/>
  <c r="D28" i="51"/>
  <c r="E28" i="51"/>
  <c r="B29" i="51"/>
  <c r="D29" i="51"/>
  <c r="E29" i="51"/>
  <c r="B30" i="51"/>
  <c r="D30" i="51"/>
  <c r="F30" i="51" s="1"/>
  <c r="E30" i="51"/>
  <c r="H32" i="51"/>
  <c r="C33" i="51"/>
  <c r="F33" i="51"/>
  <c r="C43" i="51"/>
  <c r="F43" i="51"/>
  <c r="F17" i="51" s="1"/>
  <c r="H45" i="51"/>
  <c r="C46" i="51"/>
  <c r="G46" i="51" s="1"/>
  <c r="F46" i="51"/>
  <c r="C56" i="51"/>
  <c r="F56" i="51"/>
  <c r="G56" i="51"/>
  <c r="C61" i="51"/>
  <c r="G61" i="51" s="1"/>
  <c r="F61" i="51"/>
  <c r="H69" i="51"/>
  <c r="C71" i="51"/>
  <c r="F71" i="51"/>
  <c r="H73" i="51"/>
  <c r="C74" i="51"/>
  <c r="G74" i="51" s="1"/>
  <c r="F74" i="51"/>
  <c r="H77" i="51"/>
  <c r="H82" i="51"/>
  <c r="C84" i="51"/>
  <c r="F84" i="51"/>
  <c r="G84" i="51" s="1"/>
  <c r="C87" i="51"/>
  <c r="F87" i="51"/>
  <c r="H94" i="51"/>
  <c r="C97" i="51"/>
  <c r="G97" i="51" s="1"/>
  <c r="F97" i="51"/>
  <c r="H99" i="51"/>
  <c r="C100" i="51"/>
  <c r="F100" i="51"/>
  <c r="H103" i="51"/>
  <c r="C110" i="51"/>
  <c r="G110" i="51" s="1"/>
  <c r="F110" i="51"/>
  <c r="H114" i="51"/>
  <c r="C115" i="51"/>
  <c r="G115" i="51" s="1"/>
  <c r="F115" i="51"/>
  <c r="H118" i="51"/>
  <c r="H120" i="51"/>
  <c r="C125" i="51"/>
  <c r="F125" i="51"/>
  <c r="C128" i="51"/>
  <c r="F128" i="51"/>
  <c r="G128" i="51"/>
  <c r="H131" i="51"/>
  <c r="H135" i="51"/>
  <c r="H137" i="51"/>
  <c r="C138" i="51"/>
  <c r="F138" i="51"/>
  <c r="B6" i="50"/>
  <c r="H32" i="50" s="1"/>
  <c r="B7" i="50"/>
  <c r="E7" i="50"/>
  <c r="B8" i="50"/>
  <c r="H75" i="50" s="1"/>
  <c r="C8" i="50"/>
  <c r="D8" i="50"/>
  <c r="E8" i="50"/>
  <c r="G8" i="50"/>
  <c r="B9" i="50"/>
  <c r="H102" i="50" s="1"/>
  <c r="C9" i="50"/>
  <c r="D9" i="50"/>
  <c r="E9" i="50"/>
  <c r="G9" i="50"/>
  <c r="B10" i="50"/>
  <c r="C10" i="50"/>
  <c r="D10" i="50"/>
  <c r="E10" i="50"/>
  <c r="G10" i="50"/>
  <c r="B11" i="50"/>
  <c r="C11" i="50"/>
  <c r="D11" i="50"/>
  <c r="E11" i="50"/>
  <c r="G11" i="50"/>
  <c r="B12" i="50"/>
  <c r="C12" i="50"/>
  <c r="D12" i="50"/>
  <c r="E12" i="50"/>
  <c r="G12" i="50"/>
  <c r="B13" i="50"/>
  <c r="H80" i="50" s="1"/>
  <c r="C13" i="50"/>
  <c r="D13" i="50"/>
  <c r="E13" i="50"/>
  <c r="G13" i="50"/>
  <c r="B14" i="50"/>
  <c r="C14" i="50"/>
  <c r="D14" i="50"/>
  <c r="E14" i="50"/>
  <c r="G14" i="50"/>
  <c r="B15" i="50"/>
  <c r="C15" i="50"/>
  <c r="D15" i="50"/>
  <c r="E15" i="50"/>
  <c r="G15" i="50"/>
  <c r="B16" i="50"/>
  <c r="H96" i="50" s="1"/>
  <c r="C16" i="50"/>
  <c r="D16" i="50"/>
  <c r="E16" i="50"/>
  <c r="G16" i="50"/>
  <c r="B17" i="50"/>
  <c r="H43" i="50" s="1"/>
  <c r="D17" i="50"/>
  <c r="E17" i="50"/>
  <c r="B19" i="50"/>
  <c r="H19" i="50" s="1"/>
  <c r="B20" i="50"/>
  <c r="D20" i="50"/>
  <c r="E20" i="50"/>
  <c r="F20" i="50" s="1"/>
  <c r="B21" i="50"/>
  <c r="C21" i="50"/>
  <c r="D21" i="50"/>
  <c r="F21" i="50" s="1"/>
  <c r="E21" i="50"/>
  <c r="H21" i="50"/>
  <c r="B22" i="50"/>
  <c r="C22" i="50" s="1"/>
  <c r="D22" i="50"/>
  <c r="E22" i="50"/>
  <c r="B23" i="50"/>
  <c r="H23" i="50" s="1"/>
  <c r="C23" i="50"/>
  <c r="G23" i="50" s="1"/>
  <c r="D23" i="50"/>
  <c r="E23" i="50"/>
  <c r="F23" i="50"/>
  <c r="B24" i="50"/>
  <c r="H24" i="50" s="1"/>
  <c r="D24" i="50"/>
  <c r="E24" i="50"/>
  <c r="B25" i="50"/>
  <c r="H25" i="50" s="1"/>
  <c r="D25" i="50"/>
  <c r="E25" i="50"/>
  <c r="B26" i="50"/>
  <c r="D26" i="50"/>
  <c r="F26" i="50" s="1"/>
  <c r="E26" i="50"/>
  <c r="H26" i="50"/>
  <c r="B27" i="50"/>
  <c r="D27" i="50"/>
  <c r="F27" i="50" s="1"/>
  <c r="E27" i="50"/>
  <c r="B28" i="50"/>
  <c r="D28" i="50"/>
  <c r="E28" i="50"/>
  <c r="B29" i="50"/>
  <c r="C29" i="50" s="1"/>
  <c r="D29" i="50"/>
  <c r="F29" i="50" s="1"/>
  <c r="G29" i="50" s="1"/>
  <c r="E29" i="50"/>
  <c r="H29" i="50"/>
  <c r="B30" i="50"/>
  <c r="D30" i="50"/>
  <c r="F30" i="50" s="1"/>
  <c r="E30" i="50"/>
  <c r="H30" i="50"/>
  <c r="C33" i="50"/>
  <c r="F33" i="50"/>
  <c r="F34" i="50"/>
  <c r="H34" i="50"/>
  <c r="F35" i="50"/>
  <c r="H35" i="50"/>
  <c r="F36" i="50"/>
  <c r="F37" i="50"/>
  <c r="H37" i="50"/>
  <c r="F38" i="50"/>
  <c r="F39" i="50"/>
  <c r="F13" i="50" s="1"/>
  <c r="H39" i="50"/>
  <c r="F40" i="50"/>
  <c r="F41" i="50"/>
  <c r="F42" i="50"/>
  <c r="H42" i="50"/>
  <c r="C43" i="50"/>
  <c r="F43" i="50"/>
  <c r="G43" i="50" s="1"/>
  <c r="H45" i="50"/>
  <c r="C46" i="50"/>
  <c r="F46" i="50"/>
  <c r="F47" i="50"/>
  <c r="F48" i="50"/>
  <c r="H48" i="50"/>
  <c r="F49" i="50"/>
  <c r="F50" i="50"/>
  <c r="H50" i="50"/>
  <c r="F51" i="50"/>
  <c r="H51" i="50"/>
  <c r="F52" i="50"/>
  <c r="H52" i="50"/>
  <c r="F53" i="50"/>
  <c r="F54" i="50"/>
  <c r="F55" i="50"/>
  <c r="H55" i="50"/>
  <c r="C56" i="50"/>
  <c r="G56" i="50" s="1"/>
  <c r="F56" i="50"/>
  <c r="H56" i="50"/>
  <c r="H60" i="50"/>
  <c r="C61" i="50"/>
  <c r="F61" i="50"/>
  <c r="H61" i="50"/>
  <c r="F62" i="50"/>
  <c r="F63" i="50"/>
  <c r="H63" i="50"/>
  <c r="F64" i="50"/>
  <c r="F65" i="50"/>
  <c r="H65" i="50"/>
  <c r="F66" i="50"/>
  <c r="H66" i="50"/>
  <c r="F67" i="50"/>
  <c r="H67" i="50"/>
  <c r="F68" i="50"/>
  <c r="F69" i="50"/>
  <c r="F70" i="50"/>
  <c r="C71" i="50"/>
  <c r="F71" i="50"/>
  <c r="F17" i="50" s="1"/>
  <c r="H73" i="50"/>
  <c r="C74" i="50"/>
  <c r="G74" i="50" s="1"/>
  <c r="F74" i="50"/>
  <c r="F75" i="50"/>
  <c r="F76" i="50"/>
  <c r="F77" i="50"/>
  <c r="H77" i="50"/>
  <c r="F78" i="50"/>
  <c r="H78" i="50"/>
  <c r="F79" i="50"/>
  <c r="F80" i="50"/>
  <c r="F81" i="50"/>
  <c r="F82" i="50"/>
  <c r="H82" i="50"/>
  <c r="F83" i="50"/>
  <c r="C84" i="50"/>
  <c r="F84" i="50"/>
  <c r="G84" i="50" s="1"/>
  <c r="H84" i="50"/>
  <c r="H86" i="50"/>
  <c r="C87" i="50"/>
  <c r="F87" i="50"/>
  <c r="H87" i="50"/>
  <c r="F88" i="50"/>
  <c r="F89" i="50"/>
  <c r="F90" i="50"/>
  <c r="H90" i="50"/>
  <c r="F91" i="50"/>
  <c r="H91" i="50"/>
  <c r="F92" i="50"/>
  <c r="F93" i="50"/>
  <c r="H93" i="50"/>
  <c r="F94" i="50"/>
  <c r="F95" i="50"/>
  <c r="F96" i="50"/>
  <c r="C97" i="50"/>
  <c r="F97" i="50"/>
  <c r="G97" i="50"/>
  <c r="H97" i="50"/>
  <c r="H99" i="50"/>
  <c r="C100" i="50"/>
  <c r="F100" i="50"/>
  <c r="F101" i="50"/>
  <c r="F102" i="50"/>
  <c r="F103" i="50"/>
  <c r="H103" i="50"/>
  <c r="F104" i="50"/>
  <c r="H104" i="50"/>
  <c r="F105" i="50"/>
  <c r="F106" i="50"/>
  <c r="H106" i="50"/>
  <c r="F107" i="50"/>
  <c r="F108" i="50"/>
  <c r="F109" i="50"/>
  <c r="H109" i="50"/>
  <c r="C110" i="50"/>
  <c r="F110" i="50"/>
  <c r="H110" i="50"/>
  <c r="H114" i="50"/>
  <c r="C115" i="50"/>
  <c r="G115" i="50" s="1"/>
  <c r="F115" i="50"/>
  <c r="H115" i="50"/>
  <c r="F116" i="50"/>
  <c r="F117" i="50"/>
  <c r="F118" i="50"/>
  <c r="H118" i="50"/>
  <c r="F119" i="50"/>
  <c r="H119" i="50"/>
  <c r="F120" i="50"/>
  <c r="F121" i="50"/>
  <c r="F122" i="50"/>
  <c r="F123" i="50"/>
  <c r="H123" i="50"/>
  <c r="F124" i="50"/>
  <c r="H124" i="50"/>
  <c r="C125" i="50"/>
  <c r="F125" i="50"/>
  <c r="H125" i="50"/>
  <c r="H127" i="50"/>
  <c r="C128" i="50"/>
  <c r="D128" i="50"/>
  <c r="F128" i="50" s="1"/>
  <c r="F129" i="50"/>
  <c r="F130" i="50"/>
  <c r="H130" i="50"/>
  <c r="F131" i="50"/>
  <c r="H131" i="50"/>
  <c r="F132" i="50"/>
  <c r="H132" i="50"/>
  <c r="F133" i="50"/>
  <c r="F134" i="50"/>
  <c r="H134" i="50"/>
  <c r="F135" i="50"/>
  <c r="F136" i="50"/>
  <c r="F137" i="50"/>
  <c r="H137" i="50"/>
  <c r="C138" i="50"/>
  <c r="F138" i="50"/>
  <c r="H138" i="50"/>
  <c r="B6" i="49"/>
  <c r="B7" i="49"/>
  <c r="H33" i="49" s="1"/>
  <c r="D7" i="49"/>
  <c r="E7" i="49"/>
  <c r="B8" i="49"/>
  <c r="C8" i="49"/>
  <c r="D8" i="49"/>
  <c r="E8" i="49"/>
  <c r="F8" i="49"/>
  <c r="G8" i="49"/>
  <c r="B9" i="49"/>
  <c r="C9" i="49"/>
  <c r="D9" i="49"/>
  <c r="E9" i="49"/>
  <c r="F9" i="49"/>
  <c r="G9" i="49"/>
  <c r="B10" i="49"/>
  <c r="C10" i="49"/>
  <c r="D10" i="49"/>
  <c r="E10" i="49"/>
  <c r="F10" i="49"/>
  <c r="G10" i="49"/>
  <c r="B11" i="49"/>
  <c r="H78" i="49" s="1"/>
  <c r="C11" i="49"/>
  <c r="D11" i="49"/>
  <c r="E11" i="49"/>
  <c r="F11" i="49"/>
  <c r="G11" i="49"/>
  <c r="B12" i="49"/>
  <c r="C12" i="49"/>
  <c r="D12" i="49"/>
  <c r="E12" i="49"/>
  <c r="F12" i="49"/>
  <c r="G12" i="49"/>
  <c r="B13" i="49"/>
  <c r="C13" i="49"/>
  <c r="D13" i="49"/>
  <c r="E13" i="49"/>
  <c r="F13" i="49"/>
  <c r="G13" i="49"/>
  <c r="B14" i="49"/>
  <c r="C14" i="49"/>
  <c r="D14" i="49"/>
  <c r="E14" i="49"/>
  <c r="F14" i="49"/>
  <c r="G14" i="49"/>
  <c r="B15" i="49"/>
  <c r="H95" i="49" s="1"/>
  <c r="C15" i="49"/>
  <c r="D15" i="49"/>
  <c r="E15" i="49"/>
  <c r="F15" i="49"/>
  <c r="G15" i="49"/>
  <c r="B16" i="49"/>
  <c r="C16" i="49"/>
  <c r="D16" i="49"/>
  <c r="E16" i="49"/>
  <c r="F16" i="49"/>
  <c r="G16" i="49"/>
  <c r="B17" i="49"/>
  <c r="D17" i="49"/>
  <c r="E17" i="49"/>
  <c r="B19" i="49"/>
  <c r="B20" i="49"/>
  <c r="D20" i="49"/>
  <c r="E20" i="49"/>
  <c r="B21" i="49"/>
  <c r="D21" i="49"/>
  <c r="E21" i="49"/>
  <c r="B22" i="49"/>
  <c r="D22" i="49"/>
  <c r="F22" i="49" s="1"/>
  <c r="E22" i="49"/>
  <c r="B23" i="49"/>
  <c r="C23" i="49" s="1"/>
  <c r="D23" i="49"/>
  <c r="E23" i="49"/>
  <c r="B24" i="49"/>
  <c r="H24" i="49" s="1"/>
  <c r="D24" i="49"/>
  <c r="E24" i="49"/>
  <c r="F24" i="49" s="1"/>
  <c r="B25" i="49"/>
  <c r="D25" i="49"/>
  <c r="E25" i="49"/>
  <c r="F25" i="49"/>
  <c r="B26" i="49"/>
  <c r="D26" i="49"/>
  <c r="E26" i="49"/>
  <c r="B27" i="49"/>
  <c r="D27" i="49"/>
  <c r="F27" i="49" s="1"/>
  <c r="E27" i="49"/>
  <c r="B28" i="49"/>
  <c r="D28" i="49"/>
  <c r="E28" i="49"/>
  <c r="B29" i="49"/>
  <c r="C29" i="49"/>
  <c r="D29" i="49"/>
  <c r="F29" i="49" s="1"/>
  <c r="E29" i="49"/>
  <c r="B30" i="49"/>
  <c r="D30" i="49"/>
  <c r="E30" i="49"/>
  <c r="C33" i="49"/>
  <c r="F33" i="49"/>
  <c r="G33" i="49"/>
  <c r="H37" i="49"/>
  <c r="H40" i="49"/>
  <c r="C43" i="49"/>
  <c r="G43" i="49" s="1"/>
  <c r="F43" i="49"/>
  <c r="C46" i="49"/>
  <c r="G46" i="49" s="1"/>
  <c r="F46" i="49"/>
  <c r="H46" i="49"/>
  <c r="H50" i="49"/>
  <c r="H54" i="49"/>
  <c r="C56" i="49"/>
  <c r="F56" i="49"/>
  <c r="G56" i="49"/>
  <c r="C61" i="49"/>
  <c r="F61" i="49"/>
  <c r="H61" i="49"/>
  <c r="H66" i="49"/>
  <c r="C71" i="49"/>
  <c r="F71" i="49"/>
  <c r="C74" i="49"/>
  <c r="F74" i="49"/>
  <c r="G74" i="49"/>
  <c r="H74" i="49"/>
  <c r="H81" i="49"/>
  <c r="C84" i="49"/>
  <c r="F84" i="49"/>
  <c r="C87" i="49"/>
  <c r="F87" i="49"/>
  <c r="F7" i="49" s="1"/>
  <c r="H87" i="49"/>
  <c r="C97" i="49"/>
  <c r="F97" i="49"/>
  <c r="C100" i="49"/>
  <c r="G100" i="49" s="1"/>
  <c r="F100" i="49"/>
  <c r="H100" i="49"/>
  <c r="H108" i="49"/>
  <c r="C110" i="49"/>
  <c r="G110" i="49" s="1"/>
  <c r="F110" i="49"/>
  <c r="H114" i="49"/>
  <c r="C115" i="49"/>
  <c r="F115" i="49"/>
  <c r="G115" i="49" s="1"/>
  <c r="H115" i="49"/>
  <c r="H119" i="49"/>
  <c r="C125" i="49"/>
  <c r="F125" i="49"/>
  <c r="H127" i="49"/>
  <c r="C128" i="49"/>
  <c r="G128" i="49" s="1"/>
  <c r="F128" i="49"/>
  <c r="H128" i="49"/>
  <c r="H132" i="49"/>
  <c r="H136" i="49"/>
  <c r="H137" i="49"/>
  <c r="C138" i="49"/>
  <c r="F138" i="49"/>
  <c r="B6" i="48"/>
  <c r="H45" i="48" s="1"/>
  <c r="B7" i="48"/>
  <c r="D7" i="48"/>
  <c r="E7" i="48"/>
  <c r="B8" i="48"/>
  <c r="C8" i="48"/>
  <c r="D8" i="48"/>
  <c r="E8" i="48"/>
  <c r="F8" i="48"/>
  <c r="G8" i="48"/>
  <c r="B9" i="48"/>
  <c r="C9" i="48"/>
  <c r="D9" i="48"/>
  <c r="E9" i="48"/>
  <c r="F9" i="48"/>
  <c r="G9" i="48"/>
  <c r="B10" i="48"/>
  <c r="C10" i="48"/>
  <c r="D10" i="48"/>
  <c r="E10" i="48"/>
  <c r="F10" i="48"/>
  <c r="G10" i="48"/>
  <c r="B11" i="48"/>
  <c r="H66" i="48" s="1"/>
  <c r="C11" i="48"/>
  <c r="D11" i="48"/>
  <c r="E11" i="48"/>
  <c r="F11" i="48"/>
  <c r="G11" i="48"/>
  <c r="B12" i="48"/>
  <c r="C12" i="48"/>
  <c r="D12" i="48"/>
  <c r="E12" i="48"/>
  <c r="F12" i="48"/>
  <c r="G12" i="48"/>
  <c r="B13" i="48"/>
  <c r="C13" i="48"/>
  <c r="D13" i="48"/>
  <c r="E13" i="48"/>
  <c r="F13" i="48"/>
  <c r="G13" i="48"/>
  <c r="B14" i="48"/>
  <c r="C14" i="48"/>
  <c r="D14" i="48"/>
  <c r="E14" i="48"/>
  <c r="F14" i="48"/>
  <c r="G14" i="48"/>
  <c r="B15" i="48"/>
  <c r="H41" i="48" s="1"/>
  <c r="C15" i="48"/>
  <c r="D15" i="48"/>
  <c r="E15" i="48"/>
  <c r="F15" i="48"/>
  <c r="G15" i="48"/>
  <c r="B16" i="48"/>
  <c r="C16" i="48"/>
  <c r="D16" i="48"/>
  <c r="E16" i="48"/>
  <c r="F16" i="48"/>
  <c r="G16" i="48"/>
  <c r="B17" i="48"/>
  <c r="D17" i="48"/>
  <c r="E17" i="48"/>
  <c r="B19" i="48"/>
  <c r="B20" i="48"/>
  <c r="D20" i="48"/>
  <c r="E20" i="48"/>
  <c r="F20" i="48"/>
  <c r="B21" i="48"/>
  <c r="D21" i="48"/>
  <c r="E21" i="48"/>
  <c r="F21" i="48" s="1"/>
  <c r="B22" i="48"/>
  <c r="D22" i="48"/>
  <c r="E22" i="48"/>
  <c r="F22" i="48"/>
  <c r="B23" i="48"/>
  <c r="C23" i="48"/>
  <c r="D23" i="48"/>
  <c r="F23" i="48" s="1"/>
  <c r="E23" i="48"/>
  <c r="B24" i="48"/>
  <c r="H24" i="48" s="1"/>
  <c r="C24" i="48"/>
  <c r="D24" i="48"/>
  <c r="E24" i="48"/>
  <c r="B25" i="48"/>
  <c r="C25" i="48"/>
  <c r="D25" i="48"/>
  <c r="F25" i="48" s="1"/>
  <c r="E25" i="48"/>
  <c r="B26" i="48"/>
  <c r="H26" i="48" s="1"/>
  <c r="D26" i="48"/>
  <c r="E26" i="48"/>
  <c r="F26" i="48"/>
  <c r="B27" i="48"/>
  <c r="C27" i="48"/>
  <c r="D27" i="48"/>
  <c r="F27" i="48" s="1"/>
  <c r="G27" i="48" s="1"/>
  <c r="E27" i="48"/>
  <c r="B28" i="48"/>
  <c r="C28" i="48"/>
  <c r="G28" i="48" s="1"/>
  <c r="D28" i="48"/>
  <c r="E28" i="48"/>
  <c r="F28" i="48"/>
  <c r="H28" i="48"/>
  <c r="B29" i="48"/>
  <c r="C29" i="48" s="1"/>
  <c r="D29" i="48"/>
  <c r="E29" i="48"/>
  <c r="H29" i="48"/>
  <c r="B30" i="48"/>
  <c r="D30" i="48"/>
  <c r="E30" i="48"/>
  <c r="F30" i="48"/>
  <c r="H32" i="48"/>
  <c r="C33" i="48"/>
  <c r="F33" i="48"/>
  <c r="H34" i="48"/>
  <c r="H35" i="48"/>
  <c r="H37" i="48"/>
  <c r="H39" i="48"/>
  <c r="C43" i="48"/>
  <c r="G43" i="48" s="1"/>
  <c r="F43" i="48"/>
  <c r="H43" i="48"/>
  <c r="C46" i="48"/>
  <c r="F46" i="48"/>
  <c r="G46" i="48" s="1"/>
  <c r="H48" i="48"/>
  <c r="H50" i="48"/>
  <c r="H52" i="48"/>
  <c r="C56" i="48"/>
  <c r="F56" i="48"/>
  <c r="H56" i="48"/>
  <c r="H61" i="48"/>
  <c r="C62" i="48"/>
  <c r="F62" i="48"/>
  <c r="G62" i="48"/>
  <c r="H64" i="48"/>
  <c r="H67" i="48"/>
  <c r="H68" i="48"/>
  <c r="H70" i="48"/>
  <c r="C72" i="48"/>
  <c r="F72" i="48"/>
  <c r="H72" i="48"/>
  <c r="H74" i="48"/>
  <c r="C75" i="48"/>
  <c r="F75" i="48"/>
  <c r="H77" i="48"/>
  <c r="H81" i="48"/>
  <c r="H82" i="48"/>
  <c r="H83" i="48"/>
  <c r="C85" i="48"/>
  <c r="F85" i="48"/>
  <c r="H85" i="48"/>
  <c r="C88" i="48"/>
  <c r="F88" i="48"/>
  <c r="H89" i="48"/>
  <c r="H90" i="48"/>
  <c r="H92" i="48"/>
  <c r="H94" i="48"/>
  <c r="C98" i="48"/>
  <c r="F98" i="48"/>
  <c r="G98" i="48"/>
  <c r="H98" i="48"/>
  <c r="H100" i="48"/>
  <c r="C101" i="48"/>
  <c r="G101" i="48" s="1"/>
  <c r="F101" i="48"/>
  <c r="H103" i="48"/>
  <c r="H105" i="48"/>
  <c r="H107" i="48"/>
  <c r="C111" i="48"/>
  <c r="F111" i="48"/>
  <c r="H111" i="48"/>
  <c r="H115" i="48"/>
  <c r="C116" i="48"/>
  <c r="G116" i="48" s="1"/>
  <c r="F116" i="48"/>
  <c r="H118" i="48"/>
  <c r="H122" i="48"/>
  <c r="H124" i="48"/>
  <c r="C126" i="48"/>
  <c r="G126" i="48" s="1"/>
  <c r="F126" i="48"/>
  <c r="H126" i="48"/>
  <c r="C129" i="48"/>
  <c r="F129" i="48"/>
  <c r="G129" i="48"/>
  <c r="H131" i="48"/>
  <c r="H134" i="48"/>
  <c r="H135" i="48"/>
  <c r="H136" i="48"/>
  <c r="H137" i="48"/>
  <c r="C139" i="48"/>
  <c r="F139" i="48"/>
  <c r="G139" i="48" s="1"/>
  <c r="H139" i="48"/>
  <c r="B6" i="47"/>
  <c r="B7" i="47"/>
  <c r="H61" i="47" s="1"/>
  <c r="D7" i="47"/>
  <c r="E7" i="47"/>
  <c r="B8" i="47"/>
  <c r="H21" i="47" s="1"/>
  <c r="C8" i="47"/>
  <c r="D8" i="47"/>
  <c r="E8" i="47"/>
  <c r="F8" i="47"/>
  <c r="G8" i="47"/>
  <c r="B9" i="47"/>
  <c r="H22" i="47" s="1"/>
  <c r="C9" i="47"/>
  <c r="D9" i="47"/>
  <c r="E9" i="47"/>
  <c r="F9" i="47"/>
  <c r="G9" i="47"/>
  <c r="B10" i="47"/>
  <c r="C10" i="47"/>
  <c r="D10" i="47"/>
  <c r="E10" i="47"/>
  <c r="F10" i="47"/>
  <c r="G10" i="47"/>
  <c r="B11" i="47"/>
  <c r="H132" i="47" s="1"/>
  <c r="C11" i="47"/>
  <c r="D11" i="47"/>
  <c r="E11" i="47"/>
  <c r="F11" i="47"/>
  <c r="G11" i="47"/>
  <c r="B12" i="47"/>
  <c r="C12" i="47"/>
  <c r="D12" i="47"/>
  <c r="E12" i="47"/>
  <c r="F12" i="47"/>
  <c r="G12" i="47"/>
  <c r="B13" i="47"/>
  <c r="H39" i="47" s="1"/>
  <c r="C13" i="47"/>
  <c r="D13" i="47"/>
  <c r="E13" i="47"/>
  <c r="F13" i="47"/>
  <c r="G13" i="47"/>
  <c r="B14" i="47"/>
  <c r="C14" i="47"/>
  <c r="D14" i="47"/>
  <c r="E14" i="47"/>
  <c r="F14" i="47"/>
  <c r="G14" i="47"/>
  <c r="B15" i="47"/>
  <c r="H69" i="47" s="1"/>
  <c r="C15" i="47"/>
  <c r="D15" i="47"/>
  <c r="E15" i="47"/>
  <c r="F15" i="47"/>
  <c r="G15" i="47"/>
  <c r="B16" i="47"/>
  <c r="C16" i="47"/>
  <c r="D16" i="47"/>
  <c r="E16" i="47"/>
  <c r="F16" i="47"/>
  <c r="G16" i="47"/>
  <c r="B17" i="47"/>
  <c r="H84" i="47" s="1"/>
  <c r="D17" i="47"/>
  <c r="E17" i="47"/>
  <c r="B19" i="47"/>
  <c r="B20" i="47"/>
  <c r="D20" i="47"/>
  <c r="E20" i="47"/>
  <c r="B21" i="47"/>
  <c r="C21" i="47"/>
  <c r="G21" i="47" s="1"/>
  <c r="D21" i="47"/>
  <c r="F21" i="47" s="1"/>
  <c r="E21" i="47"/>
  <c r="B22" i="47"/>
  <c r="D22" i="47"/>
  <c r="E22" i="47"/>
  <c r="F22" i="47"/>
  <c r="B23" i="47"/>
  <c r="H23" i="47" s="1"/>
  <c r="D23" i="47"/>
  <c r="E23" i="47"/>
  <c r="F23" i="47" s="1"/>
  <c r="B24" i="47"/>
  <c r="D24" i="47"/>
  <c r="E24" i="47"/>
  <c r="B25" i="47"/>
  <c r="C25" i="47" s="1"/>
  <c r="D25" i="47"/>
  <c r="F25" i="47" s="1"/>
  <c r="E25" i="47"/>
  <c r="B26" i="47"/>
  <c r="H26" i="47" s="1"/>
  <c r="C26" i="47"/>
  <c r="D26" i="47"/>
  <c r="E26" i="47"/>
  <c r="B27" i="47"/>
  <c r="C27" i="47" s="1"/>
  <c r="D27" i="47"/>
  <c r="F27" i="47" s="1"/>
  <c r="E27" i="47"/>
  <c r="B28" i="47"/>
  <c r="D28" i="47"/>
  <c r="E28" i="47"/>
  <c r="B29" i="47"/>
  <c r="C29" i="47"/>
  <c r="D29" i="47"/>
  <c r="E29" i="47"/>
  <c r="H29" i="47"/>
  <c r="B30" i="47"/>
  <c r="D30" i="47"/>
  <c r="F30" i="47" s="1"/>
  <c r="E30" i="47"/>
  <c r="C33" i="47"/>
  <c r="F33" i="47"/>
  <c r="G33" i="47"/>
  <c r="H35" i="47"/>
  <c r="H37" i="47"/>
  <c r="H42" i="47"/>
  <c r="C43" i="47"/>
  <c r="F43" i="47"/>
  <c r="H43" i="47"/>
  <c r="C46" i="47"/>
  <c r="F46" i="47"/>
  <c r="H46" i="47"/>
  <c r="H47" i="47"/>
  <c r="H48" i="47"/>
  <c r="H52" i="47"/>
  <c r="H54" i="47"/>
  <c r="C56" i="47"/>
  <c r="F56" i="47"/>
  <c r="H56" i="47"/>
  <c r="C61" i="47"/>
  <c r="G61" i="47" s="1"/>
  <c r="F61" i="47"/>
  <c r="H63" i="47"/>
  <c r="H67" i="47"/>
  <c r="C71" i="47"/>
  <c r="F71" i="47"/>
  <c r="H71" i="47"/>
  <c r="C74" i="47"/>
  <c r="F74" i="47"/>
  <c r="H76" i="47"/>
  <c r="H78" i="47"/>
  <c r="H80" i="47"/>
  <c r="C84" i="47"/>
  <c r="F84" i="47"/>
  <c r="G84" i="47"/>
  <c r="C87" i="47"/>
  <c r="F87" i="47"/>
  <c r="H89" i="47"/>
  <c r="H91" i="47"/>
  <c r="H93" i="47"/>
  <c r="C97" i="47"/>
  <c r="F97" i="47"/>
  <c r="H97" i="47"/>
  <c r="C100" i="47"/>
  <c r="G100" i="47" s="1"/>
  <c r="F100" i="47"/>
  <c r="H108" i="47"/>
  <c r="H109" i="47"/>
  <c r="C110" i="47"/>
  <c r="F110" i="47"/>
  <c r="C115" i="47"/>
  <c r="G115" i="47" s="1"/>
  <c r="F115" i="47"/>
  <c r="H117" i="47"/>
  <c r="H121" i="47"/>
  <c r="H123" i="47"/>
  <c r="C125" i="47"/>
  <c r="F125" i="47"/>
  <c r="G125" i="47"/>
  <c r="H125" i="47"/>
  <c r="C128" i="47"/>
  <c r="F128" i="47"/>
  <c r="H134" i="47"/>
  <c r="C138" i="47"/>
  <c r="G138" i="47" s="1"/>
  <c r="F138" i="47"/>
  <c r="H138" i="47"/>
  <c r="B6" i="46"/>
  <c r="B7" i="46"/>
  <c r="H33" i="46" s="1"/>
  <c r="D7" i="46"/>
  <c r="E7" i="46"/>
  <c r="B8" i="46"/>
  <c r="C8" i="46"/>
  <c r="D8" i="46"/>
  <c r="E8" i="46"/>
  <c r="F8" i="46"/>
  <c r="G8" i="46"/>
  <c r="B9" i="46"/>
  <c r="C9" i="46"/>
  <c r="D9" i="46"/>
  <c r="E9" i="46"/>
  <c r="F9" i="46"/>
  <c r="G9" i="46"/>
  <c r="B10" i="46"/>
  <c r="C10" i="46"/>
  <c r="D10" i="46"/>
  <c r="E10" i="46"/>
  <c r="F10" i="46"/>
  <c r="G10" i="46"/>
  <c r="B11" i="46"/>
  <c r="H91" i="46" s="1"/>
  <c r="C11" i="46"/>
  <c r="D11" i="46"/>
  <c r="E11" i="46"/>
  <c r="F11" i="46"/>
  <c r="G11" i="46"/>
  <c r="B12" i="46"/>
  <c r="C12" i="46"/>
  <c r="D12" i="46"/>
  <c r="E12" i="46"/>
  <c r="F12" i="46"/>
  <c r="G12" i="46"/>
  <c r="B13" i="46"/>
  <c r="C13" i="46"/>
  <c r="D13" i="46"/>
  <c r="E13" i="46"/>
  <c r="F13" i="46"/>
  <c r="G13" i="46"/>
  <c r="B14" i="46"/>
  <c r="C14" i="46"/>
  <c r="D14" i="46"/>
  <c r="E14" i="46"/>
  <c r="F14" i="46"/>
  <c r="G14" i="46"/>
  <c r="B15" i="46"/>
  <c r="C15" i="46"/>
  <c r="D15" i="46"/>
  <c r="E15" i="46"/>
  <c r="F15" i="46"/>
  <c r="G15" i="46"/>
  <c r="B16" i="46"/>
  <c r="H137" i="46" s="1"/>
  <c r="C16" i="46"/>
  <c r="D16" i="46"/>
  <c r="E16" i="46"/>
  <c r="F16" i="46"/>
  <c r="G16" i="46"/>
  <c r="B17" i="46"/>
  <c r="D17" i="46"/>
  <c r="E17" i="46"/>
  <c r="B19" i="46"/>
  <c r="B20" i="46"/>
  <c r="C20" i="46"/>
  <c r="D20" i="46"/>
  <c r="E20" i="46"/>
  <c r="B21" i="46"/>
  <c r="C21" i="46"/>
  <c r="D21" i="46"/>
  <c r="F21" i="46" s="1"/>
  <c r="E21" i="46"/>
  <c r="B22" i="46"/>
  <c r="H22" i="46" s="1"/>
  <c r="D22" i="46"/>
  <c r="E22" i="46"/>
  <c r="B23" i="46"/>
  <c r="D23" i="46"/>
  <c r="F23" i="46" s="1"/>
  <c r="E23" i="46"/>
  <c r="H23" i="46"/>
  <c r="B24" i="46"/>
  <c r="D24" i="46"/>
  <c r="E24" i="46"/>
  <c r="F24" i="46" s="1"/>
  <c r="H24" i="46"/>
  <c r="B25" i="46"/>
  <c r="C25" i="46" s="1"/>
  <c r="D25" i="46"/>
  <c r="E25" i="46"/>
  <c r="B26" i="46"/>
  <c r="H26" i="46" s="1"/>
  <c r="C26" i="46"/>
  <c r="G26" i="46" s="1"/>
  <c r="D26" i="46"/>
  <c r="F26" i="46" s="1"/>
  <c r="E26" i="46"/>
  <c r="B27" i="46"/>
  <c r="H27" i="46" s="1"/>
  <c r="D27" i="46"/>
  <c r="E27" i="46"/>
  <c r="B28" i="46"/>
  <c r="D28" i="46"/>
  <c r="F28" i="46" s="1"/>
  <c r="E28" i="46"/>
  <c r="B29" i="46"/>
  <c r="D29" i="46"/>
  <c r="E29" i="46"/>
  <c r="F29" i="46" s="1"/>
  <c r="B30" i="46"/>
  <c r="D30" i="46"/>
  <c r="E30" i="46"/>
  <c r="C33" i="46"/>
  <c r="G33" i="46" s="1"/>
  <c r="F33" i="46"/>
  <c r="H35" i="46"/>
  <c r="H36" i="46"/>
  <c r="H37" i="46"/>
  <c r="H40" i="46"/>
  <c r="H41" i="46"/>
  <c r="H42" i="46"/>
  <c r="C43" i="46"/>
  <c r="G43" i="46" s="1"/>
  <c r="F43" i="46"/>
  <c r="C46" i="46"/>
  <c r="G46" i="46" s="1"/>
  <c r="F46" i="46"/>
  <c r="H46" i="46"/>
  <c r="H49" i="46"/>
  <c r="H50" i="46"/>
  <c r="H53" i="46"/>
  <c r="H54" i="46"/>
  <c r="C56" i="46"/>
  <c r="F56" i="46"/>
  <c r="H60" i="46"/>
  <c r="C61" i="46"/>
  <c r="F61" i="46"/>
  <c r="H61" i="46"/>
  <c r="H64" i="46"/>
  <c r="H65" i="46"/>
  <c r="H68" i="46"/>
  <c r="H69" i="46"/>
  <c r="C71" i="46"/>
  <c r="F71" i="46"/>
  <c r="H73" i="46"/>
  <c r="C74" i="46"/>
  <c r="G74" i="46" s="1"/>
  <c r="F74" i="46"/>
  <c r="H74" i="46"/>
  <c r="H76" i="46"/>
  <c r="H77" i="46"/>
  <c r="H78" i="46"/>
  <c r="H81" i="46"/>
  <c r="H82" i="46"/>
  <c r="C84" i="46"/>
  <c r="F84" i="46"/>
  <c r="C87" i="46"/>
  <c r="F87" i="46"/>
  <c r="H87" i="46"/>
  <c r="H90" i="46"/>
  <c r="H94" i="46"/>
  <c r="H95" i="46"/>
  <c r="H96" i="46"/>
  <c r="C97" i="46"/>
  <c r="F97" i="46"/>
  <c r="C100" i="46"/>
  <c r="F100" i="46"/>
  <c r="H103" i="46"/>
  <c r="H104" i="46"/>
  <c r="H105" i="46"/>
  <c r="H107" i="46"/>
  <c r="H108" i="46"/>
  <c r="C110" i="46"/>
  <c r="F110" i="46"/>
  <c r="H114" i="46"/>
  <c r="C115" i="46"/>
  <c r="G115" i="46" s="1"/>
  <c r="F115" i="46"/>
  <c r="H115" i="46"/>
  <c r="H118" i="46"/>
  <c r="H119" i="46"/>
  <c r="H122" i="46"/>
  <c r="H123" i="46"/>
  <c r="C125" i="46"/>
  <c r="F125" i="46"/>
  <c r="C128" i="46"/>
  <c r="F128" i="46"/>
  <c r="H131" i="46"/>
  <c r="H132" i="46"/>
  <c r="H135" i="46"/>
  <c r="H136" i="46"/>
  <c r="C138" i="46"/>
  <c r="G138" i="46" s="1"/>
  <c r="F138" i="46"/>
  <c r="B6" i="45"/>
  <c r="H45" i="45" s="1"/>
  <c r="B7" i="45"/>
  <c r="D7" i="45"/>
  <c r="E7" i="45"/>
  <c r="B8" i="45"/>
  <c r="H75" i="45" s="1"/>
  <c r="D8" i="45"/>
  <c r="E8" i="45"/>
  <c r="B9" i="45"/>
  <c r="H76" i="45" s="1"/>
  <c r="D9" i="45"/>
  <c r="E9" i="45"/>
  <c r="B10" i="45"/>
  <c r="H103" i="45" s="1"/>
  <c r="D10" i="45"/>
  <c r="E10" i="45"/>
  <c r="B11" i="45"/>
  <c r="D11" i="45"/>
  <c r="E11" i="45"/>
  <c r="B12" i="45"/>
  <c r="D12" i="45"/>
  <c r="E12" i="45"/>
  <c r="B13" i="45"/>
  <c r="D13" i="45"/>
  <c r="E13" i="45"/>
  <c r="B14" i="45"/>
  <c r="D14" i="45"/>
  <c r="E14" i="45"/>
  <c r="B15" i="45"/>
  <c r="D15" i="45"/>
  <c r="E15" i="45"/>
  <c r="B16" i="45"/>
  <c r="D16" i="45"/>
  <c r="E16" i="45"/>
  <c r="B17" i="45"/>
  <c r="H71" i="45" s="1"/>
  <c r="D17" i="45"/>
  <c r="E17" i="45"/>
  <c r="B19" i="45"/>
  <c r="C20" i="45" s="1"/>
  <c r="H19" i="45"/>
  <c r="B20" i="45"/>
  <c r="D20" i="45"/>
  <c r="F20" i="45" s="1"/>
  <c r="E20" i="45"/>
  <c r="B21" i="45"/>
  <c r="D21" i="45"/>
  <c r="E21" i="45"/>
  <c r="B22" i="45"/>
  <c r="D22" i="45"/>
  <c r="F22" i="45" s="1"/>
  <c r="E22" i="45"/>
  <c r="B23" i="45"/>
  <c r="C23" i="45" s="1"/>
  <c r="D23" i="45"/>
  <c r="E23" i="45"/>
  <c r="B24" i="45"/>
  <c r="D24" i="45"/>
  <c r="E24" i="45"/>
  <c r="B25" i="45"/>
  <c r="D25" i="45"/>
  <c r="E25" i="45"/>
  <c r="H25" i="45"/>
  <c r="B26" i="45"/>
  <c r="D26" i="45"/>
  <c r="E26" i="45"/>
  <c r="F26" i="45"/>
  <c r="B27" i="45"/>
  <c r="D27" i="45"/>
  <c r="F27" i="45" s="1"/>
  <c r="E27" i="45"/>
  <c r="B28" i="45"/>
  <c r="C28" i="45"/>
  <c r="D28" i="45"/>
  <c r="E28" i="45"/>
  <c r="B29" i="45"/>
  <c r="C30" i="45" s="1"/>
  <c r="D29" i="45"/>
  <c r="E29" i="45"/>
  <c r="B30" i="45"/>
  <c r="D30" i="45"/>
  <c r="E30" i="45"/>
  <c r="H32" i="45"/>
  <c r="C33" i="45"/>
  <c r="F33" i="45"/>
  <c r="C34" i="45"/>
  <c r="F34" i="45"/>
  <c r="H34" i="45"/>
  <c r="C35" i="45"/>
  <c r="F35" i="45"/>
  <c r="H35" i="45"/>
  <c r="C36" i="45"/>
  <c r="F36" i="45"/>
  <c r="C37" i="45"/>
  <c r="F37" i="45"/>
  <c r="C38" i="45"/>
  <c r="F38" i="45"/>
  <c r="C39" i="45"/>
  <c r="F39" i="45"/>
  <c r="C40" i="45"/>
  <c r="F40" i="45"/>
  <c r="C41" i="45"/>
  <c r="F41" i="45"/>
  <c r="C42" i="45"/>
  <c r="F42" i="45"/>
  <c r="C43" i="45"/>
  <c r="F43" i="45"/>
  <c r="H43" i="45"/>
  <c r="C46" i="45"/>
  <c r="F46" i="45"/>
  <c r="G46" i="45"/>
  <c r="C47" i="45"/>
  <c r="F47" i="45"/>
  <c r="H47" i="45"/>
  <c r="C48" i="45"/>
  <c r="G48" i="45" s="1"/>
  <c r="F48" i="45"/>
  <c r="H48" i="45"/>
  <c r="C49" i="45"/>
  <c r="F49" i="45"/>
  <c r="C50" i="45"/>
  <c r="F50" i="45"/>
  <c r="C51" i="45"/>
  <c r="F51" i="45"/>
  <c r="C52" i="45"/>
  <c r="F52" i="45"/>
  <c r="G52" i="45"/>
  <c r="C53" i="45"/>
  <c r="G53" i="45" s="1"/>
  <c r="F53" i="45"/>
  <c r="C54" i="45"/>
  <c r="G54" i="45" s="1"/>
  <c r="F54" i="45"/>
  <c r="C55" i="45"/>
  <c r="G55" i="45" s="1"/>
  <c r="F55" i="45"/>
  <c r="H55" i="45"/>
  <c r="C56" i="45"/>
  <c r="F56" i="45"/>
  <c r="H56" i="45"/>
  <c r="H60" i="45"/>
  <c r="C61" i="45"/>
  <c r="F61" i="45"/>
  <c r="G61" i="45"/>
  <c r="C62" i="45"/>
  <c r="F62" i="45"/>
  <c r="G62" i="45"/>
  <c r="H62" i="45"/>
  <c r="C63" i="45"/>
  <c r="F63" i="45"/>
  <c r="G63" i="45"/>
  <c r="C64" i="45"/>
  <c r="F64" i="45"/>
  <c r="H64" i="45"/>
  <c r="C65" i="45"/>
  <c r="F65" i="45"/>
  <c r="C66" i="45"/>
  <c r="F66" i="45"/>
  <c r="G66" i="45"/>
  <c r="C67" i="45"/>
  <c r="F67" i="45"/>
  <c r="G67" i="45" s="1"/>
  <c r="H67" i="45"/>
  <c r="C68" i="45"/>
  <c r="G68" i="45" s="1"/>
  <c r="F68" i="45"/>
  <c r="C69" i="45"/>
  <c r="F69" i="45"/>
  <c r="H69" i="45"/>
  <c r="C70" i="45"/>
  <c r="F70" i="45"/>
  <c r="H70" i="45"/>
  <c r="C71" i="45"/>
  <c r="F71" i="45"/>
  <c r="G71" i="45" s="1"/>
  <c r="H73" i="45"/>
  <c r="C74" i="45"/>
  <c r="F74" i="45"/>
  <c r="H74" i="45"/>
  <c r="C75" i="45"/>
  <c r="F75" i="45"/>
  <c r="C76" i="45"/>
  <c r="G76" i="45" s="1"/>
  <c r="F76" i="45"/>
  <c r="C77" i="45"/>
  <c r="F77" i="45"/>
  <c r="C78" i="45"/>
  <c r="F78" i="45"/>
  <c r="C79" i="45"/>
  <c r="F79" i="45"/>
  <c r="C80" i="45"/>
  <c r="F80" i="45"/>
  <c r="C81" i="45"/>
  <c r="F81" i="45"/>
  <c r="F14" i="45" s="1"/>
  <c r="C82" i="45"/>
  <c r="F82" i="45"/>
  <c r="G82" i="45" s="1"/>
  <c r="C83" i="45"/>
  <c r="F83" i="45"/>
  <c r="C84" i="45"/>
  <c r="F84" i="45"/>
  <c r="G84" i="45" s="1"/>
  <c r="H86" i="45"/>
  <c r="C87" i="45"/>
  <c r="F87" i="45"/>
  <c r="C88" i="45"/>
  <c r="F88" i="45"/>
  <c r="H88" i="45"/>
  <c r="C89" i="45"/>
  <c r="F89" i="45"/>
  <c r="H89" i="45"/>
  <c r="C90" i="45"/>
  <c r="G90" i="45" s="1"/>
  <c r="F90" i="45"/>
  <c r="C91" i="45"/>
  <c r="G91" i="45" s="1"/>
  <c r="F91" i="45"/>
  <c r="C92" i="45"/>
  <c r="F92" i="45"/>
  <c r="H92" i="45"/>
  <c r="C93" i="45"/>
  <c r="F93" i="45"/>
  <c r="H93" i="45"/>
  <c r="C94" i="45"/>
  <c r="F94" i="45"/>
  <c r="H94" i="45"/>
  <c r="C95" i="45"/>
  <c r="F95" i="45"/>
  <c r="H95" i="45"/>
  <c r="C96" i="45"/>
  <c r="F96" i="45"/>
  <c r="H96" i="45"/>
  <c r="C97" i="45"/>
  <c r="G97" i="45" s="1"/>
  <c r="F97" i="45"/>
  <c r="H97" i="45"/>
  <c r="H99" i="45"/>
  <c r="C100" i="45"/>
  <c r="F100" i="45"/>
  <c r="G100" i="45"/>
  <c r="C101" i="45"/>
  <c r="G101" i="45" s="1"/>
  <c r="F101" i="45"/>
  <c r="H101" i="45"/>
  <c r="C102" i="45"/>
  <c r="F102" i="45"/>
  <c r="G102" i="45"/>
  <c r="H102" i="45"/>
  <c r="C103" i="45"/>
  <c r="G103" i="45" s="1"/>
  <c r="F103" i="45"/>
  <c r="C104" i="45"/>
  <c r="F104" i="45"/>
  <c r="G104" i="45"/>
  <c r="C105" i="45"/>
  <c r="G105" i="45" s="1"/>
  <c r="F105" i="45"/>
  <c r="H105" i="45"/>
  <c r="C106" i="45"/>
  <c r="F106" i="45"/>
  <c r="G106" i="45"/>
  <c r="C107" i="45"/>
  <c r="G107" i="45" s="1"/>
  <c r="F107" i="45"/>
  <c r="C108" i="45"/>
  <c r="F108" i="45"/>
  <c r="G108" i="45"/>
  <c r="H108" i="45"/>
  <c r="C109" i="45"/>
  <c r="F109" i="45"/>
  <c r="H109" i="45"/>
  <c r="C110" i="45"/>
  <c r="G110" i="45" s="1"/>
  <c r="F110" i="45"/>
  <c r="H110" i="45"/>
  <c r="C115" i="45"/>
  <c r="F115" i="45"/>
  <c r="H115" i="45"/>
  <c r="C116" i="45"/>
  <c r="F116" i="45"/>
  <c r="H116" i="45"/>
  <c r="C117" i="45"/>
  <c r="F117" i="45"/>
  <c r="H117" i="45"/>
  <c r="C118" i="45"/>
  <c r="F118" i="45"/>
  <c r="G118" i="45" s="1"/>
  <c r="C119" i="45"/>
  <c r="G119" i="45" s="1"/>
  <c r="F119" i="45"/>
  <c r="C120" i="45"/>
  <c r="F120" i="45"/>
  <c r="H120" i="45"/>
  <c r="C121" i="45"/>
  <c r="F121" i="45"/>
  <c r="C122" i="45"/>
  <c r="F122" i="45"/>
  <c r="C123" i="45"/>
  <c r="F123" i="45"/>
  <c r="G123" i="45"/>
  <c r="H123" i="45"/>
  <c r="C124" i="45"/>
  <c r="G124" i="45" s="1"/>
  <c r="F124" i="45"/>
  <c r="C125" i="45"/>
  <c r="F125" i="45"/>
  <c r="G125" i="45"/>
  <c r="H125" i="45"/>
  <c r="H127" i="45"/>
  <c r="C128" i="45"/>
  <c r="G128" i="45" s="1"/>
  <c r="F128" i="45"/>
  <c r="C129" i="45"/>
  <c r="F129" i="45"/>
  <c r="H129" i="45"/>
  <c r="C130" i="45"/>
  <c r="F130" i="45"/>
  <c r="C131" i="45"/>
  <c r="G131" i="45" s="1"/>
  <c r="F131" i="45"/>
  <c r="C132" i="45"/>
  <c r="F132" i="45"/>
  <c r="C133" i="45"/>
  <c r="F133" i="45"/>
  <c r="H133" i="45"/>
  <c r="C134" i="45"/>
  <c r="F134" i="45"/>
  <c r="C135" i="45"/>
  <c r="F135" i="45"/>
  <c r="C136" i="45"/>
  <c r="F136" i="45"/>
  <c r="H136" i="45"/>
  <c r="C137" i="45"/>
  <c r="G137" i="45" s="1"/>
  <c r="F137" i="45"/>
  <c r="C138" i="45"/>
  <c r="F138" i="45"/>
  <c r="H138" i="45"/>
  <c r="B6" i="44"/>
  <c r="B7" i="44"/>
  <c r="D7" i="44"/>
  <c r="E7" i="44"/>
  <c r="B8" i="44"/>
  <c r="H62" i="44" s="1"/>
  <c r="C8" i="44"/>
  <c r="D8" i="44"/>
  <c r="E8" i="44"/>
  <c r="F8" i="44"/>
  <c r="G8" i="44"/>
  <c r="B9" i="44"/>
  <c r="C9" i="44"/>
  <c r="D9" i="44"/>
  <c r="E9" i="44"/>
  <c r="F9" i="44"/>
  <c r="G9" i="44"/>
  <c r="B10" i="44"/>
  <c r="C10" i="44"/>
  <c r="D10" i="44"/>
  <c r="E10" i="44"/>
  <c r="F10" i="44"/>
  <c r="G10" i="44"/>
  <c r="B11" i="44"/>
  <c r="H78" i="44" s="1"/>
  <c r="C11" i="44"/>
  <c r="D11" i="44"/>
  <c r="E11" i="44"/>
  <c r="F11" i="44"/>
  <c r="G11" i="44"/>
  <c r="B12" i="44"/>
  <c r="H38" i="44" s="1"/>
  <c r="C12" i="44"/>
  <c r="D12" i="44"/>
  <c r="E12" i="44"/>
  <c r="F12" i="44"/>
  <c r="G12" i="44"/>
  <c r="B13" i="44"/>
  <c r="C13" i="44"/>
  <c r="D13" i="44"/>
  <c r="E13" i="44"/>
  <c r="F13" i="44"/>
  <c r="G13" i="44"/>
  <c r="B14" i="44"/>
  <c r="C14" i="44"/>
  <c r="D14" i="44"/>
  <c r="E14" i="44"/>
  <c r="F14" i="44"/>
  <c r="G14" i="44"/>
  <c r="B15" i="44"/>
  <c r="C15" i="44"/>
  <c r="D15" i="44"/>
  <c r="E15" i="44"/>
  <c r="F15" i="44"/>
  <c r="G15" i="44"/>
  <c r="B16" i="44"/>
  <c r="H70" i="44" s="1"/>
  <c r="C16" i="44"/>
  <c r="D16" i="44"/>
  <c r="E16" i="44"/>
  <c r="F16" i="44"/>
  <c r="G16" i="44"/>
  <c r="B17" i="44"/>
  <c r="D17" i="44"/>
  <c r="E17" i="44"/>
  <c r="B19" i="44"/>
  <c r="B20" i="44"/>
  <c r="D20" i="44"/>
  <c r="E20" i="44"/>
  <c r="F20" i="44" s="1"/>
  <c r="B21" i="44"/>
  <c r="D21" i="44"/>
  <c r="F21" i="44" s="1"/>
  <c r="E21" i="44"/>
  <c r="B22" i="44"/>
  <c r="D22" i="44"/>
  <c r="F22" i="44" s="1"/>
  <c r="E22" i="44"/>
  <c r="H22" i="44"/>
  <c r="B23" i="44"/>
  <c r="D23" i="44"/>
  <c r="E23" i="44"/>
  <c r="B24" i="44"/>
  <c r="H24" i="44" s="1"/>
  <c r="D24" i="44"/>
  <c r="E24" i="44"/>
  <c r="B25" i="44"/>
  <c r="D25" i="44"/>
  <c r="E25" i="44"/>
  <c r="B26" i="44"/>
  <c r="D26" i="44"/>
  <c r="E26" i="44"/>
  <c r="B27" i="44"/>
  <c r="C27" i="44"/>
  <c r="D27" i="44"/>
  <c r="E27" i="44"/>
  <c r="B28" i="44"/>
  <c r="D28" i="44"/>
  <c r="E28" i="44"/>
  <c r="B29" i="44"/>
  <c r="C29" i="44" s="1"/>
  <c r="G29" i="44" s="1"/>
  <c r="D29" i="44"/>
  <c r="F29" i="44" s="1"/>
  <c r="E29" i="44"/>
  <c r="B30" i="44"/>
  <c r="D30" i="44"/>
  <c r="F30" i="44" s="1"/>
  <c r="E30" i="44"/>
  <c r="C33" i="44"/>
  <c r="F33" i="44"/>
  <c r="H34" i="44"/>
  <c r="H36" i="44"/>
  <c r="H37" i="44"/>
  <c r="H42" i="44"/>
  <c r="C43" i="44"/>
  <c r="F43" i="44"/>
  <c r="C46" i="44"/>
  <c r="F46" i="44"/>
  <c r="H47" i="44"/>
  <c r="H48" i="44"/>
  <c r="H51" i="44"/>
  <c r="H55" i="44"/>
  <c r="C56" i="44"/>
  <c r="F56" i="44"/>
  <c r="C61" i="44"/>
  <c r="F61" i="44"/>
  <c r="H63" i="44"/>
  <c r="H66" i="44"/>
  <c r="H69" i="44"/>
  <c r="C71" i="44"/>
  <c r="F71" i="44"/>
  <c r="H73" i="44"/>
  <c r="C74" i="44"/>
  <c r="G74" i="44" s="1"/>
  <c r="F74" i="44"/>
  <c r="H75" i="44"/>
  <c r="H79" i="44"/>
  <c r="H80" i="44"/>
  <c r="H82" i="44"/>
  <c r="H83" i="44"/>
  <c r="C84" i="44"/>
  <c r="G84" i="44" s="1"/>
  <c r="F84" i="44"/>
  <c r="C87" i="44"/>
  <c r="F87" i="44"/>
  <c r="H88" i="44"/>
  <c r="H90" i="44"/>
  <c r="H93" i="44"/>
  <c r="H94" i="44"/>
  <c r="H96" i="44"/>
  <c r="C97" i="44"/>
  <c r="F97" i="44"/>
  <c r="G97" i="44"/>
  <c r="C100" i="44"/>
  <c r="F100" i="44"/>
  <c r="H101" i="44"/>
  <c r="H104" i="44"/>
  <c r="H105" i="44"/>
  <c r="H109" i="44"/>
  <c r="C110" i="44"/>
  <c r="F110" i="44"/>
  <c r="C115" i="44"/>
  <c r="F115" i="44"/>
  <c r="G115" i="44" s="1"/>
  <c r="H116" i="44"/>
  <c r="H120" i="44"/>
  <c r="H122" i="44"/>
  <c r="C125" i="44"/>
  <c r="F125" i="44"/>
  <c r="C128" i="44"/>
  <c r="F128" i="44"/>
  <c r="H129" i="44"/>
  <c r="H132" i="44"/>
  <c r="H133" i="44"/>
  <c r="H135" i="44"/>
  <c r="H136" i="44"/>
  <c r="H137" i="44"/>
  <c r="C138" i="44"/>
  <c r="G138" i="44" s="1"/>
  <c r="F138" i="44"/>
  <c r="H138" i="44"/>
  <c r="B6" i="43"/>
  <c r="B7" i="43"/>
  <c r="H100" i="43" s="1"/>
  <c r="D7" i="43"/>
  <c r="E7" i="43"/>
  <c r="B8" i="43"/>
  <c r="C8" i="43"/>
  <c r="D8" i="43"/>
  <c r="E8" i="43"/>
  <c r="F8" i="43"/>
  <c r="G8" i="43"/>
  <c r="B9" i="43"/>
  <c r="C9" i="43"/>
  <c r="D9" i="43"/>
  <c r="E9" i="43"/>
  <c r="F9" i="43"/>
  <c r="G9" i="43"/>
  <c r="B10" i="43"/>
  <c r="H103" i="43" s="1"/>
  <c r="C10" i="43"/>
  <c r="D10" i="43"/>
  <c r="E10" i="43"/>
  <c r="F10" i="43"/>
  <c r="G10" i="43"/>
  <c r="B11" i="43"/>
  <c r="H91" i="43" s="1"/>
  <c r="C11" i="43"/>
  <c r="D11" i="43"/>
  <c r="E11" i="43"/>
  <c r="F11" i="43"/>
  <c r="G11" i="43"/>
  <c r="B12" i="43"/>
  <c r="C12" i="43"/>
  <c r="D12" i="43"/>
  <c r="E12" i="43"/>
  <c r="F12" i="43"/>
  <c r="G12" i="43"/>
  <c r="B13" i="43"/>
  <c r="C13" i="43"/>
  <c r="D13" i="43"/>
  <c r="E13" i="43"/>
  <c r="F13" i="43"/>
  <c r="G13" i="43"/>
  <c r="B14" i="43"/>
  <c r="H135" i="43" s="1"/>
  <c r="C14" i="43"/>
  <c r="D14" i="43"/>
  <c r="E14" i="43"/>
  <c r="F14" i="43"/>
  <c r="G14" i="43"/>
  <c r="B15" i="43"/>
  <c r="H69" i="43" s="1"/>
  <c r="C15" i="43"/>
  <c r="D15" i="43"/>
  <c r="E15" i="43"/>
  <c r="F15" i="43"/>
  <c r="G15" i="43"/>
  <c r="B16" i="43"/>
  <c r="H124" i="43" s="1"/>
  <c r="C16" i="43"/>
  <c r="D16" i="43"/>
  <c r="E16" i="43"/>
  <c r="F16" i="43"/>
  <c r="G16" i="43"/>
  <c r="B17" i="43"/>
  <c r="D17" i="43"/>
  <c r="E17" i="43"/>
  <c r="B19" i="43"/>
  <c r="H19" i="43" s="1"/>
  <c r="B20" i="43"/>
  <c r="D20" i="43"/>
  <c r="E20" i="43"/>
  <c r="H20" i="43"/>
  <c r="B21" i="43"/>
  <c r="C21" i="43" s="1"/>
  <c r="D21" i="43"/>
  <c r="F21" i="43" s="1"/>
  <c r="E21" i="43"/>
  <c r="B22" i="43"/>
  <c r="D22" i="43"/>
  <c r="E22" i="43"/>
  <c r="B23" i="43"/>
  <c r="H23" i="43" s="1"/>
  <c r="D23" i="43"/>
  <c r="E23" i="43"/>
  <c r="F23" i="43"/>
  <c r="B24" i="43"/>
  <c r="D24" i="43"/>
  <c r="F24" i="43" s="1"/>
  <c r="E24" i="43"/>
  <c r="H24" i="43"/>
  <c r="B25" i="43"/>
  <c r="D25" i="43"/>
  <c r="E25" i="43"/>
  <c r="B26" i="43"/>
  <c r="D26" i="43"/>
  <c r="E26" i="43"/>
  <c r="B27" i="43"/>
  <c r="C28" i="43" s="1"/>
  <c r="C27" i="43"/>
  <c r="D27" i="43"/>
  <c r="E27" i="43"/>
  <c r="B28" i="43"/>
  <c r="D28" i="43"/>
  <c r="E28" i="43"/>
  <c r="H28" i="43"/>
  <c r="B29" i="43"/>
  <c r="C29" i="43" s="1"/>
  <c r="D29" i="43"/>
  <c r="E29" i="43"/>
  <c r="B30" i="43"/>
  <c r="D30" i="43"/>
  <c r="E30" i="43"/>
  <c r="F30" i="43"/>
  <c r="H32" i="43"/>
  <c r="C33" i="43"/>
  <c r="F33" i="43"/>
  <c r="H33" i="43"/>
  <c r="H37" i="43"/>
  <c r="H41" i="43"/>
  <c r="C43" i="43"/>
  <c r="F43" i="43"/>
  <c r="C46" i="43"/>
  <c r="F46" i="43"/>
  <c r="G46" i="43" s="1"/>
  <c r="H46" i="43"/>
  <c r="H49" i="43"/>
  <c r="H50" i="43"/>
  <c r="H53" i="43"/>
  <c r="H54" i="43"/>
  <c r="C56" i="43"/>
  <c r="G56" i="43" s="1"/>
  <c r="F56" i="43"/>
  <c r="H60" i="43"/>
  <c r="C61" i="43"/>
  <c r="F61" i="43"/>
  <c r="H65" i="43"/>
  <c r="H67" i="43"/>
  <c r="C71" i="43"/>
  <c r="G71" i="43" s="1"/>
  <c r="F71" i="43"/>
  <c r="H73" i="43"/>
  <c r="C74" i="43"/>
  <c r="F74" i="43"/>
  <c r="H74" i="43"/>
  <c r="H76" i="43"/>
  <c r="H77" i="43"/>
  <c r="H78" i="43"/>
  <c r="H81" i="43"/>
  <c r="H82" i="43"/>
  <c r="C84" i="43"/>
  <c r="F84" i="43"/>
  <c r="G84" i="43"/>
  <c r="H86" i="43"/>
  <c r="C87" i="43"/>
  <c r="G87" i="43" s="1"/>
  <c r="F87" i="43"/>
  <c r="H95" i="43"/>
  <c r="C97" i="43"/>
  <c r="F97" i="43"/>
  <c r="C100" i="43"/>
  <c r="F100" i="43"/>
  <c r="G100" i="43" s="1"/>
  <c r="H104" i="43"/>
  <c r="H106" i="43"/>
  <c r="H107" i="43"/>
  <c r="H108" i="43"/>
  <c r="C110" i="43"/>
  <c r="F110" i="43"/>
  <c r="H114" i="43"/>
  <c r="C115" i="43"/>
  <c r="F115" i="43"/>
  <c r="H115" i="43"/>
  <c r="H117" i="43"/>
  <c r="H119" i="43"/>
  <c r="C125" i="43"/>
  <c r="F125" i="43"/>
  <c r="G125" i="43"/>
  <c r="H125" i="43"/>
  <c r="H127" i="43"/>
  <c r="C128" i="43"/>
  <c r="G128" i="43" s="1"/>
  <c r="F128" i="43"/>
  <c r="H132" i="43"/>
  <c r="H136" i="43"/>
  <c r="C138" i="43"/>
  <c r="G138" i="43" s="1"/>
  <c r="F138" i="43"/>
  <c r="B6" i="42"/>
  <c r="H73" i="42" s="1"/>
  <c r="B7" i="42"/>
  <c r="H46" i="42" s="1"/>
  <c r="D7" i="42"/>
  <c r="E7" i="42"/>
  <c r="B8" i="42"/>
  <c r="C8" i="42"/>
  <c r="D8" i="42"/>
  <c r="E8" i="42"/>
  <c r="F8" i="42"/>
  <c r="G8" i="42"/>
  <c r="B9" i="42"/>
  <c r="C9" i="42"/>
  <c r="D9" i="42"/>
  <c r="E9" i="42"/>
  <c r="F9" i="42"/>
  <c r="G9" i="42"/>
  <c r="B10" i="42"/>
  <c r="H36" i="42" s="1"/>
  <c r="C10" i="42"/>
  <c r="D10" i="42"/>
  <c r="E10" i="42"/>
  <c r="F10" i="42"/>
  <c r="G10" i="42"/>
  <c r="B11" i="42"/>
  <c r="H78" i="42" s="1"/>
  <c r="C11" i="42"/>
  <c r="D11" i="42"/>
  <c r="E11" i="42"/>
  <c r="F11" i="42"/>
  <c r="G11" i="42"/>
  <c r="B12" i="42"/>
  <c r="C12" i="42"/>
  <c r="D12" i="42"/>
  <c r="E12" i="42"/>
  <c r="F12" i="42"/>
  <c r="G12" i="42"/>
  <c r="B13" i="42"/>
  <c r="C13" i="42"/>
  <c r="D13" i="42"/>
  <c r="E13" i="42"/>
  <c r="F13" i="42"/>
  <c r="G13" i="42"/>
  <c r="B14" i="42"/>
  <c r="H81" i="42" s="1"/>
  <c r="C14" i="42"/>
  <c r="D14" i="42"/>
  <c r="E14" i="42"/>
  <c r="F14" i="42"/>
  <c r="G14" i="42"/>
  <c r="B15" i="42"/>
  <c r="H54" i="42" s="1"/>
  <c r="C15" i="42"/>
  <c r="D15" i="42"/>
  <c r="E15" i="42"/>
  <c r="F15" i="42"/>
  <c r="G15" i="42"/>
  <c r="B16" i="42"/>
  <c r="C16" i="42"/>
  <c r="D16" i="42"/>
  <c r="E16" i="42"/>
  <c r="F16" i="42"/>
  <c r="G16" i="42"/>
  <c r="B17" i="42"/>
  <c r="C17" i="42"/>
  <c r="D17" i="42"/>
  <c r="E17" i="42"/>
  <c r="B19" i="42"/>
  <c r="B20" i="42"/>
  <c r="C20" i="42"/>
  <c r="D20" i="42"/>
  <c r="E20" i="42"/>
  <c r="F20" i="42" s="1"/>
  <c r="B21" i="42"/>
  <c r="H21" i="42" s="1"/>
  <c r="D21" i="42"/>
  <c r="E21" i="42"/>
  <c r="F21" i="42"/>
  <c r="B22" i="42"/>
  <c r="D22" i="42"/>
  <c r="E22" i="42"/>
  <c r="B23" i="42"/>
  <c r="D23" i="42"/>
  <c r="F23" i="42" s="1"/>
  <c r="E23" i="42"/>
  <c r="B24" i="42"/>
  <c r="D24" i="42"/>
  <c r="E24" i="42"/>
  <c r="F24" i="42"/>
  <c r="B25" i="42"/>
  <c r="C25" i="42"/>
  <c r="D25" i="42"/>
  <c r="E25" i="42"/>
  <c r="F25" i="42"/>
  <c r="G25" i="42"/>
  <c r="H25" i="42"/>
  <c r="B26" i="42"/>
  <c r="C26" i="42" s="1"/>
  <c r="D26" i="42"/>
  <c r="F26" i="42" s="1"/>
  <c r="G26" i="42" s="1"/>
  <c r="E26" i="42"/>
  <c r="B27" i="42"/>
  <c r="D27" i="42"/>
  <c r="E27" i="42"/>
  <c r="B28" i="42"/>
  <c r="H28" i="42" s="1"/>
  <c r="D28" i="42"/>
  <c r="E28" i="42"/>
  <c r="F28" i="42"/>
  <c r="B29" i="42"/>
  <c r="C29" i="42" s="1"/>
  <c r="G29" i="42" s="1"/>
  <c r="D29" i="42"/>
  <c r="E29" i="42"/>
  <c r="F29" i="42"/>
  <c r="B30" i="42"/>
  <c r="D30" i="42"/>
  <c r="E30" i="42"/>
  <c r="H32" i="42"/>
  <c r="C33" i="42"/>
  <c r="F33" i="42"/>
  <c r="G33" i="42"/>
  <c r="H33" i="42"/>
  <c r="H34" i="42"/>
  <c r="H37" i="42"/>
  <c r="H38" i="42"/>
  <c r="H40" i="42"/>
  <c r="H41" i="42"/>
  <c r="C43" i="42"/>
  <c r="F43" i="42"/>
  <c r="C46" i="42"/>
  <c r="F46" i="42"/>
  <c r="H47" i="42"/>
  <c r="H49" i="42"/>
  <c r="H53" i="42"/>
  <c r="C56" i="42"/>
  <c r="F56" i="42"/>
  <c r="H60" i="42"/>
  <c r="C61" i="42"/>
  <c r="G61" i="42" s="1"/>
  <c r="F61" i="42"/>
  <c r="H64" i="42"/>
  <c r="H65" i="42"/>
  <c r="H66" i="42"/>
  <c r="H68" i="42"/>
  <c r="H69" i="42"/>
  <c r="C71" i="42"/>
  <c r="F71" i="42"/>
  <c r="G71" i="42"/>
  <c r="C74" i="42"/>
  <c r="F74" i="42"/>
  <c r="H75" i="42"/>
  <c r="C84" i="42"/>
  <c r="F84" i="42"/>
  <c r="H86" i="42"/>
  <c r="C87" i="42"/>
  <c r="G87" i="42" s="1"/>
  <c r="F87" i="42"/>
  <c r="H90" i="42"/>
  <c r="H91" i="42"/>
  <c r="H92" i="42"/>
  <c r="H94" i="42"/>
  <c r="H95" i="42"/>
  <c r="C97" i="42"/>
  <c r="G97" i="42" s="1"/>
  <c r="F97" i="42"/>
  <c r="C100" i="42"/>
  <c r="F100" i="42"/>
  <c r="H101" i="42"/>
  <c r="H103" i="42"/>
  <c r="H107" i="42"/>
  <c r="C110" i="42"/>
  <c r="F110" i="42"/>
  <c r="H114" i="42"/>
  <c r="C115" i="42"/>
  <c r="G115" i="42" s="1"/>
  <c r="F115" i="42"/>
  <c r="H115" i="42"/>
  <c r="H119" i="42"/>
  <c r="H122" i="42"/>
  <c r="H123" i="42"/>
  <c r="C125" i="42"/>
  <c r="F125" i="42"/>
  <c r="C128" i="42"/>
  <c r="F128" i="42"/>
  <c r="H131" i="42"/>
  <c r="H133" i="42"/>
  <c r="H135" i="42"/>
  <c r="C138" i="42"/>
  <c r="F138" i="42"/>
  <c r="B6" i="41"/>
  <c r="H60" i="41" s="1"/>
  <c r="B7" i="41"/>
  <c r="H46" i="41" s="1"/>
  <c r="D7" i="41"/>
  <c r="B8" i="41"/>
  <c r="H34" i="41" s="1"/>
  <c r="C8" i="41"/>
  <c r="D8" i="41"/>
  <c r="E8" i="41"/>
  <c r="F8" i="41"/>
  <c r="G8" i="41"/>
  <c r="B9" i="41"/>
  <c r="H63" i="41" s="1"/>
  <c r="C9" i="41"/>
  <c r="D9" i="41"/>
  <c r="E9" i="41"/>
  <c r="F9" i="41"/>
  <c r="G9" i="41"/>
  <c r="B10" i="41"/>
  <c r="C10" i="41"/>
  <c r="D10" i="41"/>
  <c r="E10" i="41"/>
  <c r="F10" i="41"/>
  <c r="G10" i="41"/>
  <c r="B11" i="41"/>
  <c r="H78" i="41" s="1"/>
  <c r="C11" i="41"/>
  <c r="D11" i="41"/>
  <c r="E11" i="41"/>
  <c r="F11" i="41"/>
  <c r="G11" i="41"/>
  <c r="B12" i="41"/>
  <c r="C12" i="41"/>
  <c r="D12" i="41"/>
  <c r="E12" i="41"/>
  <c r="F12" i="41"/>
  <c r="G12" i="41"/>
  <c r="B13" i="41"/>
  <c r="C13" i="41"/>
  <c r="D13" i="41"/>
  <c r="E13" i="41"/>
  <c r="F13" i="41"/>
  <c r="G13" i="41"/>
  <c r="B14" i="41"/>
  <c r="C14" i="41"/>
  <c r="D14" i="41"/>
  <c r="E14" i="41"/>
  <c r="F14" i="41"/>
  <c r="G14" i="41"/>
  <c r="B15" i="41"/>
  <c r="H108" i="41" s="1"/>
  <c r="C15" i="41"/>
  <c r="D15" i="41"/>
  <c r="E15" i="41"/>
  <c r="F15" i="41"/>
  <c r="G15" i="41"/>
  <c r="B16" i="41"/>
  <c r="H124" i="41" s="1"/>
  <c r="C16" i="41"/>
  <c r="D16" i="41"/>
  <c r="E16" i="41"/>
  <c r="F16" i="41"/>
  <c r="G16" i="41"/>
  <c r="B17" i="41"/>
  <c r="D17" i="41"/>
  <c r="E17" i="41"/>
  <c r="B19" i="41"/>
  <c r="H19" i="41" s="1"/>
  <c r="B20" i="41"/>
  <c r="D20" i="41"/>
  <c r="E20" i="41"/>
  <c r="H20" i="41"/>
  <c r="B21" i="41"/>
  <c r="C22" i="41" s="1"/>
  <c r="D21" i="41"/>
  <c r="F21" i="41" s="1"/>
  <c r="E21" i="41"/>
  <c r="B22" i="41"/>
  <c r="D22" i="41"/>
  <c r="E22" i="41"/>
  <c r="B23" i="41"/>
  <c r="D23" i="41"/>
  <c r="E23" i="41"/>
  <c r="B24" i="41"/>
  <c r="C24" i="41" s="1"/>
  <c r="D24" i="41"/>
  <c r="E24" i="41"/>
  <c r="H24" i="41"/>
  <c r="B25" i="41"/>
  <c r="D25" i="41"/>
  <c r="E25" i="41"/>
  <c r="B26" i="41"/>
  <c r="D26" i="41"/>
  <c r="E26" i="41"/>
  <c r="F26" i="41"/>
  <c r="H26" i="41"/>
  <c r="B27" i="41"/>
  <c r="D27" i="41"/>
  <c r="E27" i="41"/>
  <c r="B28" i="41"/>
  <c r="D28" i="41"/>
  <c r="F28" i="41" s="1"/>
  <c r="E28" i="41"/>
  <c r="B29" i="41"/>
  <c r="D29" i="41"/>
  <c r="E29" i="41"/>
  <c r="F29" i="41"/>
  <c r="B30" i="41"/>
  <c r="H30" i="41" s="1"/>
  <c r="C30" i="41"/>
  <c r="D30" i="41"/>
  <c r="F30" i="41" s="1"/>
  <c r="E30" i="41"/>
  <c r="C33" i="41"/>
  <c r="F33" i="41"/>
  <c r="G33" i="41"/>
  <c r="H33" i="41"/>
  <c r="H37" i="41"/>
  <c r="H38" i="41"/>
  <c r="H41" i="41"/>
  <c r="C43" i="41"/>
  <c r="F43" i="41"/>
  <c r="H43" i="41"/>
  <c r="H45" i="41"/>
  <c r="C46" i="41"/>
  <c r="F46" i="41"/>
  <c r="H49" i="41"/>
  <c r="H54" i="41"/>
  <c r="C56" i="41"/>
  <c r="F56" i="41"/>
  <c r="G56" i="41" s="1"/>
  <c r="C61" i="41"/>
  <c r="G61" i="41" s="1"/>
  <c r="F61" i="41"/>
  <c r="H64" i="41"/>
  <c r="H65" i="41"/>
  <c r="H66" i="41"/>
  <c r="H69" i="41"/>
  <c r="C71" i="41"/>
  <c r="G71" i="41" s="1"/>
  <c r="F71" i="41"/>
  <c r="H73" i="41"/>
  <c r="C74" i="41"/>
  <c r="F74" i="41"/>
  <c r="G74" i="41"/>
  <c r="H74" i="41"/>
  <c r="H81" i="41"/>
  <c r="H82" i="41"/>
  <c r="C84" i="41"/>
  <c r="G84" i="41" s="1"/>
  <c r="F84" i="41"/>
  <c r="C87" i="41"/>
  <c r="F87" i="41"/>
  <c r="H91" i="41"/>
  <c r="H92" i="41"/>
  <c r="H94" i="41"/>
  <c r="H95" i="41"/>
  <c r="C97" i="41"/>
  <c r="G97" i="41" s="1"/>
  <c r="F97" i="41"/>
  <c r="H99" i="41"/>
  <c r="C100" i="41"/>
  <c r="F100" i="41"/>
  <c r="H100" i="41"/>
  <c r="H103" i="41"/>
  <c r="H104" i="41"/>
  <c r="C110" i="41"/>
  <c r="F110" i="41"/>
  <c r="G110" i="41" s="1"/>
  <c r="H110" i="41"/>
  <c r="C115" i="41"/>
  <c r="G115" i="41" s="1"/>
  <c r="F115" i="41"/>
  <c r="H118" i="41"/>
  <c r="H119" i="41"/>
  <c r="H123" i="41"/>
  <c r="C125" i="41"/>
  <c r="G125" i="41" s="1"/>
  <c r="F125" i="41"/>
  <c r="H127" i="41"/>
  <c r="C128" i="41"/>
  <c r="D128" i="41"/>
  <c r="E128" i="41"/>
  <c r="E7" i="41" s="1"/>
  <c r="F128" i="41"/>
  <c r="G128" i="41" s="1"/>
  <c r="H128" i="41"/>
  <c r="H135" i="41"/>
  <c r="H136" i="41"/>
  <c r="H137" i="41"/>
  <c r="C138" i="41"/>
  <c r="G138" i="41" s="1"/>
  <c r="F138" i="41"/>
  <c r="B6" i="40"/>
  <c r="B7" i="40"/>
  <c r="D7" i="40"/>
  <c r="E7" i="40"/>
  <c r="B8" i="40"/>
  <c r="C8" i="40"/>
  <c r="D8" i="40"/>
  <c r="E8" i="40"/>
  <c r="F8" i="40"/>
  <c r="G8" i="40"/>
  <c r="B9" i="40"/>
  <c r="C9" i="40"/>
  <c r="D9" i="40"/>
  <c r="E9" i="40"/>
  <c r="F9" i="40"/>
  <c r="G9" i="40"/>
  <c r="B10" i="40"/>
  <c r="H64" i="40" s="1"/>
  <c r="C10" i="40"/>
  <c r="D10" i="40"/>
  <c r="E10" i="40"/>
  <c r="F10" i="40"/>
  <c r="G10" i="40"/>
  <c r="B11" i="40"/>
  <c r="C11" i="40"/>
  <c r="D11" i="40"/>
  <c r="E11" i="40"/>
  <c r="F11" i="40"/>
  <c r="G11" i="40"/>
  <c r="B12" i="40"/>
  <c r="C12" i="40"/>
  <c r="D12" i="40"/>
  <c r="E12" i="40"/>
  <c r="F12" i="40"/>
  <c r="G12" i="40"/>
  <c r="B13" i="40"/>
  <c r="C13" i="40"/>
  <c r="D13" i="40"/>
  <c r="E13" i="40"/>
  <c r="F13" i="40"/>
  <c r="G13" i="40"/>
  <c r="B14" i="40"/>
  <c r="H40" i="40" s="1"/>
  <c r="C14" i="40"/>
  <c r="D14" i="40"/>
  <c r="E14" i="40"/>
  <c r="F14" i="40"/>
  <c r="G14" i="40"/>
  <c r="B15" i="40"/>
  <c r="C15" i="40"/>
  <c r="D15" i="40"/>
  <c r="E15" i="40"/>
  <c r="F15" i="40"/>
  <c r="G15" i="40"/>
  <c r="B16" i="40"/>
  <c r="C16" i="40"/>
  <c r="D16" i="40"/>
  <c r="E16" i="40"/>
  <c r="F16" i="40"/>
  <c r="G16" i="40"/>
  <c r="B17" i="40"/>
  <c r="D17" i="40"/>
  <c r="E17" i="40"/>
  <c r="B19" i="40"/>
  <c r="B20" i="40"/>
  <c r="D20" i="40"/>
  <c r="F20" i="40" s="1"/>
  <c r="E20" i="40"/>
  <c r="B21" i="40"/>
  <c r="D21" i="40"/>
  <c r="E21" i="40"/>
  <c r="F21" i="40" s="1"/>
  <c r="B22" i="40"/>
  <c r="C22" i="40" s="1"/>
  <c r="D22" i="40"/>
  <c r="F22" i="40" s="1"/>
  <c r="E22" i="40"/>
  <c r="B23" i="40"/>
  <c r="D23" i="40"/>
  <c r="E23" i="40"/>
  <c r="H23" i="40"/>
  <c r="B24" i="40"/>
  <c r="D24" i="40"/>
  <c r="E24" i="40"/>
  <c r="B25" i="40"/>
  <c r="C26" i="40" s="1"/>
  <c r="D25" i="40"/>
  <c r="F25" i="40" s="1"/>
  <c r="E25" i="40"/>
  <c r="B26" i="40"/>
  <c r="H26" i="40" s="1"/>
  <c r="D26" i="40"/>
  <c r="E26" i="40"/>
  <c r="B27" i="40"/>
  <c r="C27" i="40"/>
  <c r="G27" i="40" s="1"/>
  <c r="D27" i="40"/>
  <c r="F27" i="40" s="1"/>
  <c r="E27" i="40"/>
  <c r="B28" i="40"/>
  <c r="D28" i="40"/>
  <c r="E28" i="40"/>
  <c r="B29" i="40"/>
  <c r="D29" i="40"/>
  <c r="E29" i="40"/>
  <c r="F29" i="40"/>
  <c r="B30" i="40"/>
  <c r="H30" i="40" s="1"/>
  <c r="C30" i="40"/>
  <c r="D30" i="40"/>
  <c r="F30" i="40" s="1"/>
  <c r="G30" i="40" s="1"/>
  <c r="E30" i="40"/>
  <c r="C33" i="40"/>
  <c r="F33" i="40"/>
  <c r="H34" i="40"/>
  <c r="H35" i="40"/>
  <c r="H36" i="40"/>
  <c r="H39" i="40"/>
  <c r="C43" i="40"/>
  <c r="F43" i="40"/>
  <c r="H43" i="40"/>
  <c r="C46" i="40"/>
  <c r="F46" i="40"/>
  <c r="G46" i="40"/>
  <c r="H46" i="40"/>
  <c r="H48" i="40"/>
  <c r="H49" i="40"/>
  <c r="H52" i="40"/>
  <c r="H55" i="40"/>
  <c r="C56" i="40"/>
  <c r="G56" i="40" s="1"/>
  <c r="F56" i="40"/>
  <c r="H56" i="40"/>
  <c r="C61" i="40"/>
  <c r="F61" i="40"/>
  <c r="G61" i="40"/>
  <c r="H63" i="40"/>
  <c r="H67" i="40"/>
  <c r="H68" i="40"/>
  <c r="C71" i="40"/>
  <c r="G71" i="40" s="1"/>
  <c r="F71" i="40"/>
  <c r="H71" i="40"/>
  <c r="H73" i="40"/>
  <c r="C74" i="40"/>
  <c r="F74" i="40"/>
  <c r="H76" i="40"/>
  <c r="H77" i="40"/>
  <c r="H80" i="40"/>
  <c r="H81" i="40"/>
  <c r="C84" i="40"/>
  <c r="F84" i="40"/>
  <c r="G84" i="40" s="1"/>
  <c r="H84" i="40"/>
  <c r="C87" i="40"/>
  <c r="G87" i="40" s="1"/>
  <c r="F87" i="40"/>
  <c r="H88" i="40"/>
  <c r="H89" i="40"/>
  <c r="H90" i="40"/>
  <c r="H93" i="40"/>
  <c r="C97" i="40"/>
  <c r="F97" i="40"/>
  <c r="H97" i="40"/>
  <c r="C100" i="40"/>
  <c r="F100" i="40"/>
  <c r="H100" i="40"/>
  <c r="H102" i="40"/>
  <c r="H103" i="40"/>
  <c r="H106" i="40"/>
  <c r="H107" i="40"/>
  <c r="H109" i="40"/>
  <c r="C110" i="40"/>
  <c r="G110" i="40" s="1"/>
  <c r="F110" i="40"/>
  <c r="H110" i="40"/>
  <c r="C115" i="40"/>
  <c r="F115" i="40"/>
  <c r="G115" i="40" s="1"/>
  <c r="H117" i="40"/>
  <c r="H121" i="40"/>
  <c r="H122" i="40"/>
  <c r="C125" i="40"/>
  <c r="F125" i="40"/>
  <c r="H125" i="40"/>
  <c r="H127" i="40"/>
  <c r="C128" i="40"/>
  <c r="F128" i="40"/>
  <c r="H130" i="40"/>
  <c r="H131" i="40"/>
  <c r="H134" i="40"/>
  <c r="H135" i="40"/>
  <c r="C138" i="40"/>
  <c r="F138" i="40"/>
  <c r="G138" i="40" s="1"/>
  <c r="H138" i="40"/>
  <c r="B6" i="39"/>
  <c r="B7" i="39"/>
  <c r="H46" i="39" s="1"/>
  <c r="D7" i="39"/>
  <c r="E7" i="39"/>
  <c r="B8" i="39"/>
  <c r="H34" i="39" s="1"/>
  <c r="C8" i="39"/>
  <c r="D8" i="39"/>
  <c r="E8" i="39"/>
  <c r="F8" i="39"/>
  <c r="G8" i="39"/>
  <c r="B9" i="39"/>
  <c r="C9" i="39"/>
  <c r="D9" i="39"/>
  <c r="E9" i="39"/>
  <c r="F9" i="39"/>
  <c r="G9" i="39"/>
  <c r="B10" i="39"/>
  <c r="C10" i="39"/>
  <c r="D10" i="39"/>
  <c r="E10" i="39"/>
  <c r="F10" i="39"/>
  <c r="G10" i="39"/>
  <c r="B11" i="39"/>
  <c r="C11" i="39"/>
  <c r="D11" i="39"/>
  <c r="E11" i="39"/>
  <c r="F11" i="39"/>
  <c r="G11" i="39"/>
  <c r="B12" i="39"/>
  <c r="H66" i="39" s="1"/>
  <c r="C12" i="39"/>
  <c r="D12" i="39"/>
  <c r="E12" i="39"/>
  <c r="F12" i="39"/>
  <c r="G12" i="39"/>
  <c r="B13" i="39"/>
  <c r="C13" i="39"/>
  <c r="D13" i="39"/>
  <c r="E13" i="39"/>
  <c r="F13" i="39"/>
  <c r="G13" i="39"/>
  <c r="B14" i="39"/>
  <c r="C14" i="39"/>
  <c r="D14" i="39"/>
  <c r="E14" i="39"/>
  <c r="F14" i="39"/>
  <c r="G14" i="39"/>
  <c r="B15" i="39"/>
  <c r="C15" i="39"/>
  <c r="D15" i="39"/>
  <c r="E15" i="39"/>
  <c r="F15" i="39"/>
  <c r="G15" i="39"/>
  <c r="B16" i="39"/>
  <c r="H96" i="39" s="1"/>
  <c r="C16" i="39"/>
  <c r="D16" i="39"/>
  <c r="E16" i="39"/>
  <c r="F16" i="39"/>
  <c r="G16" i="39"/>
  <c r="B17" i="39"/>
  <c r="D17" i="39"/>
  <c r="E17" i="39"/>
  <c r="B19" i="39"/>
  <c r="H19" i="39"/>
  <c r="B20" i="39"/>
  <c r="D20" i="39"/>
  <c r="E20" i="39"/>
  <c r="B21" i="39"/>
  <c r="D21" i="39"/>
  <c r="E21" i="39"/>
  <c r="H21" i="39"/>
  <c r="B22" i="39"/>
  <c r="C22" i="39" s="1"/>
  <c r="D22" i="39"/>
  <c r="E22" i="39"/>
  <c r="B23" i="39"/>
  <c r="D23" i="39"/>
  <c r="E23" i="39"/>
  <c r="F23" i="39" s="1"/>
  <c r="B24" i="39"/>
  <c r="H24" i="39" s="1"/>
  <c r="D24" i="39"/>
  <c r="F24" i="39" s="1"/>
  <c r="E24" i="39"/>
  <c r="B25" i="39"/>
  <c r="D25" i="39"/>
  <c r="E25" i="39"/>
  <c r="H25" i="39"/>
  <c r="B26" i="39"/>
  <c r="D26" i="39"/>
  <c r="E26" i="39"/>
  <c r="B27" i="39"/>
  <c r="H27" i="39" s="1"/>
  <c r="D27" i="39"/>
  <c r="E27" i="39"/>
  <c r="F27" i="39"/>
  <c r="B28" i="39"/>
  <c r="D28" i="39"/>
  <c r="E28" i="39"/>
  <c r="B29" i="39"/>
  <c r="D29" i="39"/>
  <c r="E29" i="39"/>
  <c r="H29" i="39"/>
  <c r="B30" i="39"/>
  <c r="C30" i="39" s="1"/>
  <c r="D30" i="39"/>
  <c r="E30" i="39"/>
  <c r="F30" i="39" s="1"/>
  <c r="H32" i="39"/>
  <c r="C33" i="39"/>
  <c r="F33" i="39"/>
  <c r="G33" i="39" s="1"/>
  <c r="H33" i="39"/>
  <c r="H36" i="39"/>
  <c r="H40" i="39"/>
  <c r="H42" i="39"/>
  <c r="C43" i="39"/>
  <c r="G43" i="39" s="1"/>
  <c r="F43" i="39"/>
  <c r="H45" i="39"/>
  <c r="C46" i="39"/>
  <c r="F46" i="39"/>
  <c r="G46" i="39"/>
  <c r="H49" i="39"/>
  <c r="H51" i="39"/>
  <c r="H53" i="39"/>
  <c r="C56" i="39"/>
  <c r="F56" i="39"/>
  <c r="H56" i="39"/>
  <c r="H60" i="39"/>
  <c r="C61" i="39"/>
  <c r="F61" i="39"/>
  <c r="H61" i="39"/>
  <c r="H64" i="39"/>
  <c r="H68" i="39"/>
  <c r="C71" i="39"/>
  <c r="F71" i="39"/>
  <c r="G71" i="39"/>
  <c r="H73" i="39"/>
  <c r="C74" i="39"/>
  <c r="F74" i="39"/>
  <c r="H77" i="39"/>
  <c r="H81" i="39"/>
  <c r="H83" i="39"/>
  <c r="C84" i="39"/>
  <c r="F84" i="39"/>
  <c r="H86" i="39"/>
  <c r="C87" i="39"/>
  <c r="F87" i="39"/>
  <c r="G87" i="39" s="1"/>
  <c r="H87" i="39"/>
  <c r="H88" i="39"/>
  <c r="H90" i="39"/>
  <c r="H94" i="39"/>
  <c r="C97" i="39"/>
  <c r="F97" i="39"/>
  <c r="G97" i="39"/>
  <c r="H99" i="39"/>
  <c r="C100" i="39"/>
  <c r="G100" i="39" s="1"/>
  <c r="F100" i="39"/>
  <c r="H103" i="39"/>
  <c r="H106" i="39"/>
  <c r="H107" i="39"/>
  <c r="C110" i="39"/>
  <c r="F110" i="39"/>
  <c r="H114" i="39"/>
  <c r="C115" i="39"/>
  <c r="F115" i="39"/>
  <c r="H115" i="39"/>
  <c r="H118" i="39"/>
  <c r="H120" i="39"/>
  <c r="H122" i="39"/>
  <c r="H123" i="39"/>
  <c r="C125" i="39"/>
  <c r="F125" i="39"/>
  <c r="G125" i="39" s="1"/>
  <c r="H125" i="39"/>
  <c r="H127" i="39"/>
  <c r="C128" i="39"/>
  <c r="F128" i="39"/>
  <c r="H129" i="39"/>
  <c r="H131" i="39"/>
  <c r="H134" i="39"/>
  <c r="H135" i="39"/>
  <c r="C138" i="39"/>
  <c r="F138" i="39"/>
  <c r="B6" i="38"/>
  <c r="B7" i="38"/>
  <c r="D7" i="38"/>
  <c r="E7" i="38"/>
  <c r="B8" i="38"/>
  <c r="H47" i="38" s="1"/>
  <c r="C8" i="38"/>
  <c r="D8" i="38"/>
  <c r="E8" i="38"/>
  <c r="F8" i="38"/>
  <c r="G8" i="38"/>
  <c r="B9" i="38"/>
  <c r="C9" i="38"/>
  <c r="D9" i="38"/>
  <c r="E9" i="38"/>
  <c r="F9" i="38"/>
  <c r="G9" i="38"/>
  <c r="B10" i="38"/>
  <c r="C10" i="38"/>
  <c r="D10" i="38"/>
  <c r="E10" i="38"/>
  <c r="F10" i="38"/>
  <c r="G10" i="38"/>
  <c r="B11" i="38"/>
  <c r="C11" i="38"/>
  <c r="D11" i="38"/>
  <c r="E11" i="38"/>
  <c r="F11" i="38"/>
  <c r="G11" i="38"/>
  <c r="B12" i="38"/>
  <c r="H79" i="38" s="1"/>
  <c r="C12" i="38"/>
  <c r="D12" i="38"/>
  <c r="E12" i="38"/>
  <c r="F12" i="38"/>
  <c r="G12" i="38"/>
  <c r="B13" i="38"/>
  <c r="C13" i="38"/>
  <c r="D13" i="38"/>
  <c r="E13" i="38"/>
  <c r="F13" i="38"/>
  <c r="G13" i="38"/>
  <c r="B14" i="38"/>
  <c r="C14" i="38"/>
  <c r="D14" i="38"/>
  <c r="E14" i="38"/>
  <c r="F14" i="38"/>
  <c r="G14" i="38"/>
  <c r="B15" i="38"/>
  <c r="C15" i="38"/>
  <c r="D15" i="38"/>
  <c r="E15" i="38"/>
  <c r="F15" i="38"/>
  <c r="G15" i="38"/>
  <c r="B16" i="38"/>
  <c r="H55" i="38" s="1"/>
  <c r="C16" i="38"/>
  <c r="D16" i="38"/>
  <c r="E16" i="38"/>
  <c r="F16" i="38"/>
  <c r="G16" i="38"/>
  <c r="B17" i="38"/>
  <c r="D17" i="38"/>
  <c r="E17" i="38"/>
  <c r="B19" i="38"/>
  <c r="B20" i="38"/>
  <c r="D20" i="38"/>
  <c r="E20" i="38"/>
  <c r="B21" i="38"/>
  <c r="H21" i="38" s="1"/>
  <c r="D21" i="38"/>
  <c r="E21" i="38"/>
  <c r="F21" i="38"/>
  <c r="B22" i="38"/>
  <c r="D22" i="38"/>
  <c r="F22" i="38" s="1"/>
  <c r="E22" i="38"/>
  <c r="B23" i="38"/>
  <c r="D23" i="38"/>
  <c r="F23" i="38" s="1"/>
  <c r="E23" i="38"/>
  <c r="B24" i="38"/>
  <c r="D24" i="38"/>
  <c r="F24" i="38" s="1"/>
  <c r="E24" i="38"/>
  <c r="B25" i="38"/>
  <c r="D25" i="38"/>
  <c r="E25" i="38"/>
  <c r="F25" i="38"/>
  <c r="B26" i="38"/>
  <c r="C27" i="38" s="1"/>
  <c r="C26" i="38"/>
  <c r="G26" i="38" s="1"/>
  <c r="D26" i="38"/>
  <c r="E26" i="38"/>
  <c r="F26" i="38" s="1"/>
  <c r="B27" i="38"/>
  <c r="H27" i="38" s="1"/>
  <c r="D27" i="38"/>
  <c r="E27" i="38"/>
  <c r="B28" i="38"/>
  <c r="D28" i="38"/>
  <c r="F28" i="38" s="1"/>
  <c r="E28" i="38"/>
  <c r="B29" i="38"/>
  <c r="H29" i="38" s="1"/>
  <c r="D29" i="38"/>
  <c r="E29" i="38"/>
  <c r="B30" i="38"/>
  <c r="D30" i="38"/>
  <c r="E30" i="38"/>
  <c r="F30" i="38"/>
  <c r="C33" i="38"/>
  <c r="F33" i="38"/>
  <c r="G33" i="38"/>
  <c r="H34" i="38"/>
  <c r="H38" i="38"/>
  <c r="H42" i="38"/>
  <c r="C43" i="38"/>
  <c r="F43" i="38"/>
  <c r="C46" i="38"/>
  <c r="G46" i="38" s="1"/>
  <c r="F46" i="38"/>
  <c r="H51" i="38"/>
  <c r="C56" i="38"/>
  <c r="F56" i="38"/>
  <c r="G56" i="38" s="1"/>
  <c r="C61" i="38"/>
  <c r="F61" i="38"/>
  <c r="H62" i="38"/>
  <c r="H63" i="38"/>
  <c r="H65" i="38"/>
  <c r="H66" i="38"/>
  <c r="H70" i="38"/>
  <c r="C71" i="38"/>
  <c r="F71" i="38"/>
  <c r="H71" i="38"/>
  <c r="C74" i="38"/>
  <c r="F74" i="38"/>
  <c r="G74" i="38" s="1"/>
  <c r="H75" i="38"/>
  <c r="H83" i="38"/>
  <c r="C84" i="38"/>
  <c r="G84" i="38" s="1"/>
  <c r="F84" i="38"/>
  <c r="C87" i="38"/>
  <c r="F87" i="38"/>
  <c r="H88" i="38"/>
  <c r="H92" i="38"/>
  <c r="H93" i="38"/>
  <c r="H94" i="38"/>
  <c r="H96" i="38"/>
  <c r="C97" i="38"/>
  <c r="F97" i="38"/>
  <c r="C100" i="38"/>
  <c r="F100" i="38"/>
  <c r="H100" i="38"/>
  <c r="H105" i="38"/>
  <c r="C110" i="38"/>
  <c r="F110" i="38"/>
  <c r="G110" i="38" s="1"/>
  <c r="C115" i="38"/>
  <c r="G115" i="38" s="1"/>
  <c r="F115" i="38"/>
  <c r="H116" i="38"/>
  <c r="H117" i="38"/>
  <c r="H120" i="38"/>
  <c r="H123" i="38"/>
  <c r="H124" i="38"/>
  <c r="C125" i="38"/>
  <c r="F125" i="38"/>
  <c r="C128" i="38"/>
  <c r="F128" i="38"/>
  <c r="G128" i="38"/>
  <c r="H128" i="38"/>
  <c r="H129" i="38"/>
  <c r="H131" i="38"/>
  <c r="H137" i="38"/>
  <c r="C138" i="38"/>
  <c r="F138" i="38"/>
  <c r="G138" i="38"/>
  <c r="B6" i="37"/>
  <c r="B7" i="37"/>
  <c r="D7" i="37"/>
  <c r="E7" i="37"/>
  <c r="B8" i="37"/>
  <c r="C8" i="37"/>
  <c r="D8" i="37"/>
  <c r="E8" i="37"/>
  <c r="B9" i="37"/>
  <c r="H22" i="37" s="1"/>
  <c r="C9" i="37"/>
  <c r="D9" i="37"/>
  <c r="E9" i="37"/>
  <c r="B10" i="37"/>
  <c r="C10" i="37"/>
  <c r="D10" i="37"/>
  <c r="E10" i="37"/>
  <c r="B11" i="37"/>
  <c r="C11" i="37"/>
  <c r="D11" i="37"/>
  <c r="E11" i="37"/>
  <c r="B12" i="37"/>
  <c r="H51" i="37" s="1"/>
  <c r="C12" i="37"/>
  <c r="D12" i="37"/>
  <c r="E12" i="37"/>
  <c r="B13" i="37"/>
  <c r="C13" i="37"/>
  <c r="D13" i="37"/>
  <c r="E13" i="37"/>
  <c r="B14" i="37"/>
  <c r="C14" i="37"/>
  <c r="D14" i="37"/>
  <c r="E14" i="37"/>
  <c r="B15" i="37"/>
  <c r="H41" i="37" s="1"/>
  <c r="C15" i="37"/>
  <c r="D15" i="37"/>
  <c r="E15" i="37"/>
  <c r="B16" i="37"/>
  <c r="C16" i="37"/>
  <c r="D16" i="37"/>
  <c r="E16" i="37"/>
  <c r="B17" i="37"/>
  <c r="D17" i="37"/>
  <c r="E17" i="37"/>
  <c r="B19" i="37"/>
  <c r="H19" i="37" s="1"/>
  <c r="B20" i="37"/>
  <c r="D20" i="37"/>
  <c r="F20" i="37" s="1"/>
  <c r="E20" i="37"/>
  <c r="B21" i="37"/>
  <c r="H21" i="37" s="1"/>
  <c r="C21" i="37"/>
  <c r="D21" i="37"/>
  <c r="F21" i="37" s="1"/>
  <c r="E21" i="37"/>
  <c r="B22" i="37"/>
  <c r="D22" i="37"/>
  <c r="E22" i="37"/>
  <c r="B23" i="37"/>
  <c r="C23" i="37"/>
  <c r="D23" i="37"/>
  <c r="E23" i="37"/>
  <c r="F23" i="37" s="1"/>
  <c r="B24" i="37"/>
  <c r="D24" i="37"/>
  <c r="E24" i="37"/>
  <c r="F24" i="37"/>
  <c r="B25" i="37"/>
  <c r="H25" i="37" s="1"/>
  <c r="D25" i="37"/>
  <c r="E25" i="37"/>
  <c r="B26" i="37"/>
  <c r="D26" i="37"/>
  <c r="E26" i="37"/>
  <c r="H26" i="37"/>
  <c r="B27" i="37"/>
  <c r="D27" i="37"/>
  <c r="F27" i="37" s="1"/>
  <c r="E27" i="37"/>
  <c r="B28" i="37"/>
  <c r="D28" i="37"/>
  <c r="E28" i="37"/>
  <c r="F28" i="37"/>
  <c r="H28" i="37"/>
  <c r="B29" i="37"/>
  <c r="C29" i="37"/>
  <c r="D29" i="37"/>
  <c r="E29" i="37"/>
  <c r="H29" i="37"/>
  <c r="B30" i="37"/>
  <c r="D30" i="37"/>
  <c r="E30" i="37"/>
  <c r="C33" i="37"/>
  <c r="F33" i="37"/>
  <c r="H33" i="37"/>
  <c r="F34" i="37"/>
  <c r="G34" i="37" s="1"/>
  <c r="H34" i="37"/>
  <c r="F35" i="37"/>
  <c r="G35" i="37"/>
  <c r="F36" i="37"/>
  <c r="G36" i="37" s="1"/>
  <c r="F37" i="37"/>
  <c r="G37" i="37"/>
  <c r="H37" i="37"/>
  <c r="F38" i="37"/>
  <c r="G38" i="37" s="1"/>
  <c r="H38" i="37"/>
  <c r="F39" i="37"/>
  <c r="G39" i="37" s="1"/>
  <c r="F40" i="37"/>
  <c r="G40" i="37" s="1"/>
  <c r="F41" i="37"/>
  <c r="G41" i="37"/>
  <c r="F42" i="37"/>
  <c r="G42" i="37" s="1"/>
  <c r="H42" i="37"/>
  <c r="C43" i="37"/>
  <c r="F43" i="37"/>
  <c r="C46" i="37"/>
  <c r="F46" i="37"/>
  <c r="G46" i="37"/>
  <c r="H46" i="37"/>
  <c r="F47" i="37"/>
  <c r="G47" i="37" s="1"/>
  <c r="H47" i="37"/>
  <c r="F48" i="37"/>
  <c r="G48" i="37" s="1"/>
  <c r="F49" i="37"/>
  <c r="G49" i="37" s="1"/>
  <c r="H49" i="37"/>
  <c r="F50" i="37"/>
  <c r="G50" i="37"/>
  <c r="F51" i="37"/>
  <c r="G51" i="37" s="1"/>
  <c r="F52" i="37"/>
  <c r="G52" i="37" s="1"/>
  <c r="F53" i="37"/>
  <c r="G53" i="37" s="1"/>
  <c r="F54" i="37"/>
  <c r="G54" i="37" s="1"/>
  <c r="H54" i="37"/>
  <c r="F55" i="37"/>
  <c r="C56" i="37"/>
  <c r="G56" i="37" s="1"/>
  <c r="F56" i="37"/>
  <c r="C61" i="37"/>
  <c r="F61" i="37"/>
  <c r="G61" i="37"/>
  <c r="F62" i="37"/>
  <c r="G62" i="37"/>
  <c r="H62" i="37"/>
  <c r="F63" i="37"/>
  <c r="G63" i="37"/>
  <c r="F64" i="37"/>
  <c r="G64" i="37"/>
  <c r="F65" i="37"/>
  <c r="G65" i="37" s="1"/>
  <c r="F66" i="37"/>
  <c r="G66" i="37" s="1"/>
  <c r="F67" i="37"/>
  <c r="G67" i="37" s="1"/>
  <c r="F68" i="37"/>
  <c r="G68" i="37"/>
  <c r="F69" i="37"/>
  <c r="H69" i="37"/>
  <c r="F70" i="37"/>
  <c r="G70" i="37" s="1"/>
  <c r="C71" i="37"/>
  <c r="F71" i="37"/>
  <c r="H73" i="37"/>
  <c r="C74" i="37"/>
  <c r="G74" i="37" s="1"/>
  <c r="F74" i="37"/>
  <c r="F75" i="37"/>
  <c r="H75" i="37"/>
  <c r="F76" i="37"/>
  <c r="G76" i="37" s="1"/>
  <c r="F77" i="37"/>
  <c r="G77" i="37"/>
  <c r="H77" i="37"/>
  <c r="F78" i="37"/>
  <c r="G78" i="37" s="1"/>
  <c r="F79" i="37"/>
  <c r="G79" i="37" s="1"/>
  <c r="H79" i="37"/>
  <c r="F80" i="37"/>
  <c r="G80" i="37" s="1"/>
  <c r="F81" i="37"/>
  <c r="G81" i="37"/>
  <c r="F82" i="37"/>
  <c r="G82" i="37" s="1"/>
  <c r="F83" i="37"/>
  <c r="G83" i="37" s="1"/>
  <c r="H83" i="37"/>
  <c r="C84" i="37"/>
  <c r="F84" i="37"/>
  <c r="C87" i="37"/>
  <c r="G87" i="37" s="1"/>
  <c r="F87" i="37"/>
  <c r="H87" i="37"/>
  <c r="F88" i="37"/>
  <c r="G88" i="37"/>
  <c r="H88" i="37"/>
  <c r="F89" i="37"/>
  <c r="G89" i="37" s="1"/>
  <c r="F90" i="37"/>
  <c r="G90" i="37" s="1"/>
  <c r="F91" i="37"/>
  <c r="G91" i="37"/>
  <c r="H91" i="37"/>
  <c r="F92" i="37"/>
  <c r="G92" i="37" s="1"/>
  <c r="H92" i="37"/>
  <c r="F93" i="37"/>
  <c r="G93" i="37" s="1"/>
  <c r="F94" i="37"/>
  <c r="G94" i="37" s="1"/>
  <c r="F95" i="37"/>
  <c r="G95" i="37" s="1"/>
  <c r="H95" i="37"/>
  <c r="F96" i="37"/>
  <c r="G96" i="37" s="1"/>
  <c r="C97" i="37"/>
  <c r="G97" i="37" s="1"/>
  <c r="F97" i="37"/>
  <c r="H99" i="37"/>
  <c r="C100" i="37"/>
  <c r="F100" i="37"/>
  <c r="F101" i="37"/>
  <c r="G101" i="37" s="1"/>
  <c r="H101" i="37"/>
  <c r="F102" i="37"/>
  <c r="G102" i="37" s="1"/>
  <c r="F103" i="37"/>
  <c r="G103" i="37"/>
  <c r="H103" i="37"/>
  <c r="F104" i="37"/>
  <c r="G104" i="37" s="1"/>
  <c r="F105" i="37"/>
  <c r="G105" i="37" s="1"/>
  <c r="F106" i="37"/>
  <c r="G106" i="37"/>
  <c r="F107" i="37"/>
  <c r="G107" i="37" s="1"/>
  <c r="F108" i="37"/>
  <c r="G108" i="37" s="1"/>
  <c r="F109" i="37"/>
  <c r="G109" i="37" s="1"/>
  <c r="C110" i="37"/>
  <c r="F110" i="37"/>
  <c r="H114" i="37"/>
  <c r="C115" i="37"/>
  <c r="F115" i="37"/>
  <c r="F116" i="37"/>
  <c r="G116" i="37" s="1"/>
  <c r="H116" i="37"/>
  <c r="F117" i="37"/>
  <c r="G117" i="37"/>
  <c r="F118" i="37"/>
  <c r="G118" i="37"/>
  <c r="F119" i="37"/>
  <c r="G119" i="37"/>
  <c r="F120" i="37"/>
  <c r="G120" i="37" s="1"/>
  <c r="F121" i="37"/>
  <c r="G121" i="37" s="1"/>
  <c r="F122" i="37"/>
  <c r="G122" i="37"/>
  <c r="F123" i="37"/>
  <c r="G123" i="37"/>
  <c r="F124" i="37"/>
  <c r="G124" i="37" s="1"/>
  <c r="H124" i="37"/>
  <c r="C125" i="37"/>
  <c r="G125" i="37" s="1"/>
  <c r="F125" i="37"/>
  <c r="H127" i="37"/>
  <c r="C128" i="37"/>
  <c r="F128" i="37"/>
  <c r="G128" i="37" s="1"/>
  <c r="F129" i="37"/>
  <c r="G129" i="37" s="1"/>
  <c r="H129" i="37"/>
  <c r="F130" i="37"/>
  <c r="G130" i="37" s="1"/>
  <c r="F131" i="37"/>
  <c r="G131" i="37" s="1"/>
  <c r="H131" i="37"/>
  <c r="F132" i="37"/>
  <c r="G132" i="37"/>
  <c r="F133" i="37"/>
  <c r="G133" i="37"/>
  <c r="H133" i="37"/>
  <c r="F134" i="37"/>
  <c r="G134" i="37" s="1"/>
  <c r="F135" i="37"/>
  <c r="G135" i="37" s="1"/>
  <c r="F136" i="37"/>
  <c r="G136" i="37" s="1"/>
  <c r="H136" i="37"/>
  <c r="F137" i="37"/>
  <c r="G137" i="37" s="1"/>
  <c r="H137" i="37"/>
  <c r="C138" i="37"/>
  <c r="G138" i="37" s="1"/>
  <c r="F138" i="37"/>
  <c r="B6" i="36"/>
  <c r="B7" i="36"/>
  <c r="D7" i="36"/>
  <c r="E7" i="36"/>
  <c r="B8" i="36"/>
  <c r="C8" i="36"/>
  <c r="D8" i="36"/>
  <c r="E8" i="36"/>
  <c r="F8" i="36"/>
  <c r="G8" i="36"/>
  <c r="B9" i="36"/>
  <c r="C9" i="36"/>
  <c r="D9" i="36"/>
  <c r="E9" i="36"/>
  <c r="F9" i="36"/>
  <c r="G9" i="36"/>
  <c r="B10" i="36"/>
  <c r="C10" i="36"/>
  <c r="D10" i="36"/>
  <c r="E10" i="36"/>
  <c r="F10" i="36"/>
  <c r="G10" i="36"/>
  <c r="B11" i="36"/>
  <c r="C11" i="36"/>
  <c r="D11" i="36"/>
  <c r="E11" i="36"/>
  <c r="F11" i="36"/>
  <c r="G11" i="36"/>
  <c r="B12" i="36"/>
  <c r="C12" i="36"/>
  <c r="D12" i="36"/>
  <c r="E12" i="36"/>
  <c r="F12" i="36"/>
  <c r="G12" i="36"/>
  <c r="B13" i="36"/>
  <c r="C13" i="36"/>
  <c r="D13" i="36"/>
  <c r="E13" i="36"/>
  <c r="F13" i="36"/>
  <c r="G13" i="36"/>
  <c r="B14" i="36"/>
  <c r="C14" i="36"/>
  <c r="D14" i="36"/>
  <c r="E14" i="36"/>
  <c r="F14" i="36"/>
  <c r="G14" i="36"/>
  <c r="B15" i="36"/>
  <c r="C15" i="36"/>
  <c r="D15" i="36"/>
  <c r="E15" i="36"/>
  <c r="F15" i="36"/>
  <c r="G15" i="36"/>
  <c r="B16" i="36"/>
  <c r="C16" i="36"/>
  <c r="D16" i="36"/>
  <c r="E16" i="36"/>
  <c r="F16" i="36"/>
  <c r="G16" i="36"/>
  <c r="B17" i="36"/>
  <c r="D17" i="36"/>
  <c r="E17" i="36"/>
  <c r="B19" i="36"/>
  <c r="B20" i="36"/>
  <c r="D20" i="36"/>
  <c r="F20" i="36" s="1"/>
  <c r="E20" i="36"/>
  <c r="B21" i="36"/>
  <c r="D21" i="36"/>
  <c r="E21" i="36"/>
  <c r="F21" i="36"/>
  <c r="B22" i="36"/>
  <c r="H22" i="36" s="1"/>
  <c r="D22" i="36"/>
  <c r="F22" i="36" s="1"/>
  <c r="E22" i="36"/>
  <c r="B23" i="36"/>
  <c r="D23" i="36"/>
  <c r="E23" i="36"/>
  <c r="B24" i="36"/>
  <c r="C24" i="36" s="1"/>
  <c r="D24" i="36"/>
  <c r="E24" i="36"/>
  <c r="B25" i="36"/>
  <c r="D25" i="36"/>
  <c r="E25" i="36"/>
  <c r="F25" i="36" s="1"/>
  <c r="B26" i="36"/>
  <c r="C26" i="36"/>
  <c r="D26" i="36"/>
  <c r="E26" i="36"/>
  <c r="B27" i="36"/>
  <c r="D27" i="36"/>
  <c r="E27" i="36"/>
  <c r="B28" i="36"/>
  <c r="D28" i="36"/>
  <c r="E28" i="36"/>
  <c r="B29" i="36"/>
  <c r="D29" i="36"/>
  <c r="F29" i="36" s="1"/>
  <c r="E29" i="36"/>
  <c r="B30" i="36"/>
  <c r="D30" i="36"/>
  <c r="F30" i="36" s="1"/>
  <c r="E30" i="36"/>
  <c r="H32" i="36"/>
  <c r="C33" i="36"/>
  <c r="F33" i="36"/>
  <c r="H35" i="36"/>
  <c r="H38" i="36"/>
  <c r="H39" i="36"/>
  <c r="C43" i="36"/>
  <c r="F43" i="36"/>
  <c r="H43" i="36"/>
  <c r="C46" i="36"/>
  <c r="F46" i="36"/>
  <c r="G46" i="36"/>
  <c r="H46" i="36"/>
  <c r="H48" i="36"/>
  <c r="H52" i="36"/>
  <c r="H53" i="36"/>
  <c r="H55" i="36"/>
  <c r="C56" i="36"/>
  <c r="F56" i="36"/>
  <c r="H56" i="36"/>
  <c r="C61" i="36"/>
  <c r="F61" i="36"/>
  <c r="H61" i="36"/>
  <c r="H62" i="36"/>
  <c r="H63" i="36"/>
  <c r="H66" i="36"/>
  <c r="H67" i="36"/>
  <c r="C71" i="36"/>
  <c r="G71" i="36" s="1"/>
  <c r="F71" i="36"/>
  <c r="H71" i="36"/>
  <c r="C74" i="36"/>
  <c r="F74" i="36"/>
  <c r="G74" i="36"/>
  <c r="H74" i="36"/>
  <c r="H76" i="36"/>
  <c r="H77" i="36"/>
  <c r="H79" i="36"/>
  <c r="H80" i="36"/>
  <c r="H81" i="36"/>
  <c r="C84" i="36"/>
  <c r="F84" i="36"/>
  <c r="G84" i="36" s="1"/>
  <c r="H84" i="36"/>
  <c r="C87" i="36"/>
  <c r="F87" i="36"/>
  <c r="H89" i="36"/>
  <c r="H93" i="36"/>
  <c r="C97" i="36"/>
  <c r="F97" i="36"/>
  <c r="H97" i="36"/>
  <c r="H99" i="36"/>
  <c r="C100" i="36"/>
  <c r="F100" i="36"/>
  <c r="G100" i="36"/>
  <c r="H100" i="36"/>
  <c r="H101" i="36"/>
  <c r="H102" i="36"/>
  <c r="H103" i="36"/>
  <c r="H106" i="36"/>
  <c r="C110" i="36"/>
  <c r="F110" i="36"/>
  <c r="G110" i="36" s="1"/>
  <c r="H110" i="36"/>
  <c r="C115" i="36"/>
  <c r="G115" i="36" s="1"/>
  <c r="F115" i="36"/>
  <c r="H115" i="36"/>
  <c r="H117" i="36"/>
  <c r="H120" i="36"/>
  <c r="H121" i="36"/>
  <c r="H124" i="36"/>
  <c r="C125" i="36"/>
  <c r="G125" i="36" s="1"/>
  <c r="F125" i="36"/>
  <c r="H125" i="36"/>
  <c r="H127" i="36"/>
  <c r="C128" i="36"/>
  <c r="F128" i="36"/>
  <c r="G128" i="36" s="1"/>
  <c r="H130" i="36"/>
  <c r="H131" i="36"/>
  <c r="H134" i="36"/>
  <c r="H137" i="36"/>
  <c r="C138" i="36"/>
  <c r="F138" i="36"/>
  <c r="G138" i="36"/>
  <c r="H138" i="36"/>
  <c r="B6" i="35"/>
  <c r="B7" i="35"/>
  <c r="D7" i="35"/>
  <c r="E7" i="35"/>
  <c r="B8" i="35"/>
  <c r="C8" i="35"/>
  <c r="D8" i="35"/>
  <c r="E8" i="35"/>
  <c r="F8" i="35"/>
  <c r="G8" i="35"/>
  <c r="B9" i="35"/>
  <c r="C9" i="35"/>
  <c r="D9" i="35"/>
  <c r="E9" i="35"/>
  <c r="F9" i="35"/>
  <c r="G9" i="35"/>
  <c r="B10" i="35"/>
  <c r="H77" i="35" s="1"/>
  <c r="C10" i="35"/>
  <c r="D10" i="35"/>
  <c r="E10" i="35"/>
  <c r="F10" i="35"/>
  <c r="G10" i="35"/>
  <c r="B11" i="35"/>
  <c r="C11" i="35"/>
  <c r="D11" i="35"/>
  <c r="E11" i="35"/>
  <c r="F11" i="35"/>
  <c r="G11" i="35"/>
  <c r="B12" i="35"/>
  <c r="C12" i="35"/>
  <c r="D12" i="35"/>
  <c r="E12" i="35"/>
  <c r="F12" i="35"/>
  <c r="G12" i="35"/>
  <c r="B13" i="35"/>
  <c r="C13" i="35"/>
  <c r="D13" i="35"/>
  <c r="E13" i="35"/>
  <c r="F13" i="35"/>
  <c r="G13" i="35"/>
  <c r="B14" i="35"/>
  <c r="H53" i="35" s="1"/>
  <c r="C14" i="35"/>
  <c r="D14" i="35"/>
  <c r="E14" i="35"/>
  <c r="F14" i="35"/>
  <c r="G14" i="35"/>
  <c r="B15" i="35"/>
  <c r="H54" i="35" s="1"/>
  <c r="C15" i="35"/>
  <c r="D15" i="35"/>
  <c r="E15" i="35"/>
  <c r="F15" i="35"/>
  <c r="G15" i="35"/>
  <c r="B16" i="35"/>
  <c r="C16" i="35"/>
  <c r="D16" i="35"/>
  <c r="E16" i="35"/>
  <c r="F16" i="35"/>
  <c r="G16" i="35"/>
  <c r="B17" i="35"/>
  <c r="D17" i="35"/>
  <c r="E17" i="35"/>
  <c r="B19" i="35"/>
  <c r="B20" i="35"/>
  <c r="D20" i="35"/>
  <c r="E20" i="35"/>
  <c r="B21" i="35"/>
  <c r="D21" i="35"/>
  <c r="F21" i="35" s="1"/>
  <c r="E21" i="35"/>
  <c r="B22" i="35"/>
  <c r="C22" i="35" s="1"/>
  <c r="D22" i="35"/>
  <c r="E22" i="35"/>
  <c r="H22" i="35"/>
  <c r="B23" i="35"/>
  <c r="C23" i="35" s="1"/>
  <c r="D23" i="35"/>
  <c r="E23" i="35"/>
  <c r="B24" i="35"/>
  <c r="D24" i="35"/>
  <c r="F24" i="35" s="1"/>
  <c r="E24" i="35"/>
  <c r="B25" i="35"/>
  <c r="C25" i="35"/>
  <c r="D25" i="35"/>
  <c r="E25" i="35"/>
  <c r="H25" i="35"/>
  <c r="B26" i="35"/>
  <c r="D26" i="35"/>
  <c r="E26" i="35"/>
  <c r="B27" i="35"/>
  <c r="D27" i="35"/>
  <c r="E27" i="35"/>
  <c r="F27" i="35"/>
  <c r="B28" i="35"/>
  <c r="C29" i="35" s="1"/>
  <c r="G29" i="35" s="1"/>
  <c r="D28" i="35"/>
  <c r="E28" i="35"/>
  <c r="F28" i="35" s="1"/>
  <c r="B29" i="35"/>
  <c r="D29" i="35"/>
  <c r="F29" i="35" s="1"/>
  <c r="E29" i="35"/>
  <c r="H29" i="35"/>
  <c r="B30" i="35"/>
  <c r="D30" i="35"/>
  <c r="E30" i="35"/>
  <c r="C33" i="35"/>
  <c r="F33" i="35"/>
  <c r="G33" i="35"/>
  <c r="H33" i="35"/>
  <c r="H34" i="35"/>
  <c r="H35" i="35"/>
  <c r="H36" i="35"/>
  <c r="H40" i="35"/>
  <c r="H41" i="35"/>
  <c r="H42" i="35"/>
  <c r="C43" i="35"/>
  <c r="F43" i="35"/>
  <c r="C46" i="35"/>
  <c r="G46" i="35" s="1"/>
  <c r="F46" i="35"/>
  <c r="H46" i="35"/>
  <c r="H48" i="35"/>
  <c r="H49" i="35"/>
  <c r="H51" i="35"/>
  <c r="H55" i="35"/>
  <c r="C56" i="35"/>
  <c r="F56" i="35"/>
  <c r="H56" i="35"/>
  <c r="C61" i="35"/>
  <c r="G61" i="35" s="1"/>
  <c r="F61" i="35"/>
  <c r="H61" i="35"/>
  <c r="H62" i="35"/>
  <c r="H64" i="35"/>
  <c r="H67" i="35"/>
  <c r="H68" i="35"/>
  <c r="H69" i="35"/>
  <c r="C71" i="35"/>
  <c r="G71" i="35" s="1"/>
  <c r="F71" i="35"/>
  <c r="C74" i="35"/>
  <c r="F74" i="35"/>
  <c r="H75" i="35"/>
  <c r="H78" i="35"/>
  <c r="H80" i="35"/>
  <c r="H81" i="35"/>
  <c r="C84" i="35"/>
  <c r="F84" i="35"/>
  <c r="G84" i="35" s="1"/>
  <c r="H84" i="35"/>
  <c r="C87" i="35"/>
  <c r="F87" i="35"/>
  <c r="H87" i="35"/>
  <c r="H90" i="35"/>
  <c r="H91" i="35"/>
  <c r="H92" i="35"/>
  <c r="H94" i="35"/>
  <c r="H95" i="35"/>
  <c r="C97" i="35"/>
  <c r="F97" i="35"/>
  <c r="G97" i="35"/>
  <c r="C100" i="35"/>
  <c r="G100" i="35" s="1"/>
  <c r="F100" i="35"/>
  <c r="H100" i="35"/>
  <c r="H101" i="35"/>
  <c r="H103" i="35"/>
  <c r="H106" i="35"/>
  <c r="H108" i="35"/>
  <c r="H109" i="35"/>
  <c r="C110" i="35"/>
  <c r="G110" i="35" s="1"/>
  <c r="F110" i="35"/>
  <c r="C115" i="35"/>
  <c r="F115" i="35"/>
  <c r="H115" i="35"/>
  <c r="H118" i="35"/>
  <c r="H119" i="35"/>
  <c r="H120" i="35"/>
  <c r="H122" i="35"/>
  <c r="C125" i="35"/>
  <c r="F125" i="35"/>
  <c r="G125" i="35" s="1"/>
  <c r="C128" i="35"/>
  <c r="F128" i="35"/>
  <c r="H129" i="35"/>
  <c r="H130" i="35"/>
  <c r="H132" i="35"/>
  <c r="H135" i="35"/>
  <c r="C138" i="35"/>
  <c r="G138" i="35" s="1"/>
  <c r="F138" i="35"/>
  <c r="H138" i="35"/>
  <c r="B6" i="34"/>
  <c r="B7" i="34"/>
  <c r="D7" i="34"/>
  <c r="E7" i="34"/>
  <c r="B8" i="34"/>
  <c r="C8" i="34"/>
  <c r="D8" i="34"/>
  <c r="E8" i="34"/>
  <c r="F8" i="34"/>
  <c r="G8" i="34"/>
  <c r="B9" i="34"/>
  <c r="C9" i="34"/>
  <c r="D9" i="34"/>
  <c r="E9" i="34"/>
  <c r="F9" i="34"/>
  <c r="G9" i="34"/>
  <c r="B10" i="34"/>
  <c r="C10" i="34"/>
  <c r="D10" i="34"/>
  <c r="E10" i="34"/>
  <c r="F10" i="34"/>
  <c r="G10" i="34"/>
  <c r="B11" i="34"/>
  <c r="C11" i="34"/>
  <c r="D11" i="34"/>
  <c r="E11" i="34"/>
  <c r="F11" i="34"/>
  <c r="G11" i="34"/>
  <c r="B12" i="34"/>
  <c r="C12" i="34"/>
  <c r="D12" i="34"/>
  <c r="E12" i="34"/>
  <c r="F12" i="34"/>
  <c r="G12" i="34"/>
  <c r="B13" i="34"/>
  <c r="C13" i="34"/>
  <c r="D13" i="34"/>
  <c r="E13" i="34"/>
  <c r="F13" i="34"/>
  <c r="G13" i="34"/>
  <c r="B14" i="34"/>
  <c r="C14" i="34"/>
  <c r="D14" i="34"/>
  <c r="E14" i="34"/>
  <c r="F14" i="34"/>
  <c r="G14" i="34"/>
  <c r="B15" i="34"/>
  <c r="C15" i="34"/>
  <c r="D15" i="34"/>
  <c r="E15" i="34"/>
  <c r="F15" i="34"/>
  <c r="G15" i="34"/>
  <c r="B16" i="34"/>
  <c r="H42" i="34" s="1"/>
  <c r="C16" i="34"/>
  <c r="D16" i="34"/>
  <c r="E16" i="34"/>
  <c r="F16" i="34"/>
  <c r="G16" i="34"/>
  <c r="B17" i="34"/>
  <c r="D17" i="34"/>
  <c r="E17" i="34"/>
  <c r="B19" i="34"/>
  <c r="C20" i="34" s="1"/>
  <c r="B20" i="34"/>
  <c r="D20" i="34"/>
  <c r="E20" i="34"/>
  <c r="H20" i="34"/>
  <c r="B21" i="34"/>
  <c r="D21" i="34"/>
  <c r="E21" i="34"/>
  <c r="B22" i="34"/>
  <c r="H22" i="34" s="1"/>
  <c r="D22" i="34"/>
  <c r="E22" i="34"/>
  <c r="B23" i="34"/>
  <c r="D23" i="34"/>
  <c r="E23" i="34"/>
  <c r="F23" i="34"/>
  <c r="H23" i="34"/>
  <c r="B24" i="34"/>
  <c r="C24" i="34" s="1"/>
  <c r="D24" i="34"/>
  <c r="F24" i="34" s="1"/>
  <c r="E24" i="34"/>
  <c r="B25" i="34"/>
  <c r="D25" i="34"/>
  <c r="E25" i="34"/>
  <c r="F25" i="34"/>
  <c r="H25" i="34"/>
  <c r="B26" i="34"/>
  <c r="D26" i="34"/>
  <c r="F26" i="34" s="1"/>
  <c r="E26" i="34"/>
  <c r="B27" i="34"/>
  <c r="D27" i="34"/>
  <c r="F27" i="34" s="1"/>
  <c r="E27" i="34"/>
  <c r="B28" i="34"/>
  <c r="D28" i="34"/>
  <c r="E28" i="34"/>
  <c r="B29" i="34"/>
  <c r="D29" i="34"/>
  <c r="E29" i="34"/>
  <c r="F29" i="34"/>
  <c r="B30" i="34"/>
  <c r="D30" i="34"/>
  <c r="F30" i="34" s="1"/>
  <c r="E30" i="34"/>
  <c r="C33" i="34"/>
  <c r="F33" i="34"/>
  <c r="H34" i="34"/>
  <c r="H35" i="34"/>
  <c r="H39" i="34"/>
  <c r="C43" i="34"/>
  <c r="F43" i="34"/>
  <c r="H43" i="34"/>
  <c r="H45" i="34"/>
  <c r="C46" i="34"/>
  <c r="F46" i="34"/>
  <c r="G46" i="34" s="1"/>
  <c r="H48" i="34"/>
  <c r="H49" i="34"/>
  <c r="H52" i="34"/>
  <c r="H53" i="34"/>
  <c r="C56" i="34"/>
  <c r="G56" i="34" s="1"/>
  <c r="F56" i="34"/>
  <c r="H56" i="34"/>
  <c r="C61" i="34"/>
  <c r="G61" i="34" s="1"/>
  <c r="F61" i="34"/>
  <c r="H63" i="34"/>
  <c r="H66" i="34"/>
  <c r="H67" i="34"/>
  <c r="C71" i="34"/>
  <c r="F71" i="34"/>
  <c r="H71" i="34"/>
  <c r="C74" i="34"/>
  <c r="G74" i="34" s="1"/>
  <c r="F74" i="34"/>
  <c r="H76" i="34"/>
  <c r="H77" i="34"/>
  <c r="H78" i="34"/>
  <c r="H80" i="34"/>
  <c r="H81" i="34"/>
  <c r="C84" i="34"/>
  <c r="F84" i="34"/>
  <c r="H84" i="34"/>
  <c r="C87" i="34"/>
  <c r="F87" i="34"/>
  <c r="H88" i="34"/>
  <c r="H89" i="34"/>
  <c r="H92" i="34"/>
  <c r="H93" i="34"/>
  <c r="C97" i="34"/>
  <c r="F97" i="34"/>
  <c r="H97" i="34"/>
  <c r="C100" i="34"/>
  <c r="F100" i="34"/>
  <c r="G100" i="34"/>
  <c r="H102" i="34"/>
  <c r="H103" i="34"/>
  <c r="H106" i="34"/>
  <c r="H107" i="34"/>
  <c r="C110" i="34"/>
  <c r="G110" i="34" s="1"/>
  <c r="F110" i="34"/>
  <c r="H110" i="34"/>
  <c r="C115" i="34"/>
  <c r="G115" i="34" s="1"/>
  <c r="F115" i="34"/>
  <c r="H117" i="34"/>
  <c r="H120" i="34"/>
  <c r="H121" i="34"/>
  <c r="C125" i="34"/>
  <c r="F125" i="34"/>
  <c r="H125" i="34"/>
  <c r="C128" i="34"/>
  <c r="G128" i="34" s="1"/>
  <c r="F128" i="34"/>
  <c r="H130" i="34"/>
  <c r="H131" i="34"/>
  <c r="H132" i="34"/>
  <c r="H134" i="34"/>
  <c r="H135" i="34"/>
  <c r="C138" i="34"/>
  <c r="G138" i="34" s="1"/>
  <c r="F138" i="34"/>
  <c r="H138" i="34"/>
  <c r="B6" i="33"/>
  <c r="H86" i="33" s="1"/>
  <c r="B7" i="33"/>
  <c r="D7" i="33"/>
  <c r="E7" i="33"/>
  <c r="B8" i="33"/>
  <c r="D8" i="33"/>
  <c r="E8" i="33"/>
  <c r="F8" i="33"/>
  <c r="B9" i="33"/>
  <c r="D9" i="33"/>
  <c r="E9" i="33"/>
  <c r="F9" i="33"/>
  <c r="B10" i="33"/>
  <c r="D10" i="33"/>
  <c r="E10" i="33"/>
  <c r="F10" i="33"/>
  <c r="B11" i="33"/>
  <c r="D11" i="33"/>
  <c r="E11" i="33"/>
  <c r="F11" i="33"/>
  <c r="B12" i="33"/>
  <c r="D12" i="33"/>
  <c r="E12" i="33"/>
  <c r="F12" i="33"/>
  <c r="B13" i="33"/>
  <c r="H80" i="33" s="1"/>
  <c r="D13" i="33"/>
  <c r="E13" i="33"/>
  <c r="F13" i="33"/>
  <c r="B14" i="33"/>
  <c r="D14" i="33"/>
  <c r="E14" i="33"/>
  <c r="F14" i="33"/>
  <c r="B15" i="33"/>
  <c r="H136" i="33" s="1"/>
  <c r="D15" i="33"/>
  <c r="E15" i="33"/>
  <c r="F15" i="33"/>
  <c r="B16" i="33"/>
  <c r="H83" i="33" s="1"/>
  <c r="D16" i="33"/>
  <c r="E16" i="33"/>
  <c r="F16" i="33"/>
  <c r="B17" i="33"/>
  <c r="D17" i="33"/>
  <c r="E17" i="33"/>
  <c r="B19" i="33"/>
  <c r="B20" i="33"/>
  <c r="H20" i="33" s="1"/>
  <c r="D20" i="33"/>
  <c r="E20" i="33"/>
  <c r="F20" i="33" s="1"/>
  <c r="B21" i="33"/>
  <c r="D21" i="33"/>
  <c r="F21" i="33" s="1"/>
  <c r="E21" i="33"/>
  <c r="B22" i="33"/>
  <c r="D22" i="33"/>
  <c r="F22" i="33" s="1"/>
  <c r="E22" i="33"/>
  <c r="B23" i="33"/>
  <c r="C24" i="33" s="1"/>
  <c r="D23" i="33"/>
  <c r="F23" i="33" s="1"/>
  <c r="E23" i="33"/>
  <c r="B24" i="33"/>
  <c r="D24" i="33"/>
  <c r="E24" i="33"/>
  <c r="B25" i="33"/>
  <c r="D25" i="33"/>
  <c r="F25" i="33" s="1"/>
  <c r="E25" i="33"/>
  <c r="H25" i="33"/>
  <c r="B26" i="33"/>
  <c r="D26" i="33"/>
  <c r="E26" i="33"/>
  <c r="H26" i="33"/>
  <c r="B27" i="33"/>
  <c r="D27" i="33"/>
  <c r="F27" i="33" s="1"/>
  <c r="E27" i="33"/>
  <c r="B28" i="33"/>
  <c r="C28" i="33"/>
  <c r="D28" i="33"/>
  <c r="F28" i="33" s="1"/>
  <c r="E28" i="33"/>
  <c r="B29" i="33"/>
  <c r="D29" i="33"/>
  <c r="F29" i="33" s="1"/>
  <c r="E29" i="33"/>
  <c r="B30" i="33"/>
  <c r="D30" i="33"/>
  <c r="E30" i="33"/>
  <c r="H30" i="33"/>
  <c r="C33" i="33"/>
  <c r="G33" i="33" s="1"/>
  <c r="F33" i="33"/>
  <c r="C34" i="33"/>
  <c r="H34" i="33"/>
  <c r="C35" i="33"/>
  <c r="G35" i="33" s="1"/>
  <c r="H35" i="33"/>
  <c r="C36" i="33"/>
  <c r="H36" i="33"/>
  <c r="C37" i="33"/>
  <c r="G37" i="33"/>
  <c r="H37" i="33"/>
  <c r="C38" i="33"/>
  <c r="G38" i="33"/>
  <c r="H38" i="33"/>
  <c r="C39" i="33"/>
  <c r="G39" i="33" s="1"/>
  <c r="C40" i="33"/>
  <c r="H40" i="33"/>
  <c r="C41" i="33"/>
  <c r="G41" i="33"/>
  <c r="C42" i="33"/>
  <c r="H42" i="33"/>
  <c r="C43" i="33"/>
  <c r="G43" i="33" s="1"/>
  <c r="F43" i="33"/>
  <c r="H45" i="33"/>
  <c r="C46" i="33"/>
  <c r="F46" i="33"/>
  <c r="C47" i="33"/>
  <c r="G47" i="33" s="1"/>
  <c r="H47" i="33"/>
  <c r="C48" i="33"/>
  <c r="G48" i="33" s="1"/>
  <c r="C49" i="33"/>
  <c r="G49" i="33" s="1"/>
  <c r="H49" i="33"/>
  <c r="C50" i="33"/>
  <c r="C51" i="33"/>
  <c r="G51" i="33" s="1"/>
  <c r="H51" i="33"/>
  <c r="C52" i="33"/>
  <c r="H52" i="33"/>
  <c r="C53" i="33"/>
  <c r="G53" i="33" s="1"/>
  <c r="H53" i="33"/>
  <c r="C54" i="33"/>
  <c r="G54" i="33"/>
  <c r="C55" i="33"/>
  <c r="G55" i="33"/>
  <c r="H55" i="33"/>
  <c r="C56" i="33"/>
  <c r="G56" i="33" s="1"/>
  <c r="F56" i="33"/>
  <c r="H56" i="33"/>
  <c r="C61" i="33"/>
  <c r="G61" i="33" s="1"/>
  <c r="F61" i="33"/>
  <c r="C62" i="33"/>
  <c r="G62" i="33" s="1"/>
  <c r="H62" i="33"/>
  <c r="C63" i="33"/>
  <c r="G63" i="33" s="1"/>
  <c r="H63" i="33"/>
  <c r="C64" i="33"/>
  <c r="G64" i="33"/>
  <c r="H64" i="33"/>
  <c r="C65" i="33"/>
  <c r="G65" i="33"/>
  <c r="H65" i="33"/>
  <c r="C66" i="33"/>
  <c r="G66" i="33" s="1"/>
  <c r="H66" i="33"/>
  <c r="C67" i="33"/>
  <c r="G67" i="33" s="1"/>
  <c r="C68" i="33"/>
  <c r="G68" i="33" s="1"/>
  <c r="H68" i="33"/>
  <c r="C69" i="33"/>
  <c r="G69" i="33"/>
  <c r="C70" i="33"/>
  <c r="G70" i="33" s="1"/>
  <c r="H70" i="33"/>
  <c r="C71" i="33"/>
  <c r="F71" i="33"/>
  <c r="C74" i="33"/>
  <c r="F74" i="33"/>
  <c r="G74" i="33" s="1"/>
  <c r="H74" i="33"/>
  <c r="C75" i="33"/>
  <c r="G75" i="33" s="1"/>
  <c r="H75" i="33"/>
  <c r="C76" i="33"/>
  <c r="G76" i="33" s="1"/>
  <c r="C77" i="33"/>
  <c r="G77" i="33"/>
  <c r="H77" i="33"/>
  <c r="C78" i="33"/>
  <c r="G78" i="33" s="1"/>
  <c r="H78" i="33"/>
  <c r="C79" i="33"/>
  <c r="G79" i="33" s="1"/>
  <c r="H79" i="33"/>
  <c r="C80" i="33"/>
  <c r="G80" i="33" s="1"/>
  <c r="C81" i="33"/>
  <c r="G81" i="33" s="1"/>
  <c r="H81" i="33"/>
  <c r="C82" i="33"/>
  <c r="C15" i="33" s="1"/>
  <c r="C83" i="33"/>
  <c r="G83" i="33"/>
  <c r="C84" i="33"/>
  <c r="F84" i="33"/>
  <c r="H84" i="33"/>
  <c r="C87" i="33"/>
  <c r="F87" i="33"/>
  <c r="G87" i="33"/>
  <c r="C88" i="33"/>
  <c r="G88" i="33" s="1"/>
  <c r="H88" i="33"/>
  <c r="C89" i="33"/>
  <c r="G89" i="33" s="1"/>
  <c r="C90" i="33"/>
  <c r="G90" i="33" s="1"/>
  <c r="H90" i="33"/>
  <c r="C91" i="33"/>
  <c r="G91" i="33" s="1"/>
  <c r="C92" i="33"/>
  <c r="G92" i="33"/>
  <c r="H92" i="33"/>
  <c r="C93" i="33"/>
  <c r="G93" i="33" s="1"/>
  <c r="C94" i="33"/>
  <c r="G94" i="33"/>
  <c r="H94" i="33"/>
  <c r="C95" i="33"/>
  <c r="G95" i="33"/>
  <c r="C96" i="33"/>
  <c r="G96" i="33" s="1"/>
  <c r="H96" i="33"/>
  <c r="C97" i="33"/>
  <c r="F97" i="33"/>
  <c r="G97" i="33"/>
  <c r="C100" i="33"/>
  <c r="F100" i="33"/>
  <c r="G100" i="33"/>
  <c r="H100" i="33"/>
  <c r="C101" i="33"/>
  <c r="G101" i="33" s="1"/>
  <c r="H101" i="33"/>
  <c r="C102" i="33"/>
  <c r="G102" i="33" s="1"/>
  <c r="C103" i="33"/>
  <c r="G103" i="33"/>
  <c r="H103" i="33"/>
  <c r="C104" i="33"/>
  <c r="G104" i="33"/>
  <c r="C105" i="33"/>
  <c r="G105" i="33" s="1"/>
  <c r="H105" i="33"/>
  <c r="C106" i="33"/>
  <c r="G106" i="33" s="1"/>
  <c r="H106" i="33"/>
  <c r="C107" i="33"/>
  <c r="G107" i="33" s="1"/>
  <c r="H107" i="33"/>
  <c r="C108" i="33"/>
  <c r="G108" i="33"/>
  <c r="C109" i="33"/>
  <c r="G109" i="33"/>
  <c r="H109" i="33"/>
  <c r="C110" i="33"/>
  <c r="G110" i="33" s="1"/>
  <c r="F110" i="33"/>
  <c r="H110" i="33"/>
  <c r="C115" i="33"/>
  <c r="G115" i="33" s="1"/>
  <c r="F115" i="33"/>
  <c r="C116" i="33"/>
  <c r="G116" i="33" s="1"/>
  <c r="H116" i="33"/>
  <c r="C117" i="33"/>
  <c r="G117" i="33" s="1"/>
  <c r="C118" i="33"/>
  <c r="G118" i="33" s="1"/>
  <c r="H118" i="33"/>
  <c r="C119" i="33"/>
  <c r="G119" i="33"/>
  <c r="C120" i="33"/>
  <c r="G120" i="33" s="1"/>
  <c r="H120" i="33"/>
  <c r="C121" i="33"/>
  <c r="G121" i="33" s="1"/>
  <c r="C122" i="33"/>
  <c r="G122" i="33" s="1"/>
  <c r="H122" i="33"/>
  <c r="C123" i="33"/>
  <c r="G123" i="33" s="1"/>
  <c r="C124" i="33"/>
  <c r="G124" i="33" s="1"/>
  <c r="H124" i="33"/>
  <c r="C125" i="33"/>
  <c r="G125" i="33" s="1"/>
  <c r="F125" i="33"/>
  <c r="H127" i="33"/>
  <c r="C128" i="33"/>
  <c r="G128" i="33" s="1"/>
  <c r="F128" i="33"/>
  <c r="C129" i="33"/>
  <c r="G129" i="33" s="1"/>
  <c r="H129" i="33"/>
  <c r="C130" i="33"/>
  <c r="G130" i="33" s="1"/>
  <c r="C131" i="33"/>
  <c r="G131" i="33"/>
  <c r="H131" i="33"/>
  <c r="C132" i="33"/>
  <c r="G132" i="33"/>
  <c r="C133" i="33"/>
  <c r="G133" i="33" s="1"/>
  <c r="H133" i="33"/>
  <c r="C134" i="33"/>
  <c r="G134" i="33" s="1"/>
  <c r="C135" i="33"/>
  <c r="G135" i="33"/>
  <c r="H135" i="33"/>
  <c r="C136" i="33"/>
  <c r="G136" i="33" s="1"/>
  <c r="C137" i="33"/>
  <c r="G137" i="33"/>
  <c r="H137" i="33"/>
  <c r="C138" i="33"/>
  <c r="F138" i="33"/>
  <c r="H138" i="33"/>
  <c r="B6" i="32"/>
  <c r="B7" i="32"/>
  <c r="H46" i="32" s="1"/>
  <c r="D7" i="32"/>
  <c r="E7" i="32"/>
  <c r="B8" i="32"/>
  <c r="H75" i="32" s="1"/>
  <c r="C8" i="32"/>
  <c r="D8" i="32"/>
  <c r="E8" i="32"/>
  <c r="F8" i="32"/>
  <c r="G8" i="32"/>
  <c r="B9" i="32"/>
  <c r="H35" i="32" s="1"/>
  <c r="C9" i="32"/>
  <c r="D9" i="32"/>
  <c r="E9" i="32"/>
  <c r="F9" i="32"/>
  <c r="G9" i="32"/>
  <c r="B10" i="32"/>
  <c r="C10" i="32"/>
  <c r="D10" i="32"/>
  <c r="E10" i="32"/>
  <c r="F10" i="32"/>
  <c r="G10" i="32"/>
  <c r="B11" i="32"/>
  <c r="C11" i="32"/>
  <c r="D11" i="32"/>
  <c r="E11" i="32"/>
  <c r="F11" i="32"/>
  <c r="G11" i="32"/>
  <c r="B12" i="32"/>
  <c r="H105" i="32" s="1"/>
  <c r="C12" i="32"/>
  <c r="D12" i="32"/>
  <c r="E12" i="32"/>
  <c r="F12" i="32"/>
  <c r="G12" i="32"/>
  <c r="B13" i="32"/>
  <c r="H93" i="32" s="1"/>
  <c r="C13" i="32"/>
  <c r="D13" i="32"/>
  <c r="E13" i="32"/>
  <c r="F13" i="32"/>
  <c r="G13" i="32"/>
  <c r="B14" i="32"/>
  <c r="C14" i="32"/>
  <c r="D14" i="32"/>
  <c r="E14" i="32"/>
  <c r="F14" i="32"/>
  <c r="G14" i="32"/>
  <c r="B15" i="32"/>
  <c r="C15" i="32"/>
  <c r="D15" i="32"/>
  <c r="E15" i="32"/>
  <c r="F15" i="32"/>
  <c r="G15" i="32"/>
  <c r="B16" i="32"/>
  <c r="H70" i="32" s="1"/>
  <c r="C16" i="32"/>
  <c r="D16" i="32"/>
  <c r="E16" i="32"/>
  <c r="F16" i="32"/>
  <c r="G16" i="32"/>
  <c r="B17" i="32"/>
  <c r="D17" i="32"/>
  <c r="E17" i="32"/>
  <c r="B19" i="32"/>
  <c r="B20" i="32"/>
  <c r="D20" i="32"/>
  <c r="F20" i="32" s="1"/>
  <c r="E20" i="32"/>
  <c r="H20" i="32"/>
  <c r="B21" i="32"/>
  <c r="C21" i="32"/>
  <c r="D21" i="32"/>
  <c r="E21" i="32"/>
  <c r="B22" i="32"/>
  <c r="D22" i="32"/>
  <c r="E22" i="32"/>
  <c r="F22" i="32" s="1"/>
  <c r="B23" i="32"/>
  <c r="C24" i="32" s="1"/>
  <c r="D23" i="32"/>
  <c r="E23" i="32"/>
  <c r="H23" i="32"/>
  <c r="B24" i="32"/>
  <c r="D24" i="32"/>
  <c r="E24" i="32"/>
  <c r="F24" i="32" s="1"/>
  <c r="H24" i="32"/>
  <c r="B25" i="32"/>
  <c r="D25" i="32"/>
  <c r="E25" i="32"/>
  <c r="B26" i="32"/>
  <c r="D26" i="32"/>
  <c r="E26" i="32"/>
  <c r="F26" i="32" s="1"/>
  <c r="B27" i="32"/>
  <c r="H27" i="32" s="1"/>
  <c r="C27" i="32"/>
  <c r="G27" i="32" s="1"/>
  <c r="D27" i="32"/>
  <c r="E27" i="32"/>
  <c r="F27" i="32" s="1"/>
  <c r="B28" i="32"/>
  <c r="D28" i="32"/>
  <c r="F28" i="32" s="1"/>
  <c r="E28" i="32"/>
  <c r="B29" i="32"/>
  <c r="D29" i="32"/>
  <c r="F29" i="32" s="1"/>
  <c r="E29" i="32"/>
  <c r="B30" i="32"/>
  <c r="H30" i="32" s="1"/>
  <c r="D30" i="32"/>
  <c r="E30" i="32"/>
  <c r="F30" i="32" s="1"/>
  <c r="C33" i="32"/>
  <c r="F33" i="32"/>
  <c r="H33" i="32"/>
  <c r="H34" i="32"/>
  <c r="H37" i="32"/>
  <c r="H39" i="32"/>
  <c r="H40" i="32"/>
  <c r="H41" i="32"/>
  <c r="C43" i="32"/>
  <c r="F43" i="32"/>
  <c r="H43" i="32"/>
  <c r="C46" i="32"/>
  <c r="F46" i="32"/>
  <c r="G46" i="32"/>
  <c r="H49" i="32"/>
  <c r="H50" i="32"/>
  <c r="H53" i="32"/>
  <c r="H54" i="32"/>
  <c r="C56" i="32"/>
  <c r="F56" i="32"/>
  <c r="G56" i="32" s="1"/>
  <c r="C61" i="32"/>
  <c r="F61" i="32"/>
  <c r="H61" i="32"/>
  <c r="H63" i="32"/>
  <c r="H64" i="32"/>
  <c r="H65" i="32"/>
  <c r="H69" i="32"/>
  <c r="C71" i="32"/>
  <c r="F71" i="32"/>
  <c r="H71" i="32"/>
  <c r="C74" i="32"/>
  <c r="F74" i="32"/>
  <c r="H74" i="32"/>
  <c r="H77" i="32"/>
  <c r="H78" i="32"/>
  <c r="H80" i="32"/>
  <c r="H81" i="32"/>
  <c r="H82" i="32"/>
  <c r="C84" i="32"/>
  <c r="G84" i="32" s="1"/>
  <c r="F84" i="32"/>
  <c r="C87" i="32"/>
  <c r="F87" i="32"/>
  <c r="H87" i="32"/>
  <c r="H88" i="32"/>
  <c r="H89" i="32"/>
  <c r="H91" i="32"/>
  <c r="H92" i="32"/>
  <c r="H94" i="32"/>
  <c r="H95" i="32"/>
  <c r="C97" i="32"/>
  <c r="F97" i="32"/>
  <c r="G97" i="32"/>
  <c r="C100" i="32"/>
  <c r="G100" i="32" s="1"/>
  <c r="F100" i="32"/>
  <c r="H100" i="32"/>
  <c r="H102" i="32"/>
  <c r="H103" i="32"/>
  <c r="H104" i="32"/>
  <c r="H107" i="32"/>
  <c r="H108" i="32"/>
  <c r="C110" i="32"/>
  <c r="F110" i="32"/>
  <c r="G110" i="32"/>
  <c r="H110" i="32"/>
  <c r="C115" i="32"/>
  <c r="F115" i="32"/>
  <c r="H115" i="32"/>
  <c r="H118" i="32"/>
  <c r="H119" i="32"/>
  <c r="H121" i="32"/>
  <c r="H123" i="32"/>
  <c r="C125" i="32"/>
  <c r="F125" i="32"/>
  <c r="C128" i="32"/>
  <c r="F128" i="32"/>
  <c r="G128" i="32" s="1"/>
  <c r="H128" i="32"/>
  <c r="H131" i="32"/>
  <c r="H132" i="32"/>
  <c r="H134" i="32"/>
  <c r="H135" i="32"/>
  <c r="H136" i="32"/>
  <c r="H137" i="32"/>
  <c r="C138" i="32"/>
  <c r="F138" i="32"/>
  <c r="B6" i="31"/>
  <c r="B7" i="31"/>
  <c r="D7" i="31"/>
  <c r="E7" i="31"/>
  <c r="B8" i="31"/>
  <c r="C8" i="31"/>
  <c r="D8" i="31"/>
  <c r="E8" i="31"/>
  <c r="F8" i="31"/>
  <c r="G8" i="31"/>
  <c r="B9" i="31"/>
  <c r="H76" i="31" s="1"/>
  <c r="C9" i="31"/>
  <c r="D9" i="31"/>
  <c r="E9" i="31"/>
  <c r="F9" i="31"/>
  <c r="G9" i="31"/>
  <c r="B10" i="31"/>
  <c r="H90" i="31" s="1"/>
  <c r="C10" i="31"/>
  <c r="D10" i="31"/>
  <c r="E10" i="31"/>
  <c r="F10" i="31"/>
  <c r="G10" i="31"/>
  <c r="B11" i="31"/>
  <c r="H65" i="31" s="1"/>
  <c r="C11" i="31"/>
  <c r="D11" i="31"/>
  <c r="E11" i="31"/>
  <c r="F11" i="31"/>
  <c r="G11" i="31"/>
  <c r="B12" i="31"/>
  <c r="C12" i="31"/>
  <c r="D12" i="31"/>
  <c r="E12" i="31"/>
  <c r="F12" i="31"/>
  <c r="G12" i="31"/>
  <c r="B13" i="31"/>
  <c r="H67" i="31" s="1"/>
  <c r="C13" i="31"/>
  <c r="D13" i="31"/>
  <c r="E13" i="31"/>
  <c r="F13" i="31"/>
  <c r="G13" i="31"/>
  <c r="B14" i="31"/>
  <c r="H94" i="31" s="1"/>
  <c r="C14" i="31"/>
  <c r="D14" i="31"/>
  <c r="E14" i="31"/>
  <c r="F14" i="31"/>
  <c r="G14" i="31"/>
  <c r="B15" i="31"/>
  <c r="H95" i="31" s="1"/>
  <c r="C15" i="31"/>
  <c r="D15" i="31"/>
  <c r="E15" i="31"/>
  <c r="F15" i="31"/>
  <c r="G15" i="31"/>
  <c r="B16" i="31"/>
  <c r="H70" i="31" s="1"/>
  <c r="C16" i="31"/>
  <c r="D16" i="31"/>
  <c r="E16" i="31"/>
  <c r="F16" i="31"/>
  <c r="G16" i="31"/>
  <c r="B17" i="31"/>
  <c r="H71" i="31" s="1"/>
  <c r="D17" i="31"/>
  <c r="E17" i="31"/>
  <c r="B19" i="31"/>
  <c r="H19" i="31" s="1"/>
  <c r="B20" i="31"/>
  <c r="C21" i="31" s="1"/>
  <c r="D20" i="31"/>
  <c r="E20" i="31"/>
  <c r="B21" i="31"/>
  <c r="H21" i="31" s="1"/>
  <c r="D21" i="31"/>
  <c r="E21" i="31"/>
  <c r="F21" i="31"/>
  <c r="G21" i="31" s="1"/>
  <c r="B22" i="31"/>
  <c r="D22" i="31"/>
  <c r="E22" i="31"/>
  <c r="B23" i="31"/>
  <c r="D23" i="31"/>
  <c r="E23" i="31"/>
  <c r="F23" i="31"/>
  <c r="B24" i="31"/>
  <c r="C24" i="31" s="1"/>
  <c r="G24" i="31" s="1"/>
  <c r="D24" i="31"/>
  <c r="E24" i="31"/>
  <c r="F24" i="31" s="1"/>
  <c r="B25" i="31"/>
  <c r="D25" i="31"/>
  <c r="E25" i="31"/>
  <c r="B26" i="31"/>
  <c r="H26" i="31" s="1"/>
  <c r="D26" i="31"/>
  <c r="E26" i="31"/>
  <c r="B27" i="31"/>
  <c r="D27" i="31"/>
  <c r="E27" i="31"/>
  <c r="B28" i="31"/>
  <c r="D28" i="31"/>
  <c r="E28" i="31"/>
  <c r="F28" i="31"/>
  <c r="B29" i="31"/>
  <c r="H29" i="31" s="1"/>
  <c r="D29" i="31"/>
  <c r="E29" i="31"/>
  <c r="F29" i="31"/>
  <c r="B30" i="31"/>
  <c r="D30" i="31"/>
  <c r="E30" i="31"/>
  <c r="C33" i="31"/>
  <c r="G33" i="31" s="1"/>
  <c r="F33" i="31"/>
  <c r="H34" i="31"/>
  <c r="H38" i="31"/>
  <c r="H40" i="31"/>
  <c r="H41" i="31"/>
  <c r="H42" i="31"/>
  <c r="C43" i="31"/>
  <c r="F43" i="31"/>
  <c r="C46" i="31"/>
  <c r="F46" i="31"/>
  <c r="H46" i="31"/>
  <c r="H47" i="31"/>
  <c r="H48" i="31"/>
  <c r="H51" i="31"/>
  <c r="H54" i="31"/>
  <c r="C56" i="31"/>
  <c r="F56" i="31"/>
  <c r="C61" i="31"/>
  <c r="F61" i="31"/>
  <c r="H61" i="31"/>
  <c r="H62" i="31"/>
  <c r="H64" i="31"/>
  <c r="H66" i="31"/>
  <c r="H69" i="31"/>
  <c r="C71" i="31"/>
  <c r="F71" i="31"/>
  <c r="C74" i="31"/>
  <c r="F74" i="31"/>
  <c r="G74" i="31" s="1"/>
  <c r="H75" i="31"/>
  <c r="H79" i="31"/>
  <c r="H83" i="31"/>
  <c r="C84" i="31"/>
  <c r="F84" i="31"/>
  <c r="H84" i="31"/>
  <c r="C87" i="31"/>
  <c r="G87" i="31" s="1"/>
  <c r="F87" i="31"/>
  <c r="H87" i="31"/>
  <c r="H88" i="31"/>
  <c r="H89" i="31"/>
  <c r="H92" i="31"/>
  <c r="H96" i="31"/>
  <c r="C97" i="31"/>
  <c r="F97" i="31"/>
  <c r="H97" i="31"/>
  <c r="C100" i="31"/>
  <c r="F100" i="31"/>
  <c r="G100" i="31" s="1"/>
  <c r="H100" i="31"/>
  <c r="H101" i="31"/>
  <c r="H105" i="31"/>
  <c r="H106" i="31"/>
  <c r="H108" i="31"/>
  <c r="H109" i="31"/>
  <c r="C110" i="31"/>
  <c r="F110" i="31"/>
  <c r="C115" i="31"/>
  <c r="G115" i="31" s="1"/>
  <c r="F115" i="31"/>
  <c r="H116" i="31"/>
  <c r="H117" i="31"/>
  <c r="H118" i="31"/>
  <c r="H120" i="31"/>
  <c r="H121" i="31"/>
  <c r="H124" i="31"/>
  <c r="C125" i="31"/>
  <c r="F125" i="31"/>
  <c r="G125" i="31"/>
  <c r="H125" i="31"/>
  <c r="C128" i="31"/>
  <c r="G128" i="31" s="1"/>
  <c r="F128" i="31"/>
  <c r="H129" i="31"/>
  <c r="H133" i="31"/>
  <c r="H134" i="31"/>
  <c r="H137" i="31"/>
  <c r="C138" i="31"/>
  <c r="F138" i="31"/>
  <c r="G138" i="31" s="1"/>
  <c r="B6" i="30"/>
  <c r="H73" i="30" s="1"/>
  <c r="B7" i="30"/>
  <c r="H46" i="30" s="1"/>
  <c r="D7" i="30"/>
  <c r="E7" i="30"/>
  <c r="B8" i="30"/>
  <c r="H129" i="30" s="1"/>
  <c r="D8" i="30"/>
  <c r="E8" i="30"/>
  <c r="F8" i="30"/>
  <c r="B9" i="30"/>
  <c r="D9" i="30"/>
  <c r="E9" i="30"/>
  <c r="F9" i="30"/>
  <c r="B10" i="30"/>
  <c r="H36" i="30" s="1"/>
  <c r="D10" i="30"/>
  <c r="E10" i="30"/>
  <c r="F10" i="30"/>
  <c r="B11" i="30"/>
  <c r="H37" i="30" s="1"/>
  <c r="D11" i="30"/>
  <c r="E11" i="30"/>
  <c r="F11" i="30"/>
  <c r="B12" i="30"/>
  <c r="D12" i="30"/>
  <c r="E12" i="30"/>
  <c r="F12" i="30"/>
  <c r="B13" i="30"/>
  <c r="D13" i="30"/>
  <c r="E13" i="30"/>
  <c r="F13" i="30"/>
  <c r="B14" i="30"/>
  <c r="H40" i="30" s="1"/>
  <c r="D14" i="30"/>
  <c r="E14" i="30"/>
  <c r="F14" i="30"/>
  <c r="B15" i="30"/>
  <c r="H54" i="30" s="1"/>
  <c r="D15" i="30"/>
  <c r="E15" i="30"/>
  <c r="F15" i="30"/>
  <c r="B16" i="30"/>
  <c r="H55" i="30" s="1"/>
  <c r="D16" i="30"/>
  <c r="E16" i="30"/>
  <c r="F16" i="30"/>
  <c r="B17" i="30"/>
  <c r="D17" i="30"/>
  <c r="E17" i="30"/>
  <c r="B19" i="30"/>
  <c r="H19" i="30"/>
  <c r="B20" i="30"/>
  <c r="H20" i="30" s="1"/>
  <c r="C20" i="30"/>
  <c r="D20" i="30"/>
  <c r="E20" i="30"/>
  <c r="B21" i="30"/>
  <c r="H21" i="30" s="1"/>
  <c r="D21" i="30"/>
  <c r="E21" i="30"/>
  <c r="B22" i="30"/>
  <c r="D22" i="30"/>
  <c r="E22" i="30"/>
  <c r="F22" i="30" s="1"/>
  <c r="B23" i="30"/>
  <c r="D23" i="30"/>
  <c r="E23" i="30"/>
  <c r="B24" i="30"/>
  <c r="C24" i="30" s="1"/>
  <c r="D24" i="30"/>
  <c r="F24" i="30" s="1"/>
  <c r="E24" i="30"/>
  <c r="H24" i="30"/>
  <c r="B25" i="30"/>
  <c r="C25" i="30" s="1"/>
  <c r="D25" i="30"/>
  <c r="E25" i="30"/>
  <c r="F25" i="30" s="1"/>
  <c r="B26" i="30"/>
  <c r="D26" i="30"/>
  <c r="E26" i="30"/>
  <c r="F26" i="30"/>
  <c r="B27" i="30"/>
  <c r="H27" i="30" s="1"/>
  <c r="D27" i="30"/>
  <c r="E27" i="30"/>
  <c r="B28" i="30"/>
  <c r="H28" i="30" s="1"/>
  <c r="D28" i="30"/>
  <c r="E28" i="30"/>
  <c r="B29" i="30"/>
  <c r="D29" i="30"/>
  <c r="F29" i="30" s="1"/>
  <c r="E29" i="30"/>
  <c r="B30" i="30"/>
  <c r="D30" i="30"/>
  <c r="F30" i="30" s="1"/>
  <c r="E30" i="30"/>
  <c r="C33" i="30"/>
  <c r="F33" i="30"/>
  <c r="F7" i="30" s="1"/>
  <c r="H33" i="30"/>
  <c r="C34" i="30"/>
  <c r="C35" i="30"/>
  <c r="G35" i="30" s="1"/>
  <c r="C36" i="30"/>
  <c r="G36" i="30" s="1"/>
  <c r="C37" i="30"/>
  <c r="G37" i="30"/>
  <c r="C38" i="30"/>
  <c r="C39" i="30"/>
  <c r="G39" i="30" s="1"/>
  <c r="C40" i="30"/>
  <c r="G40" i="30" s="1"/>
  <c r="C41" i="30"/>
  <c r="G41" i="30" s="1"/>
  <c r="H41" i="30"/>
  <c r="C42" i="30"/>
  <c r="C43" i="30"/>
  <c r="F43" i="30"/>
  <c r="H45" i="30"/>
  <c r="C46" i="30"/>
  <c r="F46" i="30"/>
  <c r="C47" i="30"/>
  <c r="G47" i="30"/>
  <c r="H47" i="30"/>
  <c r="C48" i="30"/>
  <c r="G48" i="30" s="1"/>
  <c r="C49" i="30"/>
  <c r="G49" i="30" s="1"/>
  <c r="C50" i="30"/>
  <c r="H50" i="30"/>
  <c r="C51" i="30"/>
  <c r="G51" i="30" s="1"/>
  <c r="C52" i="30"/>
  <c r="H52" i="30"/>
  <c r="C53" i="30"/>
  <c r="G53" i="30" s="1"/>
  <c r="C54" i="30"/>
  <c r="G54" i="30"/>
  <c r="C55" i="30"/>
  <c r="G55" i="30" s="1"/>
  <c r="C56" i="30"/>
  <c r="F56" i="30"/>
  <c r="H60" i="30"/>
  <c r="C61" i="30"/>
  <c r="F61" i="30"/>
  <c r="H61" i="30"/>
  <c r="C62" i="30"/>
  <c r="G62" i="30" s="1"/>
  <c r="C63" i="30"/>
  <c r="G63" i="30"/>
  <c r="C64" i="30"/>
  <c r="G64" i="30" s="1"/>
  <c r="C65" i="30"/>
  <c r="G65" i="30" s="1"/>
  <c r="C66" i="30"/>
  <c r="G66" i="30"/>
  <c r="C67" i="30"/>
  <c r="G67" i="30" s="1"/>
  <c r="C68" i="30"/>
  <c r="G68" i="30" s="1"/>
  <c r="H68" i="30"/>
  <c r="C69" i="30"/>
  <c r="G69" i="30"/>
  <c r="C70" i="30"/>
  <c r="G70" i="30" s="1"/>
  <c r="C71" i="30"/>
  <c r="F71" i="30"/>
  <c r="C74" i="30"/>
  <c r="G74" i="30" s="1"/>
  <c r="F74" i="30"/>
  <c r="C75" i="30"/>
  <c r="G75" i="30" s="1"/>
  <c r="H75" i="30"/>
  <c r="C76" i="30"/>
  <c r="G76" i="30" s="1"/>
  <c r="C77" i="30"/>
  <c r="G77" i="30" s="1"/>
  <c r="H77" i="30"/>
  <c r="C78" i="30"/>
  <c r="G78" i="30" s="1"/>
  <c r="H78" i="30"/>
  <c r="C79" i="30"/>
  <c r="G79" i="30" s="1"/>
  <c r="C80" i="30"/>
  <c r="G80" i="30"/>
  <c r="H80" i="30"/>
  <c r="C81" i="30"/>
  <c r="G81" i="30" s="1"/>
  <c r="H81" i="30"/>
  <c r="C82" i="30"/>
  <c r="G82" i="30"/>
  <c r="C83" i="30"/>
  <c r="G83" i="30"/>
  <c r="H83" i="30"/>
  <c r="C84" i="30"/>
  <c r="G84" i="30" s="1"/>
  <c r="F84" i="30"/>
  <c r="H86" i="30"/>
  <c r="C87" i="30"/>
  <c r="F87" i="30"/>
  <c r="H87" i="30"/>
  <c r="C88" i="30"/>
  <c r="G88" i="30" s="1"/>
  <c r="C89" i="30"/>
  <c r="G89" i="30" s="1"/>
  <c r="C90" i="30"/>
  <c r="G90" i="30" s="1"/>
  <c r="C91" i="30"/>
  <c r="G91" i="30" s="1"/>
  <c r="C92" i="30"/>
  <c r="G92" i="30" s="1"/>
  <c r="C93" i="30"/>
  <c r="G93" i="30" s="1"/>
  <c r="C94" i="30"/>
  <c r="G94" i="30" s="1"/>
  <c r="H94" i="30"/>
  <c r="C95" i="30"/>
  <c r="G95" i="30"/>
  <c r="C96" i="30"/>
  <c r="G96" i="30" s="1"/>
  <c r="C97" i="30"/>
  <c r="F97" i="30"/>
  <c r="G97" i="30" s="1"/>
  <c r="H99" i="30"/>
  <c r="C100" i="30"/>
  <c r="G100" i="30" s="1"/>
  <c r="F100" i="30"/>
  <c r="C101" i="30"/>
  <c r="G101" i="30" s="1"/>
  <c r="C102" i="30"/>
  <c r="G102" i="30"/>
  <c r="C103" i="30"/>
  <c r="G103" i="30" s="1"/>
  <c r="H103" i="30"/>
  <c r="C104" i="30"/>
  <c r="G104" i="30" s="1"/>
  <c r="H104" i="30"/>
  <c r="C105" i="30"/>
  <c r="G105" i="30" s="1"/>
  <c r="C106" i="30"/>
  <c r="G106" i="30" s="1"/>
  <c r="H106" i="30"/>
  <c r="C107" i="30"/>
  <c r="G107" i="30" s="1"/>
  <c r="H107" i="30"/>
  <c r="C108" i="30"/>
  <c r="G108" i="30"/>
  <c r="C109" i="30"/>
  <c r="G109" i="30"/>
  <c r="C110" i="30"/>
  <c r="F110" i="30"/>
  <c r="H114" i="30"/>
  <c r="C115" i="30"/>
  <c r="F115" i="30"/>
  <c r="H115" i="30"/>
  <c r="C116" i="30"/>
  <c r="G116" i="30" s="1"/>
  <c r="C117" i="30"/>
  <c r="G117" i="30"/>
  <c r="C118" i="30"/>
  <c r="G118" i="30" s="1"/>
  <c r="C119" i="30"/>
  <c r="G119" i="30" s="1"/>
  <c r="C120" i="30"/>
  <c r="G120" i="30" s="1"/>
  <c r="C121" i="30"/>
  <c r="G121" i="30" s="1"/>
  <c r="C122" i="30"/>
  <c r="G122" i="30" s="1"/>
  <c r="C123" i="30"/>
  <c r="G123" i="30"/>
  <c r="H123" i="30"/>
  <c r="C124" i="30"/>
  <c r="G124" i="30" s="1"/>
  <c r="C125" i="30"/>
  <c r="F125" i="30"/>
  <c r="H127" i="30"/>
  <c r="C128" i="30"/>
  <c r="F128" i="30"/>
  <c r="H128" i="30"/>
  <c r="C129" i="30"/>
  <c r="G129" i="30" s="1"/>
  <c r="C130" i="30"/>
  <c r="G130" i="30" s="1"/>
  <c r="C131" i="30"/>
  <c r="G131" i="30" s="1"/>
  <c r="C132" i="30"/>
  <c r="G132" i="30"/>
  <c r="H132" i="30"/>
  <c r="C133" i="30"/>
  <c r="G133" i="30" s="1"/>
  <c r="C134" i="30"/>
  <c r="G134" i="30" s="1"/>
  <c r="H134" i="30"/>
  <c r="C135" i="30"/>
  <c r="G135" i="30" s="1"/>
  <c r="H135" i="30"/>
  <c r="C136" i="30"/>
  <c r="G136" i="30" s="1"/>
  <c r="C137" i="30"/>
  <c r="G137" i="30"/>
  <c r="C138" i="30"/>
  <c r="G138" i="30" s="1"/>
  <c r="F138" i="30"/>
  <c r="B6" i="29"/>
  <c r="H60" i="29" s="1"/>
  <c r="B7" i="29"/>
  <c r="H61" i="29" s="1"/>
  <c r="D7" i="29"/>
  <c r="E7" i="29"/>
  <c r="B8" i="29"/>
  <c r="H62" i="29" s="1"/>
  <c r="C8" i="29"/>
  <c r="D8" i="29"/>
  <c r="E8" i="29"/>
  <c r="F8" i="29"/>
  <c r="G8" i="29"/>
  <c r="B9" i="29"/>
  <c r="C9" i="29"/>
  <c r="D9" i="29"/>
  <c r="E9" i="29"/>
  <c r="F9" i="29"/>
  <c r="G9" i="29"/>
  <c r="B10" i="29"/>
  <c r="H64" i="29" s="1"/>
  <c r="C10" i="29"/>
  <c r="D10" i="29"/>
  <c r="E10" i="29"/>
  <c r="F10" i="29"/>
  <c r="G10" i="29"/>
  <c r="B11" i="29"/>
  <c r="C11" i="29"/>
  <c r="D11" i="29"/>
  <c r="E11" i="29"/>
  <c r="F11" i="29"/>
  <c r="G11" i="29"/>
  <c r="B12" i="29"/>
  <c r="H38" i="29" s="1"/>
  <c r="C12" i="29"/>
  <c r="D12" i="29"/>
  <c r="E12" i="29"/>
  <c r="F12" i="29"/>
  <c r="G12" i="29"/>
  <c r="B13" i="29"/>
  <c r="C13" i="29"/>
  <c r="D13" i="29"/>
  <c r="E13" i="29"/>
  <c r="F13" i="29"/>
  <c r="G13" i="29"/>
  <c r="B14" i="29"/>
  <c r="H40" i="29" s="1"/>
  <c r="C14" i="29"/>
  <c r="D14" i="29"/>
  <c r="E14" i="29"/>
  <c r="F14" i="29"/>
  <c r="G14" i="29"/>
  <c r="B15" i="29"/>
  <c r="C15" i="29"/>
  <c r="D15" i="29"/>
  <c r="E15" i="29"/>
  <c r="F15" i="29"/>
  <c r="G15" i="29"/>
  <c r="B16" i="29"/>
  <c r="H70" i="29" s="1"/>
  <c r="C16" i="29"/>
  <c r="D16" i="29"/>
  <c r="E16" i="29"/>
  <c r="F16" i="29"/>
  <c r="G16" i="29"/>
  <c r="B17" i="29"/>
  <c r="D17" i="29"/>
  <c r="E17" i="29"/>
  <c r="B19" i="29"/>
  <c r="B20" i="29"/>
  <c r="C20" i="29" s="1"/>
  <c r="D20" i="29"/>
  <c r="E20" i="29"/>
  <c r="F20" i="29"/>
  <c r="B21" i="29"/>
  <c r="C21" i="29" s="1"/>
  <c r="G21" i="29" s="1"/>
  <c r="D21" i="29"/>
  <c r="E21" i="29"/>
  <c r="F21" i="29" s="1"/>
  <c r="B22" i="29"/>
  <c r="C22" i="29"/>
  <c r="D22" i="29"/>
  <c r="F22" i="29" s="1"/>
  <c r="E22" i="29"/>
  <c r="B23" i="29"/>
  <c r="C23" i="29"/>
  <c r="D23" i="29"/>
  <c r="E23" i="29"/>
  <c r="B24" i="29"/>
  <c r="D24" i="29"/>
  <c r="E24" i="29"/>
  <c r="B25" i="29"/>
  <c r="C25" i="29"/>
  <c r="D25" i="29"/>
  <c r="E25" i="29"/>
  <c r="F25" i="29" s="1"/>
  <c r="B26" i="29"/>
  <c r="D26" i="29"/>
  <c r="F26" i="29" s="1"/>
  <c r="E26" i="29"/>
  <c r="B27" i="29"/>
  <c r="C27" i="29"/>
  <c r="D27" i="29"/>
  <c r="F27" i="29" s="1"/>
  <c r="G27" i="29" s="1"/>
  <c r="E27" i="29"/>
  <c r="B28" i="29"/>
  <c r="C28" i="29" s="1"/>
  <c r="D28" i="29"/>
  <c r="F28" i="29" s="1"/>
  <c r="E28" i="29"/>
  <c r="B29" i="29"/>
  <c r="D29" i="29"/>
  <c r="E29" i="29"/>
  <c r="F29" i="29" s="1"/>
  <c r="B30" i="29"/>
  <c r="H30" i="29" s="1"/>
  <c r="D30" i="29"/>
  <c r="F30" i="29" s="1"/>
  <c r="E30" i="29"/>
  <c r="H32" i="29"/>
  <c r="C33" i="29"/>
  <c r="G33" i="29" s="1"/>
  <c r="F33" i="29"/>
  <c r="H34" i="29"/>
  <c r="H36" i="29"/>
  <c r="H42" i="29"/>
  <c r="C43" i="29"/>
  <c r="G43" i="29" s="1"/>
  <c r="F43" i="29"/>
  <c r="H45" i="29"/>
  <c r="C46" i="29"/>
  <c r="G46" i="29" s="1"/>
  <c r="F46" i="29"/>
  <c r="H48" i="29"/>
  <c r="H50" i="29"/>
  <c r="H55" i="29"/>
  <c r="C56" i="29"/>
  <c r="G56" i="29" s="1"/>
  <c r="F56" i="29"/>
  <c r="H56" i="29"/>
  <c r="C61" i="29"/>
  <c r="F61" i="29"/>
  <c r="G61" i="29"/>
  <c r="H66" i="29"/>
  <c r="C71" i="29"/>
  <c r="F71" i="29"/>
  <c r="H73" i="29"/>
  <c r="C74" i="29"/>
  <c r="F74" i="29"/>
  <c r="G74" i="29"/>
  <c r="H82" i="29"/>
  <c r="H83" i="29"/>
  <c r="C84" i="29"/>
  <c r="F84" i="29"/>
  <c r="H86" i="29"/>
  <c r="C87" i="29"/>
  <c r="G87" i="29" s="1"/>
  <c r="F87" i="29"/>
  <c r="H88" i="29"/>
  <c r="H90" i="29"/>
  <c r="H96" i="29"/>
  <c r="C97" i="29"/>
  <c r="G97" i="29" s="1"/>
  <c r="F97" i="29"/>
  <c r="H99" i="29"/>
  <c r="C100" i="29"/>
  <c r="G100" i="29" s="1"/>
  <c r="F100" i="29"/>
  <c r="H102" i="29"/>
  <c r="H104" i="29"/>
  <c r="H109" i="29"/>
  <c r="C110" i="29"/>
  <c r="G110" i="29" s="1"/>
  <c r="F110" i="29"/>
  <c r="H110" i="29"/>
  <c r="C115" i="29"/>
  <c r="F115" i="29"/>
  <c r="G115" i="29"/>
  <c r="H120" i="29"/>
  <c r="C125" i="29"/>
  <c r="F125" i="29"/>
  <c r="H127" i="29"/>
  <c r="C128" i="29"/>
  <c r="F128" i="29"/>
  <c r="G128" i="29"/>
  <c r="H136" i="29"/>
  <c r="H137" i="29"/>
  <c r="C138" i="29"/>
  <c r="F138" i="29"/>
  <c r="B6" i="28"/>
  <c r="H127" i="28" s="1"/>
  <c r="B7" i="28"/>
  <c r="D7" i="28"/>
  <c r="E7" i="28"/>
  <c r="B8" i="28"/>
  <c r="C8" i="28"/>
  <c r="D8" i="28"/>
  <c r="E8" i="28"/>
  <c r="F8" i="28"/>
  <c r="G8" i="28"/>
  <c r="B9" i="28"/>
  <c r="H63" i="28" s="1"/>
  <c r="C9" i="28"/>
  <c r="D9" i="28"/>
  <c r="E9" i="28"/>
  <c r="F9" i="28"/>
  <c r="G9" i="28"/>
  <c r="B10" i="28"/>
  <c r="H49" i="28" s="1"/>
  <c r="C10" i="28"/>
  <c r="D10" i="28"/>
  <c r="E10" i="28"/>
  <c r="F10" i="28"/>
  <c r="G10" i="28"/>
  <c r="B11" i="28"/>
  <c r="H91" i="28" s="1"/>
  <c r="C11" i="28"/>
  <c r="D11" i="28"/>
  <c r="E11" i="28"/>
  <c r="F11" i="28"/>
  <c r="G11" i="28"/>
  <c r="B12" i="28"/>
  <c r="H92" i="28" s="1"/>
  <c r="C12" i="28"/>
  <c r="D12" i="28"/>
  <c r="E12" i="28"/>
  <c r="F12" i="28"/>
  <c r="G12" i="28"/>
  <c r="B13" i="28"/>
  <c r="H39" i="28" s="1"/>
  <c r="C13" i="28"/>
  <c r="D13" i="28"/>
  <c r="E13" i="28"/>
  <c r="F13" i="28"/>
  <c r="G13" i="28"/>
  <c r="B14" i="28"/>
  <c r="H81" i="28" s="1"/>
  <c r="C14" i="28"/>
  <c r="D14" i="28"/>
  <c r="E14" i="28"/>
  <c r="F14" i="28"/>
  <c r="G14" i="28"/>
  <c r="B15" i="28"/>
  <c r="H69" i="28" s="1"/>
  <c r="C15" i="28"/>
  <c r="D15" i="28"/>
  <c r="E15" i="28"/>
  <c r="F15" i="28"/>
  <c r="G15" i="28"/>
  <c r="B16" i="28"/>
  <c r="H96" i="28" s="1"/>
  <c r="C16" i="28"/>
  <c r="D16" i="28"/>
  <c r="E16" i="28"/>
  <c r="F16" i="28"/>
  <c r="G16" i="28"/>
  <c r="B17" i="28"/>
  <c r="H71" i="28" s="1"/>
  <c r="D17" i="28"/>
  <c r="E17" i="28"/>
  <c r="B19" i="28"/>
  <c r="H19" i="28" s="1"/>
  <c r="B20" i="28"/>
  <c r="D20" i="28"/>
  <c r="E20" i="28"/>
  <c r="F20" i="28" s="1"/>
  <c r="B21" i="28"/>
  <c r="C21" i="28" s="1"/>
  <c r="D21" i="28"/>
  <c r="E21" i="28"/>
  <c r="H21" i="28"/>
  <c r="B22" i="28"/>
  <c r="D22" i="28"/>
  <c r="E22" i="28"/>
  <c r="F22" i="28"/>
  <c r="H22" i="28"/>
  <c r="B23" i="28"/>
  <c r="D23" i="28"/>
  <c r="F23" i="28" s="1"/>
  <c r="E23" i="28"/>
  <c r="B24" i="28"/>
  <c r="D24" i="28"/>
  <c r="E24" i="28"/>
  <c r="B25" i="28"/>
  <c r="C25" i="28" s="1"/>
  <c r="D25" i="28"/>
  <c r="E25" i="28"/>
  <c r="B26" i="28"/>
  <c r="H26" i="28" s="1"/>
  <c r="D26" i="28"/>
  <c r="F26" i="28" s="1"/>
  <c r="E26" i="28"/>
  <c r="B27" i="28"/>
  <c r="D27" i="28"/>
  <c r="F27" i="28" s="1"/>
  <c r="E27" i="28"/>
  <c r="B28" i="28"/>
  <c r="H28" i="28" s="1"/>
  <c r="D28" i="28"/>
  <c r="E28" i="28"/>
  <c r="B29" i="28"/>
  <c r="C29" i="28"/>
  <c r="D29" i="28"/>
  <c r="E29" i="28"/>
  <c r="B30" i="28"/>
  <c r="C30" i="28" s="1"/>
  <c r="D30" i="28"/>
  <c r="F30" i="28" s="1"/>
  <c r="E30" i="28"/>
  <c r="H32" i="28"/>
  <c r="C33" i="28"/>
  <c r="G33" i="28" s="1"/>
  <c r="F33" i="28"/>
  <c r="H37" i="28"/>
  <c r="C43" i="28"/>
  <c r="G43" i="28" s="1"/>
  <c r="F43" i="28"/>
  <c r="H43" i="28"/>
  <c r="C46" i="28"/>
  <c r="G46" i="28" s="1"/>
  <c r="F46" i="28"/>
  <c r="H46" i="28"/>
  <c r="C56" i="28"/>
  <c r="F56" i="28"/>
  <c r="H56" i="28"/>
  <c r="C61" i="28"/>
  <c r="F61" i="28"/>
  <c r="H70" i="28"/>
  <c r="C71" i="28"/>
  <c r="F71" i="28"/>
  <c r="H73" i="28"/>
  <c r="C74" i="28"/>
  <c r="G74" i="28" s="1"/>
  <c r="F74" i="28"/>
  <c r="H77" i="28"/>
  <c r="H78" i="28"/>
  <c r="H80" i="28"/>
  <c r="C84" i="28"/>
  <c r="G84" i="28" s="1"/>
  <c r="F84" i="28"/>
  <c r="H86" i="28"/>
  <c r="C87" i="28"/>
  <c r="G87" i="28" s="1"/>
  <c r="F87" i="28"/>
  <c r="H90" i="28"/>
  <c r="C97" i="28"/>
  <c r="F97" i="28"/>
  <c r="G97" i="28" s="1"/>
  <c r="H97" i="28"/>
  <c r="C100" i="28"/>
  <c r="F100" i="28"/>
  <c r="G100" i="28" s="1"/>
  <c r="H100" i="28"/>
  <c r="H103" i="28"/>
  <c r="H107" i="28"/>
  <c r="H108" i="28"/>
  <c r="C110" i="28"/>
  <c r="F110" i="28"/>
  <c r="C115" i="28"/>
  <c r="G115" i="28" s="1"/>
  <c r="F115" i="28"/>
  <c r="H115" i="28"/>
  <c r="H121" i="28"/>
  <c r="H123" i="28"/>
  <c r="C125" i="28"/>
  <c r="F125" i="28"/>
  <c r="C128" i="28"/>
  <c r="F128" i="28"/>
  <c r="H131" i="28"/>
  <c r="H132" i="28"/>
  <c r="H135" i="28"/>
  <c r="C138" i="28"/>
  <c r="G138" i="28" s="1"/>
  <c r="F138" i="28"/>
  <c r="H138" i="28"/>
  <c r="B6" i="27"/>
  <c r="B7" i="27"/>
  <c r="H33" i="27" s="1"/>
  <c r="D7" i="27"/>
  <c r="E7" i="27"/>
  <c r="B8" i="27"/>
  <c r="H47" i="27" s="1"/>
  <c r="C8" i="27"/>
  <c r="D8" i="27"/>
  <c r="E8" i="27"/>
  <c r="F8" i="27"/>
  <c r="G8" i="27"/>
  <c r="B9" i="27"/>
  <c r="H76" i="27" s="1"/>
  <c r="C9" i="27"/>
  <c r="D9" i="27"/>
  <c r="E9" i="27"/>
  <c r="F9" i="27"/>
  <c r="G9" i="27"/>
  <c r="B10" i="27"/>
  <c r="H77" i="27" s="1"/>
  <c r="C10" i="27"/>
  <c r="D10" i="27"/>
  <c r="E10" i="27"/>
  <c r="F10" i="27"/>
  <c r="G10" i="27"/>
  <c r="B11" i="27"/>
  <c r="H132" i="27" s="1"/>
  <c r="C11" i="27"/>
  <c r="D11" i="27"/>
  <c r="E11" i="27"/>
  <c r="F11" i="27"/>
  <c r="G11" i="27"/>
  <c r="B12" i="27"/>
  <c r="H51" i="27" s="1"/>
  <c r="C12" i="27"/>
  <c r="D12" i="27"/>
  <c r="E12" i="27"/>
  <c r="F12" i="27"/>
  <c r="G12" i="27"/>
  <c r="B13" i="27"/>
  <c r="C13" i="27"/>
  <c r="D13" i="27"/>
  <c r="E13" i="27"/>
  <c r="F13" i="27"/>
  <c r="G13" i="27"/>
  <c r="B14" i="27"/>
  <c r="H68" i="27" s="1"/>
  <c r="C14" i="27"/>
  <c r="D14" i="27"/>
  <c r="E14" i="27"/>
  <c r="F14" i="27"/>
  <c r="G14" i="27"/>
  <c r="B15" i="27"/>
  <c r="H108" i="27" s="1"/>
  <c r="C15" i="27"/>
  <c r="D15" i="27"/>
  <c r="E15" i="27"/>
  <c r="F15" i="27"/>
  <c r="G15" i="27"/>
  <c r="B16" i="27"/>
  <c r="C16" i="27"/>
  <c r="D16" i="27"/>
  <c r="E16" i="27"/>
  <c r="F16" i="27"/>
  <c r="G16" i="27"/>
  <c r="B17" i="27"/>
  <c r="H84" i="27" s="1"/>
  <c r="D17" i="27"/>
  <c r="E17" i="27"/>
  <c r="B19" i="27"/>
  <c r="B20" i="27"/>
  <c r="H20" i="27" s="1"/>
  <c r="C20" i="27"/>
  <c r="D20" i="27"/>
  <c r="F20" i="27" s="1"/>
  <c r="E20" i="27"/>
  <c r="B21" i="27"/>
  <c r="H21" i="27" s="1"/>
  <c r="D21" i="27"/>
  <c r="F21" i="27" s="1"/>
  <c r="E21" i="27"/>
  <c r="B22" i="27"/>
  <c r="D22" i="27"/>
  <c r="F22" i="27" s="1"/>
  <c r="E22" i="27"/>
  <c r="B23" i="27"/>
  <c r="H23" i="27" s="1"/>
  <c r="C23" i="27"/>
  <c r="D23" i="27"/>
  <c r="E23" i="27"/>
  <c r="F23" i="27" s="1"/>
  <c r="B24" i="27"/>
  <c r="C24" i="27" s="1"/>
  <c r="D24" i="27"/>
  <c r="F24" i="27" s="1"/>
  <c r="E24" i="27"/>
  <c r="B25" i="27"/>
  <c r="H25" i="27" s="1"/>
  <c r="D25" i="27"/>
  <c r="E25" i="27"/>
  <c r="F25" i="27" s="1"/>
  <c r="B26" i="27"/>
  <c r="D26" i="27"/>
  <c r="E26" i="27"/>
  <c r="B27" i="27"/>
  <c r="H27" i="27" s="1"/>
  <c r="D27" i="27"/>
  <c r="E27" i="27"/>
  <c r="B28" i="27"/>
  <c r="D28" i="27"/>
  <c r="E28" i="27"/>
  <c r="F28" i="27"/>
  <c r="B29" i="27"/>
  <c r="H29" i="27" s="1"/>
  <c r="D29" i="27"/>
  <c r="E29" i="27"/>
  <c r="B30" i="27"/>
  <c r="D30" i="27"/>
  <c r="E30" i="27"/>
  <c r="C33" i="27"/>
  <c r="G33" i="27" s="1"/>
  <c r="F33" i="27"/>
  <c r="H34" i="27"/>
  <c r="H42" i="27"/>
  <c r="C43" i="27"/>
  <c r="F43" i="27"/>
  <c r="C46" i="27"/>
  <c r="F46" i="27"/>
  <c r="H52" i="27"/>
  <c r="H53" i="27"/>
  <c r="H55" i="27"/>
  <c r="C56" i="27"/>
  <c r="F56" i="27"/>
  <c r="C61" i="27"/>
  <c r="F61" i="27"/>
  <c r="H64" i="27"/>
  <c r="H65" i="27"/>
  <c r="H66" i="27"/>
  <c r="C71" i="27"/>
  <c r="F71" i="27"/>
  <c r="C74" i="27"/>
  <c r="F74" i="27"/>
  <c r="H75" i="27"/>
  <c r="H79" i="27"/>
  <c r="H83" i="27"/>
  <c r="C84" i="27"/>
  <c r="F84" i="27"/>
  <c r="G84" i="27"/>
  <c r="C87" i="27"/>
  <c r="G87" i="27" s="1"/>
  <c r="F87" i="27"/>
  <c r="H88" i="27"/>
  <c r="H94" i="27"/>
  <c r="H96" i="27"/>
  <c r="C97" i="27"/>
  <c r="G97" i="27" s="1"/>
  <c r="F97" i="27"/>
  <c r="C100" i="27"/>
  <c r="G100" i="27" s="1"/>
  <c r="F100" i="27"/>
  <c r="H103" i="27"/>
  <c r="H105" i="27"/>
  <c r="H107" i="27"/>
  <c r="H109" i="27"/>
  <c r="C110" i="27"/>
  <c r="F110" i="27"/>
  <c r="C115" i="27"/>
  <c r="G115" i="27" s="1"/>
  <c r="F115" i="27"/>
  <c r="H119" i="27"/>
  <c r="C125" i="27"/>
  <c r="F125" i="27"/>
  <c r="G125" i="27"/>
  <c r="C128" i="27"/>
  <c r="G128" i="27" s="1"/>
  <c r="F128" i="27"/>
  <c r="H129" i="27"/>
  <c r="H135" i="27"/>
  <c r="C138" i="27"/>
  <c r="G138" i="27" s="1"/>
  <c r="F138" i="27"/>
  <c r="B6" i="26"/>
  <c r="B7" i="26"/>
  <c r="H46" i="26" s="1"/>
  <c r="E7" i="26"/>
  <c r="B8" i="26"/>
  <c r="D8" i="26"/>
  <c r="E8" i="26"/>
  <c r="F8" i="26"/>
  <c r="B9" i="26"/>
  <c r="H48" i="26" s="1"/>
  <c r="D9" i="26"/>
  <c r="E9" i="26"/>
  <c r="F9" i="26"/>
  <c r="B10" i="26"/>
  <c r="D10" i="26"/>
  <c r="E10" i="26"/>
  <c r="F10" i="26"/>
  <c r="B11" i="26"/>
  <c r="H78" i="26" s="1"/>
  <c r="D11" i="26"/>
  <c r="E11" i="26"/>
  <c r="F11" i="26"/>
  <c r="B12" i="26"/>
  <c r="D12" i="26"/>
  <c r="E12" i="26"/>
  <c r="F12" i="26"/>
  <c r="B13" i="26"/>
  <c r="H52" i="26" s="1"/>
  <c r="D13" i="26"/>
  <c r="E13" i="26"/>
  <c r="F13" i="26"/>
  <c r="B14" i="26"/>
  <c r="H40" i="26" s="1"/>
  <c r="D14" i="26"/>
  <c r="E14" i="26"/>
  <c r="F14" i="26"/>
  <c r="B15" i="26"/>
  <c r="H54" i="26" s="1"/>
  <c r="D15" i="26"/>
  <c r="E15" i="26"/>
  <c r="F15" i="26"/>
  <c r="B16" i="26"/>
  <c r="H96" i="26" s="1"/>
  <c r="D16" i="26"/>
  <c r="E16" i="26"/>
  <c r="F16" i="26"/>
  <c r="B17" i="26"/>
  <c r="H43" i="26" s="1"/>
  <c r="D17" i="26"/>
  <c r="E17" i="26"/>
  <c r="B19" i="26"/>
  <c r="H19" i="26"/>
  <c r="B20" i="26"/>
  <c r="C21" i="26" s="1"/>
  <c r="D20" i="26"/>
  <c r="F20" i="26" s="1"/>
  <c r="E20" i="26"/>
  <c r="B21" i="26"/>
  <c r="H21" i="26" s="1"/>
  <c r="D21" i="26"/>
  <c r="E21" i="26"/>
  <c r="B22" i="26"/>
  <c r="D22" i="26"/>
  <c r="F22" i="26" s="1"/>
  <c r="E22" i="26"/>
  <c r="B23" i="26"/>
  <c r="D23" i="26"/>
  <c r="F23" i="26" s="1"/>
  <c r="E23" i="26"/>
  <c r="B24" i="26"/>
  <c r="D24" i="26"/>
  <c r="F24" i="26" s="1"/>
  <c r="E24" i="26"/>
  <c r="B25" i="26"/>
  <c r="D25" i="26"/>
  <c r="E25" i="26"/>
  <c r="B26" i="26"/>
  <c r="C26" i="26" s="1"/>
  <c r="D26" i="26"/>
  <c r="E26" i="26"/>
  <c r="B27" i="26"/>
  <c r="D27" i="26"/>
  <c r="F27" i="26" s="1"/>
  <c r="E27" i="26"/>
  <c r="B28" i="26"/>
  <c r="C28" i="26"/>
  <c r="D28" i="26"/>
  <c r="F28" i="26" s="1"/>
  <c r="G28" i="26" s="1"/>
  <c r="E28" i="26"/>
  <c r="B29" i="26"/>
  <c r="C29" i="26" s="1"/>
  <c r="D29" i="26"/>
  <c r="E29" i="26"/>
  <c r="H29" i="26"/>
  <c r="B30" i="26"/>
  <c r="D30" i="26"/>
  <c r="F30" i="26" s="1"/>
  <c r="E30" i="26"/>
  <c r="H32" i="26"/>
  <c r="C33" i="26"/>
  <c r="F33" i="26"/>
  <c r="C34" i="26"/>
  <c r="G34" i="26"/>
  <c r="G8" i="26" s="1"/>
  <c r="H34" i="26"/>
  <c r="C35" i="26"/>
  <c r="C36" i="26"/>
  <c r="G36" i="26"/>
  <c r="C37" i="26"/>
  <c r="G37" i="26" s="1"/>
  <c r="H37" i="26"/>
  <c r="C38" i="26"/>
  <c r="C39" i="26"/>
  <c r="G39" i="26" s="1"/>
  <c r="C40" i="26"/>
  <c r="G40" i="26"/>
  <c r="C41" i="26"/>
  <c r="G41" i="26"/>
  <c r="C42" i="26"/>
  <c r="G42" i="26"/>
  <c r="C43" i="26"/>
  <c r="F43" i="26"/>
  <c r="H45" i="26"/>
  <c r="C46" i="26"/>
  <c r="G46" i="26" s="1"/>
  <c r="F46" i="26"/>
  <c r="C47" i="26"/>
  <c r="G47" i="26" s="1"/>
  <c r="H47" i="26"/>
  <c r="C48" i="26"/>
  <c r="G48" i="26" s="1"/>
  <c r="C49" i="26"/>
  <c r="G49" i="26"/>
  <c r="C50" i="26"/>
  <c r="G50" i="26" s="1"/>
  <c r="H50" i="26"/>
  <c r="C51" i="26"/>
  <c r="G51" i="26" s="1"/>
  <c r="C52" i="26"/>
  <c r="G52" i="26"/>
  <c r="C53" i="26"/>
  <c r="G53" i="26"/>
  <c r="C54" i="26"/>
  <c r="G54" i="26"/>
  <c r="C55" i="26"/>
  <c r="G55" i="26" s="1"/>
  <c r="H55" i="26"/>
  <c r="C56" i="26"/>
  <c r="G56" i="26" s="1"/>
  <c r="F56" i="26"/>
  <c r="H56" i="26"/>
  <c r="H60" i="26"/>
  <c r="C61" i="26"/>
  <c r="G61" i="26" s="1"/>
  <c r="F61" i="26"/>
  <c r="C62" i="26"/>
  <c r="G62" i="26" s="1"/>
  <c r="H62" i="26"/>
  <c r="C63" i="26"/>
  <c r="G63" i="26"/>
  <c r="H63" i="26"/>
  <c r="C64" i="26"/>
  <c r="G64" i="26" s="1"/>
  <c r="C65" i="26"/>
  <c r="G65" i="26" s="1"/>
  <c r="C66" i="26"/>
  <c r="G66" i="26" s="1"/>
  <c r="C67" i="26"/>
  <c r="G67" i="26" s="1"/>
  <c r="H67" i="26"/>
  <c r="C68" i="26"/>
  <c r="G68" i="26" s="1"/>
  <c r="H68" i="26"/>
  <c r="C69" i="26"/>
  <c r="G69" i="26"/>
  <c r="C70" i="26"/>
  <c r="G70" i="26"/>
  <c r="H70" i="26"/>
  <c r="C71" i="26"/>
  <c r="F71" i="26"/>
  <c r="H71" i="26"/>
  <c r="H73" i="26"/>
  <c r="C74" i="26"/>
  <c r="F74" i="26"/>
  <c r="G74" i="26"/>
  <c r="C75" i="26"/>
  <c r="G75" i="26" s="1"/>
  <c r="H75" i="26"/>
  <c r="C76" i="26"/>
  <c r="G76" i="26" s="1"/>
  <c r="H76" i="26"/>
  <c r="C77" i="26"/>
  <c r="G77" i="26"/>
  <c r="C78" i="26"/>
  <c r="G78" i="26"/>
  <c r="C79" i="26"/>
  <c r="G79" i="26"/>
  <c r="C80" i="26"/>
  <c r="G80" i="26"/>
  <c r="C81" i="26"/>
  <c r="G81" i="26"/>
  <c r="H81" i="26"/>
  <c r="C82" i="26"/>
  <c r="G82" i="26" s="1"/>
  <c r="C83" i="26"/>
  <c r="G83" i="26" s="1"/>
  <c r="C84" i="26"/>
  <c r="F84" i="26"/>
  <c r="G84" i="26"/>
  <c r="H84" i="26"/>
  <c r="H86" i="26"/>
  <c r="C87" i="26"/>
  <c r="F87" i="26"/>
  <c r="C88" i="26"/>
  <c r="G88" i="26"/>
  <c r="H88" i="26"/>
  <c r="C89" i="26"/>
  <c r="G89" i="26"/>
  <c r="C90" i="26"/>
  <c r="G90" i="26"/>
  <c r="C91" i="26"/>
  <c r="G91" i="26"/>
  <c r="C92" i="26"/>
  <c r="G92" i="26" s="1"/>
  <c r="C93" i="26"/>
  <c r="G93" i="26" s="1"/>
  <c r="C94" i="26"/>
  <c r="G94" i="26"/>
  <c r="C95" i="26"/>
  <c r="G95" i="26" s="1"/>
  <c r="C96" i="26"/>
  <c r="G96" i="26"/>
  <c r="C97" i="26"/>
  <c r="F97" i="26"/>
  <c r="H99" i="26"/>
  <c r="C100" i="26"/>
  <c r="F100" i="26"/>
  <c r="G100" i="26"/>
  <c r="C101" i="26"/>
  <c r="G101" i="26" s="1"/>
  <c r="H101" i="26"/>
  <c r="C102" i="26"/>
  <c r="G102" i="26" s="1"/>
  <c r="C103" i="26"/>
  <c r="G103" i="26"/>
  <c r="H103" i="26"/>
  <c r="C104" i="26"/>
  <c r="G104" i="26" s="1"/>
  <c r="H104" i="26"/>
  <c r="C105" i="26"/>
  <c r="G105" i="26"/>
  <c r="C106" i="26"/>
  <c r="G106" i="26"/>
  <c r="C107" i="26"/>
  <c r="G107" i="26" s="1"/>
  <c r="C108" i="26"/>
  <c r="G108" i="26" s="1"/>
  <c r="C109" i="26"/>
  <c r="G109" i="26" s="1"/>
  <c r="H109" i="26"/>
  <c r="C110" i="26"/>
  <c r="G110" i="26" s="1"/>
  <c r="F110" i="26"/>
  <c r="H110" i="26"/>
  <c r="H114" i="26"/>
  <c r="C115" i="26"/>
  <c r="G115" i="26" s="1"/>
  <c r="F115" i="26"/>
  <c r="C116" i="26"/>
  <c r="G116" i="26"/>
  <c r="H116" i="26"/>
  <c r="C117" i="26"/>
  <c r="G117" i="26"/>
  <c r="C118" i="26"/>
  <c r="G118" i="26" s="1"/>
  <c r="C119" i="26"/>
  <c r="G119" i="26"/>
  <c r="C120" i="26"/>
  <c r="G120" i="26" s="1"/>
  <c r="C121" i="26"/>
  <c r="G121" i="26" s="1"/>
  <c r="C122" i="26"/>
  <c r="G122" i="26" s="1"/>
  <c r="H122" i="26"/>
  <c r="C123" i="26"/>
  <c r="G123" i="26" s="1"/>
  <c r="C124" i="26"/>
  <c r="G124" i="26"/>
  <c r="C125" i="26"/>
  <c r="F125" i="26"/>
  <c r="H125" i="26"/>
  <c r="H127" i="26"/>
  <c r="C128" i="26"/>
  <c r="D128" i="26"/>
  <c r="D7" i="26" s="1"/>
  <c r="F128" i="26"/>
  <c r="G128" i="26" s="1"/>
  <c r="C129" i="26"/>
  <c r="G129" i="26"/>
  <c r="H129" i="26"/>
  <c r="C130" i="26"/>
  <c r="G130" i="26"/>
  <c r="C131" i="26"/>
  <c r="G131" i="26"/>
  <c r="C132" i="26"/>
  <c r="G132" i="26"/>
  <c r="C133" i="26"/>
  <c r="G133" i="26"/>
  <c r="C134" i="26"/>
  <c r="G134" i="26" s="1"/>
  <c r="C135" i="26"/>
  <c r="G135" i="26" s="1"/>
  <c r="H135" i="26"/>
  <c r="C136" i="26"/>
  <c r="G136" i="26" s="1"/>
  <c r="C137" i="26"/>
  <c r="G137" i="26"/>
  <c r="H137" i="26"/>
  <c r="C138" i="26"/>
  <c r="F138" i="26"/>
  <c r="G138" i="26"/>
  <c r="B6" i="25"/>
  <c r="B7" i="25"/>
  <c r="D7" i="25"/>
  <c r="E7" i="25"/>
  <c r="B8" i="25"/>
  <c r="H34" i="25" s="1"/>
  <c r="C8" i="25"/>
  <c r="D8" i="25"/>
  <c r="E8" i="25"/>
  <c r="F8" i="25"/>
  <c r="G8" i="25"/>
  <c r="B9" i="25"/>
  <c r="H48" i="25" s="1"/>
  <c r="C9" i="25"/>
  <c r="D9" i="25"/>
  <c r="E9" i="25"/>
  <c r="F9" i="25"/>
  <c r="G9" i="25"/>
  <c r="B10" i="25"/>
  <c r="H36" i="25" s="1"/>
  <c r="C10" i="25"/>
  <c r="D10" i="25"/>
  <c r="E10" i="25"/>
  <c r="F10" i="25"/>
  <c r="G10" i="25"/>
  <c r="B11" i="25"/>
  <c r="H24" i="25" s="1"/>
  <c r="C11" i="25"/>
  <c r="D11" i="25"/>
  <c r="E11" i="25"/>
  <c r="F11" i="25"/>
  <c r="G11" i="25"/>
  <c r="B12" i="25"/>
  <c r="C12" i="25"/>
  <c r="D12" i="25"/>
  <c r="E12" i="25"/>
  <c r="F12" i="25"/>
  <c r="G12" i="25"/>
  <c r="B13" i="25"/>
  <c r="H52" i="25" s="1"/>
  <c r="C13" i="25"/>
  <c r="D13" i="25"/>
  <c r="E13" i="25"/>
  <c r="F13" i="25"/>
  <c r="G13" i="25"/>
  <c r="B14" i="25"/>
  <c r="H68" i="25" s="1"/>
  <c r="C14" i="25"/>
  <c r="D14" i="25"/>
  <c r="E14" i="25"/>
  <c r="F14" i="25"/>
  <c r="G14" i="25"/>
  <c r="B15" i="25"/>
  <c r="H41" i="25" s="1"/>
  <c r="C15" i="25"/>
  <c r="D15" i="25"/>
  <c r="E15" i="25"/>
  <c r="F15" i="25"/>
  <c r="G15" i="25"/>
  <c r="B16" i="25"/>
  <c r="C16" i="25"/>
  <c r="D16" i="25"/>
  <c r="E16" i="25"/>
  <c r="F16" i="25"/>
  <c r="G16" i="25"/>
  <c r="B17" i="25"/>
  <c r="H110" i="25" s="1"/>
  <c r="D17" i="25"/>
  <c r="E17" i="25"/>
  <c r="B19" i="25"/>
  <c r="H19" i="25" s="1"/>
  <c r="B20" i="25"/>
  <c r="H20" i="25" s="1"/>
  <c r="D20" i="25"/>
  <c r="E20" i="25"/>
  <c r="B21" i="25"/>
  <c r="C21" i="25" s="1"/>
  <c r="D21" i="25"/>
  <c r="E21" i="25"/>
  <c r="B22" i="25"/>
  <c r="D22" i="25"/>
  <c r="E22" i="25"/>
  <c r="F22" i="25"/>
  <c r="B23" i="25"/>
  <c r="D23" i="25"/>
  <c r="E23" i="25"/>
  <c r="F23" i="25" s="1"/>
  <c r="B24" i="25"/>
  <c r="D24" i="25"/>
  <c r="F24" i="25" s="1"/>
  <c r="E24" i="25"/>
  <c r="B25" i="25"/>
  <c r="C25" i="25" s="1"/>
  <c r="D25" i="25"/>
  <c r="E25" i="25"/>
  <c r="B26" i="25"/>
  <c r="H26" i="25" s="1"/>
  <c r="D26" i="25"/>
  <c r="E26" i="25"/>
  <c r="F26" i="25"/>
  <c r="B27" i="25"/>
  <c r="H27" i="25" s="1"/>
  <c r="D27" i="25"/>
  <c r="E27" i="25"/>
  <c r="B28" i="25"/>
  <c r="H28" i="25" s="1"/>
  <c r="D28" i="25"/>
  <c r="E28" i="25"/>
  <c r="B29" i="25"/>
  <c r="D29" i="25"/>
  <c r="E29" i="25"/>
  <c r="F29" i="25" s="1"/>
  <c r="B30" i="25"/>
  <c r="D30" i="25"/>
  <c r="E30" i="25"/>
  <c r="C33" i="25"/>
  <c r="F33" i="25"/>
  <c r="G33" i="25"/>
  <c r="H33" i="25"/>
  <c r="H37" i="25"/>
  <c r="H40" i="25"/>
  <c r="C43" i="25"/>
  <c r="F43" i="25"/>
  <c r="C46" i="25"/>
  <c r="F46" i="25"/>
  <c r="H46" i="25"/>
  <c r="H49" i="25"/>
  <c r="H50" i="25"/>
  <c r="H54" i="25"/>
  <c r="C56" i="25"/>
  <c r="F56" i="25"/>
  <c r="H60" i="25"/>
  <c r="C61" i="25"/>
  <c r="F61" i="25"/>
  <c r="H61" i="25"/>
  <c r="H65" i="25"/>
  <c r="C71" i="25"/>
  <c r="F71" i="25"/>
  <c r="G71" i="25"/>
  <c r="H71" i="25"/>
  <c r="H73" i="25"/>
  <c r="C74" i="25"/>
  <c r="F74" i="25"/>
  <c r="H74" i="25"/>
  <c r="H77" i="25"/>
  <c r="H78" i="25"/>
  <c r="H81" i="25"/>
  <c r="C84" i="25"/>
  <c r="G84" i="25" s="1"/>
  <c r="F84" i="25"/>
  <c r="C87" i="25"/>
  <c r="F87" i="25"/>
  <c r="G87" i="25" s="1"/>
  <c r="H87" i="25"/>
  <c r="H91" i="25"/>
  <c r="C97" i="25"/>
  <c r="F97" i="25"/>
  <c r="C100" i="25"/>
  <c r="G100" i="25" s="1"/>
  <c r="F100" i="25"/>
  <c r="H100" i="25"/>
  <c r="H103" i="25"/>
  <c r="H108" i="25"/>
  <c r="C110" i="25"/>
  <c r="G110" i="25" s="1"/>
  <c r="F110" i="25"/>
  <c r="H114" i="25"/>
  <c r="C115" i="25"/>
  <c r="F115" i="25"/>
  <c r="H115" i="25"/>
  <c r="H118" i="25"/>
  <c r="H119" i="25"/>
  <c r="H120" i="25"/>
  <c r="H123" i="25"/>
  <c r="C125" i="25"/>
  <c r="F125" i="25"/>
  <c r="G125" i="25" s="1"/>
  <c r="H125" i="25"/>
  <c r="H127" i="25"/>
  <c r="C128" i="25"/>
  <c r="F128" i="25"/>
  <c r="G128" i="25"/>
  <c r="H128" i="25"/>
  <c r="H131" i="25"/>
  <c r="H132" i="25"/>
  <c r="H135" i="25"/>
  <c r="C138" i="25"/>
  <c r="G138" i="25" s="1"/>
  <c r="F138" i="25"/>
  <c r="B6" i="24"/>
  <c r="B7" i="24"/>
  <c r="E7" i="24"/>
  <c r="B8" i="24"/>
  <c r="H34" i="24" s="1"/>
  <c r="C8" i="24"/>
  <c r="D8" i="24"/>
  <c r="E8" i="24"/>
  <c r="B9" i="24"/>
  <c r="H63" i="24" s="1"/>
  <c r="C9" i="24"/>
  <c r="D9" i="24"/>
  <c r="E9" i="24"/>
  <c r="B10" i="24"/>
  <c r="H49" i="24" s="1"/>
  <c r="C10" i="24"/>
  <c r="D10" i="24"/>
  <c r="E10" i="24"/>
  <c r="B11" i="24"/>
  <c r="H132" i="24" s="1"/>
  <c r="C11" i="24"/>
  <c r="D11" i="24"/>
  <c r="E11" i="24"/>
  <c r="B12" i="24"/>
  <c r="H38" i="24" s="1"/>
  <c r="C12" i="24"/>
  <c r="D12" i="24"/>
  <c r="E12" i="24"/>
  <c r="B13" i="24"/>
  <c r="C13" i="24"/>
  <c r="D13" i="24"/>
  <c r="E13" i="24"/>
  <c r="B14" i="24"/>
  <c r="H122" i="24" s="1"/>
  <c r="C14" i="24"/>
  <c r="D14" i="24"/>
  <c r="E14" i="24"/>
  <c r="B15" i="24"/>
  <c r="C15" i="24"/>
  <c r="D15" i="24"/>
  <c r="E15" i="24"/>
  <c r="B16" i="24"/>
  <c r="H55" i="24" s="1"/>
  <c r="C16" i="24"/>
  <c r="D16" i="24"/>
  <c r="E16" i="24"/>
  <c r="B17" i="24"/>
  <c r="H43" i="24" s="1"/>
  <c r="D17" i="24"/>
  <c r="E17" i="24"/>
  <c r="B19" i="24"/>
  <c r="H19" i="24" s="1"/>
  <c r="B20" i="24"/>
  <c r="H20" i="24" s="1"/>
  <c r="D20" i="24"/>
  <c r="E20" i="24"/>
  <c r="F20" i="24" s="1"/>
  <c r="B21" i="24"/>
  <c r="D21" i="24"/>
  <c r="E21" i="24"/>
  <c r="B22" i="24"/>
  <c r="D22" i="24"/>
  <c r="E22" i="24"/>
  <c r="B23" i="24"/>
  <c r="D23" i="24"/>
  <c r="E23" i="24"/>
  <c r="F23" i="24"/>
  <c r="B24" i="24"/>
  <c r="H24" i="24" s="1"/>
  <c r="D24" i="24"/>
  <c r="E24" i="24"/>
  <c r="F24" i="24"/>
  <c r="B25" i="24"/>
  <c r="D25" i="24"/>
  <c r="E25" i="24"/>
  <c r="H25" i="24"/>
  <c r="B26" i="24"/>
  <c r="C26" i="24" s="1"/>
  <c r="D26" i="24"/>
  <c r="E26" i="24"/>
  <c r="F26" i="24" s="1"/>
  <c r="B27" i="24"/>
  <c r="D27" i="24"/>
  <c r="E27" i="24"/>
  <c r="H27" i="24"/>
  <c r="B28" i="24"/>
  <c r="D28" i="24"/>
  <c r="E28" i="24"/>
  <c r="B29" i="24"/>
  <c r="D29" i="24"/>
  <c r="E29" i="24"/>
  <c r="B30" i="24"/>
  <c r="H30" i="24" s="1"/>
  <c r="D30" i="24"/>
  <c r="E30" i="24"/>
  <c r="H32" i="24"/>
  <c r="C33" i="24"/>
  <c r="G33" i="24" s="1"/>
  <c r="F33" i="24"/>
  <c r="H33" i="24"/>
  <c r="F34" i="24"/>
  <c r="G34" i="24" s="1"/>
  <c r="F35" i="24"/>
  <c r="G35" i="24" s="1"/>
  <c r="H35" i="24"/>
  <c r="F36" i="24"/>
  <c r="F37" i="24"/>
  <c r="G37" i="24" s="1"/>
  <c r="H37" i="24"/>
  <c r="F38" i="24"/>
  <c r="F39" i="24"/>
  <c r="F40" i="24"/>
  <c r="F41" i="24"/>
  <c r="G41" i="24"/>
  <c r="H41" i="24"/>
  <c r="F42" i="24"/>
  <c r="G42" i="24" s="1"/>
  <c r="H42" i="24"/>
  <c r="C43" i="24"/>
  <c r="F43" i="24"/>
  <c r="H45" i="24"/>
  <c r="C46" i="24"/>
  <c r="F46" i="24"/>
  <c r="G46" i="24" s="1"/>
  <c r="H46" i="24"/>
  <c r="F47" i="24"/>
  <c r="H47" i="24"/>
  <c r="F48" i="24"/>
  <c r="G48" i="24" s="1"/>
  <c r="F49" i="24"/>
  <c r="G49" i="24" s="1"/>
  <c r="F50" i="24"/>
  <c r="G50" i="24"/>
  <c r="H50" i="24"/>
  <c r="F51" i="24"/>
  <c r="G51" i="24"/>
  <c r="F52" i="24"/>
  <c r="G52" i="24" s="1"/>
  <c r="H52" i="24"/>
  <c r="F53" i="24"/>
  <c r="G53" i="24" s="1"/>
  <c r="F54" i="24"/>
  <c r="G54" i="24"/>
  <c r="H54" i="24"/>
  <c r="F55" i="24"/>
  <c r="G55" i="24" s="1"/>
  <c r="C56" i="24"/>
  <c r="G56" i="24" s="1"/>
  <c r="F56" i="24"/>
  <c r="H60" i="24"/>
  <c r="C61" i="24"/>
  <c r="F61" i="24"/>
  <c r="G61" i="24" s="1"/>
  <c r="H61" i="24"/>
  <c r="F62" i="24"/>
  <c r="G62" i="24"/>
  <c r="H62" i="24"/>
  <c r="F63" i="24"/>
  <c r="G63" i="24" s="1"/>
  <c r="F64" i="24"/>
  <c r="G64" i="24" s="1"/>
  <c r="F65" i="24"/>
  <c r="G65" i="24"/>
  <c r="H65" i="24"/>
  <c r="F66" i="24"/>
  <c r="G66" i="24" s="1"/>
  <c r="H66" i="24"/>
  <c r="F67" i="24"/>
  <c r="G67" i="24" s="1"/>
  <c r="F68" i="24"/>
  <c r="G68" i="24" s="1"/>
  <c r="H68" i="24"/>
  <c r="F69" i="24"/>
  <c r="G69" i="24"/>
  <c r="H69" i="24"/>
  <c r="F70" i="24"/>
  <c r="G70" i="24"/>
  <c r="H70" i="24"/>
  <c r="C71" i="24"/>
  <c r="F71" i="24"/>
  <c r="G71" i="24" s="1"/>
  <c r="H71" i="24"/>
  <c r="H73" i="24"/>
  <c r="C74" i="24"/>
  <c r="F74" i="24"/>
  <c r="H74" i="24"/>
  <c r="F75" i="24"/>
  <c r="G75" i="24" s="1"/>
  <c r="F76" i="24"/>
  <c r="G76" i="24" s="1"/>
  <c r="F77" i="24"/>
  <c r="G77" i="24" s="1"/>
  <c r="F78" i="24"/>
  <c r="G78" i="24" s="1"/>
  <c r="H78" i="24"/>
  <c r="F79" i="24"/>
  <c r="G79" i="24"/>
  <c r="F80" i="24"/>
  <c r="G80" i="24" s="1"/>
  <c r="H80" i="24"/>
  <c r="F81" i="24"/>
  <c r="G81" i="24" s="1"/>
  <c r="F82" i="24"/>
  <c r="G82" i="24"/>
  <c r="H82" i="24"/>
  <c r="F83" i="24"/>
  <c r="G83" i="24" s="1"/>
  <c r="H83" i="24"/>
  <c r="C84" i="24"/>
  <c r="G84" i="24" s="1"/>
  <c r="F84" i="24"/>
  <c r="H86" i="24"/>
  <c r="C87" i="24"/>
  <c r="G87" i="24" s="1"/>
  <c r="F87" i="24"/>
  <c r="H87" i="24"/>
  <c r="F88" i="24"/>
  <c r="G88" i="24"/>
  <c r="H88" i="24"/>
  <c r="F89" i="24"/>
  <c r="G89" i="24" s="1"/>
  <c r="H89" i="24"/>
  <c r="F90" i="24"/>
  <c r="G90" i="24"/>
  <c r="F91" i="24"/>
  <c r="G91" i="24"/>
  <c r="H91" i="24"/>
  <c r="F92" i="24"/>
  <c r="G92" i="24" s="1"/>
  <c r="H92" i="24"/>
  <c r="F93" i="24"/>
  <c r="G93" i="24" s="1"/>
  <c r="F94" i="24"/>
  <c r="G94" i="24" s="1"/>
  <c r="F95" i="24"/>
  <c r="G95" i="24"/>
  <c r="H95" i="24"/>
  <c r="F96" i="24"/>
  <c r="G96" i="24" s="1"/>
  <c r="H96" i="24"/>
  <c r="C97" i="24"/>
  <c r="F97" i="24"/>
  <c r="G97" i="24" s="1"/>
  <c r="H97" i="24"/>
  <c r="H99" i="24"/>
  <c r="C100" i="24"/>
  <c r="F100" i="24"/>
  <c r="H100" i="24"/>
  <c r="F101" i="24"/>
  <c r="G101" i="24" s="1"/>
  <c r="F102" i="24"/>
  <c r="G102" i="24" s="1"/>
  <c r="F103" i="24"/>
  <c r="G103" i="24" s="1"/>
  <c r="H103" i="24"/>
  <c r="F104" i="24"/>
  <c r="G104" i="24" s="1"/>
  <c r="H104" i="24"/>
  <c r="F105" i="24"/>
  <c r="G105" i="24"/>
  <c r="F106" i="24"/>
  <c r="G106" i="24"/>
  <c r="F107" i="24"/>
  <c r="G107" i="24" s="1"/>
  <c r="F108" i="24"/>
  <c r="G108" i="24" s="1"/>
  <c r="H108" i="24"/>
  <c r="F109" i="24"/>
  <c r="H109" i="24"/>
  <c r="C110" i="24"/>
  <c r="F110" i="24"/>
  <c r="H114" i="24"/>
  <c r="C115" i="24"/>
  <c r="G115" i="24" s="1"/>
  <c r="F115" i="24"/>
  <c r="H115" i="24"/>
  <c r="F116" i="24"/>
  <c r="G116" i="24"/>
  <c r="H116" i="24"/>
  <c r="F117" i="24"/>
  <c r="G117" i="24"/>
  <c r="H117" i="24"/>
  <c r="F118" i="24"/>
  <c r="G118" i="24" s="1"/>
  <c r="F119" i="24"/>
  <c r="G119" i="24"/>
  <c r="H119" i="24"/>
  <c r="F120" i="24"/>
  <c r="G120" i="24" s="1"/>
  <c r="H120" i="24"/>
  <c r="F121" i="24"/>
  <c r="G121" i="24" s="1"/>
  <c r="F122" i="24"/>
  <c r="G122" i="24" s="1"/>
  <c r="F123" i="24"/>
  <c r="G123" i="24"/>
  <c r="H123" i="24"/>
  <c r="F124" i="24"/>
  <c r="G124" i="24" s="1"/>
  <c r="H124" i="24"/>
  <c r="C125" i="24"/>
  <c r="G125" i="24" s="1"/>
  <c r="F125" i="24"/>
  <c r="H127" i="24"/>
  <c r="C128" i="24"/>
  <c r="D128" i="24"/>
  <c r="H128" i="24"/>
  <c r="F129" i="24"/>
  <c r="G129" i="24"/>
  <c r="F130" i="24"/>
  <c r="G130" i="24"/>
  <c r="F131" i="24"/>
  <c r="G131" i="24" s="1"/>
  <c r="H131" i="24"/>
  <c r="F132" i="24"/>
  <c r="G132" i="24"/>
  <c r="F133" i="24"/>
  <c r="G133" i="24"/>
  <c r="H133" i="24"/>
  <c r="F134" i="24"/>
  <c r="G134" i="24" s="1"/>
  <c r="H134" i="24"/>
  <c r="F135" i="24"/>
  <c r="G135" i="24" s="1"/>
  <c r="F136" i="24"/>
  <c r="G136" i="24" s="1"/>
  <c r="H136" i="24"/>
  <c r="F137" i="24"/>
  <c r="G137" i="24"/>
  <c r="H137" i="24"/>
  <c r="C138" i="24"/>
  <c r="F138" i="24"/>
  <c r="G138" i="24" s="1"/>
  <c r="B6" i="23"/>
  <c r="B7" i="23"/>
  <c r="E7" i="23"/>
  <c r="B8" i="23"/>
  <c r="C8" i="23"/>
  <c r="D8" i="23"/>
  <c r="E8" i="23"/>
  <c r="B9" i="23"/>
  <c r="H35" i="23" s="1"/>
  <c r="C9" i="23"/>
  <c r="D9" i="23"/>
  <c r="E9" i="23"/>
  <c r="B10" i="23"/>
  <c r="H77" i="23" s="1"/>
  <c r="C10" i="23"/>
  <c r="D10" i="23"/>
  <c r="E10" i="23"/>
  <c r="B11" i="23"/>
  <c r="C11" i="23"/>
  <c r="D11" i="23"/>
  <c r="E11" i="23"/>
  <c r="B12" i="23"/>
  <c r="C12" i="23"/>
  <c r="D12" i="23"/>
  <c r="E12" i="23"/>
  <c r="B13" i="23"/>
  <c r="H52" i="23" s="1"/>
  <c r="C13" i="23"/>
  <c r="D13" i="23"/>
  <c r="E13" i="23"/>
  <c r="B14" i="23"/>
  <c r="H122" i="23" s="1"/>
  <c r="C14" i="23"/>
  <c r="D14" i="23"/>
  <c r="E14" i="23"/>
  <c r="B15" i="23"/>
  <c r="C15" i="23"/>
  <c r="D15" i="23"/>
  <c r="E15" i="23"/>
  <c r="B16" i="23"/>
  <c r="C16" i="23"/>
  <c r="D16" i="23"/>
  <c r="E16" i="23"/>
  <c r="B17" i="23"/>
  <c r="D17" i="23"/>
  <c r="E17" i="23"/>
  <c r="B19" i="23"/>
  <c r="H19" i="23" s="1"/>
  <c r="B20" i="23"/>
  <c r="H20" i="23" s="1"/>
  <c r="D20" i="23"/>
  <c r="E20" i="23"/>
  <c r="F20" i="23" s="1"/>
  <c r="B21" i="23"/>
  <c r="D21" i="23"/>
  <c r="E21" i="23"/>
  <c r="B22" i="23"/>
  <c r="C22" i="23" s="1"/>
  <c r="D22" i="23"/>
  <c r="E22" i="23"/>
  <c r="B23" i="23"/>
  <c r="D23" i="23"/>
  <c r="E23" i="23"/>
  <c r="F23" i="23" s="1"/>
  <c r="H23" i="23"/>
  <c r="B24" i="23"/>
  <c r="C24" i="23" s="1"/>
  <c r="D24" i="23"/>
  <c r="F24" i="23" s="1"/>
  <c r="E24" i="23"/>
  <c r="B25" i="23"/>
  <c r="D25" i="23"/>
  <c r="E25" i="23"/>
  <c r="B26" i="23"/>
  <c r="H26" i="23" s="1"/>
  <c r="D26" i="23"/>
  <c r="E26" i="23"/>
  <c r="B27" i="23"/>
  <c r="D27" i="23"/>
  <c r="F27" i="23" s="1"/>
  <c r="E27" i="23"/>
  <c r="B28" i="23"/>
  <c r="D28" i="23"/>
  <c r="E28" i="23"/>
  <c r="B29" i="23"/>
  <c r="C29" i="23" s="1"/>
  <c r="D29" i="23"/>
  <c r="E29" i="23"/>
  <c r="F29" i="23"/>
  <c r="B30" i="23"/>
  <c r="D30" i="23"/>
  <c r="F30" i="23" s="1"/>
  <c r="E30" i="23"/>
  <c r="H32" i="23"/>
  <c r="C33" i="23"/>
  <c r="F33" i="23"/>
  <c r="F34" i="23"/>
  <c r="G34" i="23"/>
  <c r="F35" i="23"/>
  <c r="G35" i="23" s="1"/>
  <c r="F36" i="23"/>
  <c r="G36" i="23" s="1"/>
  <c r="F37" i="23"/>
  <c r="G37" i="23"/>
  <c r="F38" i="23"/>
  <c r="G38" i="23" s="1"/>
  <c r="F39" i="23"/>
  <c r="G39" i="23" s="1"/>
  <c r="H39" i="23"/>
  <c r="F40" i="23"/>
  <c r="G40" i="23" s="1"/>
  <c r="H40" i="23"/>
  <c r="F41" i="23"/>
  <c r="G41" i="23" s="1"/>
  <c r="F42" i="23"/>
  <c r="G42" i="23"/>
  <c r="C43" i="23"/>
  <c r="F43" i="23"/>
  <c r="H43" i="23"/>
  <c r="C46" i="23"/>
  <c r="F46" i="23"/>
  <c r="H46" i="23"/>
  <c r="F47" i="23"/>
  <c r="G47" i="23" s="1"/>
  <c r="F48" i="23"/>
  <c r="G48" i="23" s="1"/>
  <c r="H48" i="23"/>
  <c r="F49" i="23"/>
  <c r="G49" i="23" s="1"/>
  <c r="F50" i="23"/>
  <c r="G50" i="23"/>
  <c r="F51" i="23"/>
  <c r="G51" i="23"/>
  <c r="F52" i="23"/>
  <c r="G52" i="23" s="1"/>
  <c r="F53" i="23"/>
  <c r="G53" i="23" s="1"/>
  <c r="F54" i="23"/>
  <c r="G54" i="23" s="1"/>
  <c r="H54" i="23"/>
  <c r="F55" i="23"/>
  <c r="G55" i="23" s="1"/>
  <c r="C56" i="23"/>
  <c r="F56" i="23"/>
  <c r="G56" i="23"/>
  <c r="H56" i="23"/>
  <c r="H60" i="23"/>
  <c r="C61" i="23"/>
  <c r="F61" i="23"/>
  <c r="F62" i="23"/>
  <c r="G62" i="23"/>
  <c r="F63" i="23"/>
  <c r="F9" i="23" s="1"/>
  <c r="G63" i="23"/>
  <c r="F64" i="23"/>
  <c r="G64" i="23" s="1"/>
  <c r="F65" i="23"/>
  <c r="G65" i="23"/>
  <c r="H65" i="23"/>
  <c r="F66" i="23"/>
  <c r="G66" i="23" s="1"/>
  <c r="F67" i="23"/>
  <c r="G67" i="23" s="1"/>
  <c r="H67" i="23"/>
  <c r="F68" i="23"/>
  <c r="G68" i="23" s="1"/>
  <c r="H68" i="23"/>
  <c r="F69" i="23"/>
  <c r="G69" i="23"/>
  <c r="F70" i="23"/>
  <c r="G70" i="23"/>
  <c r="H70" i="23"/>
  <c r="C71" i="23"/>
  <c r="F71" i="23"/>
  <c r="H71" i="23"/>
  <c r="C74" i="23"/>
  <c r="F74" i="23"/>
  <c r="G74" i="23" s="1"/>
  <c r="H74" i="23"/>
  <c r="F75" i="23"/>
  <c r="G75" i="23" s="1"/>
  <c r="H75" i="23"/>
  <c r="F76" i="23"/>
  <c r="G76" i="23" s="1"/>
  <c r="H76" i="23"/>
  <c r="F77" i="23"/>
  <c r="G77" i="23" s="1"/>
  <c r="F78" i="23"/>
  <c r="G78" i="23" s="1"/>
  <c r="F79" i="23"/>
  <c r="G79" i="23" s="1"/>
  <c r="H79" i="23"/>
  <c r="F80" i="23"/>
  <c r="G80" i="23" s="1"/>
  <c r="F81" i="23"/>
  <c r="G81" i="23" s="1"/>
  <c r="F82" i="23"/>
  <c r="G82" i="23" s="1"/>
  <c r="H82" i="23"/>
  <c r="F83" i="23"/>
  <c r="G83" i="23" s="1"/>
  <c r="H83" i="23"/>
  <c r="C84" i="23"/>
  <c r="F84" i="23"/>
  <c r="G84" i="23"/>
  <c r="H84" i="23"/>
  <c r="H86" i="23"/>
  <c r="C87" i="23"/>
  <c r="F87" i="23"/>
  <c r="F88" i="23"/>
  <c r="G88" i="23" s="1"/>
  <c r="F89" i="23"/>
  <c r="G89" i="23" s="1"/>
  <c r="F90" i="23"/>
  <c r="G90" i="23" s="1"/>
  <c r="F91" i="23"/>
  <c r="G91" i="23"/>
  <c r="F92" i="23"/>
  <c r="G92" i="23" s="1"/>
  <c r="F93" i="23"/>
  <c r="G93" i="23" s="1"/>
  <c r="H93" i="23"/>
  <c r="F94" i="23"/>
  <c r="G94" i="23" s="1"/>
  <c r="H94" i="23"/>
  <c r="F95" i="23"/>
  <c r="G95" i="23" s="1"/>
  <c r="F96" i="23"/>
  <c r="G96" i="23"/>
  <c r="C97" i="23"/>
  <c r="F97" i="23"/>
  <c r="H97" i="23"/>
  <c r="C100" i="23"/>
  <c r="F100" i="23"/>
  <c r="H100" i="23"/>
  <c r="F101" i="23"/>
  <c r="G101" i="23" s="1"/>
  <c r="F102" i="23"/>
  <c r="G102" i="23" s="1"/>
  <c r="H102" i="23"/>
  <c r="F103" i="23"/>
  <c r="G103" i="23" s="1"/>
  <c r="F104" i="23"/>
  <c r="G104" i="23"/>
  <c r="F105" i="23"/>
  <c r="G105" i="23"/>
  <c r="F106" i="23"/>
  <c r="G106" i="23" s="1"/>
  <c r="F107" i="23"/>
  <c r="G107" i="23" s="1"/>
  <c r="F108" i="23"/>
  <c r="G108" i="23" s="1"/>
  <c r="H108" i="23"/>
  <c r="F109" i="23"/>
  <c r="G109" i="23" s="1"/>
  <c r="C110" i="23"/>
  <c r="F110" i="23"/>
  <c r="G110" i="23"/>
  <c r="H110" i="23"/>
  <c r="H114" i="23"/>
  <c r="C115" i="23"/>
  <c r="F115" i="23"/>
  <c r="F116" i="23"/>
  <c r="G116" i="23"/>
  <c r="F117" i="23"/>
  <c r="G117" i="23"/>
  <c r="H117" i="23"/>
  <c r="F118" i="23"/>
  <c r="G118" i="23" s="1"/>
  <c r="F119" i="23"/>
  <c r="G119" i="23" s="1"/>
  <c r="F120" i="23"/>
  <c r="G120" i="23" s="1"/>
  <c r="F121" i="23"/>
  <c r="G121" i="23" s="1"/>
  <c r="H121" i="23"/>
  <c r="F122" i="23"/>
  <c r="G122" i="23" s="1"/>
  <c r="F123" i="23"/>
  <c r="G123" i="23"/>
  <c r="F124" i="23"/>
  <c r="G124" i="23"/>
  <c r="H124" i="23"/>
  <c r="C125" i="23"/>
  <c r="F125" i="23"/>
  <c r="H125" i="23"/>
  <c r="C128" i="23"/>
  <c r="D128" i="23"/>
  <c r="D7" i="23" s="1"/>
  <c r="H128" i="23"/>
  <c r="F129" i="23"/>
  <c r="G129" i="23" s="1"/>
  <c r="H129" i="23"/>
  <c r="F130" i="23"/>
  <c r="G130" i="23"/>
  <c r="H130" i="23"/>
  <c r="F131" i="23"/>
  <c r="G131" i="23" s="1"/>
  <c r="F132" i="23"/>
  <c r="G132" i="23" s="1"/>
  <c r="F133" i="23"/>
  <c r="H133" i="23"/>
  <c r="F134" i="23"/>
  <c r="G134" i="23" s="1"/>
  <c r="H134" i="23"/>
  <c r="F135" i="23"/>
  <c r="G135" i="23" s="1"/>
  <c r="H135" i="23"/>
  <c r="F136" i="23"/>
  <c r="G136" i="23" s="1"/>
  <c r="H136" i="23"/>
  <c r="F137" i="23"/>
  <c r="G137" i="23" s="1"/>
  <c r="C138" i="23"/>
  <c r="F138" i="23"/>
  <c r="G138" i="23"/>
  <c r="H138" i="23"/>
  <c r="B6" i="22"/>
  <c r="H60" i="22" s="1"/>
  <c r="B7" i="22"/>
  <c r="E7" i="22"/>
  <c r="B8" i="22"/>
  <c r="C8" i="22"/>
  <c r="D8" i="22"/>
  <c r="E8" i="22"/>
  <c r="F8" i="22"/>
  <c r="G8" i="22"/>
  <c r="B9" i="22"/>
  <c r="C9" i="22"/>
  <c r="D9" i="22"/>
  <c r="E9" i="22"/>
  <c r="F9" i="22"/>
  <c r="G9" i="22"/>
  <c r="B10" i="22"/>
  <c r="C10" i="22"/>
  <c r="D10" i="22"/>
  <c r="E10" i="22"/>
  <c r="F10" i="22"/>
  <c r="G10" i="22"/>
  <c r="B11" i="22"/>
  <c r="C11" i="22"/>
  <c r="D11" i="22"/>
  <c r="E11" i="22"/>
  <c r="F11" i="22"/>
  <c r="G11" i="22"/>
  <c r="B12" i="22"/>
  <c r="C12" i="22"/>
  <c r="D12" i="22"/>
  <c r="E12" i="22"/>
  <c r="F12" i="22"/>
  <c r="G12" i="22"/>
  <c r="B13" i="22"/>
  <c r="C13" i="22"/>
  <c r="D13" i="22"/>
  <c r="E13" i="22"/>
  <c r="F13" i="22"/>
  <c r="G13" i="22"/>
  <c r="B14" i="22"/>
  <c r="C14" i="22"/>
  <c r="D14" i="22"/>
  <c r="E14" i="22"/>
  <c r="F14" i="22"/>
  <c r="G14" i="22"/>
  <c r="B15" i="22"/>
  <c r="C15" i="22"/>
  <c r="D15" i="22"/>
  <c r="E15" i="22"/>
  <c r="F15" i="22"/>
  <c r="G15" i="22"/>
  <c r="B16" i="22"/>
  <c r="C16" i="22"/>
  <c r="D16" i="22"/>
  <c r="E16" i="22"/>
  <c r="F16" i="22"/>
  <c r="G16" i="22"/>
  <c r="B17" i="22"/>
  <c r="H71" i="22" s="1"/>
  <c r="D17" i="22"/>
  <c r="E17" i="22"/>
  <c r="B19" i="22"/>
  <c r="H19" i="22" s="1"/>
  <c r="B20" i="22"/>
  <c r="H20" i="22" s="1"/>
  <c r="D20" i="22"/>
  <c r="E20" i="22"/>
  <c r="B21" i="22"/>
  <c r="D21" i="22"/>
  <c r="E21" i="22"/>
  <c r="B22" i="22"/>
  <c r="D22" i="22"/>
  <c r="E22" i="22"/>
  <c r="F22" i="22" s="1"/>
  <c r="B23" i="22"/>
  <c r="C23" i="22"/>
  <c r="D23" i="22"/>
  <c r="F23" i="22" s="1"/>
  <c r="E23" i="22"/>
  <c r="B24" i="22"/>
  <c r="H24" i="22" s="1"/>
  <c r="C24" i="22"/>
  <c r="G24" i="22" s="1"/>
  <c r="D24" i="22"/>
  <c r="E24" i="22"/>
  <c r="F24" i="22"/>
  <c r="B25" i="22"/>
  <c r="D25" i="22"/>
  <c r="F25" i="22" s="1"/>
  <c r="E25" i="22"/>
  <c r="B26" i="22"/>
  <c r="D26" i="22"/>
  <c r="E26" i="22"/>
  <c r="F26" i="22" s="1"/>
  <c r="B27" i="22"/>
  <c r="D27" i="22"/>
  <c r="F27" i="22" s="1"/>
  <c r="E27" i="22"/>
  <c r="B28" i="22"/>
  <c r="H28" i="22" s="1"/>
  <c r="D28" i="22"/>
  <c r="E28" i="22"/>
  <c r="B29" i="22"/>
  <c r="D29" i="22"/>
  <c r="E29" i="22"/>
  <c r="B30" i="22"/>
  <c r="D30" i="22"/>
  <c r="F30" i="22" s="1"/>
  <c r="E30" i="22"/>
  <c r="C33" i="22"/>
  <c r="F33" i="22"/>
  <c r="G33" i="22"/>
  <c r="H33" i="22"/>
  <c r="H37" i="22"/>
  <c r="C43" i="22"/>
  <c r="F43" i="22"/>
  <c r="C46" i="22"/>
  <c r="G46" i="22" s="1"/>
  <c r="F46" i="22"/>
  <c r="H46" i="22"/>
  <c r="H54" i="22"/>
  <c r="C56" i="22"/>
  <c r="G56" i="22" s="1"/>
  <c r="F56" i="22"/>
  <c r="H56" i="22"/>
  <c r="C61" i="22"/>
  <c r="F61" i="22"/>
  <c r="H65" i="22"/>
  <c r="H66" i="22"/>
  <c r="H69" i="22"/>
  <c r="C71" i="22"/>
  <c r="F71" i="22"/>
  <c r="G71" i="22" s="1"/>
  <c r="H73" i="22"/>
  <c r="C74" i="22"/>
  <c r="F74" i="22"/>
  <c r="G74" i="22" s="1"/>
  <c r="H76" i="22"/>
  <c r="H82" i="22"/>
  <c r="H83" i="22"/>
  <c r="C84" i="22"/>
  <c r="F84" i="22"/>
  <c r="G84" i="22"/>
  <c r="C87" i="22"/>
  <c r="D87" i="22"/>
  <c r="F87" i="22" s="1"/>
  <c r="G87" i="22"/>
  <c r="H87" i="22"/>
  <c r="H90" i="22"/>
  <c r="H96" i="22"/>
  <c r="C97" i="22"/>
  <c r="F97" i="22"/>
  <c r="G97" i="22" s="1"/>
  <c r="C100" i="22"/>
  <c r="F100" i="22"/>
  <c r="H100" i="22"/>
  <c r="H108" i="22"/>
  <c r="C110" i="22"/>
  <c r="F110" i="22"/>
  <c r="H110" i="22"/>
  <c r="C115" i="22"/>
  <c r="F115" i="22"/>
  <c r="H117" i="22"/>
  <c r="H118" i="22"/>
  <c r="H119" i="22"/>
  <c r="H120" i="22"/>
  <c r="H122" i="22"/>
  <c r="C125" i="22"/>
  <c r="F125" i="22"/>
  <c r="G125" i="22"/>
  <c r="H125" i="22"/>
  <c r="C128" i="22"/>
  <c r="D128" i="22"/>
  <c r="F128" i="22" s="1"/>
  <c r="H128" i="22"/>
  <c r="H129" i="22"/>
  <c r="H136" i="22"/>
  <c r="H137" i="22"/>
  <c r="C138" i="22"/>
  <c r="G138" i="22" s="1"/>
  <c r="F138" i="22"/>
  <c r="B6" i="21"/>
  <c r="B7" i="21"/>
  <c r="H100" i="21" s="1"/>
  <c r="D7" i="21"/>
  <c r="E7" i="21"/>
  <c r="B8" i="21"/>
  <c r="C8" i="21"/>
  <c r="D8" i="21"/>
  <c r="E8" i="21"/>
  <c r="B9" i="21"/>
  <c r="C9" i="21"/>
  <c r="D9" i="21"/>
  <c r="E9" i="21"/>
  <c r="B10" i="21"/>
  <c r="C10" i="21"/>
  <c r="D10" i="21"/>
  <c r="E10" i="21"/>
  <c r="B11" i="21"/>
  <c r="C11" i="21"/>
  <c r="D11" i="21"/>
  <c r="E11" i="21"/>
  <c r="B12" i="21"/>
  <c r="C12" i="21"/>
  <c r="D12" i="21"/>
  <c r="E12" i="21"/>
  <c r="B13" i="21"/>
  <c r="C13" i="21"/>
  <c r="D13" i="21"/>
  <c r="E13" i="21"/>
  <c r="B14" i="21"/>
  <c r="C14" i="21"/>
  <c r="D14" i="21"/>
  <c r="E14" i="21"/>
  <c r="B15" i="21"/>
  <c r="C15" i="21"/>
  <c r="D15" i="21"/>
  <c r="E15" i="21"/>
  <c r="B16" i="21"/>
  <c r="C16" i="21"/>
  <c r="D16" i="21"/>
  <c r="E16" i="21"/>
  <c r="B17" i="21"/>
  <c r="D17" i="21"/>
  <c r="E17" i="21"/>
  <c r="B19" i="21"/>
  <c r="H19" i="21"/>
  <c r="B20" i="21"/>
  <c r="H20" i="21" s="1"/>
  <c r="D20" i="21"/>
  <c r="E20" i="21"/>
  <c r="F20" i="21"/>
  <c r="B21" i="21"/>
  <c r="D21" i="21"/>
  <c r="E21" i="21"/>
  <c r="B22" i="21"/>
  <c r="H22" i="21" s="1"/>
  <c r="D22" i="21"/>
  <c r="E22" i="21"/>
  <c r="B23" i="21"/>
  <c r="D23" i="21"/>
  <c r="E23" i="21"/>
  <c r="F23" i="21"/>
  <c r="B24" i="21"/>
  <c r="D24" i="21"/>
  <c r="E24" i="21"/>
  <c r="B25" i="21"/>
  <c r="D25" i="21"/>
  <c r="E25" i="21"/>
  <c r="B26" i="21"/>
  <c r="D26" i="21"/>
  <c r="F26" i="21" s="1"/>
  <c r="E26" i="21"/>
  <c r="B27" i="21"/>
  <c r="D27" i="21"/>
  <c r="E27" i="21"/>
  <c r="F27" i="21"/>
  <c r="B28" i="21"/>
  <c r="C28" i="21" s="1"/>
  <c r="D28" i="21"/>
  <c r="E28" i="21"/>
  <c r="F28" i="21"/>
  <c r="G28" i="21"/>
  <c r="B29" i="21"/>
  <c r="D29" i="21"/>
  <c r="F29" i="21" s="1"/>
  <c r="E29" i="21"/>
  <c r="B30" i="21"/>
  <c r="D30" i="21"/>
  <c r="E30" i="21"/>
  <c r="F30" i="21" s="1"/>
  <c r="C33" i="21"/>
  <c r="G33" i="21" s="1"/>
  <c r="F33" i="21"/>
  <c r="H33" i="21"/>
  <c r="F34" i="21"/>
  <c r="G34" i="21" s="1"/>
  <c r="F35" i="21"/>
  <c r="G35" i="21" s="1"/>
  <c r="H35" i="21"/>
  <c r="F36" i="21"/>
  <c r="G36" i="21"/>
  <c r="F37" i="21"/>
  <c r="G37" i="21" s="1"/>
  <c r="F38" i="21"/>
  <c r="G38" i="21"/>
  <c r="F39" i="21"/>
  <c r="G39" i="21" s="1"/>
  <c r="H39" i="21"/>
  <c r="F40" i="21"/>
  <c r="G40" i="21"/>
  <c r="F41" i="21"/>
  <c r="F42" i="21"/>
  <c r="G42" i="21" s="1"/>
  <c r="C43" i="21"/>
  <c r="G43" i="21" s="1"/>
  <c r="F43" i="21"/>
  <c r="H43" i="21"/>
  <c r="C46" i="21"/>
  <c r="F46" i="21"/>
  <c r="G46" i="21" s="1"/>
  <c r="H46" i="21"/>
  <c r="F47" i="21"/>
  <c r="G47" i="21"/>
  <c r="F48" i="21"/>
  <c r="G48" i="21" s="1"/>
  <c r="F49" i="21"/>
  <c r="G49" i="21" s="1"/>
  <c r="F50" i="21"/>
  <c r="G50" i="21" s="1"/>
  <c r="F51" i="21"/>
  <c r="F12" i="21" s="1"/>
  <c r="F52" i="21"/>
  <c r="G52" i="21" s="1"/>
  <c r="H52" i="21"/>
  <c r="F53" i="21"/>
  <c r="G53" i="21" s="1"/>
  <c r="F54" i="21"/>
  <c r="G54" i="21"/>
  <c r="F55" i="21"/>
  <c r="G55" i="21" s="1"/>
  <c r="C56" i="21"/>
  <c r="F56" i="21"/>
  <c r="C61" i="21"/>
  <c r="F61" i="21"/>
  <c r="H61" i="21"/>
  <c r="F62" i="21"/>
  <c r="G62" i="21"/>
  <c r="F63" i="21"/>
  <c r="G63" i="21"/>
  <c r="F64" i="21"/>
  <c r="G64" i="21"/>
  <c r="F65" i="21"/>
  <c r="G65" i="21" s="1"/>
  <c r="F66" i="21"/>
  <c r="G66" i="21" s="1"/>
  <c r="F67" i="21"/>
  <c r="G67" i="21"/>
  <c r="F68" i="21"/>
  <c r="G68" i="21" s="1"/>
  <c r="F69" i="21"/>
  <c r="G69" i="21" s="1"/>
  <c r="F70" i="21"/>
  <c r="G70" i="21" s="1"/>
  <c r="C71" i="21"/>
  <c r="F71" i="21"/>
  <c r="H71" i="21"/>
  <c r="C74" i="21"/>
  <c r="F74" i="21"/>
  <c r="H74" i="21"/>
  <c r="F75" i="21"/>
  <c r="G75" i="21" s="1"/>
  <c r="F76" i="21"/>
  <c r="G76" i="21"/>
  <c r="H76" i="21"/>
  <c r="F77" i="21"/>
  <c r="G77" i="21"/>
  <c r="F78" i="21"/>
  <c r="G78" i="21" s="1"/>
  <c r="F79" i="21"/>
  <c r="G79" i="21"/>
  <c r="F80" i="21"/>
  <c r="G80" i="21" s="1"/>
  <c r="H80" i="21"/>
  <c r="F81" i="21"/>
  <c r="G81" i="21" s="1"/>
  <c r="F82" i="21"/>
  <c r="G82" i="21" s="1"/>
  <c r="F83" i="21"/>
  <c r="G83" i="21"/>
  <c r="C84" i="21"/>
  <c r="F84" i="21"/>
  <c r="C87" i="21"/>
  <c r="F87" i="21"/>
  <c r="H87" i="21"/>
  <c r="F88" i="21"/>
  <c r="G88" i="21" s="1"/>
  <c r="F89" i="21"/>
  <c r="G89" i="21" s="1"/>
  <c r="F90" i="21"/>
  <c r="G90" i="21"/>
  <c r="F91" i="21"/>
  <c r="G91" i="21" s="1"/>
  <c r="F92" i="21"/>
  <c r="G92" i="21"/>
  <c r="F93" i="21"/>
  <c r="G93" i="21" s="1"/>
  <c r="F94" i="21"/>
  <c r="G94" i="21" s="1"/>
  <c r="F95" i="21"/>
  <c r="G95" i="21" s="1"/>
  <c r="F96" i="21"/>
  <c r="G96" i="21" s="1"/>
  <c r="C97" i="21"/>
  <c r="F97" i="21"/>
  <c r="G97" i="21"/>
  <c r="H97" i="21"/>
  <c r="C100" i="21"/>
  <c r="F100" i="21"/>
  <c r="F101" i="21"/>
  <c r="G101" i="21"/>
  <c r="F102" i="21"/>
  <c r="G102" i="21"/>
  <c r="F103" i="21"/>
  <c r="G103" i="21" s="1"/>
  <c r="F104" i="21"/>
  <c r="G104" i="21" s="1"/>
  <c r="F105" i="21"/>
  <c r="G105" i="21"/>
  <c r="H105" i="21"/>
  <c r="F106" i="21"/>
  <c r="G106" i="21" s="1"/>
  <c r="F107" i="21"/>
  <c r="G107" i="21" s="1"/>
  <c r="F108" i="21"/>
  <c r="G108" i="21" s="1"/>
  <c r="F109" i="21"/>
  <c r="G109" i="21"/>
  <c r="C110" i="21"/>
  <c r="F110" i="21"/>
  <c r="C115" i="21"/>
  <c r="F115" i="21"/>
  <c r="G115" i="21"/>
  <c r="H115" i="21"/>
  <c r="F116" i="21"/>
  <c r="G116" i="21" s="1"/>
  <c r="F117" i="21"/>
  <c r="G117" i="21" s="1"/>
  <c r="F118" i="21"/>
  <c r="G118" i="21" s="1"/>
  <c r="F119" i="21"/>
  <c r="G119" i="21"/>
  <c r="F120" i="21"/>
  <c r="G120" i="21"/>
  <c r="H120" i="21"/>
  <c r="F121" i="21"/>
  <c r="G121" i="21"/>
  <c r="F122" i="21"/>
  <c r="G122" i="21" s="1"/>
  <c r="F123" i="21"/>
  <c r="G123" i="21" s="1"/>
  <c r="F124" i="21"/>
  <c r="G124" i="21"/>
  <c r="C125" i="21"/>
  <c r="G125" i="21" s="1"/>
  <c r="F125" i="21"/>
  <c r="C128" i="21"/>
  <c r="F128" i="21"/>
  <c r="G128" i="21"/>
  <c r="H128" i="21"/>
  <c r="F129" i="21"/>
  <c r="G129" i="21" s="1"/>
  <c r="H129" i="21"/>
  <c r="F130" i="21"/>
  <c r="G130" i="21" s="1"/>
  <c r="F131" i="21"/>
  <c r="G131" i="21" s="1"/>
  <c r="F132" i="21"/>
  <c r="G132" i="21"/>
  <c r="F133" i="21"/>
  <c r="G133" i="21"/>
  <c r="F134" i="21"/>
  <c r="G134" i="21" s="1"/>
  <c r="F135" i="21"/>
  <c r="G135" i="21" s="1"/>
  <c r="F136" i="21"/>
  <c r="G136" i="21" s="1"/>
  <c r="F137" i="21"/>
  <c r="G137" i="21" s="1"/>
  <c r="C138" i="21"/>
  <c r="G138" i="21" s="1"/>
  <c r="F138" i="21"/>
  <c r="B6" i="20"/>
  <c r="B7" i="20"/>
  <c r="D7" i="20"/>
  <c r="E7" i="20"/>
  <c r="B8" i="20"/>
  <c r="C8" i="20"/>
  <c r="D8" i="20"/>
  <c r="E8" i="20"/>
  <c r="F8" i="20"/>
  <c r="G8" i="20"/>
  <c r="B9" i="20"/>
  <c r="H48" i="20" s="1"/>
  <c r="C9" i="20"/>
  <c r="D9" i="20"/>
  <c r="E9" i="20"/>
  <c r="F9" i="20"/>
  <c r="G9" i="20"/>
  <c r="B10" i="20"/>
  <c r="C10" i="20"/>
  <c r="D10" i="20"/>
  <c r="E10" i="20"/>
  <c r="F10" i="20"/>
  <c r="G10" i="20"/>
  <c r="B11" i="20"/>
  <c r="C11" i="20"/>
  <c r="D11" i="20"/>
  <c r="E11" i="20"/>
  <c r="F11" i="20"/>
  <c r="G11" i="20"/>
  <c r="B12" i="20"/>
  <c r="C12" i="20"/>
  <c r="D12" i="20"/>
  <c r="E12" i="20"/>
  <c r="F12" i="20"/>
  <c r="G12" i="20"/>
  <c r="B13" i="20"/>
  <c r="H80" i="20" s="1"/>
  <c r="C13" i="20"/>
  <c r="D13" i="20"/>
  <c r="E13" i="20"/>
  <c r="F13" i="20"/>
  <c r="G13" i="20"/>
  <c r="B14" i="20"/>
  <c r="C14" i="20"/>
  <c r="D14" i="20"/>
  <c r="E14" i="20"/>
  <c r="F14" i="20"/>
  <c r="G14" i="20"/>
  <c r="B15" i="20"/>
  <c r="C15" i="20"/>
  <c r="D15" i="20"/>
  <c r="E15" i="20"/>
  <c r="F15" i="20"/>
  <c r="G15" i="20"/>
  <c r="B16" i="20"/>
  <c r="C16" i="20"/>
  <c r="D16" i="20"/>
  <c r="E16" i="20"/>
  <c r="F16" i="20"/>
  <c r="G16" i="20"/>
  <c r="B17" i="20"/>
  <c r="H84" i="20" s="1"/>
  <c r="D17" i="20"/>
  <c r="E17" i="20"/>
  <c r="B19" i="20"/>
  <c r="H19" i="20" s="1"/>
  <c r="B20" i="20"/>
  <c r="D20" i="20"/>
  <c r="F20" i="20" s="1"/>
  <c r="E20" i="20"/>
  <c r="B21" i="20"/>
  <c r="C21" i="20" s="1"/>
  <c r="D21" i="20"/>
  <c r="E21" i="20"/>
  <c r="B22" i="20"/>
  <c r="H22" i="20" s="1"/>
  <c r="D22" i="20"/>
  <c r="E22" i="20"/>
  <c r="F22" i="20" s="1"/>
  <c r="B23" i="20"/>
  <c r="D23" i="20"/>
  <c r="F23" i="20" s="1"/>
  <c r="E23" i="20"/>
  <c r="B24" i="20"/>
  <c r="H24" i="20" s="1"/>
  <c r="C24" i="20"/>
  <c r="D24" i="20"/>
  <c r="E24" i="20"/>
  <c r="F24" i="20"/>
  <c r="G24" i="20" s="1"/>
  <c r="B25" i="20"/>
  <c r="C25" i="20" s="1"/>
  <c r="D25" i="20"/>
  <c r="E25" i="20"/>
  <c r="F25" i="20" s="1"/>
  <c r="B26" i="20"/>
  <c r="D26" i="20"/>
  <c r="E26" i="20"/>
  <c r="F26" i="20"/>
  <c r="B27" i="20"/>
  <c r="D27" i="20"/>
  <c r="F27" i="20" s="1"/>
  <c r="E27" i="20"/>
  <c r="B28" i="20"/>
  <c r="C28" i="20" s="1"/>
  <c r="D28" i="20"/>
  <c r="F28" i="20" s="1"/>
  <c r="E28" i="20"/>
  <c r="B29" i="20"/>
  <c r="C29" i="20" s="1"/>
  <c r="D29" i="20"/>
  <c r="E29" i="20"/>
  <c r="B30" i="20"/>
  <c r="H30" i="20" s="1"/>
  <c r="D30" i="20"/>
  <c r="E30" i="20"/>
  <c r="F30" i="20"/>
  <c r="C33" i="20"/>
  <c r="F33" i="20"/>
  <c r="G33" i="20"/>
  <c r="H33" i="20"/>
  <c r="H35" i="20"/>
  <c r="H41" i="20"/>
  <c r="C43" i="20"/>
  <c r="G43" i="20" s="1"/>
  <c r="F43" i="20"/>
  <c r="C46" i="20"/>
  <c r="G46" i="20" s="1"/>
  <c r="F46" i="20"/>
  <c r="H46" i="20"/>
  <c r="H50" i="20"/>
  <c r="H52" i="20"/>
  <c r="H54" i="20"/>
  <c r="C56" i="20"/>
  <c r="F56" i="20"/>
  <c r="G56" i="20" s="1"/>
  <c r="H56" i="20"/>
  <c r="C61" i="20"/>
  <c r="F61" i="20"/>
  <c r="H61" i="20"/>
  <c r="H67" i="20"/>
  <c r="C71" i="20"/>
  <c r="G71" i="20" s="1"/>
  <c r="F71" i="20"/>
  <c r="H71" i="20"/>
  <c r="C74" i="20"/>
  <c r="G74" i="20" s="1"/>
  <c r="F74" i="20"/>
  <c r="H74" i="20"/>
  <c r="H76" i="20"/>
  <c r="H77" i="20"/>
  <c r="C84" i="20"/>
  <c r="G84" i="20" s="1"/>
  <c r="F84" i="20"/>
  <c r="C87" i="20"/>
  <c r="F87" i="20"/>
  <c r="H87" i="20"/>
  <c r="H88" i="20"/>
  <c r="H89" i="20"/>
  <c r="H95" i="20"/>
  <c r="C97" i="20"/>
  <c r="F97" i="20"/>
  <c r="C100" i="20"/>
  <c r="G100" i="20" s="1"/>
  <c r="F100" i="20"/>
  <c r="H100" i="20"/>
  <c r="H104" i="20"/>
  <c r="H106" i="20"/>
  <c r="C110" i="20"/>
  <c r="F110" i="20"/>
  <c r="H110" i="20"/>
  <c r="C115" i="20"/>
  <c r="F115" i="20"/>
  <c r="H115" i="20"/>
  <c r="H119" i="20"/>
  <c r="H121" i="20"/>
  <c r="C125" i="20"/>
  <c r="F125" i="20"/>
  <c r="G125" i="20"/>
  <c r="H125" i="20"/>
  <c r="C128" i="20"/>
  <c r="G128" i="20" s="1"/>
  <c r="F128" i="20"/>
  <c r="H128" i="20"/>
  <c r="H130" i="20"/>
  <c r="H132" i="20"/>
  <c r="H136" i="20"/>
  <c r="C138" i="20"/>
  <c r="F138" i="20"/>
  <c r="B6" i="19"/>
  <c r="B7" i="19"/>
  <c r="H46" i="19" s="1"/>
  <c r="E7" i="19"/>
  <c r="B8" i="19"/>
  <c r="C8" i="19"/>
  <c r="D8" i="19"/>
  <c r="E8" i="19"/>
  <c r="B9" i="19"/>
  <c r="C9" i="19"/>
  <c r="D9" i="19"/>
  <c r="E9" i="19"/>
  <c r="B10" i="19"/>
  <c r="H36" i="19" s="1"/>
  <c r="C10" i="19"/>
  <c r="D10" i="19"/>
  <c r="E10" i="19"/>
  <c r="B11" i="19"/>
  <c r="H132" i="19" s="1"/>
  <c r="C11" i="19"/>
  <c r="D11" i="19"/>
  <c r="E11" i="19"/>
  <c r="B12" i="19"/>
  <c r="H38" i="19" s="1"/>
  <c r="C12" i="19"/>
  <c r="D12" i="19"/>
  <c r="E12" i="19"/>
  <c r="B13" i="19"/>
  <c r="H134" i="19" s="1"/>
  <c r="C13" i="19"/>
  <c r="D13" i="19"/>
  <c r="E13" i="19"/>
  <c r="B14" i="19"/>
  <c r="H53" i="19" s="1"/>
  <c r="C14" i="19"/>
  <c r="D14" i="19"/>
  <c r="E14" i="19"/>
  <c r="B15" i="19"/>
  <c r="C15" i="19"/>
  <c r="D15" i="19"/>
  <c r="E15" i="19"/>
  <c r="B16" i="19"/>
  <c r="H55" i="19" s="1"/>
  <c r="C16" i="19"/>
  <c r="D16" i="19"/>
  <c r="E16" i="19"/>
  <c r="B17" i="19"/>
  <c r="D17" i="19"/>
  <c r="E17" i="19"/>
  <c r="B19" i="19"/>
  <c r="H19" i="19"/>
  <c r="B20" i="19"/>
  <c r="D20" i="19"/>
  <c r="E20" i="19"/>
  <c r="F20" i="19"/>
  <c r="B21" i="19"/>
  <c r="H21" i="19" s="1"/>
  <c r="C21" i="19"/>
  <c r="D21" i="19"/>
  <c r="E21" i="19"/>
  <c r="B22" i="19"/>
  <c r="C22" i="19" s="1"/>
  <c r="D22" i="19"/>
  <c r="E22" i="19"/>
  <c r="B23" i="19"/>
  <c r="D23" i="19"/>
  <c r="E23" i="19"/>
  <c r="B24" i="19"/>
  <c r="H24" i="19" s="1"/>
  <c r="D24" i="19"/>
  <c r="E24" i="19"/>
  <c r="F24" i="19"/>
  <c r="B25" i="19"/>
  <c r="D25" i="19"/>
  <c r="E25" i="19"/>
  <c r="B26" i="19"/>
  <c r="C26" i="19"/>
  <c r="G26" i="19" s="1"/>
  <c r="D26" i="19"/>
  <c r="E26" i="19"/>
  <c r="F26" i="19"/>
  <c r="B27" i="19"/>
  <c r="D27" i="19"/>
  <c r="E27" i="19"/>
  <c r="F27" i="19" s="1"/>
  <c r="H27" i="19"/>
  <c r="B28" i="19"/>
  <c r="C29" i="19" s="1"/>
  <c r="D28" i="19"/>
  <c r="E28" i="19"/>
  <c r="B29" i="19"/>
  <c r="D29" i="19"/>
  <c r="E29" i="19"/>
  <c r="B30" i="19"/>
  <c r="C30" i="19" s="1"/>
  <c r="D30" i="19"/>
  <c r="F30" i="19" s="1"/>
  <c r="E30" i="19"/>
  <c r="H32" i="19"/>
  <c r="C33" i="19"/>
  <c r="F33" i="19"/>
  <c r="G33" i="19" s="1"/>
  <c r="H33" i="19"/>
  <c r="F34" i="19"/>
  <c r="G34" i="19"/>
  <c r="H34" i="19"/>
  <c r="F35" i="19"/>
  <c r="G35" i="19" s="1"/>
  <c r="F36" i="19"/>
  <c r="F37" i="19"/>
  <c r="F38" i="19"/>
  <c r="G38" i="19"/>
  <c r="F39" i="19"/>
  <c r="G39" i="19" s="1"/>
  <c r="F40" i="19"/>
  <c r="F14" i="19" s="1"/>
  <c r="F41" i="19"/>
  <c r="G41" i="19"/>
  <c r="F42" i="19"/>
  <c r="G42" i="19"/>
  <c r="H42" i="19"/>
  <c r="C43" i="19"/>
  <c r="G43" i="19" s="1"/>
  <c r="F43" i="19"/>
  <c r="H45" i="19"/>
  <c r="C46" i="19"/>
  <c r="F46" i="19"/>
  <c r="G46" i="19"/>
  <c r="F47" i="19"/>
  <c r="G47" i="19"/>
  <c r="H47" i="19"/>
  <c r="F48" i="19"/>
  <c r="G48" i="19" s="1"/>
  <c r="F49" i="19"/>
  <c r="G49" i="19" s="1"/>
  <c r="H49" i="19"/>
  <c r="F50" i="19"/>
  <c r="G50" i="19"/>
  <c r="H50" i="19"/>
  <c r="F51" i="19"/>
  <c r="G51" i="19" s="1"/>
  <c r="F52" i="19"/>
  <c r="G52" i="19" s="1"/>
  <c r="F53" i="19"/>
  <c r="G53" i="19" s="1"/>
  <c r="F54" i="19"/>
  <c r="G54" i="19"/>
  <c r="F55" i="19"/>
  <c r="G55" i="19" s="1"/>
  <c r="C56" i="19"/>
  <c r="F56" i="19"/>
  <c r="H60" i="19"/>
  <c r="C61" i="19"/>
  <c r="F61" i="19"/>
  <c r="G61" i="19"/>
  <c r="H61" i="19"/>
  <c r="F62" i="19"/>
  <c r="G62" i="19"/>
  <c r="H62" i="19"/>
  <c r="F63" i="19"/>
  <c r="G63" i="19"/>
  <c r="F64" i="19"/>
  <c r="G64" i="19" s="1"/>
  <c r="F65" i="19"/>
  <c r="G65" i="19" s="1"/>
  <c r="F66" i="19"/>
  <c r="G66" i="19"/>
  <c r="F67" i="19"/>
  <c r="G67" i="19" s="1"/>
  <c r="F68" i="19"/>
  <c r="G68" i="19" s="1"/>
  <c r="H68" i="19"/>
  <c r="F69" i="19"/>
  <c r="G69" i="19" s="1"/>
  <c r="F70" i="19"/>
  <c r="G70" i="19" s="1"/>
  <c r="C71" i="19"/>
  <c r="F71" i="19"/>
  <c r="G71" i="19"/>
  <c r="H73" i="19"/>
  <c r="C74" i="19"/>
  <c r="G74" i="19" s="1"/>
  <c r="F74" i="19"/>
  <c r="F75" i="19"/>
  <c r="G75" i="19"/>
  <c r="H75" i="19"/>
  <c r="F76" i="19"/>
  <c r="G76" i="19" s="1"/>
  <c r="F77" i="19"/>
  <c r="G77" i="19" s="1"/>
  <c r="H77" i="19"/>
  <c r="F78" i="19"/>
  <c r="G78" i="19" s="1"/>
  <c r="H78" i="19"/>
  <c r="F79" i="19"/>
  <c r="G79" i="19"/>
  <c r="H79" i="19"/>
  <c r="F80" i="19"/>
  <c r="G80" i="19"/>
  <c r="F81" i="19"/>
  <c r="G81" i="19" s="1"/>
  <c r="F82" i="19"/>
  <c r="G82" i="19"/>
  <c r="F83" i="19"/>
  <c r="G83" i="19"/>
  <c r="H83" i="19"/>
  <c r="C84" i="19"/>
  <c r="F84" i="19"/>
  <c r="H86" i="19"/>
  <c r="C87" i="19"/>
  <c r="F87" i="19"/>
  <c r="H87" i="19"/>
  <c r="F88" i="19"/>
  <c r="G88" i="19"/>
  <c r="H88" i="19"/>
  <c r="F89" i="19"/>
  <c r="G89" i="19"/>
  <c r="H89" i="19"/>
  <c r="F90" i="19"/>
  <c r="G90" i="19" s="1"/>
  <c r="F91" i="19"/>
  <c r="G91" i="19"/>
  <c r="F92" i="19"/>
  <c r="G92" i="19" s="1"/>
  <c r="H92" i="19"/>
  <c r="F93" i="19"/>
  <c r="G93" i="19" s="1"/>
  <c r="F94" i="19"/>
  <c r="G94" i="19" s="1"/>
  <c r="F95" i="19"/>
  <c r="G95" i="19"/>
  <c r="H95" i="19"/>
  <c r="F96" i="19"/>
  <c r="G96" i="19"/>
  <c r="H96" i="19"/>
  <c r="C97" i="19"/>
  <c r="F97" i="19"/>
  <c r="G97" i="19"/>
  <c r="H99" i="19"/>
  <c r="C100" i="19"/>
  <c r="G100" i="19" s="1"/>
  <c r="F100" i="19"/>
  <c r="F101" i="19"/>
  <c r="G101" i="19" s="1"/>
  <c r="H101" i="19"/>
  <c r="F102" i="19"/>
  <c r="G102" i="19" s="1"/>
  <c r="F103" i="19"/>
  <c r="G103" i="19" s="1"/>
  <c r="H103" i="19"/>
  <c r="F104" i="19"/>
  <c r="G104" i="19"/>
  <c r="H104" i="19"/>
  <c r="F105" i="19"/>
  <c r="G105" i="19"/>
  <c r="F106" i="19"/>
  <c r="G106" i="19"/>
  <c r="F107" i="19"/>
  <c r="G107" i="19" s="1"/>
  <c r="F108" i="19"/>
  <c r="G108" i="19"/>
  <c r="F109" i="19"/>
  <c r="G109" i="19"/>
  <c r="C110" i="19"/>
  <c r="F110" i="19"/>
  <c r="H114" i="19"/>
  <c r="C115" i="19"/>
  <c r="F115" i="19"/>
  <c r="G115" i="19" s="1"/>
  <c r="H115" i="19"/>
  <c r="F116" i="19"/>
  <c r="G116" i="19"/>
  <c r="H116" i="19"/>
  <c r="F117" i="19"/>
  <c r="G117" i="19" s="1"/>
  <c r="H117" i="19"/>
  <c r="F118" i="19"/>
  <c r="G118" i="19" s="1"/>
  <c r="F119" i="19"/>
  <c r="G119" i="19"/>
  <c r="F120" i="19"/>
  <c r="G120" i="19"/>
  <c r="H120" i="19"/>
  <c r="F121" i="19"/>
  <c r="G121" i="19" s="1"/>
  <c r="F122" i="19"/>
  <c r="G122" i="19" s="1"/>
  <c r="H122" i="19"/>
  <c r="F123" i="19"/>
  <c r="G123" i="19" s="1"/>
  <c r="F124" i="19"/>
  <c r="G124" i="19"/>
  <c r="H124" i="19"/>
  <c r="C125" i="19"/>
  <c r="F125" i="19"/>
  <c r="G125" i="19"/>
  <c r="H127" i="19"/>
  <c r="C128" i="19"/>
  <c r="D128" i="19"/>
  <c r="D7" i="19" s="1"/>
  <c r="F128" i="19"/>
  <c r="G128" i="19" s="1"/>
  <c r="H128" i="19"/>
  <c r="F129" i="19"/>
  <c r="G129" i="19"/>
  <c r="H129" i="19"/>
  <c r="F130" i="19"/>
  <c r="G130" i="19"/>
  <c r="F131" i="19"/>
  <c r="G131" i="19"/>
  <c r="H131" i="19"/>
  <c r="F132" i="19"/>
  <c r="G132" i="19" s="1"/>
  <c r="F133" i="19"/>
  <c r="G133" i="19"/>
  <c r="F134" i="19"/>
  <c r="G134" i="19"/>
  <c r="F135" i="19"/>
  <c r="G135" i="19" s="1"/>
  <c r="F136" i="19"/>
  <c r="G136" i="19" s="1"/>
  <c r="F137" i="19"/>
  <c r="G137" i="19" s="1"/>
  <c r="C138" i="19"/>
  <c r="F138" i="19"/>
  <c r="G138" i="19"/>
  <c r="B6" i="18"/>
  <c r="H127" i="18" s="1"/>
  <c r="B7" i="18"/>
  <c r="H115" i="18" s="1"/>
  <c r="D7" i="18"/>
  <c r="E7" i="18"/>
  <c r="B8" i="18"/>
  <c r="H75" i="18" s="1"/>
  <c r="C8" i="18"/>
  <c r="D8" i="18"/>
  <c r="E8" i="18"/>
  <c r="F8" i="18"/>
  <c r="G8" i="18"/>
  <c r="B9" i="18"/>
  <c r="H35" i="18" s="1"/>
  <c r="C9" i="18"/>
  <c r="D9" i="18"/>
  <c r="E9" i="18"/>
  <c r="F9" i="18"/>
  <c r="G9" i="18"/>
  <c r="B10" i="18"/>
  <c r="H103" i="18" s="1"/>
  <c r="C10" i="18"/>
  <c r="D10" i="18"/>
  <c r="E10" i="18"/>
  <c r="F10" i="18"/>
  <c r="G10" i="18"/>
  <c r="B11" i="18"/>
  <c r="C11" i="18"/>
  <c r="D11" i="18"/>
  <c r="E11" i="18"/>
  <c r="F11" i="18"/>
  <c r="G11" i="18"/>
  <c r="B12" i="18"/>
  <c r="H51" i="18" s="1"/>
  <c r="C12" i="18"/>
  <c r="D12" i="18"/>
  <c r="E12" i="18"/>
  <c r="F12" i="18"/>
  <c r="G12" i="18"/>
  <c r="B13" i="18"/>
  <c r="H106" i="18" s="1"/>
  <c r="C13" i="18"/>
  <c r="D13" i="18"/>
  <c r="E13" i="18"/>
  <c r="F13" i="18"/>
  <c r="G13" i="18"/>
  <c r="B14" i="18"/>
  <c r="C14" i="18"/>
  <c r="D14" i="18"/>
  <c r="E14" i="18"/>
  <c r="F14" i="18"/>
  <c r="G14" i="18"/>
  <c r="B15" i="18"/>
  <c r="C15" i="18"/>
  <c r="D15" i="18"/>
  <c r="E15" i="18"/>
  <c r="F15" i="18"/>
  <c r="G15" i="18"/>
  <c r="B16" i="18"/>
  <c r="H83" i="18" s="1"/>
  <c r="C16" i="18"/>
  <c r="D16" i="18"/>
  <c r="E16" i="18"/>
  <c r="F16" i="18"/>
  <c r="G16" i="18"/>
  <c r="B17" i="18"/>
  <c r="H43" i="18" s="1"/>
  <c r="D17" i="18"/>
  <c r="E17" i="18"/>
  <c r="B19" i="18"/>
  <c r="B20" i="18"/>
  <c r="D20" i="18"/>
  <c r="F20" i="18" s="1"/>
  <c r="E20" i="18"/>
  <c r="B21" i="18"/>
  <c r="D21" i="18"/>
  <c r="E21" i="18"/>
  <c r="F21" i="18"/>
  <c r="H21" i="18"/>
  <c r="B22" i="18"/>
  <c r="C22" i="18" s="1"/>
  <c r="D22" i="18"/>
  <c r="E22" i="18"/>
  <c r="F22" i="18" s="1"/>
  <c r="B23" i="18"/>
  <c r="D23" i="18"/>
  <c r="E23" i="18"/>
  <c r="F23" i="18"/>
  <c r="B24" i="18"/>
  <c r="D24" i="18"/>
  <c r="E24" i="18"/>
  <c r="B25" i="18"/>
  <c r="H25" i="18" s="1"/>
  <c r="D25" i="18"/>
  <c r="E25" i="18"/>
  <c r="B26" i="18"/>
  <c r="D26" i="18"/>
  <c r="E26" i="18"/>
  <c r="B27" i="18"/>
  <c r="D27" i="18"/>
  <c r="E27" i="18"/>
  <c r="F27" i="18" s="1"/>
  <c r="B28" i="18"/>
  <c r="C29" i="18" s="1"/>
  <c r="D28" i="18"/>
  <c r="E28" i="18"/>
  <c r="F28" i="18"/>
  <c r="B29" i="18"/>
  <c r="D29" i="18"/>
  <c r="F29" i="18" s="1"/>
  <c r="E29" i="18"/>
  <c r="H29" i="18"/>
  <c r="B30" i="18"/>
  <c r="D30" i="18"/>
  <c r="E30" i="18"/>
  <c r="F30" i="18" s="1"/>
  <c r="H30" i="18"/>
  <c r="C33" i="18"/>
  <c r="F33" i="18"/>
  <c r="H34" i="18"/>
  <c r="H38" i="18"/>
  <c r="H39" i="18"/>
  <c r="H42" i="18"/>
  <c r="C43" i="18"/>
  <c r="F43" i="18"/>
  <c r="G43" i="18"/>
  <c r="C46" i="18"/>
  <c r="F46" i="18"/>
  <c r="G46" i="18" s="1"/>
  <c r="H47" i="18"/>
  <c r="H48" i="18"/>
  <c r="H52" i="18"/>
  <c r="H55" i="18"/>
  <c r="C56" i="18"/>
  <c r="F56" i="18"/>
  <c r="C61" i="18"/>
  <c r="G61" i="18" s="1"/>
  <c r="F61" i="18"/>
  <c r="H62" i="18"/>
  <c r="H63" i="18"/>
  <c r="H66" i="18"/>
  <c r="H69" i="18"/>
  <c r="H70" i="18"/>
  <c r="C71" i="18"/>
  <c r="F71" i="18"/>
  <c r="G71" i="18"/>
  <c r="C74" i="18"/>
  <c r="F74" i="18"/>
  <c r="H76" i="18"/>
  <c r="H79" i="18"/>
  <c r="H80" i="18"/>
  <c r="H81" i="18"/>
  <c r="C84" i="18"/>
  <c r="F84" i="18"/>
  <c r="G84" i="18"/>
  <c r="H84" i="18"/>
  <c r="H86" i="18"/>
  <c r="C87" i="18"/>
  <c r="F87" i="18"/>
  <c r="H88" i="18"/>
  <c r="H92" i="18"/>
  <c r="H93" i="18"/>
  <c r="H96" i="18"/>
  <c r="C97" i="18"/>
  <c r="F97" i="18"/>
  <c r="G97" i="18" s="1"/>
  <c r="H97" i="18"/>
  <c r="C100" i="18"/>
  <c r="F100" i="18"/>
  <c r="G100" i="18" s="1"/>
  <c r="H101" i="18"/>
  <c r="H102" i="18"/>
  <c r="H109" i="18"/>
  <c r="C110" i="18"/>
  <c r="G110" i="18" s="1"/>
  <c r="F110" i="18"/>
  <c r="C115" i="18"/>
  <c r="F115" i="18"/>
  <c r="G115" i="18" s="1"/>
  <c r="H116" i="18"/>
  <c r="H117" i="18"/>
  <c r="H120" i="18"/>
  <c r="H124" i="18"/>
  <c r="C125" i="18"/>
  <c r="G125" i="18" s="1"/>
  <c r="F125" i="18"/>
  <c r="H125" i="18"/>
  <c r="C128" i="18"/>
  <c r="F128" i="18"/>
  <c r="H133" i="18"/>
  <c r="H134" i="18"/>
  <c r="C138" i="18"/>
  <c r="G138" i="18" s="1"/>
  <c r="F138" i="18"/>
  <c r="B6" i="17"/>
  <c r="H114" i="17" s="1"/>
  <c r="B7" i="17"/>
  <c r="H46" i="17" s="1"/>
  <c r="E7" i="17"/>
  <c r="B8" i="17"/>
  <c r="C8" i="17"/>
  <c r="D8" i="17"/>
  <c r="E8" i="17"/>
  <c r="F8" i="17"/>
  <c r="G8" i="17"/>
  <c r="B9" i="17"/>
  <c r="C9" i="17"/>
  <c r="D9" i="17"/>
  <c r="E9" i="17"/>
  <c r="F9" i="17"/>
  <c r="G9" i="17"/>
  <c r="B10" i="17"/>
  <c r="C10" i="17"/>
  <c r="D10" i="17"/>
  <c r="E10" i="17"/>
  <c r="F10" i="17"/>
  <c r="G10" i="17"/>
  <c r="B11" i="17"/>
  <c r="C11" i="17"/>
  <c r="D11" i="17"/>
  <c r="E11" i="17"/>
  <c r="F11" i="17"/>
  <c r="G11" i="17"/>
  <c r="B12" i="17"/>
  <c r="C12" i="17"/>
  <c r="D12" i="17"/>
  <c r="E12" i="17"/>
  <c r="F12" i="17"/>
  <c r="G12" i="17"/>
  <c r="B13" i="17"/>
  <c r="H39" i="17" s="1"/>
  <c r="C13" i="17"/>
  <c r="D13" i="17"/>
  <c r="E13" i="17"/>
  <c r="F13" i="17"/>
  <c r="G13" i="17"/>
  <c r="B14" i="17"/>
  <c r="C14" i="17"/>
  <c r="D14" i="17"/>
  <c r="E14" i="17"/>
  <c r="F14" i="17"/>
  <c r="G14" i="17"/>
  <c r="B15" i="17"/>
  <c r="C15" i="17"/>
  <c r="D15" i="17"/>
  <c r="E15" i="17"/>
  <c r="F15" i="17"/>
  <c r="G15" i="17"/>
  <c r="B16" i="17"/>
  <c r="C16" i="17"/>
  <c r="D16" i="17"/>
  <c r="E16" i="17"/>
  <c r="F16" i="17"/>
  <c r="G16" i="17"/>
  <c r="B17" i="17"/>
  <c r="H84" i="17" s="1"/>
  <c r="D17" i="17"/>
  <c r="E17" i="17"/>
  <c r="B19" i="17"/>
  <c r="B20" i="17"/>
  <c r="D20" i="17"/>
  <c r="E20" i="17"/>
  <c r="B21" i="17"/>
  <c r="D21" i="17"/>
  <c r="F21" i="17" s="1"/>
  <c r="E21" i="17"/>
  <c r="B22" i="17"/>
  <c r="C22" i="17" s="1"/>
  <c r="D22" i="17"/>
  <c r="E22" i="17"/>
  <c r="F22" i="17"/>
  <c r="B23" i="17"/>
  <c r="D23" i="17"/>
  <c r="F23" i="17" s="1"/>
  <c r="E23" i="17"/>
  <c r="H23" i="17"/>
  <c r="B24" i="17"/>
  <c r="C24" i="17" s="1"/>
  <c r="D24" i="17"/>
  <c r="E24" i="17"/>
  <c r="B25" i="17"/>
  <c r="D25" i="17"/>
  <c r="E25" i="17"/>
  <c r="F25" i="17"/>
  <c r="B26" i="17"/>
  <c r="H26" i="17" s="1"/>
  <c r="D26" i="17"/>
  <c r="F26" i="17" s="1"/>
  <c r="E26" i="17"/>
  <c r="B27" i="17"/>
  <c r="H27" i="17" s="1"/>
  <c r="D27" i="17"/>
  <c r="E27" i="17"/>
  <c r="B28" i="17"/>
  <c r="C28" i="17"/>
  <c r="D28" i="17"/>
  <c r="E28" i="17"/>
  <c r="B29" i="17"/>
  <c r="H29" i="17" s="1"/>
  <c r="D29" i="17"/>
  <c r="F29" i="17" s="1"/>
  <c r="E29" i="17"/>
  <c r="B30" i="17"/>
  <c r="C30" i="17"/>
  <c r="D30" i="17"/>
  <c r="E30" i="17"/>
  <c r="C33" i="17"/>
  <c r="F33" i="17"/>
  <c r="H36" i="17"/>
  <c r="H40" i="17"/>
  <c r="H41" i="17"/>
  <c r="H42" i="17"/>
  <c r="C43" i="17"/>
  <c r="F43" i="17"/>
  <c r="C46" i="17"/>
  <c r="F46" i="17"/>
  <c r="G46" i="17" s="1"/>
  <c r="H47" i="17"/>
  <c r="H49" i="17"/>
  <c r="H52" i="17"/>
  <c r="H53" i="17"/>
  <c r="C56" i="17"/>
  <c r="F56" i="17"/>
  <c r="G56" i="17" s="1"/>
  <c r="H60" i="17"/>
  <c r="C61" i="17"/>
  <c r="G61" i="17" s="1"/>
  <c r="F61" i="17"/>
  <c r="H64" i="17"/>
  <c r="H66" i="17"/>
  <c r="H68" i="17"/>
  <c r="C71" i="17"/>
  <c r="G71" i="17" s="1"/>
  <c r="F71" i="17"/>
  <c r="C74" i="17"/>
  <c r="F74" i="17"/>
  <c r="H77" i="17"/>
  <c r="H81" i="17"/>
  <c r="C84" i="17"/>
  <c r="F84" i="17"/>
  <c r="G84" i="17" s="1"/>
  <c r="C87" i="17"/>
  <c r="F87" i="17"/>
  <c r="H87" i="17"/>
  <c r="H88" i="17"/>
  <c r="H90" i="17"/>
  <c r="H94" i="17"/>
  <c r="C97" i="17"/>
  <c r="F97" i="17"/>
  <c r="C100" i="17"/>
  <c r="G100" i="17" s="1"/>
  <c r="F100" i="17"/>
  <c r="H101" i="17"/>
  <c r="H103" i="17"/>
  <c r="H107" i="17"/>
  <c r="H109" i="17"/>
  <c r="C110" i="17"/>
  <c r="F110" i="17"/>
  <c r="G110" i="17"/>
  <c r="C115" i="17"/>
  <c r="F115" i="17"/>
  <c r="G115" i="17" s="1"/>
  <c r="H118" i="17"/>
  <c r="H121" i="17"/>
  <c r="H122" i="17"/>
  <c r="C125" i="17"/>
  <c r="F125" i="17"/>
  <c r="G125" i="17"/>
  <c r="C128" i="17"/>
  <c r="D128" i="17"/>
  <c r="D7" i="17" s="1"/>
  <c r="H129" i="17"/>
  <c r="H131" i="17"/>
  <c r="H132" i="17"/>
  <c r="H135" i="17"/>
  <c r="H137" i="17"/>
  <c r="C138" i="17"/>
  <c r="F138" i="17"/>
  <c r="G138" i="17" s="1"/>
  <c r="B6" i="16"/>
  <c r="B7" i="16"/>
  <c r="H33" i="16" s="1"/>
  <c r="D7" i="16"/>
  <c r="E7" i="16"/>
  <c r="B8" i="16"/>
  <c r="C8" i="16"/>
  <c r="D8" i="16"/>
  <c r="E8" i="16"/>
  <c r="F8" i="16"/>
  <c r="G8" i="16"/>
  <c r="B9" i="16"/>
  <c r="H130" i="16" s="1"/>
  <c r="C9" i="16"/>
  <c r="D9" i="16"/>
  <c r="E9" i="16"/>
  <c r="F9" i="16"/>
  <c r="G9" i="16"/>
  <c r="B10" i="16"/>
  <c r="C10" i="16"/>
  <c r="D10" i="16"/>
  <c r="E10" i="16"/>
  <c r="F10" i="16"/>
  <c r="G10" i="16"/>
  <c r="B11" i="16"/>
  <c r="H104" i="16" s="1"/>
  <c r="C11" i="16"/>
  <c r="D11" i="16"/>
  <c r="E11" i="16"/>
  <c r="F11" i="16"/>
  <c r="G11" i="16"/>
  <c r="B12" i="16"/>
  <c r="C12" i="16"/>
  <c r="D12" i="16"/>
  <c r="E12" i="16"/>
  <c r="F12" i="16"/>
  <c r="G12" i="16"/>
  <c r="B13" i="16"/>
  <c r="H106" i="16" s="1"/>
  <c r="C13" i="16"/>
  <c r="D13" i="16"/>
  <c r="E13" i="16"/>
  <c r="F13" i="16"/>
  <c r="G13" i="16"/>
  <c r="B14" i="16"/>
  <c r="C14" i="16"/>
  <c r="D14" i="16"/>
  <c r="E14" i="16"/>
  <c r="F14" i="16"/>
  <c r="G14" i="16"/>
  <c r="B15" i="16"/>
  <c r="H95" i="16" s="1"/>
  <c r="C15" i="16"/>
  <c r="D15" i="16"/>
  <c r="E15" i="16"/>
  <c r="F15" i="16"/>
  <c r="G15" i="16"/>
  <c r="B16" i="16"/>
  <c r="C16" i="16"/>
  <c r="D16" i="16"/>
  <c r="E16" i="16"/>
  <c r="F16" i="16"/>
  <c r="G16" i="16"/>
  <c r="B17" i="16"/>
  <c r="D17" i="16"/>
  <c r="E17" i="16"/>
  <c r="B19" i="16"/>
  <c r="H19" i="16"/>
  <c r="B20" i="16"/>
  <c r="D20" i="16"/>
  <c r="E20" i="16"/>
  <c r="F20" i="16"/>
  <c r="B21" i="16"/>
  <c r="H21" i="16" s="1"/>
  <c r="D21" i="16"/>
  <c r="E21" i="16"/>
  <c r="B22" i="16"/>
  <c r="D22" i="16"/>
  <c r="E22" i="16"/>
  <c r="B23" i="16"/>
  <c r="C23" i="16" s="1"/>
  <c r="D23" i="16"/>
  <c r="E23" i="16"/>
  <c r="B24" i="16"/>
  <c r="D24" i="16"/>
  <c r="F24" i="16" s="1"/>
  <c r="E24" i="16"/>
  <c r="B25" i="16"/>
  <c r="C25" i="16" s="1"/>
  <c r="D25" i="16"/>
  <c r="E25" i="16"/>
  <c r="F25" i="16" s="1"/>
  <c r="H25" i="16"/>
  <c r="B26" i="16"/>
  <c r="D26" i="16"/>
  <c r="F26" i="16" s="1"/>
  <c r="E26" i="16"/>
  <c r="B27" i="16"/>
  <c r="D27" i="16"/>
  <c r="E27" i="16"/>
  <c r="F27" i="16" s="1"/>
  <c r="B28" i="16"/>
  <c r="D28" i="16"/>
  <c r="E28" i="16"/>
  <c r="F28" i="16"/>
  <c r="B29" i="16"/>
  <c r="H29" i="16" s="1"/>
  <c r="D29" i="16"/>
  <c r="F29" i="16" s="1"/>
  <c r="E29" i="16"/>
  <c r="B30" i="16"/>
  <c r="C30" i="16"/>
  <c r="D30" i="16"/>
  <c r="E30" i="16"/>
  <c r="H32" i="16"/>
  <c r="C33" i="16"/>
  <c r="F33" i="16"/>
  <c r="H34" i="16"/>
  <c r="H38" i="16"/>
  <c r="H42" i="16"/>
  <c r="C43" i="16"/>
  <c r="F43" i="16"/>
  <c r="H45" i="16"/>
  <c r="C46" i="16"/>
  <c r="F46" i="16"/>
  <c r="H47" i="16"/>
  <c r="H51" i="16"/>
  <c r="H55" i="16"/>
  <c r="C56" i="16"/>
  <c r="G56" i="16" s="1"/>
  <c r="F56" i="16"/>
  <c r="H60" i="16"/>
  <c r="C61" i="16"/>
  <c r="G61" i="16" s="1"/>
  <c r="F61" i="16"/>
  <c r="H62" i="16"/>
  <c r="H65" i="16"/>
  <c r="H66" i="16"/>
  <c r="H70" i="16"/>
  <c r="C71" i="16"/>
  <c r="F71" i="16"/>
  <c r="H73" i="16"/>
  <c r="C74" i="16"/>
  <c r="F74" i="16"/>
  <c r="G74" i="16" s="1"/>
  <c r="H75" i="16"/>
  <c r="H79" i="16"/>
  <c r="H83" i="16"/>
  <c r="C84" i="16"/>
  <c r="F84" i="16"/>
  <c r="H86" i="16"/>
  <c r="C87" i="16"/>
  <c r="F87" i="16"/>
  <c r="H88" i="16"/>
  <c r="H92" i="16"/>
  <c r="H96" i="16"/>
  <c r="C97" i="16"/>
  <c r="F97" i="16"/>
  <c r="G97" i="16" s="1"/>
  <c r="H99" i="16"/>
  <c r="C100" i="16"/>
  <c r="F100" i="16"/>
  <c r="H101" i="16"/>
  <c r="H105" i="16"/>
  <c r="H109" i="16"/>
  <c r="C110" i="16"/>
  <c r="G110" i="16" s="1"/>
  <c r="F110" i="16"/>
  <c r="H114" i="16"/>
  <c r="C115" i="16"/>
  <c r="G115" i="16" s="1"/>
  <c r="F115" i="16"/>
  <c r="H116" i="16"/>
  <c r="H120" i="16"/>
  <c r="H124" i="16"/>
  <c r="C125" i="16"/>
  <c r="F125" i="16"/>
  <c r="G125" i="16"/>
  <c r="H127" i="16"/>
  <c r="C128" i="16"/>
  <c r="G128" i="16" s="1"/>
  <c r="F128" i="16"/>
  <c r="H129" i="16"/>
  <c r="H133" i="16"/>
  <c r="H136" i="16"/>
  <c r="H137" i="16"/>
  <c r="C138" i="16"/>
  <c r="G138" i="16" s="1"/>
  <c r="F138" i="16"/>
  <c r="B6" i="15"/>
  <c r="B7" i="15"/>
  <c r="D7" i="15"/>
  <c r="E7" i="15"/>
  <c r="B8" i="15"/>
  <c r="H101" i="15" s="1"/>
  <c r="C8" i="15"/>
  <c r="D8" i="15"/>
  <c r="E8" i="15"/>
  <c r="F8" i="15"/>
  <c r="G8" i="15"/>
  <c r="B9" i="15"/>
  <c r="H89" i="15" s="1"/>
  <c r="C9" i="15"/>
  <c r="D9" i="15"/>
  <c r="E9" i="15"/>
  <c r="F9" i="15"/>
  <c r="G9" i="15"/>
  <c r="B10" i="15"/>
  <c r="C10" i="15"/>
  <c r="D10" i="15"/>
  <c r="E10" i="15"/>
  <c r="F10" i="15"/>
  <c r="G10" i="15"/>
  <c r="B11" i="15"/>
  <c r="H50" i="15" s="1"/>
  <c r="C11" i="15"/>
  <c r="D11" i="15"/>
  <c r="E11" i="15"/>
  <c r="F11" i="15"/>
  <c r="G11" i="15"/>
  <c r="B12" i="15"/>
  <c r="H120" i="15" s="1"/>
  <c r="C12" i="15"/>
  <c r="D12" i="15"/>
  <c r="E12" i="15"/>
  <c r="F12" i="15"/>
  <c r="G12" i="15"/>
  <c r="B13" i="15"/>
  <c r="C13" i="15"/>
  <c r="D13" i="15"/>
  <c r="E13" i="15"/>
  <c r="F13" i="15"/>
  <c r="G13" i="15"/>
  <c r="B14" i="15"/>
  <c r="C14" i="15"/>
  <c r="D14" i="15"/>
  <c r="E14" i="15"/>
  <c r="F14" i="15"/>
  <c r="G14" i="15"/>
  <c r="B15" i="15"/>
  <c r="C15" i="15"/>
  <c r="D15" i="15"/>
  <c r="E15" i="15"/>
  <c r="F15" i="15"/>
  <c r="G15" i="15"/>
  <c r="B16" i="15"/>
  <c r="C16" i="15"/>
  <c r="D16" i="15"/>
  <c r="E16" i="15"/>
  <c r="F16" i="15"/>
  <c r="G16" i="15"/>
  <c r="B17" i="15"/>
  <c r="H138" i="15" s="1"/>
  <c r="D17" i="15"/>
  <c r="E17" i="15"/>
  <c r="B19" i="15"/>
  <c r="H19" i="15" s="1"/>
  <c r="B20" i="15"/>
  <c r="D20" i="15"/>
  <c r="F20" i="15" s="1"/>
  <c r="E20" i="15"/>
  <c r="B21" i="15"/>
  <c r="D21" i="15"/>
  <c r="E21" i="15"/>
  <c r="B22" i="15"/>
  <c r="D22" i="15"/>
  <c r="E22" i="15"/>
  <c r="F22" i="15"/>
  <c r="B23" i="15"/>
  <c r="D23" i="15"/>
  <c r="F23" i="15" s="1"/>
  <c r="E23" i="15"/>
  <c r="B24" i="15"/>
  <c r="D24" i="15"/>
  <c r="E24" i="15"/>
  <c r="B25" i="15"/>
  <c r="D25" i="15"/>
  <c r="E25" i="15"/>
  <c r="B26" i="15"/>
  <c r="D26" i="15"/>
  <c r="E26" i="15"/>
  <c r="F26" i="15"/>
  <c r="B27" i="15"/>
  <c r="D27" i="15"/>
  <c r="E27" i="15"/>
  <c r="F27" i="15"/>
  <c r="H27" i="15"/>
  <c r="B28" i="15"/>
  <c r="D28" i="15"/>
  <c r="E28" i="15"/>
  <c r="B29" i="15"/>
  <c r="D29" i="15"/>
  <c r="E29" i="15"/>
  <c r="B30" i="15"/>
  <c r="H30" i="15" s="1"/>
  <c r="D30" i="15"/>
  <c r="F30" i="15" s="1"/>
  <c r="E30" i="15"/>
  <c r="H32" i="15"/>
  <c r="C33" i="15"/>
  <c r="G33" i="15" s="1"/>
  <c r="F33" i="15"/>
  <c r="H35" i="15"/>
  <c r="H36" i="15"/>
  <c r="H39" i="15"/>
  <c r="C43" i="15"/>
  <c r="F43" i="15"/>
  <c r="H43" i="15"/>
  <c r="H45" i="15"/>
  <c r="C46" i="15"/>
  <c r="F46" i="15"/>
  <c r="G46" i="15"/>
  <c r="H47" i="15"/>
  <c r="H48" i="15"/>
  <c r="H49" i="15"/>
  <c r="H52" i="15"/>
  <c r="H53" i="15"/>
  <c r="C56" i="15"/>
  <c r="F56" i="15"/>
  <c r="G56" i="15"/>
  <c r="H56" i="15"/>
  <c r="H60" i="15"/>
  <c r="C61" i="15"/>
  <c r="G61" i="15" s="1"/>
  <c r="F61" i="15"/>
  <c r="H61" i="15"/>
  <c r="H63" i="15"/>
  <c r="H67" i="15"/>
  <c r="H68" i="15"/>
  <c r="C71" i="15"/>
  <c r="F71" i="15"/>
  <c r="H71" i="15"/>
  <c r="H73" i="15"/>
  <c r="C74" i="15"/>
  <c r="F74" i="15"/>
  <c r="H74" i="15"/>
  <c r="H76" i="15"/>
  <c r="H77" i="15"/>
  <c r="H80" i="15"/>
  <c r="H81" i="15"/>
  <c r="C84" i="15"/>
  <c r="F84" i="15"/>
  <c r="G84" i="15" s="1"/>
  <c r="H84" i="15"/>
  <c r="H86" i="15"/>
  <c r="C87" i="15"/>
  <c r="F87" i="15"/>
  <c r="H88" i="15"/>
  <c r="H90" i="15"/>
  <c r="H93" i="15"/>
  <c r="C97" i="15"/>
  <c r="F97" i="15"/>
  <c r="H97" i="15"/>
  <c r="H99" i="15"/>
  <c r="C100" i="15"/>
  <c r="F100" i="15"/>
  <c r="G100" i="15"/>
  <c r="H102" i="15"/>
  <c r="H103" i="15"/>
  <c r="H106" i="15"/>
  <c r="H107" i="15"/>
  <c r="C110" i="15"/>
  <c r="F110" i="15"/>
  <c r="G110" i="15"/>
  <c r="H110" i="15"/>
  <c r="H114" i="15"/>
  <c r="C115" i="15"/>
  <c r="F115" i="15"/>
  <c r="H115" i="15"/>
  <c r="H117" i="15"/>
  <c r="H121" i="15"/>
  <c r="H122" i="15"/>
  <c r="C125" i="15"/>
  <c r="F125" i="15"/>
  <c r="H125" i="15"/>
  <c r="H127" i="15"/>
  <c r="C128" i="15"/>
  <c r="F128" i="15"/>
  <c r="G128" i="15" s="1"/>
  <c r="H128" i="15"/>
  <c r="H130" i="15"/>
  <c r="H131" i="15"/>
  <c r="H134" i="15"/>
  <c r="H135" i="15"/>
  <c r="C138" i="15"/>
  <c r="F138" i="15"/>
  <c r="G138" i="15"/>
  <c r="B6" i="14"/>
  <c r="B7" i="14"/>
  <c r="H61" i="14" s="1"/>
  <c r="D7" i="14"/>
  <c r="E7" i="14"/>
  <c r="B8" i="14"/>
  <c r="H34" i="14" s="1"/>
  <c r="D8" i="14"/>
  <c r="E8" i="14"/>
  <c r="B9" i="14"/>
  <c r="D9" i="14"/>
  <c r="E9" i="14"/>
  <c r="B10" i="14"/>
  <c r="H36" i="14" s="1"/>
  <c r="D10" i="14"/>
  <c r="E10" i="14"/>
  <c r="B11" i="14"/>
  <c r="H65" i="14" s="1"/>
  <c r="D11" i="14"/>
  <c r="E11" i="14"/>
  <c r="B12" i="14"/>
  <c r="D12" i="14"/>
  <c r="E12" i="14"/>
  <c r="B13" i="14"/>
  <c r="D13" i="14"/>
  <c r="E13" i="14"/>
  <c r="B14" i="14"/>
  <c r="H40" i="14" s="1"/>
  <c r="D14" i="14"/>
  <c r="E14" i="14"/>
  <c r="B15" i="14"/>
  <c r="H69" i="14" s="1"/>
  <c r="D15" i="14"/>
  <c r="E15" i="14"/>
  <c r="B16" i="14"/>
  <c r="H109" i="14" s="1"/>
  <c r="D16" i="14"/>
  <c r="E16" i="14"/>
  <c r="B17" i="14"/>
  <c r="H110" i="14" s="1"/>
  <c r="D17" i="14"/>
  <c r="E17" i="14"/>
  <c r="B19" i="14"/>
  <c r="B20" i="14"/>
  <c r="D20" i="14"/>
  <c r="F20" i="14" s="1"/>
  <c r="E20" i="14"/>
  <c r="B21" i="14"/>
  <c r="H21" i="14" s="1"/>
  <c r="D21" i="14"/>
  <c r="F21" i="14" s="1"/>
  <c r="E21" i="14"/>
  <c r="B22" i="14"/>
  <c r="D22" i="14"/>
  <c r="E22" i="14"/>
  <c r="H22" i="14"/>
  <c r="B23" i="14"/>
  <c r="C23" i="14" s="1"/>
  <c r="D23" i="14"/>
  <c r="E23" i="14"/>
  <c r="F23" i="14"/>
  <c r="H23" i="14"/>
  <c r="B24" i="14"/>
  <c r="D24" i="14"/>
  <c r="F24" i="14" s="1"/>
  <c r="E24" i="14"/>
  <c r="B25" i="14"/>
  <c r="D25" i="14"/>
  <c r="E25" i="14"/>
  <c r="F25" i="14" s="1"/>
  <c r="B26" i="14"/>
  <c r="H26" i="14" s="1"/>
  <c r="D26" i="14"/>
  <c r="F26" i="14" s="1"/>
  <c r="E26" i="14"/>
  <c r="B27" i="14"/>
  <c r="H27" i="14" s="1"/>
  <c r="D27" i="14"/>
  <c r="E27" i="14"/>
  <c r="B28" i="14"/>
  <c r="D28" i="14"/>
  <c r="E28" i="14"/>
  <c r="F28" i="14"/>
  <c r="B29" i="14"/>
  <c r="H29" i="14" s="1"/>
  <c r="D29" i="14"/>
  <c r="E29" i="14"/>
  <c r="F29" i="14"/>
  <c r="B30" i="14"/>
  <c r="D30" i="14"/>
  <c r="E30" i="14"/>
  <c r="F30" i="14"/>
  <c r="C33" i="14"/>
  <c r="F33" i="14"/>
  <c r="C34" i="14"/>
  <c r="F34" i="14"/>
  <c r="C35" i="14"/>
  <c r="F35" i="14"/>
  <c r="H35" i="14"/>
  <c r="C36" i="14"/>
  <c r="F36" i="14"/>
  <c r="G36" i="14"/>
  <c r="C37" i="14"/>
  <c r="F37" i="14"/>
  <c r="C38" i="14"/>
  <c r="F38" i="14"/>
  <c r="G38" i="14"/>
  <c r="C39" i="14"/>
  <c r="G39" i="14" s="1"/>
  <c r="F39" i="14"/>
  <c r="H39" i="14"/>
  <c r="C40" i="14"/>
  <c r="F40" i="14"/>
  <c r="C41" i="14"/>
  <c r="F41" i="14"/>
  <c r="C42" i="14"/>
  <c r="G42" i="14" s="1"/>
  <c r="F42" i="14"/>
  <c r="C43" i="14"/>
  <c r="F43" i="14"/>
  <c r="H43" i="14"/>
  <c r="C46" i="14"/>
  <c r="F46" i="14"/>
  <c r="C47" i="14"/>
  <c r="G47" i="14" s="1"/>
  <c r="F47" i="14"/>
  <c r="H47" i="14"/>
  <c r="C48" i="14"/>
  <c r="F48" i="14"/>
  <c r="H48" i="14"/>
  <c r="C49" i="14"/>
  <c r="G49" i="14" s="1"/>
  <c r="F49" i="14"/>
  <c r="C50" i="14"/>
  <c r="F50" i="14"/>
  <c r="C51" i="14"/>
  <c r="G51" i="14" s="1"/>
  <c r="F51" i="14"/>
  <c r="H51" i="14"/>
  <c r="C52" i="14"/>
  <c r="G52" i="14" s="1"/>
  <c r="F52" i="14"/>
  <c r="H52" i="14"/>
  <c r="C53" i="14"/>
  <c r="F53" i="14"/>
  <c r="G53" i="14" s="1"/>
  <c r="C54" i="14"/>
  <c r="F54" i="14"/>
  <c r="C55" i="14"/>
  <c r="G55" i="14" s="1"/>
  <c r="F55" i="14"/>
  <c r="C56" i="14"/>
  <c r="F56" i="14"/>
  <c r="F17" i="14" s="1"/>
  <c r="C61" i="14"/>
  <c r="G61" i="14" s="1"/>
  <c r="F61" i="14"/>
  <c r="C62" i="14"/>
  <c r="F62" i="14"/>
  <c r="C63" i="14"/>
  <c r="G63" i="14" s="1"/>
  <c r="F63" i="14"/>
  <c r="H63" i="14"/>
  <c r="C64" i="14"/>
  <c r="F64" i="14"/>
  <c r="C65" i="14"/>
  <c r="F65" i="14"/>
  <c r="G65" i="14" s="1"/>
  <c r="C66" i="14"/>
  <c r="G66" i="14" s="1"/>
  <c r="F66" i="14"/>
  <c r="C67" i="14"/>
  <c r="F67" i="14"/>
  <c r="G67" i="14"/>
  <c r="H67" i="14"/>
  <c r="C68" i="14"/>
  <c r="G68" i="14" s="1"/>
  <c r="F68" i="14"/>
  <c r="C69" i="14"/>
  <c r="G69" i="14" s="1"/>
  <c r="F69" i="14"/>
  <c r="C70" i="14"/>
  <c r="F70" i="14"/>
  <c r="C71" i="14"/>
  <c r="G71" i="14" s="1"/>
  <c r="F71" i="14"/>
  <c r="H71" i="14"/>
  <c r="H73" i="14"/>
  <c r="C74" i="14"/>
  <c r="F74" i="14"/>
  <c r="G74" i="14" s="1"/>
  <c r="C75" i="14"/>
  <c r="F75" i="14"/>
  <c r="G75" i="14" s="1"/>
  <c r="H75" i="14"/>
  <c r="C76" i="14"/>
  <c r="F76" i="14"/>
  <c r="H76" i="14"/>
  <c r="C77" i="14"/>
  <c r="F77" i="14"/>
  <c r="G77" i="14"/>
  <c r="H77" i="14"/>
  <c r="C78" i="14"/>
  <c r="F78" i="14"/>
  <c r="G78" i="14" s="1"/>
  <c r="C79" i="14"/>
  <c r="G79" i="14" s="1"/>
  <c r="F79" i="14"/>
  <c r="C80" i="14"/>
  <c r="F80" i="14"/>
  <c r="G80" i="14" s="1"/>
  <c r="H80" i="14"/>
  <c r="C81" i="14"/>
  <c r="G81" i="14" s="1"/>
  <c r="F81" i="14"/>
  <c r="H81" i="14"/>
  <c r="C82" i="14"/>
  <c r="F82" i="14"/>
  <c r="G82" i="14" s="1"/>
  <c r="C83" i="14"/>
  <c r="F83" i="14"/>
  <c r="G83" i="14"/>
  <c r="H83" i="14"/>
  <c r="C84" i="14"/>
  <c r="F84" i="14"/>
  <c r="G84" i="14" s="1"/>
  <c r="H84" i="14"/>
  <c r="C87" i="14"/>
  <c r="G87" i="14" s="1"/>
  <c r="F87" i="14"/>
  <c r="C88" i="14"/>
  <c r="F88" i="14"/>
  <c r="C89" i="14"/>
  <c r="F89" i="14"/>
  <c r="G89" i="14" s="1"/>
  <c r="H89" i="14"/>
  <c r="C90" i="14"/>
  <c r="G90" i="14" s="1"/>
  <c r="F90" i="14"/>
  <c r="C91" i="14"/>
  <c r="F91" i="14"/>
  <c r="G91" i="14" s="1"/>
  <c r="C92" i="14"/>
  <c r="G92" i="14" s="1"/>
  <c r="F92" i="14"/>
  <c r="C93" i="14"/>
  <c r="F93" i="14"/>
  <c r="G93" i="14" s="1"/>
  <c r="H93" i="14"/>
  <c r="C94" i="14"/>
  <c r="F94" i="14"/>
  <c r="C95" i="14"/>
  <c r="F95" i="14"/>
  <c r="C96" i="14"/>
  <c r="F96" i="14"/>
  <c r="C97" i="14"/>
  <c r="F97" i="14"/>
  <c r="C100" i="14"/>
  <c r="F100" i="14"/>
  <c r="C101" i="14"/>
  <c r="F101" i="14"/>
  <c r="H101" i="14"/>
  <c r="C102" i="14"/>
  <c r="G102" i="14" s="1"/>
  <c r="F102" i="14"/>
  <c r="H102" i="14"/>
  <c r="C103" i="14"/>
  <c r="F103" i="14"/>
  <c r="H103" i="14"/>
  <c r="C104" i="14"/>
  <c r="F104" i="14"/>
  <c r="C105" i="14"/>
  <c r="G105" i="14" s="1"/>
  <c r="F105" i="14"/>
  <c r="C106" i="14"/>
  <c r="F106" i="14"/>
  <c r="G106" i="14"/>
  <c r="H106" i="14"/>
  <c r="C107" i="14"/>
  <c r="F107" i="14"/>
  <c r="H107" i="14"/>
  <c r="C108" i="14"/>
  <c r="F108" i="14"/>
  <c r="G108" i="14"/>
  <c r="C109" i="14"/>
  <c r="G109" i="14" s="1"/>
  <c r="F109" i="14"/>
  <c r="C110" i="14"/>
  <c r="G110" i="14" s="1"/>
  <c r="F110" i="14"/>
  <c r="H114" i="14"/>
  <c r="C115" i="14"/>
  <c r="G115" i="14" s="1"/>
  <c r="F115" i="14"/>
  <c r="C116" i="14"/>
  <c r="F116" i="14"/>
  <c r="G116" i="14" s="1"/>
  <c r="H116" i="14"/>
  <c r="C117" i="14"/>
  <c r="F117" i="14"/>
  <c r="H117" i="14"/>
  <c r="C118" i="14"/>
  <c r="F118" i="14"/>
  <c r="G118" i="14"/>
  <c r="H118" i="14"/>
  <c r="C119" i="14"/>
  <c r="G119" i="14" s="1"/>
  <c r="F119" i="14"/>
  <c r="C120" i="14"/>
  <c r="G120" i="14" s="1"/>
  <c r="F120" i="14"/>
  <c r="C121" i="14"/>
  <c r="G121" i="14" s="1"/>
  <c r="F121" i="14"/>
  <c r="H121" i="14"/>
  <c r="C122" i="14"/>
  <c r="F122" i="14"/>
  <c r="G122" i="14"/>
  <c r="H122" i="14"/>
  <c r="C123" i="14"/>
  <c r="F123" i="14"/>
  <c r="C124" i="14"/>
  <c r="G124" i="14" s="1"/>
  <c r="F124" i="14"/>
  <c r="H124" i="14"/>
  <c r="C125" i="14"/>
  <c r="G125" i="14" s="1"/>
  <c r="F125" i="14"/>
  <c r="C128" i="14"/>
  <c r="G128" i="14" s="1"/>
  <c r="F128" i="14"/>
  <c r="C129" i="14"/>
  <c r="F129" i="14"/>
  <c r="G129" i="14" s="1"/>
  <c r="C130" i="14"/>
  <c r="F130" i="14"/>
  <c r="G130" i="14"/>
  <c r="H130" i="14"/>
  <c r="C131" i="14"/>
  <c r="F131" i="14"/>
  <c r="C132" i="14"/>
  <c r="G132" i="14" s="1"/>
  <c r="F132" i="14"/>
  <c r="C133" i="14"/>
  <c r="F133" i="14"/>
  <c r="C134" i="14"/>
  <c r="F134" i="14"/>
  <c r="G134" i="14"/>
  <c r="H134" i="14"/>
  <c r="C135" i="14"/>
  <c r="F135" i="14"/>
  <c r="C136" i="14"/>
  <c r="G136" i="14" s="1"/>
  <c r="F136" i="14"/>
  <c r="H136" i="14"/>
  <c r="C137" i="14"/>
  <c r="F137" i="14"/>
  <c r="G137" i="14" s="1"/>
  <c r="C138" i="14"/>
  <c r="F138" i="14"/>
  <c r="G138" i="14"/>
  <c r="H138" i="14"/>
  <c r="B6" i="13"/>
  <c r="H73" i="13" s="1"/>
  <c r="B7" i="13"/>
  <c r="H46" i="13" s="1"/>
  <c r="D7" i="13"/>
  <c r="E7" i="13"/>
  <c r="B8" i="13"/>
  <c r="C8" i="13"/>
  <c r="D8" i="13"/>
  <c r="E8" i="13"/>
  <c r="F8" i="13"/>
  <c r="G8" i="13"/>
  <c r="B9" i="13"/>
  <c r="H35" i="13" s="1"/>
  <c r="C9" i="13"/>
  <c r="D9" i="13"/>
  <c r="E9" i="13"/>
  <c r="F9" i="13"/>
  <c r="G9" i="13"/>
  <c r="B10" i="13"/>
  <c r="H77" i="13" s="1"/>
  <c r="C10" i="13"/>
  <c r="D10" i="13"/>
  <c r="E10" i="13"/>
  <c r="F10" i="13"/>
  <c r="G10" i="13"/>
  <c r="B11" i="13"/>
  <c r="H78" i="13" s="1"/>
  <c r="C11" i="13"/>
  <c r="D11" i="13"/>
  <c r="E11" i="13"/>
  <c r="F11" i="13"/>
  <c r="G11" i="13"/>
  <c r="B12" i="13"/>
  <c r="C12" i="13"/>
  <c r="D12" i="13"/>
  <c r="E12" i="13"/>
  <c r="F12" i="13"/>
  <c r="G12" i="13"/>
  <c r="B13" i="13"/>
  <c r="H67" i="13" s="1"/>
  <c r="C13" i="13"/>
  <c r="D13" i="13"/>
  <c r="E13" i="13"/>
  <c r="F13" i="13"/>
  <c r="G13" i="13"/>
  <c r="B14" i="13"/>
  <c r="H40" i="13" s="1"/>
  <c r="C14" i="13"/>
  <c r="D14" i="13"/>
  <c r="E14" i="13"/>
  <c r="F14" i="13"/>
  <c r="G14" i="13"/>
  <c r="B15" i="13"/>
  <c r="H54" i="13" s="1"/>
  <c r="C15" i="13"/>
  <c r="D15" i="13"/>
  <c r="E15" i="13"/>
  <c r="F15" i="13"/>
  <c r="G15" i="13"/>
  <c r="B16" i="13"/>
  <c r="C16" i="13"/>
  <c r="D16" i="13"/>
  <c r="E16" i="13"/>
  <c r="F16" i="13"/>
  <c r="G16" i="13"/>
  <c r="B17" i="13"/>
  <c r="H43" i="13" s="1"/>
  <c r="D17" i="13"/>
  <c r="E17" i="13"/>
  <c r="B19" i="13"/>
  <c r="H19" i="13"/>
  <c r="B20" i="13"/>
  <c r="H20" i="13" s="1"/>
  <c r="D20" i="13"/>
  <c r="E20" i="13"/>
  <c r="B21" i="13"/>
  <c r="C21" i="13" s="1"/>
  <c r="D21" i="13"/>
  <c r="E21" i="13"/>
  <c r="B22" i="13"/>
  <c r="C22" i="13" s="1"/>
  <c r="D22" i="13"/>
  <c r="E22" i="13"/>
  <c r="F22" i="13"/>
  <c r="B23" i="13"/>
  <c r="D23" i="13"/>
  <c r="F23" i="13" s="1"/>
  <c r="E23" i="13"/>
  <c r="B24" i="13"/>
  <c r="C24" i="13" s="1"/>
  <c r="D24" i="13"/>
  <c r="F24" i="13" s="1"/>
  <c r="E24" i="13"/>
  <c r="H24" i="13"/>
  <c r="B25" i="13"/>
  <c r="C25" i="13" s="1"/>
  <c r="G25" i="13" s="1"/>
  <c r="D25" i="13"/>
  <c r="E25" i="13"/>
  <c r="F25" i="13"/>
  <c r="B26" i="13"/>
  <c r="C27" i="13" s="1"/>
  <c r="D26" i="13"/>
  <c r="E26" i="13"/>
  <c r="B27" i="13"/>
  <c r="H27" i="13" s="1"/>
  <c r="D27" i="13"/>
  <c r="E27" i="13"/>
  <c r="B28" i="13"/>
  <c r="H28" i="13" s="1"/>
  <c r="C28" i="13"/>
  <c r="D28" i="13"/>
  <c r="F28" i="13" s="1"/>
  <c r="E28" i="13"/>
  <c r="B29" i="13"/>
  <c r="C29" i="13" s="1"/>
  <c r="D29" i="13"/>
  <c r="F29" i="13" s="1"/>
  <c r="E29" i="13"/>
  <c r="B30" i="13"/>
  <c r="H30" i="13" s="1"/>
  <c r="C30" i="13"/>
  <c r="D30" i="13"/>
  <c r="E30" i="13"/>
  <c r="H32" i="13"/>
  <c r="C33" i="13"/>
  <c r="F33" i="13"/>
  <c r="G33" i="13"/>
  <c r="H33" i="13"/>
  <c r="H36" i="13"/>
  <c r="H41" i="13"/>
  <c r="C43" i="13"/>
  <c r="F43" i="13"/>
  <c r="C46" i="13"/>
  <c r="F46" i="13"/>
  <c r="G46" i="13" s="1"/>
  <c r="H49" i="13"/>
  <c r="H53" i="13"/>
  <c r="C56" i="13"/>
  <c r="G56" i="13" s="1"/>
  <c r="F56" i="13"/>
  <c r="H56" i="13"/>
  <c r="H60" i="13"/>
  <c r="C61" i="13"/>
  <c r="G61" i="13" s="1"/>
  <c r="F61" i="13"/>
  <c r="H64" i="13"/>
  <c r="H68" i="13"/>
  <c r="C71" i="13"/>
  <c r="F71" i="13"/>
  <c r="G71" i="13"/>
  <c r="C74" i="13"/>
  <c r="G74" i="13" s="1"/>
  <c r="F74" i="13"/>
  <c r="H81" i="13"/>
  <c r="C84" i="13"/>
  <c r="F84" i="13"/>
  <c r="H86" i="13"/>
  <c r="C87" i="13"/>
  <c r="G87" i="13" s="1"/>
  <c r="F87" i="13"/>
  <c r="H87" i="13"/>
  <c r="H88" i="13"/>
  <c r="H90" i="13"/>
  <c r="H95" i="13"/>
  <c r="C97" i="13"/>
  <c r="G97" i="13" s="1"/>
  <c r="F97" i="13"/>
  <c r="C100" i="13"/>
  <c r="F100" i="13"/>
  <c r="G100" i="13" s="1"/>
  <c r="H103" i="13"/>
  <c r="H107" i="13"/>
  <c r="C110" i="13"/>
  <c r="G110" i="13" s="1"/>
  <c r="F110" i="13"/>
  <c r="H110" i="13"/>
  <c r="H114" i="13"/>
  <c r="C115" i="13"/>
  <c r="G115" i="13" s="1"/>
  <c r="F115" i="13"/>
  <c r="H118" i="13"/>
  <c r="H122" i="13"/>
  <c r="C125" i="13"/>
  <c r="F125" i="13"/>
  <c r="G125" i="13"/>
  <c r="C128" i="13"/>
  <c r="G128" i="13" s="1"/>
  <c r="F128" i="13"/>
  <c r="H135" i="13"/>
  <c r="C138" i="13"/>
  <c r="F138" i="13"/>
  <c r="B6" i="12"/>
  <c r="H86" i="12" s="1"/>
  <c r="B7" i="12"/>
  <c r="H46" i="12" s="1"/>
  <c r="D7" i="12"/>
  <c r="E7" i="12"/>
  <c r="B8" i="12"/>
  <c r="H129" i="12" s="1"/>
  <c r="C8" i="12"/>
  <c r="D8" i="12"/>
  <c r="E8" i="12"/>
  <c r="F8" i="12"/>
  <c r="G8" i="12"/>
  <c r="B9" i="12"/>
  <c r="C9" i="12"/>
  <c r="D9" i="12"/>
  <c r="E9" i="12"/>
  <c r="F9" i="12"/>
  <c r="G9" i="12"/>
  <c r="B10" i="12"/>
  <c r="H118" i="12" s="1"/>
  <c r="C10" i="12"/>
  <c r="D10" i="12"/>
  <c r="E10" i="12"/>
  <c r="F10" i="12"/>
  <c r="G10" i="12"/>
  <c r="B11" i="12"/>
  <c r="H132" i="12" s="1"/>
  <c r="C11" i="12"/>
  <c r="D11" i="12"/>
  <c r="E11" i="12"/>
  <c r="F11" i="12"/>
  <c r="G11" i="12"/>
  <c r="B12" i="12"/>
  <c r="H79" i="12" s="1"/>
  <c r="C12" i="12"/>
  <c r="D12" i="12"/>
  <c r="E12" i="12"/>
  <c r="F12" i="12"/>
  <c r="G12" i="12"/>
  <c r="B13" i="12"/>
  <c r="C13" i="12"/>
  <c r="D13" i="12"/>
  <c r="E13" i="12"/>
  <c r="F13" i="12"/>
  <c r="G13" i="12"/>
  <c r="B14" i="12"/>
  <c r="H68" i="12" s="1"/>
  <c r="C14" i="12"/>
  <c r="D14" i="12"/>
  <c r="E14" i="12"/>
  <c r="F14" i="12"/>
  <c r="G14" i="12"/>
  <c r="B15" i="12"/>
  <c r="H69" i="12" s="1"/>
  <c r="C15" i="12"/>
  <c r="D15" i="12"/>
  <c r="E15" i="12"/>
  <c r="F15" i="12"/>
  <c r="G15" i="12"/>
  <c r="B16" i="12"/>
  <c r="H137" i="12" s="1"/>
  <c r="C16" i="12"/>
  <c r="D16" i="12"/>
  <c r="E16" i="12"/>
  <c r="F16" i="12"/>
  <c r="G16" i="12"/>
  <c r="B17" i="12"/>
  <c r="D17" i="12"/>
  <c r="E17" i="12"/>
  <c r="B19" i="12"/>
  <c r="H19" i="12" s="1"/>
  <c r="B20" i="12"/>
  <c r="D20" i="12"/>
  <c r="F20" i="12" s="1"/>
  <c r="E20" i="12"/>
  <c r="B21" i="12"/>
  <c r="D21" i="12"/>
  <c r="E21" i="12"/>
  <c r="F21" i="12" s="1"/>
  <c r="B22" i="12"/>
  <c r="D22" i="12"/>
  <c r="F22" i="12" s="1"/>
  <c r="E22" i="12"/>
  <c r="B23" i="12"/>
  <c r="C23" i="12" s="1"/>
  <c r="D23" i="12"/>
  <c r="E23" i="12"/>
  <c r="B24" i="12"/>
  <c r="H24" i="12" s="1"/>
  <c r="C24" i="12"/>
  <c r="D24" i="12"/>
  <c r="E24" i="12"/>
  <c r="F24" i="12"/>
  <c r="B25" i="12"/>
  <c r="D25" i="12"/>
  <c r="E25" i="12"/>
  <c r="F25" i="12"/>
  <c r="B26" i="12"/>
  <c r="C26" i="12" s="1"/>
  <c r="D26" i="12"/>
  <c r="E26" i="12"/>
  <c r="F26" i="12" s="1"/>
  <c r="B27" i="12"/>
  <c r="C27" i="12" s="1"/>
  <c r="D27" i="12"/>
  <c r="E27" i="12"/>
  <c r="B28" i="12"/>
  <c r="D28" i="12"/>
  <c r="F28" i="12" s="1"/>
  <c r="E28" i="12"/>
  <c r="B29" i="12"/>
  <c r="D29" i="12"/>
  <c r="E29" i="12"/>
  <c r="F29" i="12" s="1"/>
  <c r="B30" i="12"/>
  <c r="C30" i="12" s="1"/>
  <c r="D30" i="12"/>
  <c r="E30" i="12"/>
  <c r="C33" i="12"/>
  <c r="F33" i="12"/>
  <c r="H33" i="12"/>
  <c r="H34" i="12"/>
  <c r="H37" i="12"/>
  <c r="H41" i="12"/>
  <c r="C43" i="12"/>
  <c r="F43" i="12"/>
  <c r="H45" i="12"/>
  <c r="C46" i="12"/>
  <c r="G46" i="12" s="1"/>
  <c r="F46" i="12"/>
  <c r="H49" i="12"/>
  <c r="H50" i="12"/>
  <c r="H54" i="12"/>
  <c r="C56" i="12"/>
  <c r="G56" i="12" s="1"/>
  <c r="F56" i="12"/>
  <c r="H60" i="12"/>
  <c r="C61" i="12"/>
  <c r="G61" i="12" s="1"/>
  <c r="F61" i="12"/>
  <c r="H64" i="12"/>
  <c r="H65" i="12"/>
  <c r="C71" i="12"/>
  <c r="G71" i="12" s="1"/>
  <c r="F71" i="12"/>
  <c r="C74" i="12"/>
  <c r="F74" i="12"/>
  <c r="G74" i="12"/>
  <c r="H74" i="12"/>
  <c r="H77" i="12"/>
  <c r="H78" i="12"/>
  <c r="H83" i="12"/>
  <c r="C84" i="12"/>
  <c r="F84" i="12"/>
  <c r="C87" i="12"/>
  <c r="G87" i="12" s="1"/>
  <c r="F87" i="12"/>
  <c r="H88" i="12"/>
  <c r="H91" i="12"/>
  <c r="C97" i="12"/>
  <c r="G97" i="12" s="1"/>
  <c r="F97" i="12"/>
  <c r="C100" i="12"/>
  <c r="F100" i="12"/>
  <c r="H100" i="12"/>
  <c r="H104" i="12"/>
  <c r="C110" i="12"/>
  <c r="G110" i="12" s="1"/>
  <c r="F110" i="12"/>
  <c r="C115" i="12"/>
  <c r="G115" i="12" s="1"/>
  <c r="F115" i="12"/>
  <c r="H119" i="12"/>
  <c r="H120" i="12"/>
  <c r="H123" i="12"/>
  <c r="C125" i="12"/>
  <c r="F125" i="12"/>
  <c r="C128" i="12"/>
  <c r="D128" i="12"/>
  <c r="F128" i="12"/>
  <c r="G128" i="12"/>
  <c r="H128" i="12"/>
  <c r="H135" i="12"/>
  <c r="H136" i="12"/>
  <c r="C138" i="12"/>
  <c r="G138" i="12" s="1"/>
  <c r="F138" i="12"/>
  <c r="B6" i="11"/>
  <c r="H60" i="11" s="1"/>
  <c r="B7" i="11"/>
  <c r="D7" i="11"/>
  <c r="E7" i="11"/>
  <c r="B8" i="11"/>
  <c r="H62" i="11" s="1"/>
  <c r="C8" i="11"/>
  <c r="D8" i="11"/>
  <c r="E8" i="11"/>
  <c r="F8" i="11"/>
  <c r="G8" i="11"/>
  <c r="B9" i="11"/>
  <c r="H63" i="11" s="1"/>
  <c r="C9" i="11"/>
  <c r="D9" i="11"/>
  <c r="E9" i="11"/>
  <c r="F9" i="11"/>
  <c r="G9" i="11"/>
  <c r="B10" i="11"/>
  <c r="H77" i="11" s="1"/>
  <c r="C10" i="11"/>
  <c r="D10" i="11"/>
  <c r="E10" i="11"/>
  <c r="F10" i="11"/>
  <c r="G10" i="11"/>
  <c r="B11" i="11"/>
  <c r="C11" i="11"/>
  <c r="D11" i="11"/>
  <c r="E11" i="11"/>
  <c r="F11" i="11"/>
  <c r="G11" i="11"/>
  <c r="B12" i="11"/>
  <c r="H79" i="11" s="1"/>
  <c r="C12" i="11"/>
  <c r="D12" i="11"/>
  <c r="E12" i="11"/>
  <c r="F12" i="11"/>
  <c r="G12" i="11"/>
  <c r="B13" i="11"/>
  <c r="H67" i="11" s="1"/>
  <c r="C13" i="11"/>
  <c r="D13" i="11"/>
  <c r="E13" i="11"/>
  <c r="F13" i="11"/>
  <c r="G13" i="11"/>
  <c r="B14" i="11"/>
  <c r="H107" i="11" s="1"/>
  <c r="C14" i="11"/>
  <c r="D14" i="11"/>
  <c r="E14" i="11"/>
  <c r="F14" i="11"/>
  <c r="G14" i="11"/>
  <c r="B15" i="11"/>
  <c r="C15" i="11"/>
  <c r="D15" i="11"/>
  <c r="E15" i="11"/>
  <c r="F15" i="11"/>
  <c r="G15" i="11"/>
  <c r="B16" i="11"/>
  <c r="H55" i="11" s="1"/>
  <c r="C16" i="11"/>
  <c r="D16" i="11"/>
  <c r="E16" i="11"/>
  <c r="F16" i="11"/>
  <c r="G16" i="11"/>
  <c r="B17" i="11"/>
  <c r="H125" i="11" s="1"/>
  <c r="D17" i="11"/>
  <c r="E17" i="11"/>
  <c r="B19" i="11"/>
  <c r="H19" i="11" s="1"/>
  <c r="B20" i="11"/>
  <c r="D20" i="11"/>
  <c r="F20" i="11" s="1"/>
  <c r="E20" i="11"/>
  <c r="B21" i="11"/>
  <c r="C21" i="11" s="1"/>
  <c r="D21" i="11"/>
  <c r="F21" i="11" s="1"/>
  <c r="E21" i="11"/>
  <c r="H21" i="11"/>
  <c r="B22" i="11"/>
  <c r="C22" i="11" s="1"/>
  <c r="D22" i="11"/>
  <c r="E22" i="11"/>
  <c r="F22" i="11" s="1"/>
  <c r="B23" i="11"/>
  <c r="D23" i="11"/>
  <c r="E23" i="11"/>
  <c r="B24" i="11"/>
  <c r="D24" i="11"/>
  <c r="E24" i="11"/>
  <c r="F24" i="11" s="1"/>
  <c r="B25" i="11"/>
  <c r="C25" i="11" s="1"/>
  <c r="D25" i="11"/>
  <c r="E25" i="11"/>
  <c r="B26" i="11"/>
  <c r="H26" i="11" s="1"/>
  <c r="D26" i="11"/>
  <c r="E26" i="11"/>
  <c r="B27" i="11"/>
  <c r="C27" i="11" s="1"/>
  <c r="D27" i="11"/>
  <c r="E27" i="11"/>
  <c r="F27" i="11" s="1"/>
  <c r="H27" i="11"/>
  <c r="B28" i="11"/>
  <c r="H28" i="11" s="1"/>
  <c r="D28" i="11"/>
  <c r="E28" i="11"/>
  <c r="F28" i="11" s="1"/>
  <c r="B29" i="11"/>
  <c r="D29" i="11"/>
  <c r="E29" i="11"/>
  <c r="F29" i="11"/>
  <c r="B30" i="11"/>
  <c r="C30" i="11" s="1"/>
  <c r="G30" i="11" s="1"/>
  <c r="D30" i="11"/>
  <c r="E30" i="11"/>
  <c r="F30" i="11"/>
  <c r="H30" i="11"/>
  <c r="C33" i="11"/>
  <c r="F33" i="11"/>
  <c r="H37" i="11"/>
  <c r="H38" i="11"/>
  <c r="H39" i="11"/>
  <c r="H42" i="11"/>
  <c r="C43" i="11"/>
  <c r="F43" i="11"/>
  <c r="H45" i="11"/>
  <c r="C46" i="11"/>
  <c r="G46" i="11" s="1"/>
  <c r="F46" i="11"/>
  <c r="H47" i="11"/>
  <c r="H48" i="11"/>
  <c r="H52" i="11"/>
  <c r="H53" i="11"/>
  <c r="C56" i="11"/>
  <c r="F56" i="11"/>
  <c r="H56" i="11"/>
  <c r="C61" i="11"/>
  <c r="F61" i="11"/>
  <c r="G61" i="11"/>
  <c r="H61" i="11"/>
  <c r="H69" i="11"/>
  <c r="H70" i="11"/>
  <c r="C71" i="11"/>
  <c r="G71" i="11" s="1"/>
  <c r="F71" i="11"/>
  <c r="H71" i="11"/>
  <c r="C74" i="11"/>
  <c r="F74" i="11"/>
  <c r="H75" i="11"/>
  <c r="H76" i="11"/>
  <c r="H80" i="11"/>
  <c r="C84" i="11"/>
  <c r="F84" i="11"/>
  <c r="G84" i="11"/>
  <c r="H84" i="11"/>
  <c r="C87" i="11"/>
  <c r="F87" i="11"/>
  <c r="H90" i="11"/>
  <c r="H92" i="11"/>
  <c r="H93" i="11"/>
  <c r="H96" i="11"/>
  <c r="C97" i="11"/>
  <c r="G97" i="11" s="1"/>
  <c r="F97" i="11"/>
  <c r="H97" i="11"/>
  <c r="H99" i="11"/>
  <c r="C100" i="11"/>
  <c r="G100" i="11" s="1"/>
  <c r="F100" i="11"/>
  <c r="H101" i="11"/>
  <c r="H102" i="11"/>
  <c r="H104" i="11"/>
  <c r="H105" i="11"/>
  <c r="H106" i="11"/>
  <c r="C110" i="11"/>
  <c r="G110" i="11" s="1"/>
  <c r="F110" i="11"/>
  <c r="H114" i="11"/>
  <c r="C115" i="11"/>
  <c r="G115" i="11" s="1"/>
  <c r="F115" i="11"/>
  <c r="H116" i="11"/>
  <c r="H117" i="11"/>
  <c r="H121" i="11"/>
  <c r="H122" i="11"/>
  <c r="H123" i="11"/>
  <c r="C125" i="11"/>
  <c r="G125" i="11" s="1"/>
  <c r="F125" i="11"/>
  <c r="C128" i="11"/>
  <c r="F128" i="11"/>
  <c r="H136" i="11"/>
  <c r="H137" i="11"/>
  <c r="C138" i="11"/>
  <c r="F138" i="11"/>
  <c r="G138" i="11"/>
  <c r="H138" i="11"/>
  <c r="B6" i="10"/>
  <c r="B7" i="10"/>
  <c r="D7" i="10"/>
  <c r="E7" i="10"/>
  <c r="B8" i="10"/>
  <c r="C8" i="10"/>
  <c r="D8" i="10"/>
  <c r="E8" i="10"/>
  <c r="B9" i="10"/>
  <c r="C9" i="10"/>
  <c r="D9" i="10"/>
  <c r="E9" i="10"/>
  <c r="B10" i="10"/>
  <c r="H77" i="10" s="1"/>
  <c r="C10" i="10"/>
  <c r="D10" i="10"/>
  <c r="E10" i="10"/>
  <c r="B11" i="10"/>
  <c r="C11" i="10"/>
  <c r="D11" i="10"/>
  <c r="E11" i="10"/>
  <c r="B12" i="10"/>
  <c r="C12" i="10"/>
  <c r="D12" i="10"/>
  <c r="E12" i="10"/>
  <c r="B13" i="10"/>
  <c r="C13" i="10"/>
  <c r="D13" i="10"/>
  <c r="E13" i="10"/>
  <c r="B14" i="10"/>
  <c r="C14" i="10"/>
  <c r="D14" i="10"/>
  <c r="E14" i="10"/>
  <c r="B15" i="10"/>
  <c r="H123" i="10" s="1"/>
  <c r="C15" i="10"/>
  <c r="D15" i="10"/>
  <c r="E15" i="10"/>
  <c r="B16" i="10"/>
  <c r="C16" i="10"/>
  <c r="D16" i="10"/>
  <c r="E16" i="10"/>
  <c r="B17" i="10"/>
  <c r="H97" i="10" s="1"/>
  <c r="D17" i="10"/>
  <c r="E17" i="10"/>
  <c r="B19" i="10"/>
  <c r="H19" i="10" s="1"/>
  <c r="B20" i="10"/>
  <c r="C20" i="10" s="1"/>
  <c r="D20" i="10"/>
  <c r="E20" i="10"/>
  <c r="H20" i="10"/>
  <c r="B21" i="10"/>
  <c r="C21" i="10" s="1"/>
  <c r="D21" i="10"/>
  <c r="E21" i="10"/>
  <c r="F21" i="10" s="1"/>
  <c r="B22" i="10"/>
  <c r="H22" i="10" s="1"/>
  <c r="D22" i="10"/>
  <c r="F22" i="10" s="1"/>
  <c r="E22" i="10"/>
  <c r="B23" i="10"/>
  <c r="C23" i="10" s="1"/>
  <c r="D23" i="10"/>
  <c r="F23" i="10" s="1"/>
  <c r="E23" i="10"/>
  <c r="B24" i="10"/>
  <c r="H24" i="10" s="1"/>
  <c r="C24" i="10"/>
  <c r="G24" i="10" s="1"/>
  <c r="D24" i="10"/>
  <c r="F24" i="10" s="1"/>
  <c r="E24" i="10"/>
  <c r="B25" i="10"/>
  <c r="D25" i="10"/>
  <c r="F25" i="10" s="1"/>
  <c r="E25" i="10"/>
  <c r="B26" i="10"/>
  <c r="H26" i="10" s="1"/>
  <c r="D26" i="10"/>
  <c r="E26" i="10"/>
  <c r="B27" i="10"/>
  <c r="H27" i="10" s="1"/>
  <c r="D27" i="10"/>
  <c r="F27" i="10" s="1"/>
  <c r="E27" i="10"/>
  <c r="B28" i="10"/>
  <c r="H28" i="10" s="1"/>
  <c r="C28" i="10"/>
  <c r="D28" i="10"/>
  <c r="E28" i="10"/>
  <c r="B29" i="10"/>
  <c r="D29" i="10"/>
  <c r="E29" i="10"/>
  <c r="B30" i="10"/>
  <c r="D30" i="10"/>
  <c r="F30" i="10" s="1"/>
  <c r="E30" i="10"/>
  <c r="H32" i="10"/>
  <c r="C33" i="10"/>
  <c r="G33" i="10" s="1"/>
  <c r="F33" i="10"/>
  <c r="H33" i="10"/>
  <c r="F34" i="10"/>
  <c r="F35" i="10"/>
  <c r="H35" i="10"/>
  <c r="F36" i="10"/>
  <c r="F10" i="10" s="1"/>
  <c r="G36" i="10"/>
  <c r="H36" i="10"/>
  <c r="F37" i="10"/>
  <c r="H37" i="10"/>
  <c r="F38" i="10"/>
  <c r="F39" i="10"/>
  <c r="G39" i="10" s="1"/>
  <c r="H39" i="10"/>
  <c r="F40" i="10"/>
  <c r="G40" i="10" s="1"/>
  <c r="H40" i="10"/>
  <c r="F41" i="10"/>
  <c r="F42" i="10"/>
  <c r="G42" i="10" s="1"/>
  <c r="C43" i="10"/>
  <c r="F43" i="10"/>
  <c r="C46" i="10"/>
  <c r="F46" i="10"/>
  <c r="H46" i="10"/>
  <c r="F47" i="10"/>
  <c r="G47" i="10" s="1"/>
  <c r="F48" i="10"/>
  <c r="G48" i="10" s="1"/>
  <c r="H48" i="10"/>
  <c r="F49" i="10"/>
  <c r="G49" i="10" s="1"/>
  <c r="F50" i="10"/>
  <c r="G50" i="10" s="1"/>
  <c r="H50" i="10"/>
  <c r="F51" i="10"/>
  <c r="G51" i="10" s="1"/>
  <c r="F52" i="10"/>
  <c r="G52" i="10" s="1"/>
  <c r="H52" i="10"/>
  <c r="F53" i="10"/>
  <c r="G53" i="10" s="1"/>
  <c r="H53" i="10"/>
  <c r="F54" i="10"/>
  <c r="G54" i="10" s="1"/>
  <c r="H54" i="10"/>
  <c r="F55" i="10"/>
  <c r="G55" i="10" s="1"/>
  <c r="C56" i="10"/>
  <c r="F56" i="10"/>
  <c r="G56" i="10" s="1"/>
  <c r="H60" i="10"/>
  <c r="C61" i="10"/>
  <c r="F61" i="10"/>
  <c r="H61" i="10"/>
  <c r="F62" i="10"/>
  <c r="G62" i="10"/>
  <c r="F63" i="10"/>
  <c r="G63" i="10" s="1"/>
  <c r="H63" i="10"/>
  <c r="F64" i="10"/>
  <c r="G64" i="10"/>
  <c r="H64" i="10"/>
  <c r="F65" i="10"/>
  <c r="G65" i="10" s="1"/>
  <c r="H65" i="10"/>
  <c r="F66" i="10"/>
  <c r="G66" i="10" s="1"/>
  <c r="F67" i="10"/>
  <c r="G67" i="10" s="1"/>
  <c r="H67" i="10"/>
  <c r="F68" i="10"/>
  <c r="G68" i="10"/>
  <c r="H68" i="10"/>
  <c r="F69" i="10"/>
  <c r="G69" i="10" s="1"/>
  <c r="F70" i="10"/>
  <c r="G70" i="10" s="1"/>
  <c r="C71" i="10"/>
  <c r="F71" i="10"/>
  <c r="H71" i="10"/>
  <c r="C74" i="10"/>
  <c r="G74" i="10" s="1"/>
  <c r="F74" i="10"/>
  <c r="H74" i="10"/>
  <c r="F75" i="10"/>
  <c r="G75" i="10" s="1"/>
  <c r="F76" i="10"/>
  <c r="G76" i="10" s="1"/>
  <c r="H76" i="10"/>
  <c r="F77" i="10"/>
  <c r="G77" i="10" s="1"/>
  <c r="F78" i="10"/>
  <c r="G78" i="10" s="1"/>
  <c r="H78" i="10"/>
  <c r="F79" i="10"/>
  <c r="G79" i="10" s="1"/>
  <c r="F80" i="10"/>
  <c r="G80" i="10" s="1"/>
  <c r="H80" i="10"/>
  <c r="F81" i="10"/>
  <c r="G81" i="10" s="1"/>
  <c r="H81" i="10"/>
  <c r="F82" i="10"/>
  <c r="G82" i="10" s="1"/>
  <c r="F83" i="10"/>
  <c r="G83" i="10" s="1"/>
  <c r="C84" i="10"/>
  <c r="F84" i="10"/>
  <c r="G84" i="10" s="1"/>
  <c r="H84" i="10"/>
  <c r="H86" i="10"/>
  <c r="C87" i="10"/>
  <c r="F87" i="10"/>
  <c r="H87" i="10"/>
  <c r="F88" i="10"/>
  <c r="G88" i="10" s="1"/>
  <c r="F89" i="10"/>
  <c r="G89" i="10" s="1"/>
  <c r="H89" i="10"/>
  <c r="F90" i="10"/>
  <c r="G90" i="10" s="1"/>
  <c r="H90" i="10"/>
  <c r="F91" i="10"/>
  <c r="G91" i="10" s="1"/>
  <c r="H91" i="10"/>
  <c r="F92" i="10"/>
  <c r="G92" i="10" s="1"/>
  <c r="F93" i="10"/>
  <c r="G93" i="10"/>
  <c r="H93" i="10"/>
  <c r="F94" i="10"/>
  <c r="G94" i="10"/>
  <c r="H94" i="10"/>
  <c r="F95" i="10"/>
  <c r="G95" i="10" s="1"/>
  <c r="F96" i="10"/>
  <c r="G96" i="10" s="1"/>
  <c r="C97" i="10"/>
  <c r="G97" i="10" s="1"/>
  <c r="F97" i="10"/>
  <c r="C100" i="10"/>
  <c r="F100" i="10"/>
  <c r="H100" i="10"/>
  <c r="F101" i="10"/>
  <c r="G101" i="10" s="1"/>
  <c r="F102" i="10"/>
  <c r="G102" i="10"/>
  <c r="H102" i="10"/>
  <c r="F103" i="10"/>
  <c r="G103" i="10"/>
  <c r="H103" i="10"/>
  <c r="F104" i="10"/>
  <c r="G104" i="10" s="1"/>
  <c r="H104" i="10"/>
  <c r="F105" i="10"/>
  <c r="G105" i="10"/>
  <c r="F106" i="10"/>
  <c r="G106" i="10" s="1"/>
  <c r="H106" i="10"/>
  <c r="F107" i="10"/>
  <c r="G107" i="10" s="1"/>
  <c r="H107" i="10"/>
  <c r="F108" i="10"/>
  <c r="G108" i="10" s="1"/>
  <c r="F109" i="10"/>
  <c r="G109" i="10" s="1"/>
  <c r="C110" i="10"/>
  <c r="F110" i="10"/>
  <c r="H114" i="10"/>
  <c r="C115" i="10"/>
  <c r="G115" i="10" s="1"/>
  <c r="F115" i="10"/>
  <c r="H115" i="10"/>
  <c r="F116" i="10"/>
  <c r="G116" i="10" s="1"/>
  <c r="F117" i="10"/>
  <c r="G117" i="10" s="1"/>
  <c r="H117" i="10"/>
  <c r="F118" i="10"/>
  <c r="G118" i="10" s="1"/>
  <c r="F119" i="10"/>
  <c r="G119" i="10" s="1"/>
  <c r="H119" i="10"/>
  <c r="F120" i="10"/>
  <c r="G120" i="10" s="1"/>
  <c r="F121" i="10"/>
  <c r="G121" i="10"/>
  <c r="H121" i="10"/>
  <c r="F122" i="10"/>
  <c r="G122" i="10" s="1"/>
  <c r="H122" i="10"/>
  <c r="F123" i="10"/>
  <c r="G123" i="10" s="1"/>
  <c r="F124" i="10"/>
  <c r="G124" i="10"/>
  <c r="C125" i="10"/>
  <c r="G125" i="10" s="1"/>
  <c r="F125" i="10"/>
  <c r="C128" i="10"/>
  <c r="F128" i="10"/>
  <c r="H128" i="10"/>
  <c r="F129" i="10"/>
  <c r="G129" i="10" s="1"/>
  <c r="F130" i="10"/>
  <c r="G130" i="10" s="1"/>
  <c r="H130" i="10"/>
  <c r="F131" i="10"/>
  <c r="G131" i="10"/>
  <c r="H131" i="10"/>
  <c r="F132" i="10"/>
  <c r="G132" i="10" s="1"/>
  <c r="H132" i="10"/>
  <c r="F133" i="10"/>
  <c r="G133" i="10" s="1"/>
  <c r="F134" i="10"/>
  <c r="G134" i="10" s="1"/>
  <c r="H134" i="10"/>
  <c r="F135" i="10"/>
  <c r="G135" i="10"/>
  <c r="H135" i="10"/>
  <c r="F136" i="10"/>
  <c r="G136" i="10" s="1"/>
  <c r="F137" i="10"/>
  <c r="G137" i="10" s="1"/>
  <c r="C138" i="10"/>
  <c r="F138" i="10"/>
  <c r="G138" i="10"/>
  <c r="H138" i="10"/>
  <c r="B6" i="9"/>
  <c r="B7" i="9"/>
  <c r="D7" i="9"/>
  <c r="E7" i="9"/>
  <c r="B8" i="9"/>
  <c r="C8" i="9"/>
  <c r="D8" i="9"/>
  <c r="E8" i="9"/>
  <c r="F8" i="9"/>
  <c r="G8" i="9"/>
  <c r="B9" i="9"/>
  <c r="H117" i="9" s="1"/>
  <c r="C9" i="9"/>
  <c r="D9" i="9"/>
  <c r="E9" i="9"/>
  <c r="F9" i="9"/>
  <c r="G9" i="9"/>
  <c r="B10" i="9"/>
  <c r="H36" i="9" s="1"/>
  <c r="C10" i="9"/>
  <c r="D10" i="9"/>
  <c r="E10" i="9"/>
  <c r="F10" i="9"/>
  <c r="G10" i="9"/>
  <c r="B11" i="9"/>
  <c r="H78" i="9" s="1"/>
  <c r="C11" i="9"/>
  <c r="D11" i="9"/>
  <c r="E11" i="9"/>
  <c r="F11" i="9"/>
  <c r="G11" i="9"/>
  <c r="B12" i="9"/>
  <c r="C12" i="9"/>
  <c r="D12" i="9"/>
  <c r="E12" i="9"/>
  <c r="F12" i="9"/>
  <c r="G12" i="9"/>
  <c r="B13" i="9"/>
  <c r="H39" i="9" s="1"/>
  <c r="C13" i="9"/>
  <c r="D13" i="9"/>
  <c r="E13" i="9"/>
  <c r="F13" i="9"/>
  <c r="G13" i="9"/>
  <c r="B14" i="9"/>
  <c r="H53" i="9" s="1"/>
  <c r="C14" i="9"/>
  <c r="D14" i="9"/>
  <c r="E14" i="9"/>
  <c r="F14" i="9"/>
  <c r="G14" i="9"/>
  <c r="B15" i="9"/>
  <c r="H95" i="9" s="1"/>
  <c r="C15" i="9"/>
  <c r="D15" i="9"/>
  <c r="E15" i="9"/>
  <c r="F15" i="9"/>
  <c r="G15" i="9"/>
  <c r="B16" i="9"/>
  <c r="C16" i="9"/>
  <c r="D16" i="9"/>
  <c r="E16" i="9"/>
  <c r="F16" i="9"/>
  <c r="G16" i="9"/>
  <c r="B17" i="9"/>
  <c r="H110" i="9" s="1"/>
  <c r="D17" i="9"/>
  <c r="E17" i="9"/>
  <c r="B19" i="9"/>
  <c r="B20" i="9"/>
  <c r="H20" i="9" s="1"/>
  <c r="C20" i="9"/>
  <c r="D20" i="9"/>
  <c r="F20" i="9" s="1"/>
  <c r="E20" i="9"/>
  <c r="B21" i="9"/>
  <c r="H21" i="9" s="1"/>
  <c r="D21" i="9"/>
  <c r="F21" i="9" s="1"/>
  <c r="E21" i="9"/>
  <c r="B22" i="9"/>
  <c r="C23" i="9" s="1"/>
  <c r="D22" i="9"/>
  <c r="F22" i="9" s="1"/>
  <c r="E22" i="9"/>
  <c r="B23" i="9"/>
  <c r="D23" i="9"/>
  <c r="F23" i="9" s="1"/>
  <c r="E23" i="9"/>
  <c r="H23" i="9"/>
  <c r="B24" i="9"/>
  <c r="C24" i="9" s="1"/>
  <c r="D24" i="9"/>
  <c r="E24" i="9"/>
  <c r="F24" i="9" s="1"/>
  <c r="G24" i="9" s="1"/>
  <c r="B25" i="9"/>
  <c r="D25" i="9"/>
  <c r="E25" i="9"/>
  <c r="F25" i="9" s="1"/>
  <c r="H25" i="9"/>
  <c r="B26" i="9"/>
  <c r="D26" i="9"/>
  <c r="F26" i="9" s="1"/>
  <c r="E26" i="9"/>
  <c r="B27" i="9"/>
  <c r="D27" i="9"/>
  <c r="E27" i="9"/>
  <c r="B28" i="9"/>
  <c r="C28" i="9" s="1"/>
  <c r="D28" i="9"/>
  <c r="F28" i="9" s="1"/>
  <c r="E28" i="9"/>
  <c r="B29" i="9"/>
  <c r="H29" i="9" s="1"/>
  <c r="D29" i="9"/>
  <c r="E29" i="9"/>
  <c r="B30" i="9"/>
  <c r="D30" i="9"/>
  <c r="E30" i="9"/>
  <c r="C33" i="9"/>
  <c r="G33" i="9" s="1"/>
  <c r="F33" i="9"/>
  <c r="H33" i="9"/>
  <c r="H34" i="9"/>
  <c r="H38" i="9"/>
  <c r="H42" i="9"/>
  <c r="C43" i="9"/>
  <c r="G43" i="9" s="1"/>
  <c r="F43" i="9"/>
  <c r="C46" i="9"/>
  <c r="F46" i="9"/>
  <c r="H46" i="9"/>
  <c r="H47" i="9"/>
  <c r="H50" i="9"/>
  <c r="H51" i="9"/>
  <c r="H55" i="9"/>
  <c r="C56" i="9"/>
  <c r="F56" i="9"/>
  <c r="C61" i="9"/>
  <c r="F61" i="9"/>
  <c r="H61" i="9"/>
  <c r="H62" i="9"/>
  <c r="H64" i="9"/>
  <c r="H66" i="9"/>
  <c r="H69" i="9"/>
  <c r="H70" i="9"/>
  <c r="C71" i="9"/>
  <c r="F71" i="9"/>
  <c r="C74" i="9"/>
  <c r="F74" i="9"/>
  <c r="H74" i="9"/>
  <c r="H75" i="9"/>
  <c r="H76" i="9"/>
  <c r="H77" i="9"/>
  <c r="H79" i="9"/>
  <c r="H80" i="9"/>
  <c r="H81" i="9"/>
  <c r="H83" i="9"/>
  <c r="C84" i="9"/>
  <c r="F84" i="9"/>
  <c r="C87" i="9"/>
  <c r="G87" i="9" s="1"/>
  <c r="F87" i="9"/>
  <c r="H87" i="9"/>
  <c r="H88" i="9"/>
  <c r="H92" i="9"/>
  <c r="H94" i="9"/>
  <c r="H96" i="9"/>
  <c r="C97" i="9"/>
  <c r="G97" i="9" s="1"/>
  <c r="F97" i="9"/>
  <c r="C100" i="9"/>
  <c r="F100" i="9"/>
  <c r="G100" i="9" s="1"/>
  <c r="H100" i="9"/>
  <c r="H101" i="9"/>
  <c r="H102" i="9"/>
  <c r="H103" i="9"/>
  <c r="H105" i="9"/>
  <c r="H106" i="9"/>
  <c r="H107" i="9"/>
  <c r="H109" i="9"/>
  <c r="C110" i="9"/>
  <c r="G110" i="9" s="1"/>
  <c r="F110" i="9"/>
  <c r="C115" i="9"/>
  <c r="G115" i="9" s="1"/>
  <c r="F115" i="9"/>
  <c r="H115" i="9"/>
  <c r="H116" i="9"/>
  <c r="H118" i="9"/>
  <c r="H120" i="9"/>
  <c r="H122" i="9"/>
  <c r="H124" i="9"/>
  <c r="C125" i="9"/>
  <c r="G125" i="9" s="1"/>
  <c r="F125" i="9"/>
  <c r="C128" i="9"/>
  <c r="F128" i="9"/>
  <c r="H128" i="9"/>
  <c r="H129" i="9"/>
  <c r="H130" i="9"/>
  <c r="H131" i="9"/>
  <c r="H133" i="9"/>
  <c r="H134" i="9"/>
  <c r="H135" i="9"/>
  <c r="H137" i="9"/>
  <c r="C138" i="9"/>
  <c r="F138" i="9"/>
  <c r="B6" i="8"/>
  <c r="H60" i="8" s="1"/>
  <c r="B7" i="8"/>
  <c r="H33" i="8" s="1"/>
  <c r="D7" i="8"/>
  <c r="E7" i="8"/>
  <c r="B8" i="8"/>
  <c r="H62" i="8" s="1"/>
  <c r="C8" i="8"/>
  <c r="D8" i="8"/>
  <c r="E8" i="8"/>
  <c r="F8" i="8"/>
  <c r="G8" i="8"/>
  <c r="B9" i="8"/>
  <c r="H63" i="8" s="1"/>
  <c r="C9" i="8"/>
  <c r="D9" i="8"/>
  <c r="E9" i="8"/>
  <c r="F9" i="8"/>
  <c r="G9" i="8"/>
  <c r="B10" i="8"/>
  <c r="H90" i="8" s="1"/>
  <c r="C10" i="8"/>
  <c r="D10" i="8"/>
  <c r="E10" i="8"/>
  <c r="F10" i="8"/>
  <c r="G10" i="8"/>
  <c r="B11" i="8"/>
  <c r="H65" i="8" s="1"/>
  <c r="C11" i="8"/>
  <c r="D11" i="8"/>
  <c r="E11" i="8"/>
  <c r="F11" i="8"/>
  <c r="G11" i="8"/>
  <c r="B12" i="8"/>
  <c r="H38" i="8" s="1"/>
  <c r="C12" i="8"/>
  <c r="D12" i="8"/>
  <c r="E12" i="8"/>
  <c r="F12" i="8"/>
  <c r="G12" i="8"/>
  <c r="B13" i="8"/>
  <c r="H39" i="8" s="1"/>
  <c r="C13" i="8"/>
  <c r="D13" i="8"/>
  <c r="E13" i="8"/>
  <c r="F13" i="8"/>
  <c r="G13" i="8"/>
  <c r="B14" i="8"/>
  <c r="H40" i="8" s="1"/>
  <c r="C14" i="8"/>
  <c r="D14" i="8"/>
  <c r="E14" i="8"/>
  <c r="F14" i="8"/>
  <c r="G14" i="8"/>
  <c r="B15" i="8"/>
  <c r="H41" i="8" s="1"/>
  <c r="C15" i="8"/>
  <c r="D15" i="8"/>
  <c r="E15" i="8"/>
  <c r="F15" i="8"/>
  <c r="G15" i="8"/>
  <c r="B16" i="8"/>
  <c r="H70" i="8" s="1"/>
  <c r="C16" i="8"/>
  <c r="D16" i="8"/>
  <c r="E16" i="8"/>
  <c r="F16" i="8"/>
  <c r="G16" i="8"/>
  <c r="B17" i="8"/>
  <c r="H110" i="8" s="1"/>
  <c r="D17" i="8"/>
  <c r="E17" i="8"/>
  <c r="B19" i="8"/>
  <c r="H19" i="8"/>
  <c r="B20" i="8"/>
  <c r="D20" i="8"/>
  <c r="E20" i="8"/>
  <c r="B21" i="8"/>
  <c r="H21" i="8" s="1"/>
  <c r="D21" i="8"/>
  <c r="E21" i="8"/>
  <c r="F21" i="8"/>
  <c r="B22" i="8"/>
  <c r="C22" i="8" s="1"/>
  <c r="D22" i="8"/>
  <c r="E22" i="8"/>
  <c r="B23" i="8"/>
  <c r="C23" i="8" s="1"/>
  <c r="D23" i="8"/>
  <c r="E23" i="8"/>
  <c r="H23" i="8"/>
  <c r="B24" i="8"/>
  <c r="D24" i="8"/>
  <c r="E24" i="8"/>
  <c r="F24" i="8" s="1"/>
  <c r="B25" i="8"/>
  <c r="H25" i="8" s="1"/>
  <c r="D25" i="8"/>
  <c r="E25" i="8"/>
  <c r="F25" i="8"/>
  <c r="B26" i="8"/>
  <c r="C26" i="8" s="1"/>
  <c r="G26" i="8" s="1"/>
  <c r="D26" i="8"/>
  <c r="F26" i="8" s="1"/>
  <c r="E26" i="8"/>
  <c r="B27" i="8"/>
  <c r="H27" i="8" s="1"/>
  <c r="C27" i="8"/>
  <c r="D27" i="8"/>
  <c r="F27" i="8" s="1"/>
  <c r="E27" i="8"/>
  <c r="B28" i="8"/>
  <c r="D28" i="8"/>
  <c r="E28" i="8"/>
  <c r="F28" i="8" s="1"/>
  <c r="B29" i="8"/>
  <c r="H29" i="8" s="1"/>
  <c r="C29" i="8"/>
  <c r="G29" i="8" s="1"/>
  <c r="D29" i="8"/>
  <c r="E29" i="8"/>
  <c r="F29" i="8"/>
  <c r="B30" i="8"/>
  <c r="C30" i="8" s="1"/>
  <c r="D30" i="8"/>
  <c r="E30" i="8"/>
  <c r="C33" i="8"/>
  <c r="F33" i="8"/>
  <c r="H34" i="8"/>
  <c r="H36" i="8"/>
  <c r="H42" i="8"/>
  <c r="C43" i="8"/>
  <c r="C17" i="8" s="1"/>
  <c r="F43" i="8"/>
  <c r="F17" i="8" s="1"/>
  <c r="H45" i="8"/>
  <c r="C46" i="8"/>
  <c r="F46" i="8"/>
  <c r="H46" i="8"/>
  <c r="H47" i="8"/>
  <c r="H50" i="8"/>
  <c r="H51" i="8"/>
  <c r="H53" i="8"/>
  <c r="H55" i="8"/>
  <c r="C56" i="8"/>
  <c r="G56" i="8" s="1"/>
  <c r="F56" i="8"/>
  <c r="H56" i="8"/>
  <c r="C61" i="8"/>
  <c r="F61" i="8"/>
  <c r="H64" i="8"/>
  <c r="H66" i="8"/>
  <c r="C71" i="8"/>
  <c r="F71" i="8"/>
  <c r="H73" i="8"/>
  <c r="C74" i="8"/>
  <c r="G74" i="8" s="1"/>
  <c r="F74" i="8"/>
  <c r="H74" i="8"/>
  <c r="H75" i="8"/>
  <c r="H79" i="8"/>
  <c r="H81" i="8"/>
  <c r="H83" i="8"/>
  <c r="C84" i="8"/>
  <c r="G84" i="8" s="1"/>
  <c r="F84" i="8"/>
  <c r="C87" i="8"/>
  <c r="F87" i="8"/>
  <c r="G87" i="8"/>
  <c r="H88" i="8"/>
  <c r="H93" i="8"/>
  <c r="H94" i="8"/>
  <c r="H96" i="8"/>
  <c r="C97" i="8"/>
  <c r="F97" i="8"/>
  <c r="H99" i="8"/>
  <c r="C100" i="8"/>
  <c r="G100" i="8" s="1"/>
  <c r="F100" i="8"/>
  <c r="H100" i="8"/>
  <c r="H101" i="8"/>
  <c r="H105" i="8"/>
  <c r="H107" i="8"/>
  <c r="H109" i="8"/>
  <c r="C110" i="8"/>
  <c r="G110" i="8" s="1"/>
  <c r="F110" i="8"/>
  <c r="C115" i="8"/>
  <c r="F115" i="8"/>
  <c r="G115" i="8" s="1"/>
  <c r="H117" i="8"/>
  <c r="H118" i="8"/>
  <c r="H120" i="8"/>
  <c r="H122" i="8"/>
  <c r="C125" i="8"/>
  <c r="G125" i="8" s="1"/>
  <c r="F125" i="8"/>
  <c r="C128" i="8"/>
  <c r="F128" i="8"/>
  <c r="H128" i="8"/>
  <c r="H129" i="8"/>
  <c r="H131" i="8"/>
  <c r="H133" i="8"/>
  <c r="H136" i="8"/>
  <c r="H137" i="8"/>
  <c r="C138" i="8"/>
  <c r="F138" i="8"/>
  <c r="G138" i="8"/>
  <c r="B6" i="7"/>
  <c r="H86" i="7" s="1"/>
  <c r="B7" i="7"/>
  <c r="D7" i="7"/>
  <c r="E7" i="7"/>
  <c r="B8" i="7"/>
  <c r="H75" i="7" s="1"/>
  <c r="C8" i="7"/>
  <c r="D8" i="7"/>
  <c r="E8" i="7"/>
  <c r="F8" i="7"/>
  <c r="G8" i="7"/>
  <c r="B9" i="7"/>
  <c r="H63" i="7" s="1"/>
  <c r="C9" i="7"/>
  <c r="D9" i="7"/>
  <c r="E9" i="7"/>
  <c r="F9" i="7"/>
  <c r="G9" i="7"/>
  <c r="B10" i="7"/>
  <c r="H49" i="7" s="1"/>
  <c r="C10" i="7"/>
  <c r="D10" i="7"/>
  <c r="E10" i="7"/>
  <c r="F10" i="7"/>
  <c r="G10" i="7"/>
  <c r="B11" i="7"/>
  <c r="C11" i="7"/>
  <c r="D11" i="7"/>
  <c r="E11" i="7"/>
  <c r="F11" i="7"/>
  <c r="G11" i="7"/>
  <c r="B12" i="7"/>
  <c r="H51" i="7" s="1"/>
  <c r="C12" i="7"/>
  <c r="D12" i="7"/>
  <c r="E12" i="7"/>
  <c r="F12" i="7"/>
  <c r="G12" i="7"/>
  <c r="B13" i="7"/>
  <c r="H39" i="7" s="1"/>
  <c r="C13" i="7"/>
  <c r="D13" i="7"/>
  <c r="E13" i="7"/>
  <c r="F13" i="7"/>
  <c r="G13" i="7"/>
  <c r="B14" i="7"/>
  <c r="H81" i="7" s="1"/>
  <c r="C14" i="7"/>
  <c r="D14" i="7"/>
  <c r="E14" i="7"/>
  <c r="F14" i="7"/>
  <c r="G14" i="7"/>
  <c r="B15" i="7"/>
  <c r="C15" i="7"/>
  <c r="D15" i="7"/>
  <c r="E15" i="7"/>
  <c r="F15" i="7"/>
  <c r="G15" i="7"/>
  <c r="B16" i="7"/>
  <c r="H83" i="7" s="1"/>
  <c r="C16" i="7"/>
  <c r="D16" i="7"/>
  <c r="E16" i="7"/>
  <c r="F16" i="7"/>
  <c r="G16" i="7"/>
  <c r="B17" i="7"/>
  <c r="H84" i="7" s="1"/>
  <c r="D17" i="7"/>
  <c r="E17" i="7"/>
  <c r="B19" i="7"/>
  <c r="B20" i="7"/>
  <c r="D20" i="7"/>
  <c r="F20" i="7" s="1"/>
  <c r="E20" i="7"/>
  <c r="H20" i="7"/>
  <c r="B21" i="7"/>
  <c r="H21" i="7" s="1"/>
  <c r="C21" i="7"/>
  <c r="D21" i="7"/>
  <c r="F21" i="7" s="1"/>
  <c r="E21" i="7"/>
  <c r="B22" i="7"/>
  <c r="D22" i="7"/>
  <c r="E22" i="7"/>
  <c r="B23" i="7"/>
  <c r="D23" i="7"/>
  <c r="F23" i="7" s="1"/>
  <c r="E23" i="7"/>
  <c r="B24" i="7"/>
  <c r="C24" i="7"/>
  <c r="G24" i="7" s="1"/>
  <c r="D24" i="7"/>
  <c r="F24" i="7" s="1"/>
  <c r="E24" i="7"/>
  <c r="H24" i="7"/>
  <c r="B25" i="7"/>
  <c r="C25" i="7" s="1"/>
  <c r="D25" i="7"/>
  <c r="F25" i="7" s="1"/>
  <c r="E25" i="7"/>
  <c r="B26" i="7"/>
  <c r="H26" i="7" s="1"/>
  <c r="D26" i="7"/>
  <c r="F26" i="7" s="1"/>
  <c r="E26" i="7"/>
  <c r="B27" i="7"/>
  <c r="H27" i="7" s="1"/>
  <c r="D27" i="7"/>
  <c r="F27" i="7" s="1"/>
  <c r="E27" i="7"/>
  <c r="B28" i="7"/>
  <c r="C28" i="7" s="1"/>
  <c r="D28" i="7"/>
  <c r="E28" i="7"/>
  <c r="H28" i="7"/>
  <c r="B29" i="7"/>
  <c r="C29" i="7" s="1"/>
  <c r="D29" i="7"/>
  <c r="E29" i="7"/>
  <c r="B30" i="7"/>
  <c r="D30" i="7"/>
  <c r="E30" i="7"/>
  <c r="F30" i="7" s="1"/>
  <c r="H32" i="7"/>
  <c r="C33" i="7"/>
  <c r="G33" i="7" s="1"/>
  <c r="F33" i="7"/>
  <c r="H33" i="7"/>
  <c r="H37" i="7"/>
  <c r="H41" i="7"/>
  <c r="H42" i="7"/>
  <c r="C43" i="7"/>
  <c r="F43" i="7"/>
  <c r="G43" i="7"/>
  <c r="H43" i="7"/>
  <c r="C46" i="7"/>
  <c r="F46" i="7"/>
  <c r="H46" i="7"/>
  <c r="H48" i="7"/>
  <c r="H50" i="7"/>
  <c r="H52" i="7"/>
  <c r="H54" i="7"/>
  <c r="C56" i="7"/>
  <c r="F56" i="7"/>
  <c r="H56" i="7"/>
  <c r="H60" i="7"/>
  <c r="C61" i="7"/>
  <c r="F61" i="7"/>
  <c r="H61" i="7"/>
  <c r="H65" i="7"/>
  <c r="H69" i="7"/>
  <c r="C71" i="7"/>
  <c r="F71" i="7"/>
  <c r="G71" i="7" s="1"/>
  <c r="H71" i="7"/>
  <c r="C74" i="7"/>
  <c r="G74" i="7" s="1"/>
  <c r="F74" i="7"/>
  <c r="H74" i="7"/>
  <c r="H76" i="7"/>
  <c r="H78" i="7"/>
  <c r="H80" i="7"/>
  <c r="H82" i="7"/>
  <c r="C84" i="7"/>
  <c r="G84" i="7" s="1"/>
  <c r="F84" i="7"/>
  <c r="C87" i="7"/>
  <c r="G87" i="7" s="1"/>
  <c r="F87" i="7"/>
  <c r="H87" i="7"/>
  <c r="H91" i="7"/>
  <c r="H92" i="7"/>
  <c r="H95" i="7"/>
  <c r="C97" i="7"/>
  <c r="G97" i="7" s="1"/>
  <c r="F97" i="7"/>
  <c r="H97" i="7"/>
  <c r="H99" i="7"/>
  <c r="C100" i="7"/>
  <c r="F100" i="7"/>
  <c r="H100" i="7"/>
  <c r="H102" i="7"/>
  <c r="H103" i="7"/>
  <c r="H104" i="7"/>
  <c r="H106" i="7"/>
  <c r="H108" i="7"/>
  <c r="C110" i="7"/>
  <c r="F110" i="7"/>
  <c r="H110" i="7"/>
  <c r="H114" i="7"/>
  <c r="C115" i="7"/>
  <c r="G115" i="7" s="1"/>
  <c r="F115" i="7"/>
  <c r="H115" i="7"/>
  <c r="H119" i="7"/>
  <c r="H123" i="7"/>
  <c r="C125" i="7"/>
  <c r="G125" i="7" s="1"/>
  <c r="F125" i="7"/>
  <c r="H125" i="7"/>
  <c r="H127" i="7"/>
  <c r="C128" i="7"/>
  <c r="F128" i="7"/>
  <c r="G128" i="7"/>
  <c r="H128" i="7"/>
  <c r="H130" i="7"/>
  <c r="H132" i="7"/>
  <c r="H134" i="7"/>
  <c r="H135" i="7"/>
  <c r="H136" i="7"/>
  <c r="C138" i="7"/>
  <c r="F138" i="7"/>
  <c r="B6" i="6"/>
  <c r="B7" i="6"/>
  <c r="D7" i="6"/>
  <c r="E7" i="6"/>
  <c r="B8" i="6"/>
  <c r="H47" i="6" s="1"/>
  <c r="C8" i="6"/>
  <c r="D8" i="6"/>
  <c r="E8" i="6"/>
  <c r="F8" i="6"/>
  <c r="G8" i="6"/>
  <c r="B9" i="6"/>
  <c r="H48" i="6" s="1"/>
  <c r="C9" i="6"/>
  <c r="D9" i="6"/>
  <c r="E9" i="6"/>
  <c r="F9" i="6"/>
  <c r="G9" i="6"/>
  <c r="B10" i="6"/>
  <c r="H77" i="6" s="1"/>
  <c r="C10" i="6"/>
  <c r="D10" i="6"/>
  <c r="E10" i="6"/>
  <c r="F10" i="6"/>
  <c r="G10" i="6"/>
  <c r="B11" i="6"/>
  <c r="H78" i="6" s="1"/>
  <c r="C11" i="6"/>
  <c r="D11" i="6"/>
  <c r="E11" i="6"/>
  <c r="F11" i="6"/>
  <c r="G11" i="6"/>
  <c r="B12" i="6"/>
  <c r="H79" i="6" s="1"/>
  <c r="C12" i="6"/>
  <c r="D12" i="6"/>
  <c r="E12" i="6"/>
  <c r="F12" i="6"/>
  <c r="G12" i="6"/>
  <c r="B13" i="6"/>
  <c r="H80" i="6" s="1"/>
  <c r="C13" i="6"/>
  <c r="D13" i="6"/>
  <c r="E13" i="6"/>
  <c r="F13" i="6"/>
  <c r="G13" i="6"/>
  <c r="B14" i="6"/>
  <c r="H53" i="6" s="1"/>
  <c r="C14" i="6"/>
  <c r="D14" i="6"/>
  <c r="E14" i="6"/>
  <c r="F14" i="6"/>
  <c r="G14" i="6"/>
  <c r="B15" i="6"/>
  <c r="C15" i="6"/>
  <c r="D15" i="6"/>
  <c r="E15" i="6"/>
  <c r="F15" i="6"/>
  <c r="G15" i="6"/>
  <c r="B16" i="6"/>
  <c r="H137" i="6" s="1"/>
  <c r="C16" i="6"/>
  <c r="D16" i="6"/>
  <c r="E16" i="6"/>
  <c r="F16" i="6"/>
  <c r="G16" i="6"/>
  <c r="B17" i="6"/>
  <c r="H43" i="6" s="1"/>
  <c r="D17" i="6"/>
  <c r="E17" i="6"/>
  <c r="B19" i="6"/>
  <c r="B20" i="6"/>
  <c r="D20" i="6"/>
  <c r="E20" i="6"/>
  <c r="B21" i="6"/>
  <c r="D21" i="6"/>
  <c r="E21" i="6"/>
  <c r="F21" i="6"/>
  <c r="B22" i="6"/>
  <c r="C22" i="6" s="1"/>
  <c r="G22" i="6" s="1"/>
  <c r="D22" i="6"/>
  <c r="F22" i="6" s="1"/>
  <c r="E22" i="6"/>
  <c r="B23" i="6"/>
  <c r="H23" i="6" s="1"/>
  <c r="C23" i="6"/>
  <c r="D23" i="6"/>
  <c r="F23" i="6" s="1"/>
  <c r="E23" i="6"/>
  <c r="B24" i="6"/>
  <c r="D24" i="6"/>
  <c r="E24" i="6"/>
  <c r="F24" i="6" s="1"/>
  <c r="B25" i="6"/>
  <c r="C25" i="6"/>
  <c r="G25" i="6" s="1"/>
  <c r="D25" i="6"/>
  <c r="E25" i="6"/>
  <c r="F25" i="6"/>
  <c r="B26" i="6"/>
  <c r="C26" i="6" s="1"/>
  <c r="D26" i="6"/>
  <c r="E26" i="6"/>
  <c r="H26" i="6"/>
  <c r="B27" i="6"/>
  <c r="C27" i="6" s="1"/>
  <c r="D27" i="6"/>
  <c r="F27" i="6" s="1"/>
  <c r="E27" i="6"/>
  <c r="B28" i="6"/>
  <c r="H28" i="6" s="1"/>
  <c r="D28" i="6"/>
  <c r="F28" i="6" s="1"/>
  <c r="E28" i="6"/>
  <c r="B29" i="6"/>
  <c r="D29" i="6"/>
  <c r="F29" i="6" s="1"/>
  <c r="E29" i="6"/>
  <c r="B30" i="6"/>
  <c r="H30" i="6" s="1"/>
  <c r="C30" i="6"/>
  <c r="D30" i="6"/>
  <c r="F30" i="6" s="1"/>
  <c r="G30" i="6" s="1"/>
  <c r="E30" i="6"/>
  <c r="C33" i="6"/>
  <c r="F33" i="6"/>
  <c r="H35" i="6"/>
  <c r="H36" i="6"/>
  <c r="H38" i="6"/>
  <c r="H39" i="6"/>
  <c r="C43" i="6"/>
  <c r="F43" i="6"/>
  <c r="C46" i="6"/>
  <c r="F46" i="6"/>
  <c r="H46" i="6"/>
  <c r="H54" i="6"/>
  <c r="C56" i="6"/>
  <c r="F56" i="6"/>
  <c r="G56" i="6"/>
  <c r="H56" i="6"/>
  <c r="C61" i="6"/>
  <c r="F61" i="6"/>
  <c r="G61" i="6" s="1"/>
  <c r="H63" i="6"/>
  <c r="H64" i="6"/>
  <c r="H66" i="6"/>
  <c r="H67" i="6"/>
  <c r="C71" i="6"/>
  <c r="G71" i="6" s="1"/>
  <c r="F71" i="6"/>
  <c r="C74" i="6"/>
  <c r="F74" i="6"/>
  <c r="H75" i="6"/>
  <c r="C84" i="6"/>
  <c r="G84" i="6" s="1"/>
  <c r="F84" i="6"/>
  <c r="H84" i="6"/>
  <c r="C87" i="6"/>
  <c r="F87" i="6"/>
  <c r="H89" i="6"/>
  <c r="H90" i="6"/>
  <c r="H93" i="6"/>
  <c r="H94" i="6"/>
  <c r="H96" i="6"/>
  <c r="C97" i="6"/>
  <c r="F97" i="6"/>
  <c r="C100" i="6"/>
  <c r="G100" i="6" s="1"/>
  <c r="F100" i="6"/>
  <c r="H100" i="6"/>
  <c r="H103" i="6"/>
  <c r="H105" i="6"/>
  <c r="H108" i="6"/>
  <c r="C110" i="6"/>
  <c r="G110" i="6" s="1"/>
  <c r="F110" i="6"/>
  <c r="H110" i="6"/>
  <c r="C115" i="6"/>
  <c r="G115" i="6" s="1"/>
  <c r="F115" i="6"/>
  <c r="H117" i="6"/>
  <c r="H118" i="6"/>
  <c r="H121" i="6"/>
  <c r="H122" i="6"/>
  <c r="H124" i="6"/>
  <c r="C125" i="6"/>
  <c r="G125" i="6" s="1"/>
  <c r="F125" i="6"/>
  <c r="C128" i="6"/>
  <c r="G128" i="6" s="1"/>
  <c r="F128" i="6"/>
  <c r="H132" i="6"/>
  <c r="H135" i="6"/>
  <c r="C138" i="6"/>
  <c r="F138" i="6"/>
  <c r="G138" i="6" s="1"/>
  <c r="H138" i="6"/>
  <c r="B6" i="5"/>
  <c r="B7" i="5"/>
  <c r="H20" i="5" s="1"/>
  <c r="D7" i="5"/>
  <c r="E7" i="5"/>
  <c r="B8" i="5"/>
  <c r="C8" i="5"/>
  <c r="D8" i="5"/>
  <c r="E8" i="5"/>
  <c r="B9" i="5"/>
  <c r="C9" i="5"/>
  <c r="D9" i="5"/>
  <c r="E9" i="5"/>
  <c r="B10" i="5"/>
  <c r="C10" i="5"/>
  <c r="D10" i="5"/>
  <c r="E10" i="5"/>
  <c r="B11" i="5"/>
  <c r="H24" i="5" s="1"/>
  <c r="C11" i="5"/>
  <c r="D11" i="5"/>
  <c r="E11" i="5"/>
  <c r="B12" i="5"/>
  <c r="H25" i="5" s="1"/>
  <c r="C12" i="5"/>
  <c r="D12" i="5"/>
  <c r="E12" i="5"/>
  <c r="B13" i="5"/>
  <c r="H106" i="5" s="1"/>
  <c r="C13" i="5"/>
  <c r="D13" i="5"/>
  <c r="E13" i="5"/>
  <c r="B14" i="5"/>
  <c r="H107" i="5" s="1"/>
  <c r="C14" i="5"/>
  <c r="D14" i="5"/>
  <c r="E14" i="5"/>
  <c r="F14" i="5"/>
  <c r="B15" i="5"/>
  <c r="H28" i="5" s="1"/>
  <c r="C15" i="5"/>
  <c r="D15" i="5"/>
  <c r="E15" i="5"/>
  <c r="B16" i="5"/>
  <c r="H29" i="5" s="1"/>
  <c r="C16" i="5"/>
  <c r="D16" i="5"/>
  <c r="E16" i="5"/>
  <c r="B17" i="5"/>
  <c r="H43" i="5" s="1"/>
  <c r="D17" i="5"/>
  <c r="E17" i="5"/>
  <c r="B19" i="5"/>
  <c r="H19" i="5" s="1"/>
  <c r="B20" i="5"/>
  <c r="C20" i="5" s="1"/>
  <c r="D20" i="5"/>
  <c r="E20" i="5"/>
  <c r="B21" i="5"/>
  <c r="C21" i="5"/>
  <c r="D21" i="5"/>
  <c r="F21" i="5" s="1"/>
  <c r="E21" i="5"/>
  <c r="H21" i="5"/>
  <c r="B22" i="5"/>
  <c r="H22" i="5" s="1"/>
  <c r="D22" i="5"/>
  <c r="E22" i="5"/>
  <c r="B23" i="5"/>
  <c r="D23" i="5"/>
  <c r="F23" i="5" s="1"/>
  <c r="E23" i="5"/>
  <c r="B24" i="5"/>
  <c r="D24" i="5"/>
  <c r="E24" i="5"/>
  <c r="B25" i="5"/>
  <c r="C25" i="5"/>
  <c r="G25" i="5" s="1"/>
  <c r="D25" i="5"/>
  <c r="F25" i="5" s="1"/>
  <c r="E25" i="5"/>
  <c r="B26" i="5"/>
  <c r="D26" i="5"/>
  <c r="E26" i="5"/>
  <c r="F26" i="5" s="1"/>
  <c r="B27" i="5"/>
  <c r="C28" i="5" s="1"/>
  <c r="D27" i="5"/>
  <c r="E27" i="5"/>
  <c r="F27" i="5" s="1"/>
  <c r="B28" i="5"/>
  <c r="D28" i="5"/>
  <c r="E28" i="5"/>
  <c r="B29" i="5"/>
  <c r="C29" i="5" s="1"/>
  <c r="D29" i="5"/>
  <c r="E29" i="5"/>
  <c r="B30" i="5"/>
  <c r="D30" i="5"/>
  <c r="E30" i="5"/>
  <c r="F30" i="5" s="1"/>
  <c r="H32" i="5"/>
  <c r="C33" i="5"/>
  <c r="F33" i="5"/>
  <c r="F34" i="5"/>
  <c r="F35" i="5"/>
  <c r="H35" i="5"/>
  <c r="F36" i="5"/>
  <c r="G36" i="5" s="1"/>
  <c r="H36" i="5"/>
  <c r="F37" i="5"/>
  <c r="G37" i="5" s="1"/>
  <c r="F38" i="5"/>
  <c r="F39" i="5"/>
  <c r="G39" i="5" s="1"/>
  <c r="H39" i="5"/>
  <c r="F40" i="5"/>
  <c r="G40" i="5" s="1"/>
  <c r="H40" i="5"/>
  <c r="F41" i="5"/>
  <c r="F42" i="5"/>
  <c r="C43" i="5"/>
  <c r="F43" i="5"/>
  <c r="H45" i="5"/>
  <c r="C46" i="5"/>
  <c r="G46" i="5" s="1"/>
  <c r="F46" i="5"/>
  <c r="F47" i="5"/>
  <c r="G47" i="5" s="1"/>
  <c r="F48" i="5"/>
  <c r="G48" i="5" s="1"/>
  <c r="H48" i="5"/>
  <c r="F49" i="5"/>
  <c r="G49" i="5" s="1"/>
  <c r="H49" i="5"/>
  <c r="F50" i="5"/>
  <c r="G50" i="5" s="1"/>
  <c r="F51" i="5"/>
  <c r="G51" i="5" s="1"/>
  <c r="F52" i="5"/>
  <c r="G52" i="5" s="1"/>
  <c r="H52" i="5"/>
  <c r="F53" i="5"/>
  <c r="G53" i="5" s="1"/>
  <c r="H53" i="5"/>
  <c r="F54" i="5"/>
  <c r="G54" i="5" s="1"/>
  <c r="F55" i="5"/>
  <c r="G55" i="5" s="1"/>
  <c r="C56" i="5"/>
  <c r="F56" i="5"/>
  <c r="H60" i="5"/>
  <c r="C61" i="5"/>
  <c r="G61" i="5" s="1"/>
  <c r="F61" i="5"/>
  <c r="F62" i="5"/>
  <c r="G62" i="5" s="1"/>
  <c r="F63" i="5"/>
  <c r="G63" i="5" s="1"/>
  <c r="H63" i="5"/>
  <c r="F64" i="5"/>
  <c r="G64" i="5" s="1"/>
  <c r="H64" i="5"/>
  <c r="F65" i="5"/>
  <c r="G65" i="5"/>
  <c r="H65" i="5"/>
  <c r="F66" i="5"/>
  <c r="G66" i="5" s="1"/>
  <c r="F67" i="5"/>
  <c r="G67" i="5" s="1"/>
  <c r="F68" i="5"/>
  <c r="G68" i="5" s="1"/>
  <c r="F69" i="5"/>
  <c r="G69" i="5" s="1"/>
  <c r="H69" i="5"/>
  <c r="F70" i="5"/>
  <c r="G70" i="5" s="1"/>
  <c r="C71" i="5"/>
  <c r="F71" i="5"/>
  <c r="H73" i="5"/>
  <c r="C74" i="5"/>
  <c r="F74" i="5"/>
  <c r="H74" i="5"/>
  <c r="F75" i="5"/>
  <c r="G75" i="5" s="1"/>
  <c r="F76" i="5"/>
  <c r="G76" i="5"/>
  <c r="H76" i="5"/>
  <c r="F77" i="5"/>
  <c r="G77" i="5"/>
  <c r="H77" i="5"/>
  <c r="F78" i="5"/>
  <c r="G78" i="5" s="1"/>
  <c r="F79" i="5"/>
  <c r="G79" i="5" s="1"/>
  <c r="F80" i="5"/>
  <c r="G80" i="5" s="1"/>
  <c r="F81" i="5"/>
  <c r="G81" i="5"/>
  <c r="H81" i="5"/>
  <c r="F82" i="5"/>
  <c r="G82" i="5" s="1"/>
  <c r="F83" i="5"/>
  <c r="G83" i="5" s="1"/>
  <c r="C84" i="5"/>
  <c r="F84" i="5"/>
  <c r="H86" i="5"/>
  <c r="C87" i="5"/>
  <c r="G87" i="5" s="1"/>
  <c r="F87" i="5"/>
  <c r="F88" i="5"/>
  <c r="G88" i="5" s="1"/>
  <c r="F89" i="5"/>
  <c r="G89" i="5" s="1"/>
  <c r="H89" i="5"/>
  <c r="F90" i="5"/>
  <c r="G90" i="5"/>
  <c r="H90" i="5"/>
  <c r="F91" i="5"/>
  <c r="G91" i="5"/>
  <c r="F92" i="5"/>
  <c r="G92" i="5" s="1"/>
  <c r="F93" i="5"/>
  <c r="G93" i="5"/>
  <c r="H93" i="5"/>
  <c r="F94" i="5"/>
  <c r="G94" i="5" s="1"/>
  <c r="H94" i="5"/>
  <c r="F95" i="5"/>
  <c r="G95" i="5" s="1"/>
  <c r="F96" i="5"/>
  <c r="G96" i="5" s="1"/>
  <c r="C97" i="5"/>
  <c r="F97" i="5"/>
  <c r="H99" i="5"/>
  <c r="C100" i="5"/>
  <c r="G100" i="5" s="1"/>
  <c r="F100" i="5"/>
  <c r="F101" i="5"/>
  <c r="G101" i="5" s="1"/>
  <c r="F102" i="5"/>
  <c r="G102" i="5"/>
  <c r="H102" i="5"/>
  <c r="F103" i="5"/>
  <c r="G103" i="5"/>
  <c r="H103" i="5"/>
  <c r="F104" i="5"/>
  <c r="G104" i="5" s="1"/>
  <c r="F105" i="5"/>
  <c r="G105" i="5" s="1"/>
  <c r="F106" i="5"/>
  <c r="G106" i="5" s="1"/>
  <c r="F107" i="5"/>
  <c r="G107" i="5"/>
  <c r="F108" i="5"/>
  <c r="G108" i="5" s="1"/>
  <c r="F109" i="5"/>
  <c r="G109" i="5" s="1"/>
  <c r="C110" i="5"/>
  <c r="F110" i="5"/>
  <c r="H114" i="5"/>
  <c r="C115" i="5"/>
  <c r="G115" i="5" s="1"/>
  <c r="F115" i="5"/>
  <c r="H115" i="5"/>
  <c r="F116" i="5"/>
  <c r="G116" i="5" s="1"/>
  <c r="F117" i="5"/>
  <c r="G117" i="5" s="1"/>
  <c r="H117" i="5"/>
  <c r="F118" i="5"/>
  <c r="G118" i="5" s="1"/>
  <c r="H118" i="5"/>
  <c r="F119" i="5"/>
  <c r="G119" i="5"/>
  <c r="F120" i="5"/>
  <c r="G120" i="5" s="1"/>
  <c r="F121" i="5"/>
  <c r="G121" i="5" s="1"/>
  <c r="F122" i="5"/>
  <c r="G122" i="5" s="1"/>
  <c r="H122" i="5"/>
  <c r="F123" i="5"/>
  <c r="G123" i="5" s="1"/>
  <c r="F124" i="5"/>
  <c r="G124" i="5" s="1"/>
  <c r="C125" i="5"/>
  <c r="G125" i="5" s="1"/>
  <c r="F125" i="5"/>
  <c r="H127" i="5"/>
  <c r="C128" i="5"/>
  <c r="F128" i="5"/>
  <c r="F129" i="5"/>
  <c r="G129" i="5" s="1"/>
  <c r="F130" i="5"/>
  <c r="G130" i="5" s="1"/>
  <c r="H130" i="5"/>
  <c r="F131" i="5"/>
  <c r="G131" i="5" s="1"/>
  <c r="H131" i="5"/>
  <c r="F132" i="5"/>
  <c r="G132" i="5" s="1"/>
  <c r="F133" i="5"/>
  <c r="G133" i="5" s="1"/>
  <c r="F134" i="5"/>
  <c r="G134" i="5" s="1"/>
  <c r="F135" i="5"/>
  <c r="G135" i="5"/>
  <c r="H135" i="5"/>
  <c r="F136" i="5"/>
  <c r="G136" i="5" s="1"/>
  <c r="F137" i="5"/>
  <c r="G137" i="5" s="1"/>
  <c r="C138" i="5"/>
  <c r="G138" i="5" s="1"/>
  <c r="F138" i="5"/>
  <c r="B6" i="4"/>
  <c r="H45" i="4" s="1"/>
  <c r="B7" i="4"/>
  <c r="H100" i="4" s="1"/>
  <c r="D7" i="4"/>
  <c r="E7" i="4"/>
  <c r="B8" i="4"/>
  <c r="H62" i="4" s="1"/>
  <c r="C8" i="4"/>
  <c r="D8" i="4"/>
  <c r="E8" i="4"/>
  <c r="F8" i="4"/>
  <c r="G8" i="4"/>
  <c r="B9" i="4"/>
  <c r="C9" i="4"/>
  <c r="D9" i="4"/>
  <c r="E9" i="4"/>
  <c r="F9" i="4"/>
  <c r="G9" i="4"/>
  <c r="B10" i="4"/>
  <c r="H36" i="4" s="1"/>
  <c r="C10" i="4"/>
  <c r="D10" i="4"/>
  <c r="E10" i="4"/>
  <c r="F10" i="4"/>
  <c r="G10" i="4"/>
  <c r="B11" i="4"/>
  <c r="H78" i="4" s="1"/>
  <c r="C11" i="4"/>
  <c r="D11" i="4"/>
  <c r="E11" i="4"/>
  <c r="F11" i="4"/>
  <c r="G11" i="4"/>
  <c r="B12" i="4"/>
  <c r="H38" i="4" s="1"/>
  <c r="C12" i="4"/>
  <c r="D12" i="4"/>
  <c r="E12" i="4"/>
  <c r="F12" i="4"/>
  <c r="G12" i="4"/>
  <c r="B13" i="4"/>
  <c r="C13" i="4"/>
  <c r="D13" i="4"/>
  <c r="E13" i="4"/>
  <c r="F13" i="4"/>
  <c r="G13" i="4"/>
  <c r="B14" i="4"/>
  <c r="H94" i="4" s="1"/>
  <c r="C14" i="4"/>
  <c r="D14" i="4"/>
  <c r="E14" i="4"/>
  <c r="F14" i="4"/>
  <c r="G14" i="4"/>
  <c r="B15" i="4"/>
  <c r="H136" i="4" s="1"/>
  <c r="C15" i="4"/>
  <c r="D15" i="4"/>
  <c r="E15" i="4"/>
  <c r="F15" i="4"/>
  <c r="G15" i="4"/>
  <c r="B16" i="4"/>
  <c r="H70" i="4" s="1"/>
  <c r="C16" i="4"/>
  <c r="D16" i="4"/>
  <c r="E16" i="4"/>
  <c r="F16" i="4"/>
  <c r="G16" i="4"/>
  <c r="B17" i="4"/>
  <c r="D17" i="4"/>
  <c r="E17" i="4"/>
  <c r="B19" i="4"/>
  <c r="B20" i="4"/>
  <c r="D20" i="4"/>
  <c r="F20" i="4" s="1"/>
  <c r="E20" i="4"/>
  <c r="B21" i="4"/>
  <c r="H21" i="4" s="1"/>
  <c r="D21" i="4"/>
  <c r="E21" i="4"/>
  <c r="B22" i="4"/>
  <c r="D22" i="4"/>
  <c r="E22" i="4"/>
  <c r="H22" i="4"/>
  <c r="B23" i="4"/>
  <c r="C23" i="4"/>
  <c r="D23" i="4"/>
  <c r="E23" i="4"/>
  <c r="B24" i="4"/>
  <c r="C24" i="4" s="1"/>
  <c r="D24" i="4"/>
  <c r="E24" i="4"/>
  <c r="B25" i="4"/>
  <c r="H25" i="4" s="1"/>
  <c r="D25" i="4"/>
  <c r="F25" i="4" s="1"/>
  <c r="E25" i="4"/>
  <c r="B26" i="4"/>
  <c r="H26" i="4" s="1"/>
  <c r="D26" i="4"/>
  <c r="F26" i="4" s="1"/>
  <c r="E26" i="4"/>
  <c r="B27" i="4"/>
  <c r="C27" i="4" s="1"/>
  <c r="D27" i="4"/>
  <c r="E27" i="4"/>
  <c r="B28" i="4"/>
  <c r="D28" i="4"/>
  <c r="E28" i="4"/>
  <c r="B29" i="4"/>
  <c r="H29" i="4" s="1"/>
  <c r="D29" i="4"/>
  <c r="E29" i="4"/>
  <c r="B30" i="4"/>
  <c r="C30" i="4"/>
  <c r="G30" i="4" s="1"/>
  <c r="D30" i="4"/>
  <c r="F30" i="4" s="1"/>
  <c r="E30" i="4"/>
  <c r="H30" i="4"/>
  <c r="C33" i="4"/>
  <c r="F33" i="4"/>
  <c r="H34" i="4"/>
  <c r="H35" i="4"/>
  <c r="H39" i="4"/>
  <c r="H42" i="4"/>
  <c r="C43" i="4"/>
  <c r="F43" i="4"/>
  <c r="C46" i="4"/>
  <c r="G46" i="4" s="1"/>
  <c r="F46" i="4"/>
  <c r="H50" i="4"/>
  <c r="H54" i="4"/>
  <c r="H55" i="4"/>
  <c r="C56" i="4"/>
  <c r="F56" i="4"/>
  <c r="G56" i="4"/>
  <c r="H56" i="4"/>
  <c r="C61" i="4"/>
  <c r="F61" i="4"/>
  <c r="G61" i="4"/>
  <c r="H63" i="4"/>
  <c r="H67" i="4"/>
  <c r="C71" i="4"/>
  <c r="G71" i="4" s="1"/>
  <c r="F71" i="4"/>
  <c r="H71" i="4"/>
  <c r="H73" i="4"/>
  <c r="C74" i="4"/>
  <c r="G74" i="4" s="1"/>
  <c r="F74" i="4"/>
  <c r="H74" i="4"/>
  <c r="H75" i="4"/>
  <c r="H83" i="4"/>
  <c r="C84" i="4"/>
  <c r="F84" i="4"/>
  <c r="H84" i="4"/>
  <c r="C87" i="4"/>
  <c r="F87" i="4"/>
  <c r="H89" i="4"/>
  <c r="H90" i="4"/>
  <c r="H93" i="4"/>
  <c r="H96" i="4"/>
  <c r="C97" i="4"/>
  <c r="G97" i="4" s="1"/>
  <c r="F97" i="4"/>
  <c r="C100" i="4"/>
  <c r="F100" i="4"/>
  <c r="H101" i="4"/>
  <c r="H108" i="4"/>
  <c r="C110" i="4"/>
  <c r="F110" i="4"/>
  <c r="G110" i="4"/>
  <c r="H110" i="4"/>
  <c r="C115" i="4"/>
  <c r="F115" i="4"/>
  <c r="G115" i="4" s="1"/>
  <c r="H117" i="4"/>
  <c r="H121" i="4"/>
  <c r="H122" i="4"/>
  <c r="C125" i="4"/>
  <c r="F125" i="4"/>
  <c r="H125" i="4"/>
  <c r="C128" i="4"/>
  <c r="G128" i="4" s="1"/>
  <c r="F128" i="4"/>
  <c r="H129" i="4"/>
  <c r="H131" i="4"/>
  <c r="H132" i="4"/>
  <c r="H137" i="4"/>
  <c r="C138" i="4"/>
  <c r="F138" i="4"/>
  <c r="G138" i="4"/>
  <c r="H138" i="4"/>
  <c r="B6" i="3"/>
  <c r="H32" i="3" s="1"/>
  <c r="B7" i="3"/>
  <c r="D7" i="3"/>
  <c r="E7" i="3"/>
  <c r="B8" i="3"/>
  <c r="H62" i="3" s="1"/>
  <c r="C8" i="3"/>
  <c r="D8" i="3"/>
  <c r="E8" i="3"/>
  <c r="F8" i="3"/>
  <c r="G8" i="3"/>
  <c r="B9" i="3"/>
  <c r="H48" i="3" s="1"/>
  <c r="C9" i="3"/>
  <c r="D9" i="3"/>
  <c r="E9" i="3"/>
  <c r="F9" i="3"/>
  <c r="G9" i="3"/>
  <c r="B10" i="3"/>
  <c r="H103" i="3" s="1"/>
  <c r="C10" i="3"/>
  <c r="D10" i="3"/>
  <c r="E10" i="3"/>
  <c r="F10" i="3"/>
  <c r="G10" i="3"/>
  <c r="B11" i="3"/>
  <c r="H50" i="3" s="1"/>
  <c r="C11" i="3"/>
  <c r="D11" i="3"/>
  <c r="E11" i="3"/>
  <c r="F11" i="3"/>
  <c r="G11" i="3"/>
  <c r="B12" i="3"/>
  <c r="H92" i="3" s="1"/>
  <c r="C12" i="3"/>
  <c r="D12" i="3"/>
  <c r="E12" i="3"/>
  <c r="F12" i="3"/>
  <c r="G12" i="3"/>
  <c r="B13" i="3"/>
  <c r="C13" i="3"/>
  <c r="D13" i="3"/>
  <c r="E13" i="3"/>
  <c r="F13" i="3"/>
  <c r="G13" i="3"/>
  <c r="B14" i="3"/>
  <c r="C14" i="3"/>
  <c r="D14" i="3"/>
  <c r="E14" i="3"/>
  <c r="F14" i="3"/>
  <c r="G14" i="3"/>
  <c r="B15" i="3"/>
  <c r="H108" i="3" s="1"/>
  <c r="C15" i="3"/>
  <c r="D15" i="3"/>
  <c r="E15" i="3"/>
  <c r="F15" i="3"/>
  <c r="G15" i="3"/>
  <c r="B16" i="3"/>
  <c r="H42" i="3" s="1"/>
  <c r="C16" i="3"/>
  <c r="D16" i="3"/>
  <c r="E16" i="3"/>
  <c r="F16" i="3"/>
  <c r="G16" i="3"/>
  <c r="B17" i="3"/>
  <c r="H71" i="3" s="1"/>
  <c r="D17" i="3"/>
  <c r="E17" i="3"/>
  <c r="B19" i="3"/>
  <c r="B20" i="3"/>
  <c r="H20" i="3" s="1"/>
  <c r="C20" i="3"/>
  <c r="G20" i="3" s="1"/>
  <c r="D20" i="3"/>
  <c r="F20" i="3" s="1"/>
  <c r="E20" i="3"/>
  <c r="B21" i="3"/>
  <c r="D21" i="3"/>
  <c r="E21" i="3"/>
  <c r="B22" i="3"/>
  <c r="D22" i="3"/>
  <c r="E22" i="3"/>
  <c r="B23" i="3"/>
  <c r="C23" i="3" s="1"/>
  <c r="G23" i="3" s="1"/>
  <c r="D23" i="3"/>
  <c r="F23" i="3" s="1"/>
  <c r="E23" i="3"/>
  <c r="B24" i="3"/>
  <c r="C24" i="3"/>
  <c r="D24" i="3"/>
  <c r="F24" i="3" s="1"/>
  <c r="G24" i="3" s="1"/>
  <c r="E24" i="3"/>
  <c r="B25" i="3"/>
  <c r="C25" i="3" s="1"/>
  <c r="G25" i="3" s="1"/>
  <c r="D25" i="3"/>
  <c r="F25" i="3" s="1"/>
  <c r="E25" i="3"/>
  <c r="H25" i="3"/>
  <c r="B26" i="3"/>
  <c r="C26" i="3" s="1"/>
  <c r="G26" i="3" s="1"/>
  <c r="D26" i="3"/>
  <c r="E26" i="3"/>
  <c r="F26" i="3"/>
  <c r="B27" i="3"/>
  <c r="D27" i="3"/>
  <c r="E27" i="3"/>
  <c r="F27" i="3"/>
  <c r="B28" i="3"/>
  <c r="C29" i="3" s="1"/>
  <c r="G29" i="3" s="1"/>
  <c r="D28" i="3"/>
  <c r="F28" i="3" s="1"/>
  <c r="E28" i="3"/>
  <c r="B29" i="3"/>
  <c r="D29" i="3"/>
  <c r="F29" i="3" s="1"/>
  <c r="E29" i="3"/>
  <c r="B30" i="3"/>
  <c r="D30" i="3"/>
  <c r="F30" i="3" s="1"/>
  <c r="E30" i="3"/>
  <c r="C33" i="3"/>
  <c r="G33" i="3" s="1"/>
  <c r="F33" i="3"/>
  <c r="H33" i="3"/>
  <c r="H34" i="3"/>
  <c r="H37" i="3"/>
  <c r="H41" i="3"/>
  <c r="C43" i="3"/>
  <c r="F43" i="3"/>
  <c r="G43" i="3"/>
  <c r="C46" i="3"/>
  <c r="F46" i="3"/>
  <c r="H46" i="3"/>
  <c r="H52" i="3"/>
  <c r="C56" i="3"/>
  <c r="G56" i="3" s="1"/>
  <c r="F56" i="3"/>
  <c r="H56" i="3"/>
  <c r="H60" i="3"/>
  <c r="C61" i="3"/>
  <c r="G61" i="3" s="1"/>
  <c r="F61" i="3"/>
  <c r="H61" i="3"/>
  <c r="H66" i="3"/>
  <c r="C71" i="3"/>
  <c r="F71" i="3"/>
  <c r="G71" i="3" s="1"/>
  <c r="H73" i="3"/>
  <c r="C74" i="3"/>
  <c r="F74" i="3"/>
  <c r="G74" i="3" s="1"/>
  <c r="H74" i="3"/>
  <c r="H75" i="3"/>
  <c r="H78" i="3"/>
  <c r="H80" i="3"/>
  <c r="H81" i="3"/>
  <c r="C84" i="3"/>
  <c r="G84" i="3" s="1"/>
  <c r="F84" i="3"/>
  <c r="C87" i="3"/>
  <c r="F87" i="3"/>
  <c r="G87" i="3"/>
  <c r="H87" i="3"/>
  <c r="H96" i="3"/>
  <c r="C97" i="3"/>
  <c r="F97" i="3"/>
  <c r="G97" i="3"/>
  <c r="H97" i="3"/>
  <c r="H99" i="3"/>
  <c r="C100" i="3"/>
  <c r="F100" i="3"/>
  <c r="G100" i="3" s="1"/>
  <c r="H100" i="3"/>
  <c r="H104" i="3"/>
  <c r="H106" i="3"/>
  <c r="C110" i="3"/>
  <c r="F110" i="3"/>
  <c r="C115" i="3"/>
  <c r="F115" i="3"/>
  <c r="H115" i="3"/>
  <c r="H116" i="3"/>
  <c r="C125" i="3"/>
  <c r="F125" i="3"/>
  <c r="G125" i="3"/>
  <c r="H125" i="3"/>
  <c r="H127" i="3"/>
  <c r="C128" i="3"/>
  <c r="F128" i="3"/>
  <c r="G128" i="3" s="1"/>
  <c r="H128" i="3"/>
  <c r="H132" i="3"/>
  <c r="H134" i="3"/>
  <c r="C138" i="3"/>
  <c r="F138" i="3"/>
  <c r="B6" i="2"/>
  <c r="B7" i="2"/>
  <c r="D7" i="2"/>
  <c r="E7" i="2"/>
  <c r="B8" i="2"/>
  <c r="H34" i="2" s="1"/>
  <c r="C8" i="2"/>
  <c r="D8" i="2"/>
  <c r="E8" i="2"/>
  <c r="F8" i="2"/>
  <c r="G8" i="2"/>
  <c r="B9" i="2"/>
  <c r="H63" i="2" s="1"/>
  <c r="C9" i="2"/>
  <c r="D9" i="2"/>
  <c r="E9" i="2"/>
  <c r="F9" i="2"/>
  <c r="G9" i="2"/>
  <c r="B10" i="2"/>
  <c r="H23" i="2" s="1"/>
  <c r="C10" i="2"/>
  <c r="D10" i="2"/>
  <c r="E10" i="2"/>
  <c r="F10" i="2"/>
  <c r="G10" i="2"/>
  <c r="B11" i="2"/>
  <c r="C11" i="2"/>
  <c r="D11" i="2"/>
  <c r="E11" i="2"/>
  <c r="F11" i="2"/>
  <c r="G11" i="2"/>
  <c r="B12" i="2"/>
  <c r="H66" i="2" s="1"/>
  <c r="C12" i="2"/>
  <c r="D12" i="2"/>
  <c r="E12" i="2"/>
  <c r="F12" i="2"/>
  <c r="G12" i="2"/>
  <c r="B13" i="2"/>
  <c r="H39" i="2" s="1"/>
  <c r="C13" i="2"/>
  <c r="D13" i="2"/>
  <c r="E13" i="2"/>
  <c r="F13" i="2"/>
  <c r="G13" i="2"/>
  <c r="B14" i="2"/>
  <c r="H81" i="2" s="1"/>
  <c r="C14" i="2"/>
  <c r="D14" i="2"/>
  <c r="E14" i="2"/>
  <c r="F14" i="2"/>
  <c r="G14" i="2"/>
  <c r="B15" i="2"/>
  <c r="H136" i="2" s="1"/>
  <c r="C15" i="2"/>
  <c r="D15" i="2"/>
  <c r="E15" i="2"/>
  <c r="F15" i="2"/>
  <c r="G15" i="2"/>
  <c r="B16" i="2"/>
  <c r="H70" i="2" s="1"/>
  <c r="C16" i="2"/>
  <c r="D16" i="2"/>
  <c r="E16" i="2"/>
  <c r="F16" i="2"/>
  <c r="G16" i="2"/>
  <c r="B17" i="2"/>
  <c r="H110" i="2" s="1"/>
  <c r="D17" i="2"/>
  <c r="E17" i="2"/>
  <c r="B19" i="2"/>
  <c r="H19" i="2" s="1"/>
  <c r="B20" i="2"/>
  <c r="H20" i="2" s="1"/>
  <c r="D20" i="2"/>
  <c r="E20" i="2"/>
  <c r="B21" i="2"/>
  <c r="C21" i="2"/>
  <c r="D21" i="2"/>
  <c r="F21" i="2" s="1"/>
  <c r="E21" i="2"/>
  <c r="B22" i="2"/>
  <c r="H22" i="2" s="1"/>
  <c r="D22" i="2"/>
  <c r="F22" i="2" s="1"/>
  <c r="E22" i="2"/>
  <c r="B23" i="2"/>
  <c r="C23" i="2"/>
  <c r="D23" i="2"/>
  <c r="F23" i="2" s="1"/>
  <c r="E23" i="2"/>
  <c r="B24" i="2"/>
  <c r="D24" i="2"/>
  <c r="F24" i="2" s="1"/>
  <c r="E24" i="2"/>
  <c r="B25" i="2"/>
  <c r="D25" i="2"/>
  <c r="E25" i="2"/>
  <c r="F25" i="2"/>
  <c r="B26" i="2"/>
  <c r="D26" i="2"/>
  <c r="E26" i="2"/>
  <c r="H26" i="2"/>
  <c r="B27" i="2"/>
  <c r="D27" i="2"/>
  <c r="E27" i="2"/>
  <c r="H27" i="2"/>
  <c r="B28" i="2"/>
  <c r="C28" i="2" s="1"/>
  <c r="D28" i="2"/>
  <c r="E28" i="2"/>
  <c r="F28" i="2" s="1"/>
  <c r="B29" i="2"/>
  <c r="C29" i="2" s="1"/>
  <c r="D29" i="2"/>
  <c r="F29" i="2" s="1"/>
  <c r="E29" i="2"/>
  <c r="B30" i="2"/>
  <c r="C30" i="2" s="1"/>
  <c r="G30" i="2" s="1"/>
  <c r="D30" i="2"/>
  <c r="F30" i="2" s="1"/>
  <c r="E30" i="2"/>
  <c r="C33" i="2"/>
  <c r="F33" i="2"/>
  <c r="G33" i="2"/>
  <c r="C43" i="2"/>
  <c r="F43" i="2"/>
  <c r="C46" i="2"/>
  <c r="F46" i="2"/>
  <c r="H46" i="2"/>
  <c r="H49" i="2"/>
  <c r="C56" i="2"/>
  <c r="F56" i="2"/>
  <c r="G56" i="2"/>
  <c r="H56" i="2"/>
  <c r="C61" i="2"/>
  <c r="F61" i="2"/>
  <c r="G61" i="2" s="1"/>
  <c r="H67" i="2"/>
  <c r="H68" i="2"/>
  <c r="C71" i="2"/>
  <c r="G71" i="2" s="1"/>
  <c r="F71" i="2"/>
  <c r="C74" i="2"/>
  <c r="F74" i="2"/>
  <c r="G74" i="2"/>
  <c r="H74" i="2"/>
  <c r="C84" i="2"/>
  <c r="G84" i="2" s="1"/>
  <c r="F84" i="2"/>
  <c r="H84" i="2"/>
  <c r="C87" i="2"/>
  <c r="G87" i="2" s="1"/>
  <c r="F87" i="2"/>
  <c r="H89" i="2"/>
  <c r="H90" i="2"/>
  <c r="H93" i="2"/>
  <c r="H94" i="2"/>
  <c r="H96" i="2"/>
  <c r="C97" i="2"/>
  <c r="F97" i="2"/>
  <c r="H97" i="2"/>
  <c r="C100" i="2"/>
  <c r="G100" i="2" s="1"/>
  <c r="F100" i="2"/>
  <c r="H100" i="2"/>
  <c r="H103" i="2"/>
  <c r="H104" i="2"/>
  <c r="C110" i="2"/>
  <c r="F110" i="2"/>
  <c r="C115" i="2"/>
  <c r="F115" i="2"/>
  <c r="G115" i="2" s="1"/>
  <c r="H116" i="2"/>
  <c r="H117" i="2"/>
  <c r="H122" i="2"/>
  <c r="C125" i="2"/>
  <c r="F125" i="2"/>
  <c r="C128" i="2"/>
  <c r="G128" i="2" s="1"/>
  <c r="F128" i="2"/>
  <c r="H128" i="2"/>
  <c r="C138" i="2"/>
  <c r="G138" i="2" s="1"/>
  <c r="F138" i="2"/>
  <c r="B32" i="60"/>
  <c r="B33" i="60"/>
  <c r="D33" i="60"/>
  <c r="E33" i="60"/>
  <c r="B34" i="60"/>
  <c r="D34" i="60"/>
  <c r="E34" i="60"/>
  <c r="E21" i="60" s="1"/>
  <c r="B35" i="60"/>
  <c r="D35" i="60"/>
  <c r="E35" i="60"/>
  <c r="E22" i="60" s="1"/>
  <c r="F35" i="60"/>
  <c r="B36" i="60"/>
  <c r="C36" i="60" s="1"/>
  <c r="D36" i="60"/>
  <c r="E36" i="60"/>
  <c r="B37" i="60"/>
  <c r="C37" i="60" s="1"/>
  <c r="D37" i="60"/>
  <c r="E37" i="60"/>
  <c r="E24" i="60" s="1"/>
  <c r="B38" i="60"/>
  <c r="D38" i="60"/>
  <c r="E38" i="60"/>
  <c r="B39" i="60"/>
  <c r="B26" i="60" s="1"/>
  <c r="D39" i="60"/>
  <c r="E39" i="60"/>
  <c r="F39" i="60"/>
  <c r="B40" i="60"/>
  <c r="B14" i="60" s="1"/>
  <c r="D40" i="60"/>
  <c r="E40" i="60"/>
  <c r="B41" i="60"/>
  <c r="D41" i="60"/>
  <c r="F41" i="60" s="1"/>
  <c r="E41" i="60"/>
  <c r="B42" i="60"/>
  <c r="D42" i="60"/>
  <c r="D16" i="60" s="1"/>
  <c r="E42" i="60"/>
  <c r="E16" i="60" s="1"/>
  <c r="B43" i="60"/>
  <c r="D43" i="60"/>
  <c r="F43" i="60" s="1"/>
  <c r="E43" i="60"/>
  <c r="E30" i="60" s="1"/>
  <c r="B45" i="60"/>
  <c r="B46" i="60"/>
  <c r="B7" i="60" s="1"/>
  <c r="D46" i="60"/>
  <c r="F46" i="60" s="1"/>
  <c r="E46" i="60"/>
  <c r="B47" i="60"/>
  <c r="D47" i="60"/>
  <c r="D21" i="60" s="1"/>
  <c r="F21" i="60" s="1"/>
  <c r="E47" i="60"/>
  <c r="B48" i="60"/>
  <c r="C48" i="60"/>
  <c r="D48" i="60"/>
  <c r="E48" i="60"/>
  <c r="B49" i="60"/>
  <c r="C49" i="60" s="1"/>
  <c r="G49" i="60" s="1"/>
  <c r="D49" i="60"/>
  <c r="F49" i="60" s="1"/>
  <c r="E49" i="60"/>
  <c r="B50" i="60"/>
  <c r="C50" i="60" s="1"/>
  <c r="D50" i="60"/>
  <c r="E50" i="60"/>
  <c r="B51" i="60"/>
  <c r="D51" i="60"/>
  <c r="F51" i="60" s="1"/>
  <c r="E51" i="60"/>
  <c r="B52" i="60"/>
  <c r="D52" i="60"/>
  <c r="D13" i="60" s="1"/>
  <c r="E52" i="60"/>
  <c r="B53" i="60"/>
  <c r="C53" i="60" s="1"/>
  <c r="D53" i="60"/>
  <c r="F53" i="60" s="1"/>
  <c r="E53" i="60"/>
  <c r="B54" i="60"/>
  <c r="D54" i="60"/>
  <c r="E54" i="60"/>
  <c r="F54" i="60"/>
  <c r="B55" i="60"/>
  <c r="D55" i="60"/>
  <c r="E55" i="60"/>
  <c r="F55" i="60" s="1"/>
  <c r="B56" i="60"/>
  <c r="C56" i="60" s="1"/>
  <c r="D56" i="60"/>
  <c r="E56" i="60"/>
  <c r="B60" i="60"/>
  <c r="B61" i="60"/>
  <c r="D61" i="60"/>
  <c r="F61" i="60" s="1"/>
  <c r="E61" i="60"/>
  <c r="B62" i="60"/>
  <c r="C62" i="60"/>
  <c r="D62" i="60"/>
  <c r="F62" i="60" s="1"/>
  <c r="G62" i="60" s="1"/>
  <c r="E62" i="60"/>
  <c r="B63" i="60"/>
  <c r="C63" i="60"/>
  <c r="D63" i="60"/>
  <c r="F63" i="60" s="1"/>
  <c r="E63" i="60"/>
  <c r="B64" i="60"/>
  <c r="C64" i="60" s="1"/>
  <c r="D64" i="60"/>
  <c r="E64" i="60"/>
  <c r="F64" i="60" s="1"/>
  <c r="B65" i="60"/>
  <c r="C66" i="60" s="1"/>
  <c r="D65" i="60"/>
  <c r="E65" i="60"/>
  <c r="F65" i="60" s="1"/>
  <c r="B66" i="60"/>
  <c r="D66" i="60"/>
  <c r="E66" i="60"/>
  <c r="B67" i="60"/>
  <c r="C67" i="60" s="1"/>
  <c r="D67" i="60"/>
  <c r="F67" i="60" s="1"/>
  <c r="E67" i="60"/>
  <c r="B68" i="60"/>
  <c r="D68" i="60"/>
  <c r="F68" i="60" s="1"/>
  <c r="E68" i="60"/>
  <c r="B69" i="60"/>
  <c r="D69" i="60"/>
  <c r="F69" i="60" s="1"/>
  <c r="E69" i="60"/>
  <c r="B70" i="60"/>
  <c r="C70" i="60" s="1"/>
  <c r="D70" i="60"/>
  <c r="F70" i="60" s="1"/>
  <c r="E70" i="60"/>
  <c r="B71" i="60"/>
  <c r="C71" i="60"/>
  <c r="D71" i="60"/>
  <c r="F71" i="60" s="1"/>
  <c r="E71" i="60"/>
  <c r="B73" i="60"/>
  <c r="B74" i="60"/>
  <c r="D74" i="60"/>
  <c r="F74" i="60" s="1"/>
  <c r="E74" i="60"/>
  <c r="B75" i="60"/>
  <c r="C75" i="60"/>
  <c r="D75" i="60"/>
  <c r="F75" i="60" s="1"/>
  <c r="E75" i="60"/>
  <c r="B76" i="60"/>
  <c r="D76" i="60"/>
  <c r="E76" i="60"/>
  <c r="B77" i="60"/>
  <c r="D77" i="60"/>
  <c r="F77" i="60" s="1"/>
  <c r="E77" i="60"/>
  <c r="B78" i="60"/>
  <c r="D78" i="60"/>
  <c r="F78" i="60" s="1"/>
  <c r="E78" i="60"/>
  <c r="B79" i="60"/>
  <c r="C79" i="60" s="1"/>
  <c r="D79" i="60"/>
  <c r="E79" i="60"/>
  <c r="B80" i="60"/>
  <c r="D80" i="60"/>
  <c r="E80" i="60"/>
  <c r="F80" i="60"/>
  <c r="B81" i="60"/>
  <c r="D81" i="60"/>
  <c r="E81" i="60"/>
  <c r="F81" i="60"/>
  <c r="B82" i="60"/>
  <c r="C82" i="60" s="1"/>
  <c r="D82" i="60"/>
  <c r="E82" i="60"/>
  <c r="B83" i="60"/>
  <c r="C83" i="60" s="1"/>
  <c r="D83" i="60"/>
  <c r="E83" i="60"/>
  <c r="B84" i="60"/>
  <c r="C84" i="60" s="1"/>
  <c r="D84" i="60"/>
  <c r="E84" i="60"/>
  <c r="B86" i="60"/>
  <c r="C87" i="60" s="1"/>
  <c r="B87" i="60"/>
  <c r="D87" i="60"/>
  <c r="F87" i="60" s="1"/>
  <c r="E87" i="60"/>
  <c r="B88" i="60"/>
  <c r="C88" i="60" s="1"/>
  <c r="D88" i="60"/>
  <c r="E88" i="60"/>
  <c r="B89" i="60"/>
  <c r="D89" i="60"/>
  <c r="F89" i="60" s="1"/>
  <c r="E89" i="60"/>
  <c r="B90" i="60"/>
  <c r="D90" i="60"/>
  <c r="E90" i="60"/>
  <c r="B91" i="60"/>
  <c r="C91" i="60" s="1"/>
  <c r="D91" i="60"/>
  <c r="E91" i="60"/>
  <c r="B92" i="60"/>
  <c r="D92" i="60"/>
  <c r="E92" i="60"/>
  <c r="F92" i="60"/>
  <c r="B93" i="60"/>
  <c r="D93" i="60"/>
  <c r="E93" i="60"/>
  <c r="F93" i="60"/>
  <c r="B94" i="60"/>
  <c r="C94" i="60" s="1"/>
  <c r="D94" i="60"/>
  <c r="E94" i="60"/>
  <c r="B95" i="60"/>
  <c r="C95" i="60" s="1"/>
  <c r="D95" i="60"/>
  <c r="E95" i="60"/>
  <c r="B96" i="60"/>
  <c r="D96" i="60"/>
  <c r="E96" i="60"/>
  <c r="F96" i="60" s="1"/>
  <c r="B97" i="60"/>
  <c r="D97" i="60"/>
  <c r="F97" i="60" s="1"/>
  <c r="E97" i="60"/>
  <c r="B99" i="60"/>
  <c r="B100" i="60"/>
  <c r="D100" i="60"/>
  <c r="E100" i="60"/>
  <c r="F100" i="60" s="1"/>
  <c r="B101" i="60"/>
  <c r="C102" i="60" s="1"/>
  <c r="D101" i="60"/>
  <c r="F101" i="60" s="1"/>
  <c r="E101" i="60"/>
  <c r="B102" i="60"/>
  <c r="D102" i="60"/>
  <c r="F102" i="60" s="1"/>
  <c r="E102" i="60"/>
  <c r="B103" i="60"/>
  <c r="D103" i="60"/>
  <c r="E103" i="60"/>
  <c r="E10" i="60" s="1"/>
  <c r="B104" i="60"/>
  <c r="D104" i="60"/>
  <c r="E104" i="60"/>
  <c r="F104" i="60" s="1"/>
  <c r="B105" i="60"/>
  <c r="D105" i="60"/>
  <c r="E105" i="60"/>
  <c r="F105" i="60"/>
  <c r="B106" i="60"/>
  <c r="C106" i="60" s="1"/>
  <c r="D106" i="60"/>
  <c r="F106" i="60" s="1"/>
  <c r="E106" i="60"/>
  <c r="B107" i="60"/>
  <c r="D107" i="60"/>
  <c r="E107" i="60"/>
  <c r="B108" i="60"/>
  <c r="C108" i="60" s="1"/>
  <c r="D108" i="60"/>
  <c r="E108" i="60"/>
  <c r="F108" i="60" s="1"/>
  <c r="B109" i="60"/>
  <c r="D109" i="60"/>
  <c r="E109" i="60"/>
  <c r="F109" i="60"/>
  <c r="B110" i="60"/>
  <c r="D110" i="60"/>
  <c r="F110" i="60" s="1"/>
  <c r="E110" i="60"/>
  <c r="B114" i="60"/>
  <c r="B115" i="60"/>
  <c r="C115" i="60" s="1"/>
  <c r="G115" i="60" s="1"/>
  <c r="D115" i="60"/>
  <c r="E115" i="60"/>
  <c r="F115" i="60"/>
  <c r="B116" i="60"/>
  <c r="D116" i="60"/>
  <c r="E116" i="60"/>
  <c r="B117" i="60"/>
  <c r="D117" i="60"/>
  <c r="E117" i="60"/>
  <c r="B118" i="60"/>
  <c r="D118" i="60"/>
  <c r="F118" i="60" s="1"/>
  <c r="E118" i="60"/>
  <c r="B119" i="60"/>
  <c r="D119" i="60"/>
  <c r="F119" i="60" s="1"/>
  <c r="E119" i="60"/>
  <c r="B120" i="60"/>
  <c r="C121" i="60" s="1"/>
  <c r="D120" i="60"/>
  <c r="F120" i="60" s="1"/>
  <c r="E120" i="60"/>
  <c r="B121" i="60"/>
  <c r="D121" i="60"/>
  <c r="F121" i="60" s="1"/>
  <c r="E121" i="60"/>
  <c r="B122" i="60"/>
  <c r="C122" i="60" s="1"/>
  <c r="D122" i="60"/>
  <c r="E122" i="60"/>
  <c r="F122" i="60" s="1"/>
  <c r="B123" i="60"/>
  <c r="D123" i="60"/>
  <c r="E123" i="60"/>
  <c r="F123" i="60" s="1"/>
  <c r="B124" i="60"/>
  <c r="D124" i="60"/>
  <c r="E124" i="60"/>
  <c r="B125" i="60"/>
  <c r="C125" i="60" s="1"/>
  <c r="D125" i="60"/>
  <c r="E125" i="60"/>
  <c r="B127" i="60"/>
  <c r="B128" i="60"/>
  <c r="C128" i="60" s="1"/>
  <c r="D128" i="60"/>
  <c r="E128" i="60"/>
  <c r="B129" i="60"/>
  <c r="C129" i="60" s="1"/>
  <c r="D129" i="60"/>
  <c r="E129" i="60"/>
  <c r="E8" i="60" s="1"/>
  <c r="B130" i="60"/>
  <c r="D130" i="60"/>
  <c r="E130" i="60"/>
  <c r="F130" i="60"/>
  <c r="B131" i="60"/>
  <c r="D131" i="60"/>
  <c r="F131" i="60" s="1"/>
  <c r="E131" i="60"/>
  <c r="B132" i="60"/>
  <c r="D132" i="60"/>
  <c r="F132" i="60" s="1"/>
  <c r="E132" i="60"/>
  <c r="B133" i="60"/>
  <c r="D133" i="60"/>
  <c r="F133" i="60" s="1"/>
  <c r="E133" i="60"/>
  <c r="B134" i="60"/>
  <c r="D134" i="60"/>
  <c r="F134" i="60" s="1"/>
  <c r="E134" i="60"/>
  <c r="B135" i="60"/>
  <c r="D135" i="60"/>
  <c r="F135" i="60" s="1"/>
  <c r="E135" i="60"/>
  <c r="B136" i="60"/>
  <c r="D136" i="60"/>
  <c r="E136" i="60"/>
  <c r="B137" i="60"/>
  <c r="C137" i="60" s="1"/>
  <c r="D137" i="60"/>
  <c r="E137" i="60"/>
  <c r="B138" i="60"/>
  <c r="D138" i="60"/>
  <c r="F138" i="60" s="1"/>
  <c r="E138" i="60"/>
  <c r="G23" i="9" l="1"/>
  <c r="G22" i="11"/>
  <c r="G14" i="10"/>
  <c r="G29" i="2"/>
  <c r="G20" i="5"/>
  <c r="G21" i="11"/>
  <c r="G10" i="10"/>
  <c r="G30" i="8"/>
  <c r="G24" i="13"/>
  <c r="G11" i="5"/>
  <c r="H69" i="17"/>
  <c r="H54" i="17"/>
  <c r="F33" i="60"/>
  <c r="H101" i="2"/>
  <c r="F7" i="2"/>
  <c r="H27" i="4"/>
  <c r="G43" i="5"/>
  <c r="F24" i="5"/>
  <c r="H25" i="6"/>
  <c r="H66" i="7"/>
  <c r="F29" i="9"/>
  <c r="G29" i="9" s="1"/>
  <c r="H41" i="10"/>
  <c r="F27" i="12"/>
  <c r="F22" i="14"/>
  <c r="F137" i="60"/>
  <c r="C136" i="60"/>
  <c r="F124" i="60"/>
  <c r="G122" i="60"/>
  <c r="C107" i="60"/>
  <c r="C103" i="60"/>
  <c r="G103" i="60" s="1"/>
  <c r="F94" i="60"/>
  <c r="G94" i="60" s="1"/>
  <c r="F83" i="60"/>
  <c r="F79" i="60"/>
  <c r="F66" i="60"/>
  <c r="G64" i="60"/>
  <c r="F47" i="60"/>
  <c r="D22" i="60"/>
  <c r="F22" i="60" s="1"/>
  <c r="B20" i="60"/>
  <c r="H137" i="2"/>
  <c r="H64" i="2"/>
  <c r="F17" i="2"/>
  <c r="H21" i="2"/>
  <c r="H131" i="3"/>
  <c r="G115" i="3"/>
  <c r="H102" i="3"/>
  <c r="H76" i="3"/>
  <c r="H69" i="3"/>
  <c r="H19" i="3"/>
  <c r="H128" i="4"/>
  <c r="H120" i="4"/>
  <c r="G100" i="4"/>
  <c r="H88" i="4"/>
  <c r="H79" i="4"/>
  <c r="H53" i="4"/>
  <c r="F17" i="4"/>
  <c r="G33" i="4"/>
  <c r="H23" i="4"/>
  <c r="H19" i="4"/>
  <c r="H104" i="5"/>
  <c r="G74" i="5"/>
  <c r="H68" i="5"/>
  <c r="H61" i="5"/>
  <c r="H54" i="5"/>
  <c r="H30" i="5"/>
  <c r="F20" i="5"/>
  <c r="F10" i="5"/>
  <c r="H101" i="6"/>
  <c r="G74" i="6"/>
  <c r="G46" i="6"/>
  <c r="F26" i="6"/>
  <c r="H22" i="6"/>
  <c r="H88" i="7"/>
  <c r="H73" i="7"/>
  <c r="H38" i="7"/>
  <c r="H23" i="7"/>
  <c r="H135" i="8"/>
  <c r="H127" i="8"/>
  <c r="H104" i="8"/>
  <c r="G97" i="8"/>
  <c r="H78" i="8"/>
  <c r="H49" i="8"/>
  <c r="F30" i="8"/>
  <c r="H26" i="8"/>
  <c r="F23" i="8"/>
  <c r="G23" i="8" s="1"/>
  <c r="H97" i="9"/>
  <c r="H91" i="9"/>
  <c r="H68" i="9"/>
  <c r="G56" i="9"/>
  <c r="H49" i="9"/>
  <c r="H41" i="9"/>
  <c r="C29" i="9"/>
  <c r="C25" i="9"/>
  <c r="G25" i="9" s="1"/>
  <c r="H19" i="9"/>
  <c r="H125" i="10"/>
  <c r="H118" i="10"/>
  <c r="H95" i="10"/>
  <c r="G71" i="10"/>
  <c r="H49" i="10"/>
  <c r="F15" i="10"/>
  <c r="F29" i="10"/>
  <c r="G29" i="10" s="1"/>
  <c r="H23" i="10"/>
  <c r="F14" i="10"/>
  <c r="H135" i="11"/>
  <c r="H127" i="11"/>
  <c r="H120" i="11"/>
  <c r="H110" i="11"/>
  <c r="H89" i="11"/>
  <c r="H68" i="11"/>
  <c r="H51" i="11"/>
  <c r="H43" i="11"/>
  <c r="H36" i="11"/>
  <c r="F25" i="11"/>
  <c r="C24" i="11"/>
  <c r="G24" i="11" s="1"/>
  <c r="H108" i="12"/>
  <c r="H99" i="12"/>
  <c r="H87" i="12"/>
  <c r="H82" i="12"/>
  <c r="H61" i="12"/>
  <c r="H53" i="12"/>
  <c r="F7" i="12"/>
  <c r="H131" i="13"/>
  <c r="H99" i="13"/>
  <c r="H45" i="13"/>
  <c r="F27" i="13"/>
  <c r="G27" i="13" s="1"/>
  <c r="F20" i="13"/>
  <c r="G131" i="14"/>
  <c r="H128" i="14"/>
  <c r="G117" i="14"/>
  <c r="G100" i="14"/>
  <c r="G56" i="14"/>
  <c r="H133" i="15"/>
  <c r="H34" i="15"/>
  <c r="H25" i="15"/>
  <c r="C21" i="15"/>
  <c r="H119" i="16"/>
  <c r="G84" i="16"/>
  <c r="C28" i="18"/>
  <c r="G28" i="18" s="1"/>
  <c r="H23" i="19"/>
  <c r="C23" i="19"/>
  <c r="H54" i="19"/>
  <c r="H69" i="19"/>
  <c r="H136" i="19"/>
  <c r="H41" i="19"/>
  <c r="H123" i="19"/>
  <c r="G87" i="20"/>
  <c r="E7" i="60"/>
  <c r="C7" i="8"/>
  <c r="G21" i="2"/>
  <c r="H81" i="4"/>
  <c r="H138" i="5"/>
  <c r="F28" i="5"/>
  <c r="G28" i="5" s="1"/>
  <c r="G61" i="9"/>
  <c r="G61" i="10"/>
  <c r="F21" i="23"/>
  <c r="F117" i="60"/>
  <c r="F76" i="60"/>
  <c r="G76" i="60" s="1"/>
  <c r="G70" i="60"/>
  <c r="E15" i="60"/>
  <c r="B11" i="60"/>
  <c r="H104" i="60" s="1"/>
  <c r="B22" i="60"/>
  <c r="H135" i="2"/>
  <c r="H124" i="2"/>
  <c r="G110" i="2"/>
  <c r="H92" i="2"/>
  <c r="H62" i="2"/>
  <c r="H55" i="2"/>
  <c r="H29" i="2"/>
  <c r="C27" i="2"/>
  <c r="H25" i="2"/>
  <c r="F20" i="2"/>
  <c r="H130" i="3"/>
  <c r="H114" i="3"/>
  <c r="H86" i="3"/>
  <c r="H45" i="3"/>
  <c r="H118" i="4"/>
  <c r="H109" i="4"/>
  <c r="G87" i="4"/>
  <c r="H77" i="4"/>
  <c r="H51" i="4"/>
  <c r="F29" i="4"/>
  <c r="F21" i="4"/>
  <c r="H134" i="5"/>
  <c r="H125" i="5"/>
  <c r="H100" i="5"/>
  <c r="H95" i="5"/>
  <c r="G84" i="5"/>
  <c r="H80" i="5"/>
  <c r="H50" i="5"/>
  <c r="H46" i="5"/>
  <c r="H41" i="5"/>
  <c r="H37" i="5"/>
  <c r="H129" i="6"/>
  <c r="H120" i="6"/>
  <c r="H92" i="6"/>
  <c r="H62" i="6"/>
  <c r="H55" i="6"/>
  <c r="H34" i="6"/>
  <c r="H27" i="6"/>
  <c r="H21" i="6"/>
  <c r="H62" i="7"/>
  <c r="H45" i="7"/>
  <c r="F28" i="7"/>
  <c r="G28" i="7" s="1"/>
  <c r="F22" i="7"/>
  <c r="H103" i="8"/>
  <c r="H77" i="8"/>
  <c r="H68" i="8"/>
  <c r="H136" i="9"/>
  <c r="H123" i="9"/>
  <c r="H104" i="9"/>
  <c r="H90" i="9"/>
  <c r="H82" i="9"/>
  <c r="H40" i="9"/>
  <c r="H24" i="9"/>
  <c r="H56" i="10"/>
  <c r="H21" i="10"/>
  <c r="H134" i="11"/>
  <c r="H118" i="11"/>
  <c r="H103" i="11"/>
  <c r="H88" i="11"/>
  <c r="H83" i="11"/>
  <c r="H49" i="11"/>
  <c r="H35" i="11"/>
  <c r="C29" i="11"/>
  <c r="G29" i="11" s="1"/>
  <c r="H22" i="11"/>
  <c r="H115" i="12"/>
  <c r="H107" i="12"/>
  <c r="H81" i="12"/>
  <c r="H73" i="12"/>
  <c r="H51" i="12"/>
  <c r="H29" i="12"/>
  <c r="H25" i="12"/>
  <c r="H130" i="13"/>
  <c r="H76" i="13"/>
  <c r="G29" i="13"/>
  <c r="C20" i="13"/>
  <c r="G97" i="14"/>
  <c r="G17" i="14" s="1"/>
  <c r="F8" i="14"/>
  <c r="C30" i="14"/>
  <c r="G30" i="14" s="1"/>
  <c r="H30" i="14"/>
  <c r="C28" i="14"/>
  <c r="H24" i="15"/>
  <c r="H108" i="17"/>
  <c r="H95" i="17"/>
  <c r="G29" i="18"/>
  <c r="H25" i="19"/>
  <c r="C25" i="19"/>
  <c r="G16" i="21"/>
  <c r="H70" i="21"/>
  <c r="H96" i="21"/>
  <c r="H137" i="21"/>
  <c r="H124" i="21"/>
  <c r="H42" i="21"/>
  <c r="H68" i="21"/>
  <c r="H40" i="21"/>
  <c r="H53" i="21"/>
  <c r="H135" i="21"/>
  <c r="H107" i="21"/>
  <c r="H38" i="21"/>
  <c r="H133" i="21"/>
  <c r="H25" i="21"/>
  <c r="H79" i="21"/>
  <c r="H51" i="21"/>
  <c r="H131" i="21"/>
  <c r="H36" i="21"/>
  <c r="H64" i="21"/>
  <c r="H77" i="21"/>
  <c r="H49" i="21"/>
  <c r="H90" i="21"/>
  <c r="H118" i="21"/>
  <c r="H47" i="21"/>
  <c r="H88" i="21"/>
  <c r="H62" i="21"/>
  <c r="H34" i="21"/>
  <c r="H116" i="21"/>
  <c r="H101" i="21"/>
  <c r="F128" i="60"/>
  <c r="G128" i="60" s="1"/>
  <c r="F107" i="60"/>
  <c r="F90" i="60"/>
  <c r="G46" i="2"/>
  <c r="H116" i="7"/>
  <c r="C133" i="60"/>
  <c r="G133" i="60" s="1"/>
  <c r="C117" i="60"/>
  <c r="G117" i="60" s="1"/>
  <c r="H115" i="60"/>
  <c r="C110" i="60"/>
  <c r="G110" i="60" s="1"/>
  <c r="C100" i="60"/>
  <c r="G100" i="60" s="1"/>
  <c r="C96" i="60"/>
  <c r="H81" i="60"/>
  <c r="E27" i="60"/>
  <c r="E23" i="60"/>
  <c r="F34" i="60"/>
  <c r="H133" i="2"/>
  <c r="H51" i="2"/>
  <c r="H42" i="2"/>
  <c r="H123" i="3"/>
  <c r="H110" i="3"/>
  <c r="H65" i="3"/>
  <c r="H54" i="3"/>
  <c r="H43" i="3"/>
  <c r="C27" i="3"/>
  <c r="G27" i="3" s="1"/>
  <c r="H68" i="4"/>
  <c r="H121" i="5"/>
  <c r="H91" i="5"/>
  <c r="H71" i="5"/>
  <c r="F15" i="5"/>
  <c r="H33" i="5"/>
  <c r="G21" i="5"/>
  <c r="F7" i="6"/>
  <c r="F20" i="6"/>
  <c r="H34" i="7"/>
  <c r="H29" i="7"/>
  <c r="H132" i="8"/>
  <c r="C21" i="8"/>
  <c r="G21" i="8" s="1"/>
  <c r="G128" i="9"/>
  <c r="G74" i="9"/>
  <c r="H65" i="9"/>
  <c r="C21" i="9"/>
  <c r="G21" i="9" s="1"/>
  <c r="H82" i="10"/>
  <c r="H43" i="10"/>
  <c r="C29" i="10"/>
  <c r="H29" i="10"/>
  <c r="H133" i="11"/>
  <c r="G87" i="11"/>
  <c r="H81" i="11"/>
  <c r="H73" i="11"/>
  <c r="H66" i="11"/>
  <c r="C17" i="11"/>
  <c r="H34" i="11"/>
  <c r="H25" i="11"/>
  <c r="H127" i="12"/>
  <c r="H105" i="12"/>
  <c r="H42" i="12"/>
  <c r="H32" i="12"/>
  <c r="H119" i="13"/>
  <c r="H65" i="13"/>
  <c r="G133" i="14"/>
  <c r="G76" i="14"/>
  <c r="C11" i="14"/>
  <c r="H56" i="14"/>
  <c r="H97" i="14"/>
  <c r="H38" i="14"/>
  <c r="H105" i="14"/>
  <c r="H79" i="14"/>
  <c r="C17" i="16"/>
  <c r="G71" i="16"/>
  <c r="H22" i="16"/>
  <c r="H54" i="16"/>
  <c r="H41" i="16"/>
  <c r="H82" i="16"/>
  <c r="H78" i="16"/>
  <c r="H50" i="16"/>
  <c r="C27" i="17"/>
  <c r="H138" i="17"/>
  <c r="H56" i="17"/>
  <c r="H125" i="17"/>
  <c r="H71" i="17"/>
  <c r="H80" i="17"/>
  <c r="H67" i="17"/>
  <c r="H106" i="17"/>
  <c r="H93" i="17"/>
  <c r="H48" i="17"/>
  <c r="H76" i="17"/>
  <c r="H130" i="17"/>
  <c r="H89" i="17"/>
  <c r="H117" i="17"/>
  <c r="H63" i="17"/>
  <c r="H35" i="17"/>
  <c r="H61" i="17"/>
  <c r="H33" i="17"/>
  <c r="H100" i="17"/>
  <c r="H22" i="18"/>
  <c r="C21" i="18"/>
  <c r="G21" i="18" s="1"/>
  <c r="C24" i="21"/>
  <c r="G24" i="21" s="1"/>
  <c r="H24" i="21"/>
  <c r="C25" i="21"/>
  <c r="B27" i="60"/>
  <c r="C27" i="60" s="1"/>
  <c r="G23" i="2"/>
  <c r="F22" i="3"/>
  <c r="F22" i="4"/>
  <c r="H133" i="6"/>
  <c r="G25" i="7"/>
  <c r="G128" i="8"/>
  <c r="G84" i="9"/>
  <c r="G100" i="12"/>
  <c r="G88" i="14"/>
  <c r="F12" i="14"/>
  <c r="H46" i="16"/>
  <c r="H74" i="16"/>
  <c r="H87" i="16"/>
  <c r="H128" i="16"/>
  <c r="G106" i="60"/>
  <c r="C76" i="60"/>
  <c r="G53" i="60"/>
  <c r="D30" i="60"/>
  <c r="F30" i="60" s="1"/>
  <c r="B28" i="60"/>
  <c r="E25" i="60"/>
  <c r="D23" i="60"/>
  <c r="E29" i="60"/>
  <c r="H129" i="2"/>
  <c r="H120" i="2"/>
  <c r="H109" i="2"/>
  <c r="H83" i="2"/>
  <c r="H38" i="2"/>
  <c r="H119" i="3"/>
  <c r="H95" i="3"/>
  <c r="H28" i="3"/>
  <c r="H24" i="3"/>
  <c r="H135" i="4"/>
  <c r="H107" i="4"/>
  <c r="H49" i="4"/>
  <c r="H40" i="4"/>
  <c r="H136" i="5"/>
  <c r="H110" i="5"/>
  <c r="H87" i="5"/>
  <c r="H82" i="5"/>
  <c r="H67" i="5"/>
  <c r="F11" i="5"/>
  <c r="F7" i="5"/>
  <c r="H83" i="6"/>
  <c r="H70" i="6"/>
  <c r="H51" i="6"/>
  <c r="H42" i="6"/>
  <c r="C7" i="6"/>
  <c r="G27" i="6"/>
  <c r="H124" i="7"/>
  <c r="H54" i="9"/>
  <c r="H37" i="9"/>
  <c r="H136" i="10"/>
  <c r="H110" i="10"/>
  <c r="H69" i="10"/>
  <c r="C27" i="10"/>
  <c r="G27" i="10" s="1"/>
  <c r="H131" i="11"/>
  <c r="H64" i="11"/>
  <c r="H96" i="12"/>
  <c r="H23" i="12"/>
  <c r="C20" i="15"/>
  <c r="G20" i="15" s="1"/>
  <c r="H20" i="15"/>
  <c r="H123" i="15"/>
  <c r="H82" i="15"/>
  <c r="H136" i="15"/>
  <c r="H37" i="15"/>
  <c r="H91" i="15"/>
  <c r="H76" i="16"/>
  <c r="H24" i="17"/>
  <c r="H22" i="17"/>
  <c r="H40" i="18"/>
  <c r="H135" i="18"/>
  <c r="H122" i="18"/>
  <c r="H68" i="18"/>
  <c r="H64" i="18"/>
  <c r="H49" i="18"/>
  <c r="H36" i="18"/>
  <c r="H90" i="18"/>
  <c r="H45" i="18"/>
  <c r="H73" i="18"/>
  <c r="F11" i="19"/>
  <c r="G37" i="19"/>
  <c r="H68" i="20"/>
  <c r="H53" i="20"/>
  <c r="H135" i="20"/>
  <c r="H94" i="20"/>
  <c r="H81" i="20"/>
  <c r="H107" i="20"/>
  <c r="H40" i="20"/>
  <c r="H36" i="20"/>
  <c r="H118" i="20"/>
  <c r="H103" i="20"/>
  <c r="H49" i="20"/>
  <c r="H23" i="20"/>
  <c r="H131" i="20"/>
  <c r="H32" i="20"/>
  <c r="H127" i="20"/>
  <c r="H114" i="20"/>
  <c r="H60" i="20"/>
  <c r="H73" i="20"/>
  <c r="H56" i="16"/>
  <c r="H110" i="16"/>
  <c r="H37" i="17"/>
  <c r="H119" i="17"/>
  <c r="D11" i="60"/>
  <c r="G128" i="5"/>
  <c r="H108" i="5"/>
  <c r="H84" i="5"/>
  <c r="G138" i="9"/>
  <c r="H108" i="10"/>
  <c r="H30" i="10"/>
  <c r="F23" i="11"/>
  <c r="H23" i="15"/>
  <c r="C23" i="15"/>
  <c r="G74" i="17"/>
  <c r="H26" i="18"/>
  <c r="C26" i="18"/>
  <c r="G26" i="18" s="1"/>
  <c r="F136" i="60"/>
  <c r="C134" i="60"/>
  <c r="G134" i="60" s="1"/>
  <c r="F129" i="60"/>
  <c r="F125" i="60"/>
  <c r="G125" i="60" s="1"/>
  <c r="F116" i="60"/>
  <c r="F95" i="60"/>
  <c r="F91" i="60"/>
  <c r="C90" i="60"/>
  <c r="G90" i="60" s="1"/>
  <c r="F84" i="60"/>
  <c r="G84" i="60" s="1"/>
  <c r="F82" i="60"/>
  <c r="G82" i="60" s="1"/>
  <c r="E26" i="60"/>
  <c r="H61" i="60"/>
  <c r="C52" i="60"/>
  <c r="E14" i="60"/>
  <c r="D12" i="60"/>
  <c r="D29" i="60"/>
  <c r="D20" i="60"/>
  <c r="H118" i="2"/>
  <c r="H105" i="2"/>
  <c r="H88" i="2"/>
  <c r="H79" i="2"/>
  <c r="H47" i="2"/>
  <c r="H36" i="2"/>
  <c r="F26" i="2"/>
  <c r="H118" i="3"/>
  <c r="G110" i="3"/>
  <c r="H91" i="3"/>
  <c r="H82" i="3"/>
  <c r="H133" i="4"/>
  <c r="H105" i="4"/>
  <c r="G84" i="4"/>
  <c r="H66" i="4"/>
  <c r="H47" i="4"/>
  <c r="F28" i="4"/>
  <c r="H24" i="4"/>
  <c r="H56" i="5"/>
  <c r="H116" i="6"/>
  <c r="H109" i="6"/>
  <c r="F17" i="6"/>
  <c r="H88" i="6"/>
  <c r="H81" i="6"/>
  <c r="H68" i="6"/>
  <c r="H49" i="6"/>
  <c r="H40" i="6"/>
  <c r="H29" i="6"/>
  <c r="G138" i="7"/>
  <c r="H96" i="7"/>
  <c r="G61" i="7"/>
  <c r="F29" i="7"/>
  <c r="G29" i="7" s="1"/>
  <c r="H25" i="7"/>
  <c r="H54" i="8"/>
  <c r="G46" i="8"/>
  <c r="F22" i="8"/>
  <c r="F20" i="8"/>
  <c r="H125" i="9"/>
  <c r="H119" i="9"/>
  <c r="G71" i="9"/>
  <c r="G17" i="9" s="1"/>
  <c r="G46" i="9"/>
  <c r="F30" i="9"/>
  <c r="G110" i="10"/>
  <c r="G87" i="10"/>
  <c r="G23" i="10"/>
  <c r="H130" i="11"/>
  <c r="H124" i="11"/>
  <c r="H109" i="11"/>
  <c r="H94" i="11"/>
  <c r="H86" i="11"/>
  <c r="G56" i="11"/>
  <c r="H40" i="11"/>
  <c r="H29" i="11"/>
  <c r="F26" i="11"/>
  <c r="H114" i="12"/>
  <c r="H103" i="12"/>
  <c r="H95" i="12"/>
  <c r="H75" i="12"/>
  <c r="H40" i="12"/>
  <c r="F30" i="12"/>
  <c r="C29" i="12"/>
  <c r="H138" i="13"/>
  <c r="H127" i="13"/>
  <c r="H106" i="13"/>
  <c r="H94" i="13"/>
  <c r="H84" i="13"/>
  <c r="H52" i="13"/>
  <c r="F30" i="13"/>
  <c r="F26" i="13"/>
  <c r="H23" i="13"/>
  <c r="G135" i="14"/>
  <c r="H132" i="14"/>
  <c r="H125" i="14"/>
  <c r="G123" i="14"/>
  <c r="H120" i="14"/>
  <c r="G104" i="14"/>
  <c r="G48" i="14"/>
  <c r="G23" i="14"/>
  <c r="F13" i="14"/>
  <c r="G43" i="15"/>
  <c r="G17" i="15" s="1"/>
  <c r="H21" i="15"/>
  <c r="F7" i="16"/>
  <c r="C26" i="16"/>
  <c r="G26" i="16" s="1"/>
  <c r="H24" i="16"/>
  <c r="H110" i="17"/>
  <c r="H78" i="17"/>
  <c r="H65" i="17"/>
  <c r="H30" i="17"/>
  <c r="G22" i="17"/>
  <c r="F17" i="18"/>
  <c r="H32" i="18"/>
  <c r="C17" i="19"/>
  <c r="H64" i="20"/>
  <c r="H109" i="21"/>
  <c r="H26" i="22"/>
  <c r="C27" i="22"/>
  <c r="G27" i="22" s="1"/>
  <c r="C28" i="16"/>
  <c r="G28" i="16" s="1"/>
  <c r="H28" i="16"/>
  <c r="C29" i="16"/>
  <c r="G29" i="16" s="1"/>
  <c r="H20" i="17"/>
  <c r="C20" i="17"/>
  <c r="F103" i="60"/>
  <c r="E12" i="60"/>
  <c r="D17" i="60"/>
  <c r="F17" i="60" s="1"/>
  <c r="F7" i="3"/>
  <c r="G21" i="7"/>
  <c r="F27" i="9"/>
  <c r="G108" i="60"/>
  <c r="F88" i="60"/>
  <c r="G66" i="60"/>
  <c r="F50" i="60"/>
  <c r="G50" i="60" s="1"/>
  <c r="D9" i="60"/>
  <c r="F42" i="60"/>
  <c r="D14" i="60"/>
  <c r="B25" i="60"/>
  <c r="C25" i="60" s="1"/>
  <c r="B10" i="60"/>
  <c r="D28" i="60"/>
  <c r="H75" i="2"/>
  <c r="H136" i="3"/>
  <c r="H103" i="4"/>
  <c r="H64" i="4"/>
  <c r="F24" i="4"/>
  <c r="H132" i="5"/>
  <c r="H128" i="5"/>
  <c r="H123" i="5"/>
  <c r="H119" i="5"/>
  <c r="H97" i="5"/>
  <c r="H78" i="5"/>
  <c r="H27" i="5"/>
  <c r="F22" i="5"/>
  <c r="G87" i="6"/>
  <c r="H120" i="7"/>
  <c r="G100" i="7"/>
  <c r="H70" i="7"/>
  <c r="H108" i="8"/>
  <c r="H82" i="8"/>
  <c r="G61" i="8"/>
  <c r="G33" i="8"/>
  <c r="H24" i="8"/>
  <c r="H132" i="9"/>
  <c r="H108" i="9"/>
  <c r="H52" i="9"/>
  <c r="H35" i="9"/>
  <c r="H28" i="9"/>
  <c r="F26" i="10"/>
  <c r="G21" i="10"/>
  <c r="H129" i="11"/>
  <c r="H32" i="11"/>
  <c r="C26" i="11"/>
  <c r="H94" i="12"/>
  <c r="G84" i="12"/>
  <c r="H66" i="12"/>
  <c r="H27" i="12"/>
  <c r="G26" i="12"/>
  <c r="H125" i="13"/>
  <c r="H71" i="13"/>
  <c r="H22" i="13"/>
  <c r="C27" i="14"/>
  <c r="H42" i="14"/>
  <c r="H55" i="14"/>
  <c r="H75" i="15"/>
  <c r="H116" i="15"/>
  <c r="H62" i="15"/>
  <c r="H39" i="16"/>
  <c r="C24" i="18"/>
  <c r="G24" i="18" s="1"/>
  <c r="C25" i="18"/>
  <c r="G25" i="18" s="1"/>
  <c r="F128" i="24"/>
  <c r="G128" i="24" s="1"/>
  <c r="D7" i="24"/>
  <c r="G11" i="26"/>
  <c r="C7" i="33"/>
  <c r="H69" i="36"/>
  <c r="H108" i="36"/>
  <c r="H136" i="36"/>
  <c r="H28" i="36"/>
  <c r="H54" i="36"/>
  <c r="H82" i="36"/>
  <c r="H37" i="36"/>
  <c r="H50" i="36"/>
  <c r="H91" i="36"/>
  <c r="H132" i="36"/>
  <c r="H104" i="36"/>
  <c r="G110" i="19"/>
  <c r="F8" i="19"/>
  <c r="G13" i="19"/>
  <c r="G28" i="20"/>
  <c r="G13" i="21"/>
  <c r="F16" i="21"/>
  <c r="G61" i="21"/>
  <c r="F25" i="21"/>
  <c r="H138" i="21"/>
  <c r="H84" i="21"/>
  <c r="H56" i="21"/>
  <c r="H110" i="21"/>
  <c r="H41" i="21"/>
  <c r="H95" i="21"/>
  <c r="H108" i="21"/>
  <c r="H121" i="21"/>
  <c r="H93" i="21"/>
  <c r="H134" i="21"/>
  <c r="H65" i="21"/>
  <c r="H119" i="21"/>
  <c r="H37" i="21"/>
  <c r="H102" i="21"/>
  <c r="H89" i="21"/>
  <c r="H130" i="21"/>
  <c r="H99" i="21"/>
  <c r="H45" i="21"/>
  <c r="H127" i="21"/>
  <c r="H86" i="21"/>
  <c r="H60" i="21"/>
  <c r="H114" i="21"/>
  <c r="F29" i="22"/>
  <c r="G23" i="22"/>
  <c r="H68" i="22"/>
  <c r="H40" i="22"/>
  <c r="H81" i="22"/>
  <c r="H107" i="22"/>
  <c r="H135" i="22"/>
  <c r="H36" i="22"/>
  <c r="H49" i="22"/>
  <c r="H77" i="22"/>
  <c r="H103" i="22"/>
  <c r="C17" i="25"/>
  <c r="F26" i="26"/>
  <c r="G26" i="26" s="1"/>
  <c r="G24" i="30"/>
  <c r="G43" i="14"/>
  <c r="C22" i="14"/>
  <c r="G22" i="14" s="1"/>
  <c r="G33" i="16"/>
  <c r="G25" i="16"/>
  <c r="F21" i="16"/>
  <c r="H28" i="17"/>
  <c r="H130" i="18"/>
  <c r="H56" i="18"/>
  <c r="F25" i="18"/>
  <c r="H19" i="18"/>
  <c r="H109" i="19"/>
  <c r="H105" i="19"/>
  <c r="F15" i="19"/>
  <c r="G11" i="19"/>
  <c r="G97" i="20"/>
  <c r="H136" i="21"/>
  <c r="H82" i="21"/>
  <c r="H63" i="21"/>
  <c r="G11" i="21"/>
  <c r="H28" i="21"/>
  <c r="C23" i="21"/>
  <c r="G23" i="21" s="1"/>
  <c r="H53" i="22"/>
  <c r="C29" i="22"/>
  <c r="G29" i="22" s="1"/>
  <c r="H27" i="22"/>
  <c r="H23" i="22"/>
  <c r="G33" i="23"/>
  <c r="H42" i="23"/>
  <c r="H55" i="23"/>
  <c r="H96" i="23"/>
  <c r="H109" i="23"/>
  <c r="H137" i="23"/>
  <c r="H38" i="23"/>
  <c r="H92" i="23"/>
  <c r="H51" i="23"/>
  <c r="H66" i="23"/>
  <c r="H105" i="23"/>
  <c r="H120" i="23"/>
  <c r="G110" i="24"/>
  <c r="F21" i="24"/>
  <c r="F30" i="25"/>
  <c r="H60" i="27"/>
  <c r="H73" i="27"/>
  <c r="H114" i="27"/>
  <c r="H115" i="29"/>
  <c r="C12" i="30"/>
  <c r="G38" i="30"/>
  <c r="G12" i="30" s="1"/>
  <c r="C24" i="38"/>
  <c r="G24" i="38" s="1"/>
  <c r="H24" i="38"/>
  <c r="F28" i="40"/>
  <c r="G101" i="14"/>
  <c r="G96" i="14"/>
  <c r="G70" i="14"/>
  <c r="C7" i="14"/>
  <c r="H19" i="14"/>
  <c r="F28" i="15"/>
  <c r="G28" i="15" s="1"/>
  <c r="C27" i="16"/>
  <c r="G27" i="16" s="1"/>
  <c r="F23" i="16"/>
  <c r="C21" i="16"/>
  <c r="G21" i="16" s="1"/>
  <c r="H127" i="17"/>
  <c r="H138" i="18"/>
  <c r="H110" i="18"/>
  <c r="H67" i="18"/>
  <c r="H94" i="19"/>
  <c r="H70" i="19"/>
  <c r="F25" i="19"/>
  <c r="G61" i="20"/>
  <c r="F21" i="20"/>
  <c r="H125" i="21"/>
  <c r="H106" i="21"/>
  <c r="G74" i="21"/>
  <c r="H67" i="21"/>
  <c r="H32" i="21"/>
  <c r="H27" i="21"/>
  <c r="G100" i="22"/>
  <c r="H64" i="22"/>
  <c r="H95" i="22"/>
  <c r="H123" i="22"/>
  <c r="H41" i="22"/>
  <c r="H91" i="22"/>
  <c r="H50" i="22"/>
  <c r="H78" i="22"/>
  <c r="H104" i="22"/>
  <c r="H132" i="22"/>
  <c r="G29" i="23"/>
  <c r="H88" i="23"/>
  <c r="H34" i="23"/>
  <c r="H47" i="23"/>
  <c r="H101" i="23"/>
  <c r="H62" i="23"/>
  <c r="H116" i="23"/>
  <c r="G74" i="24"/>
  <c r="C23" i="25"/>
  <c r="G23" i="25" s="1"/>
  <c r="H23" i="25"/>
  <c r="F23" i="30"/>
  <c r="G95" i="14"/>
  <c r="G64" i="14"/>
  <c r="C10" i="14"/>
  <c r="C28" i="15"/>
  <c r="C25" i="15"/>
  <c r="F27" i="17"/>
  <c r="G128" i="18"/>
  <c r="H121" i="18"/>
  <c r="H89" i="18"/>
  <c r="H71" i="18"/>
  <c r="G56" i="18"/>
  <c r="G17" i="18" s="1"/>
  <c r="C30" i="18"/>
  <c r="G30" i="18" s="1"/>
  <c r="H27" i="18"/>
  <c r="H137" i="19"/>
  <c r="H133" i="19"/>
  <c r="H66" i="19"/>
  <c r="F29" i="19"/>
  <c r="G29" i="19" s="1"/>
  <c r="H117" i="21"/>
  <c r="G110" i="21"/>
  <c r="H73" i="21"/>
  <c r="H50" i="21"/>
  <c r="F7" i="22"/>
  <c r="G100" i="24"/>
  <c r="G7" i="24" s="1"/>
  <c r="F11" i="24"/>
  <c r="G21" i="26"/>
  <c r="F21" i="28"/>
  <c r="G21" i="28" s="1"/>
  <c r="F24" i="29"/>
  <c r="F7" i="18"/>
  <c r="F26" i="18"/>
  <c r="F24" i="18"/>
  <c r="H51" i="19"/>
  <c r="C23" i="20"/>
  <c r="G23" i="20" s="1"/>
  <c r="G100" i="23"/>
  <c r="G46" i="23"/>
  <c r="F28" i="23"/>
  <c r="C20" i="24"/>
  <c r="G20" i="24" s="1"/>
  <c r="G74" i="25"/>
  <c r="G107" i="14"/>
  <c r="G94" i="14"/>
  <c r="G35" i="14"/>
  <c r="G125" i="15"/>
  <c r="G115" i="15"/>
  <c r="G97" i="15"/>
  <c r="G71" i="15"/>
  <c r="F29" i="15"/>
  <c r="F25" i="15"/>
  <c r="F21" i="15"/>
  <c r="G46" i="16"/>
  <c r="G87" i="17"/>
  <c r="F30" i="17"/>
  <c r="G30" i="17" s="1"/>
  <c r="F24" i="17"/>
  <c r="G24" i="17" s="1"/>
  <c r="C23" i="17"/>
  <c r="G23" i="17" s="1"/>
  <c r="G87" i="18"/>
  <c r="C17" i="18"/>
  <c r="G33" i="18"/>
  <c r="G84" i="19"/>
  <c r="F17" i="19"/>
  <c r="H40" i="19"/>
  <c r="G9" i="19"/>
  <c r="F28" i="19"/>
  <c r="G115" i="20"/>
  <c r="H20" i="20"/>
  <c r="C20" i="20"/>
  <c r="H108" i="20"/>
  <c r="H82" i="20"/>
  <c r="H123" i="20"/>
  <c r="H69" i="20"/>
  <c r="H78" i="20"/>
  <c r="H65" i="20"/>
  <c r="H91" i="20"/>
  <c r="H37" i="20"/>
  <c r="H48" i="21"/>
  <c r="F17" i="21"/>
  <c r="G110" i="22"/>
  <c r="H94" i="22"/>
  <c r="H93" i="22"/>
  <c r="H67" i="22"/>
  <c r="H52" i="22"/>
  <c r="H130" i="22"/>
  <c r="H35" i="22"/>
  <c r="H74" i="22"/>
  <c r="H61" i="22"/>
  <c r="H115" i="22"/>
  <c r="H103" i="23"/>
  <c r="H49" i="23"/>
  <c r="G14" i="23"/>
  <c r="H29" i="23"/>
  <c r="C28" i="23"/>
  <c r="G28" i="23" s="1"/>
  <c r="H28" i="23"/>
  <c r="H21" i="23"/>
  <c r="G26" i="24"/>
  <c r="C24" i="25"/>
  <c r="G24" i="25" s="1"/>
  <c r="F29" i="26"/>
  <c r="G29" i="26" s="1"/>
  <c r="H127" i="27"/>
  <c r="F7" i="27"/>
  <c r="G28" i="29"/>
  <c r="G52" i="30"/>
  <c r="C13" i="30"/>
  <c r="G69" i="37"/>
  <c r="G15" i="37" s="1"/>
  <c r="F15" i="37"/>
  <c r="H23" i="26"/>
  <c r="F26" i="27"/>
  <c r="G24" i="27"/>
  <c r="C22" i="27"/>
  <c r="G22" i="27" s="1"/>
  <c r="G56" i="28"/>
  <c r="G22" i="29"/>
  <c r="G110" i="30"/>
  <c r="G33" i="30"/>
  <c r="G7" i="30" s="1"/>
  <c r="G61" i="31"/>
  <c r="C28" i="32"/>
  <c r="G28" i="32" s="1"/>
  <c r="C29" i="32"/>
  <c r="G29" i="32" s="1"/>
  <c r="C16" i="33"/>
  <c r="G28" i="33"/>
  <c r="H61" i="34"/>
  <c r="H46" i="34"/>
  <c r="H74" i="34"/>
  <c r="H100" i="34"/>
  <c r="H128" i="34"/>
  <c r="F25" i="35"/>
  <c r="G110" i="39"/>
  <c r="C30" i="47"/>
  <c r="G30" i="47" s="1"/>
  <c r="H30" i="47"/>
  <c r="C7" i="19"/>
  <c r="F22" i="19"/>
  <c r="G22" i="19" s="1"/>
  <c r="G71" i="21"/>
  <c r="F21" i="21"/>
  <c r="C20" i="21"/>
  <c r="G20" i="21" s="1"/>
  <c r="G43" i="22"/>
  <c r="C7" i="22"/>
  <c r="C25" i="22"/>
  <c r="G25" i="22" s="1"/>
  <c r="F128" i="23"/>
  <c r="G128" i="23" s="1"/>
  <c r="G87" i="23"/>
  <c r="F17" i="23"/>
  <c r="C23" i="23"/>
  <c r="G23" i="23" s="1"/>
  <c r="C21" i="23"/>
  <c r="H129" i="24"/>
  <c r="H105" i="24"/>
  <c r="F29" i="24"/>
  <c r="F27" i="24"/>
  <c r="F25" i="24"/>
  <c r="G25" i="24" s="1"/>
  <c r="H21" i="24"/>
  <c r="H107" i="25"/>
  <c r="G97" i="25"/>
  <c r="H76" i="25"/>
  <c r="H35" i="25"/>
  <c r="H30" i="25"/>
  <c r="F27" i="25"/>
  <c r="F25" i="25"/>
  <c r="G25" i="25" s="1"/>
  <c r="F20" i="25"/>
  <c r="H132" i="26"/>
  <c r="C10" i="26"/>
  <c r="H91" i="26"/>
  <c r="H77" i="26"/>
  <c r="H53" i="26"/>
  <c r="H42" i="26"/>
  <c r="H39" i="26"/>
  <c r="H35" i="26"/>
  <c r="C23" i="26"/>
  <c r="G23" i="26" s="1"/>
  <c r="H133" i="27"/>
  <c r="H100" i="27"/>
  <c r="H90" i="27"/>
  <c r="G74" i="27"/>
  <c r="H41" i="27"/>
  <c r="C26" i="27"/>
  <c r="G26" i="27" s="1"/>
  <c r="H19" i="27"/>
  <c r="G128" i="28"/>
  <c r="H102" i="28"/>
  <c r="H84" i="28"/>
  <c r="H53" i="28"/>
  <c r="F24" i="28"/>
  <c r="H135" i="29"/>
  <c r="G125" i="29"/>
  <c r="H105" i="29"/>
  <c r="H81" i="29"/>
  <c r="G71" i="29"/>
  <c r="H51" i="29"/>
  <c r="C26" i="29"/>
  <c r="G26" i="29" s="1"/>
  <c r="H24" i="29"/>
  <c r="H131" i="30"/>
  <c r="G128" i="30"/>
  <c r="H122" i="30"/>
  <c r="H109" i="30"/>
  <c r="H69" i="30"/>
  <c r="G61" i="30"/>
  <c r="H32" i="30"/>
  <c r="F20" i="30"/>
  <c r="H132" i="31"/>
  <c r="H56" i="31"/>
  <c r="C25" i="31"/>
  <c r="H67" i="32"/>
  <c r="H22" i="32"/>
  <c r="C22" i="32"/>
  <c r="G82" i="33"/>
  <c r="G46" i="33"/>
  <c r="H41" i="33"/>
  <c r="C12" i="33"/>
  <c r="H33" i="34"/>
  <c r="H24" i="34"/>
  <c r="G87" i="35"/>
  <c r="G100" i="37"/>
  <c r="G74" i="42"/>
  <c r="H29" i="19"/>
  <c r="C27" i="19"/>
  <c r="G27" i="19" s="1"/>
  <c r="H28" i="20"/>
  <c r="H30" i="21"/>
  <c r="C17" i="22"/>
  <c r="D7" i="22"/>
  <c r="G9" i="23"/>
  <c r="H25" i="23"/>
  <c r="H101" i="24"/>
  <c r="H75" i="24"/>
  <c r="F17" i="24"/>
  <c r="H40" i="24"/>
  <c r="F7" i="24"/>
  <c r="H29" i="24"/>
  <c r="C27" i="24"/>
  <c r="H130" i="25"/>
  <c r="H104" i="25"/>
  <c r="H95" i="25"/>
  <c r="F7" i="25"/>
  <c r="C20" i="25"/>
  <c r="H136" i="26"/>
  <c r="H108" i="26"/>
  <c r="H102" i="26"/>
  <c r="H65" i="26"/>
  <c r="H49" i="27"/>
  <c r="H40" i="27"/>
  <c r="H28" i="27"/>
  <c r="G23" i="27"/>
  <c r="H68" i="28"/>
  <c r="F17" i="28"/>
  <c r="H24" i="28"/>
  <c r="H133" i="29"/>
  <c r="H124" i="29"/>
  <c r="H79" i="29"/>
  <c r="C30" i="29"/>
  <c r="G30" i="29" s="1"/>
  <c r="H21" i="29"/>
  <c r="G20" i="29"/>
  <c r="H101" i="30"/>
  <c r="H53" i="30"/>
  <c r="H131" i="31"/>
  <c r="H23" i="31"/>
  <c r="H39" i="31"/>
  <c r="H52" i="31"/>
  <c r="H80" i="31"/>
  <c r="H63" i="31"/>
  <c r="H35" i="31"/>
  <c r="H102" i="31"/>
  <c r="C8" i="33"/>
  <c r="H97" i="33"/>
  <c r="H43" i="33"/>
  <c r="H125" i="33"/>
  <c r="H87" i="34"/>
  <c r="H54" i="39"/>
  <c r="H95" i="39"/>
  <c r="H69" i="39"/>
  <c r="H41" i="39"/>
  <c r="H78" i="39"/>
  <c r="H65" i="39"/>
  <c r="H37" i="39"/>
  <c r="H119" i="39"/>
  <c r="H91" i="39"/>
  <c r="C28" i="41"/>
  <c r="H28" i="41"/>
  <c r="G110" i="20"/>
  <c r="F7" i="20"/>
  <c r="F13" i="21"/>
  <c r="G115" i="22"/>
  <c r="C30" i="23"/>
  <c r="G30" i="23" s="1"/>
  <c r="H27" i="23"/>
  <c r="F22" i="23"/>
  <c r="H79" i="24"/>
  <c r="F15" i="24"/>
  <c r="H51" i="24"/>
  <c r="F14" i="24"/>
  <c r="F28" i="24"/>
  <c r="C25" i="24"/>
  <c r="H94" i="25"/>
  <c r="H69" i="25"/>
  <c r="G56" i="25"/>
  <c r="H22" i="25"/>
  <c r="H138" i="26"/>
  <c r="H124" i="26"/>
  <c r="H121" i="26"/>
  <c r="H117" i="26"/>
  <c r="H97" i="26"/>
  <c r="H94" i="26"/>
  <c r="H83" i="26"/>
  <c r="H49" i="26"/>
  <c r="F7" i="26"/>
  <c r="H28" i="26"/>
  <c r="F21" i="26"/>
  <c r="H131" i="27"/>
  <c r="H122" i="27"/>
  <c r="G110" i="27"/>
  <c r="H81" i="27"/>
  <c r="G71" i="27"/>
  <c r="H36" i="27"/>
  <c r="C30" i="27"/>
  <c r="G30" i="27" s="1"/>
  <c r="H125" i="28"/>
  <c r="H110" i="28"/>
  <c r="H67" i="28"/>
  <c r="H48" i="28"/>
  <c r="F28" i="28"/>
  <c r="C26" i="28"/>
  <c r="C22" i="28"/>
  <c r="G22" i="28" s="1"/>
  <c r="H129" i="29"/>
  <c r="H122" i="29"/>
  <c r="H114" i="29"/>
  <c r="H103" i="29"/>
  <c r="H75" i="29"/>
  <c r="H68" i="29"/>
  <c r="H49" i="29"/>
  <c r="C17" i="29"/>
  <c r="C7" i="29"/>
  <c r="H28" i="29"/>
  <c r="F23" i="29"/>
  <c r="H19" i="29"/>
  <c r="H137" i="30"/>
  <c r="G125" i="30"/>
  <c r="H95" i="30"/>
  <c r="G87" i="30"/>
  <c r="H49" i="30"/>
  <c r="G46" i="30"/>
  <c r="F28" i="30"/>
  <c r="H138" i="31"/>
  <c r="H130" i="31"/>
  <c r="H110" i="31"/>
  <c r="H93" i="31"/>
  <c r="H43" i="31"/>
  <c r="H20" i="31"/>
  <c r="F21" i="32"/>
  <c r="G21" i="32" s="1"/>
  <c r="G7" i="33"/>
  <c r="H50" i="33"/>
  <c r="H104" i="33"/>
  <c r="H132" i="33"/>
  <c r="H91" i="33"/>
  <c r="H61" i="33"/>
  <c r="H46" i="33"/>
  <c r="H128" i="33"/>
  <c r="H87" i="33"/>
  <c r="H33" i="33"/>
  <c r="H26" i="34"/>
  <c r="C27" i="34"/>
  <c r="G27" i="34" s="1"/>
  <c r="F22" i="34"/>
  <c r="H69" i="34"/>
  <c r="H54" i="34"/>
  <c r="H82" i="34"/>
  <c r="H108" i="34"/>
  <c r="H136" i="34"/>
  <c r="H41" i="34"/>
  <c r="H95" i="34"/>
  <c r="H37" i="34"/>
  <c r="H65" i="34"/>
  <c r="H119" i="34"/>
  <c r="H20" i="35"/>
  <c r="C20" i="35"/>
  <c r="H37" i="35"/>
  <c r="H65" i="35"/>
  <c r="F7" i="28"/>
  <c r="G30" i="28"/>
  <c r="C28" i="28"/>
  <c r="C28" i="30"/>
  <c r="G28" i="30" s="1"/>
  <c r="G25" i="30"/>
  <c r="C22" i="30"/>
  <c r="G22" i="30" s="1"/>
  <c r="H127" i="31"/>
  <c r="H114" i="31"/>
  <c r="H60" i="33"/>
  <c r="H114" i="33"/>
  <c r="H73" i="33"/>
  <c r="H99" i="33"/>
  <c r="H19" i="33"/>
  <c r="H40" i="37"/>
  <c r="H94" i="37"/>
  <c r="H122" i="37"/>
  <c r="C20" i="38"/>
  <c r="G20" i="38" s="1"/>
  <c r="H20" i="38"/>
  <c r="H95" i="38"/>
  <c r="H136" i="38"/>
  <c r="H41" i="38"/>
  <c r="H82" i="38"/>
  <c r="H54" i="38"/>
  <c r="H108" i="38"/>
  <c r="H69" i="38"/>
  <c r="G22" i="40"/>
  <c r="H54" i="40"/>
  <c r="H108" i="40"/>
  <c r="H132" i="40"/>
  <c r="H24" i="40"/>
  <c r="H78" i="40"/>
  <c r="F12" i="19"/>
  <c r="F23" i="19"/>
  <c r="F21" i="19"/>
  <c r="G21" i="19" s="1"/>
  <c r="F17" i="20"/>
  <c r="H27" i="20"/>
  <c r="G84" i="21"/>
  <c r="F22" i="21"/>
  <c r="G128" i="22"/>
  <c r="H30" i="22"/>
  <c r="H25" i="22"/>
  <c r="G115" i="23"/>
  <c r="G61" i="23"/>
  <c r="F26" i="23"/>
  <c r="G24" i="23"/>
  <c r="H121" i="25"/>
  <c r="H89" i="25"/>
  <c r="H82" i="25"/>
  <c r="H64" i="25"/>
  <c r="H53" i="25"/>
  <c r="G43" i="25"/>
  <c r="F21" i="25"/>
  <c r="H107" i="26"/>
  <c r="G87" i="26"/>
  <c r="G16" i="26"/>
  <c r="H27" i="26"/>
  <c r="H22" i="26"/>
  <c r="H118" i="27"/>
  <c r="G56" i="27"/>
  <c r="G46" i="27"/>
  <c r="F29" i="27"/>
  <c r="C27" i="27"/>
  <c r="H134" i="28"/>
  <c r="G125" i="28"/>
  <c r="G110" i="28"/>
  <c r="H89" i="28"/>
  <c r="H35" i="28"/>
  <c r="F29" i="28"/>
  <c r="G29" i="28" s="1"/>
  <c r="G138" i="29"/>
  <c r="H118" i="29"/>
  <c r="H101" i="29"/>
  <c r="H94" i="29"/>
  <c r="G84" i="29"/>
  <c r="G17" i="29" s="1"/>
  <c r="F7" i="29"/>
  <c r="H47" i="29"/>
  <c r="H25" i="29"/>
  <c r="H23" i="29"/>
  <c r="G115" i="30"/>
  <c r="G43" i="30"/>
  <c r="F27" i="30"/>
  <c r="C10" i="30"/>
  <c r="F20" i="31"/>
  <c r="G138" i="32"/>
  <c r="H120" i="32"/>
  <c r="H62" i="32"/>
  <c r="H28" i="32"/>
  <c r="H21" i="32"/>
  <c r="H97" i="32"/>
  <c r="H125" i="32"/>
  <c r="H117" i="32"/>
  <c r="H48" i="32"/>
  <c r="H119" i="33"/>
  <c r="H115" i="33"/>
  <c r="H32" i="33"/>
  <c r="C27" i="33"/>
  <c r="H27" i="33"/>
  <c r="H104" i="34"/>
  <c r="H50" i="34"/>
  <c r="H28" i="34"/>
  <c r="H123" i="35"/>
  <c r="F7" i="35"/>
  <c r="H70" i="35"/>
  <c r="H96" i="35"/>
  <c r="H124" i="35"/>
  <c r="H83" i="35"/>
  <c r="H137" i="35"/>
  <c r="H79" i="35"/>
  <c r="H133" i="35"/>
  <c r="H38" i="35"/>
  <c r="H105" i="35"/>
  <c r="H66" i="35"/>
  <c r="H21" i="35"/>
  <c r="H47" i="35"/>
  <c r="H88" i="35"/>
  <c r="H116" i="35"/>
  <c r="G97" i="36"/>
  <c r="C20" i="40"/>
  <c r="F12" i="24"/>
  <c r="H136" i="25"/>
  <c r="H130" i="26"/>
  <c r="H119" i="26"/>
  <c r="H100" i="26"/>
  <c r="H93" i="26"/>
  <c r="H89" i="26"/>
  <c r="G71" i="28"/>
  <c r="G17" i="28" s="1"/>
  <c r="H116" i="29"/>
  <c r="H92" i="29"/>
  <c r="G71" i="30"/>
  <c r="C9" i="30"/>
  <c r="H78" i="31"/>
  <c r="H119" i="31"/>
  <c r="F24" i="33"/>
  <c r="H30" i="34"/>
  <c r="C30" i="34"/>
  <c r="G30" i="34" s="1"/>
  <c r="F23" i="35"/>
  <c r="H28" i="39"/>
  <c r="C29" i="39"/>
  <c r="G29" i="39" s="1"/>
  <c r="H22" i="40"/>
  <c r="C23" i="40"/>
  <c r="H125" i="42"/>
  <c r="H71" i="42"/>
  <c r="H56" i="42"/>
  <c r="H52" i="42"/>
  <c r="H106" i="42"/>
  <c r="H130" i="42"/>
  <c r="H76" i="42"/>
  <c r="G56" i="45"/>
  <c r="H65" i="45"/>
  <c r="H104" i="45"/>
  <c r="H91" i="45"/>
  <c r="H119" i="45"/>
  <c r="H37" i="45"/>
  <c r="H132" i="45"/>
  <c r="G125" i="34"/>
  <c r="G97" i="34"/>
  <c r="G71" i="34"/>
  <c r="G43" i="34"/>
  <c r="G74" i="35"/>
  <c r="G25" i="35"/>
  <c r="G115" i="37"/>
  <c r="F11" i="37"/>
  <c r="F7" i="37"/>
  <c r="G21" i="37"/>
  <c r="H100" i="37"/>
  <c r="H115" i="37"/>
  <c r="H74" i="37"/>
  <c r="H46" i="38"/>
  <c r="H61" i="38"/>
  <c r="H115" i="38"/>
  <c r="H87" i="38"/>
  <c r="G46" i="41"/>
  <c r="C17" i="43"/>
  <c r="G125" i="44"/>
  <c r="G46" i="44"/>
  <c r="C26" i="44"/>
  <c r="G26" i="44" s="1"/>
  <c r="C21" i="44"/>
  <c r="G21" i="44" s="1"/>
  <c r="H21" i="44"/>
  <c r="C22" i="44"/>
  <c r="G22" i="44" s="1"/>
  <c r="H128" i="44"/>
  <c r="H100" i="44"/>
  <c r="H115" i="44"/>
  <c r="H78" i="45"/>
  <c r="G87" i="46"/>
  <c r="G87" i="32"/>
  <c r="C7" i="32"/>
  <c r="G84" i="33"/>
  <c r="H124" i="34"/>
  <c r="H70" i="34"/>
  <c r="C29" i="36"/>
  <c r="H29" i="36"/>
  <c r="F24" i="36"/>
  <c r="G24" i="36" s="1"/>
  <c r="H83" i="36"/>
  <c r="H70" i="36"/>
  <c r="H96" i="36"/>
  <c r="H109" i="36"/>
  <c r="H105" i="36"/>
  <c r="H51" i="36"/>
  <c r="H92" i="36"/>
  <c r="H133" i="36"/>
  <c r="H75" i="36"/>
  <c r="H34" i="36"/>
  <c r="H116" i="36"/>
  <c r="G71" i="37"/>
  <c r="H104" i="37"/>
  <c r="H132" i="37"/>
  <c r="H78" i="37"/>
  <c r="H86" i="37"/>
  <c r="H32" i="37"/>
  <c r="H45" i="37"/>
  <c r="H60" i="37"/>
  <c r="H74" i="38"/>
  <c r="F27" i="38"/>
  <c r="G27" i="38" s="1"/>
  <c r="H53" i="38"/>
  <c r="H40" i="38"/>
  <c r="H107" i="38"/>
  <c r="H103" i="38"/>
  <c r="H77" i="38"/>
  <c r="H23" i="38"/>
  <c r="H64" i="38"/>
  <c r="H45" i="38"/>
  <c r="H99" i="38"/>
  <c r="G128" i="39"/>
  <c r="F25" i="41"/>
  <c r="G125" i="42"/>
  <c r="H84" i="43"/>
  <c r="H56" i="43"/>
  <c r="H110" i="43"/>
  <c r="H97" i="43"/>
  <c r="H71" i="43"/>
  <c r="H138" i="43"/>
  <c r="H43" i="43"/>
  <c r="H39" i="43"/>
  <c r="H121" i="43"/>
  <c r="H80" i="43"/>
  <c r="H52" i="43"/>
  <c r="H93" i="43"/>
  <c r="H35" i="43"/>
  <c r="H48" i="43"/>
  <c r="H63" i="43"/>
  <c r="H89" i="43"/>
  <c r="H102" i="43"/>
  <c r="H130" i="43"/>
  <c r="H68" i="44"/>
  <c r="H27" i="44"/>
  <c r="H40" i="44"/>
  <c r="H107" i="44"/>
  <c r="H53" i="44"/>
  <c r="H81" i="44"/>
  <c r="F16" i="45"/>
  <c r="H24" i="45"/>
  <c r="G71" i="31"/>
  <c r="H55" i="31"/>
  <c r="G46" i="31"/>
  <c r="C28" i="31"/>
  <c r="G28" i="31" s="1"/>
  <c r="G61" i="32"/>
  <c r="H29" i="32"/>
  <c r="H26" i="32"/>
  <c r="F7" i="33"/>
  <c r="C26" i="33"/>
  <c r="C25" i="34"/>
  <c r="G115" i="35"/>
  <c r="G56" i="35"/>
  <c r="H129" i="36"/>
  <c r="H88" i="36"/>
  <c r="F26" i="36"/>
  <c r="G13" i="37"/>
  <c r="H61" i="37"/>
  <c r="G100" i="38"/>
  <c r="H33" i="38"/>
  <c r="F29" i="38"/>
  <c r="F20" i="38"/>
  <c r="G100" i="40"/>
  <c r="C25" i="40"/>
  <c r="G25" i="40" s="1"/>
  <c r="F23" i="40"/>
  <c r="C27" i="41"/>
  <c r="H27" i="41"/>
  <c r="H25" i="41"/>
  <c r="C26" i="41"/>
  <c r="G26" i="41" s="1"/>
  <c r="G46" i="42"/>
  <c r="F29" i="43"/>
  <c r="F27" i="43"/>
  <c r="G27" i="43" s="1"/>
  <c r="G56" i="44"/>
  <c r="G121" i="45"/>
  <c r="G36" i="45"/>
  <c r="C10" i="45"/>
  <c r="H37" i="38"/>
  <c r="H132" i="38"/>
  <c r="H104" i="38"/>
  <c r="H50" i="38"/>
  <c r="H78" i="38"/>
  <c r="H91" i="38"/>
  <c r="H119" i="38"/>
  <c r="C25" i="39"/>
  <c r="C23" i="46"/>
  <c r="G23" i="46" s="1"/>
  <c r="G110" i="31"/>
  <c r="F27" i="31"/>
  <c r="G125" i="32"/>
  <c r="G74" i="32"/>
  <c r="F17" i="33"/>
  <c r="G71" i="33"/>
  <c r="H29" i="33"/>
  <c r="F17" i="35"/>
  <c r="C30" i="35"/>
  <c r="C26" i="35"/>
  <c r="G87" i="36"/>
  <c r="H47" i="36"/>
  <c r="H42" i="36"/>
  <c r="F9" i="37"/>
  <c r="G84" i="37"/>
  <c r="C17" i="37"/>
  <c r="C20" i="37"/>
  <c r="G20" i="37" s="1"/>
  <c r="H20" i="37"/>
  <c r="H55" i="37"/>
  <c r="H96" i="37"/>
  <c r="H109" i="37"/>
  <c r="H70" i="37"/>
  <c r="F7" i="38"/>
  <c r="G128" i="40"/>
  <c r="H27" i="40"/>
  <c r="C28" i="40"/>
  <c r="C21" i="42"/>
  <c r="G21" i="42" s="1"/>
  <c r="H55" i="42"/>
  <c r="H96" i="42"/>
  <c r="H124" i="42"/>
  <c r="H70" i="42"/>
  <c r="H137" i="42"/>
  <c r="H109" i="42"/>
  <c r="H42" i="42"/>
  <c r="H83" i="42"/>
  <c r="H79" i="42"/>
  <c r="H105" i="42"/>
  <c r="H51" i="42"/>
  <c r="H120" i="42"/>
  <c r="H62" i="42"/>
  <c r="H116" i="42"/>
  <c r="H88" i="42"/>
  <c r="H129" i="42"/>
  <c r="H134" i="43"/>
  <c r="G97" i="43"/>
  <c r="H50" i="45"/>
  <c r="H55" i="41"/>
  <c r="H70" i="41"/>
  <c r="H96" i="41"/>
  <c r="H42" i="41"/>
  <c r="H83" i="41"/>
  <c r="H79" i="41"/>
  <c r="H105" i="41"/>
  <c r="H133" i="41"/>
  <c r="H51" i="41"/>
  <c r="H120" i="41"/>
  <c r="H47" i="41"/>
  <c r="H75" i="41"/>
  <c r="H129" i="41"/>
  <c r="H116" i="41"/>
  <c r="H62" i="41"/>
  <c r="H88" i="41"/>
  <c r="C23" i="42"/>
  <c r="G23" i="42" s="1"/>
  <c r="H23" i="42"/>
  <c r="H64" i="44"/>
  <c r="H131" i="44"/>
  <c r="H77" i="44"/>
  <c r="H103" i="44"/>
  <c r="H19" i="44"/>
  <c r="H45" i="44"/>
  <c r="G109" i="45"/>
  <c r="G93" i="45"/>
  <c r="G87" i="45"/>
  <c r="G50" i="45"/>
  <c r="G47" i="45"/>
  <c r="F28" i="45"/>
  <c r="H52" i="45"/>
  <c r="H106" i="45"/>
  <c r="H134" i="45"/>
  <c r="H94" i="47"/>
  <c r="H53" i="47"/>
  <c r="H122" i="47"/>
  <c r="H81" i="47"/>
  <c r="H40" i="47"/>
  <c r="H107" i="47"/>
  <c r="H49" i="47"/>
  <c r="H77" i="47"/>
  <c r="H36" i="47"/>
  <c r="H64" i="47"/>
  <c r="H86" i="47"/>
  <c r="H32" i="47"/>
  <c r="H73" i="47"/>
  <c r="C27" i="49"/>
  <c r="G27" i="49" s="1"/>
  <c r="H27" i="49"/>
  <c r="C25" i="49"/>
  <c r="G25" i="49" s="1"/>
  <c r="C26" i="49"/>
  <c r="G26" i="49" s="1"/>
  <c r="H19" i="38"/>
  <c r="G138" i="39"/>
  <c r="G61" i="39"/>
  <c r="F29" i="39"/>
  <c r="F25" i="39"/>
  <c r="F26" i="40"/>
  <c r="G100" i="41"/>
  <c r="G56" i="42"/>
  <c r="G100" i="44"/>
  <c r="F17" i="44"/>
  <c r="F24" i="44"/>
  <c r="G78" i="45"/>
  <c r="G70" i="45"/>
  <c r="G64" i="45"/>
  <c r="F30" i="45"/>
  <c r="G30" i="45" s="1"/>
  <c r="H22" i="45"/>
  <c r="C22" i="45"/>
  <c r="H135" i="47"/>
  <c r="G46" i="47"/>
  <c r="F7" i="47"/>
  <c r="F29" i="47"/>
  <c r="G97" i="49"/>
  <c r="G29" i="49"/>
  <c r="H55" i="49"/>
  <c r="H109" i="49"/>
  <c r="H83" i="49"/>
  <c r="H42" i="49"/>
  <c r="H70" i="49"/>
  <c r="H96" i="49"/>
  <c r="H51" i="49"/>
  <c r="H120" i="49"/>
  <c r="H38" i="49"/>
  <c r="H133" i="49"/>
  <c r="H101" i="49"/>
  <c r="H34" i="49"/>
  <c r="H62" i="49"/>
  <c r="H88" i="49"/>
  <c r="H129" i="49"/>
  <c r="H47" i="49"/>
  <c r="H75" i="49"/>
  <c r="G43" i="51"/>
  <c r="C10" i="53"/>
  <c r="H122" i="53"/>
  <c r="H107" i="53"/>
  <c r="H81" i="53"/>
  <c r="H68" i="53"/>
  <c r="H53" i="53"/>
  <c r="H135" i="53"/>
  <c r="H27" i="53"/>
  <c r="H120" i="53"/>
  <c r="H105" i="53"/>
  <c r="H64" i="53"/>
  <c r="H49" i="53"/>
  <c r="H116" i="53"/>
  <c r="H101" i="53"/>
  <c r="F28" i="36"/>
  <c r="F23" i="36"/>
  <c r="H120" i="37"/>
  <c r="G110" i="37"/>
  <c r="H105" i="37"/>
  <c r="F26" i="37"/>
  <c r="C22" i="37"/>
  <c r="H137" i="39"/>
  <c r="F7" i="39"/>
  <c r="G74" i="40"/>
  <c r="F17" i="41"/>
  <c r="F22" i="41"/>
  <c r="G22" i="41" s="1"/>
  <c r="G43" i="42"/>
  <c r="G20" i="42"/>
  <c r="G74" i="43"/>
  <c r="H118" i="44"/>
  <c r="F28" i="44"/>
  <c r="F26" i="44"/>
  <c r="H54" i="44"/>
  <c r="H123" i="44"/>
  <c r="G135" i="45"/>
  <c r="G120" i="45"/>
  <c r="G95" i="45"/>
  <c r="F12" i="45"/>
  <c r="H80" i="45"/>
  <c r="C24" i="45"/>
  <c r="H82" i="45"/>
  <c r="H28" i="45"/>
  <c r="H41" i="45"/>
  <c r="H87" i="45"/>
  <c r="H61" i="45"/>
  <c r="H100" i="45"/>
  <c r="H33" i="45"/>
  <c r="H46" i="45"/>
  <c r="H20" i="45"/>
  <c r="G21" i="46"/>
  <c r="G29" i="47"/>
  <c r="F24" i="47"/>
  <c r="G75" i="48"/>
  <c r="H55" i="48"/>
  <c r="H84" i="48"/>
  <c r="H125" i="48"/>
  <c r="H71" i="48"/>
  <c r="H110" i="48"/>
  <c r="H97" i="48"/>
  <c r="H38" i="48"/>
  <c r="H106" i="48"/>
  <c r="H93" i="48"/>
  <c r="H80" i="48"/>
  <c r="H121" i="48"/>
  <c r="H47" i="48"/>
  <c r="H130" i="48"/>
  <c r="H76" i="48"/>
  <c r="H63" i="48"/>
  <c r="H102" i="48"/>
  <c r="H124" i="49"/>
  <c r="H92" i="49"/>
  <c r="H79" i="49"/>
  <c r="F26" i="49"/>
  <c r="F7" i="50"/>
  <c r="H107" i="50"/>
  <c r="H94" i="50"/>
  <c r="H135" i="50"/>
  <c r="H81" i="50"/>
  <c r="H122" i="50"/>
  <c r="H74" i="50"/>
  <c r="H128" i="50"/>
  <c r="H46" i="50"/>
  <c r="H33" i="50"/>
  <c r="H100" i="50"/>
  <c r="H138" i="55"/>
  <c r="H97" i="55"/>
  <c r="H71" i="55"/>
  <c r="H125" i="55"/>
  <c r="H56" i="55"/>
  <c r="H84" i="55"/>
  <c r="H110" i="55"/>
  <c r="H43" i="55"/>
  <c r="H136" i="55"/>
  <c r="H41" i="55"/>
  <c r="H69" i="55"/>
  <c r="H123" i="55"/>
  <c r="H82" i="55"/>
  <c r="H108" i="55"/>
  <c r="H95" i="55"/>
  <c r="H54" i="55"/>
  <c r="F20" i="35"/>
  <c r="G20" i="35" s="1"/>
  <c r="C28" i="36"/>
  <c r="H66" i="37"/>
  <c r="F29" i="37"/>
  <c r="G29" i="37" s="1"/>
  <c r="C28" i="37"/>
  <c r="G28" i="37" s="1"/>
  <c r="C26" i="37"/>
  <c r="G26" i="37" s="1"/>
  <c r="G97" i="38"/>
  <c r="H105" i="39"/>
  <c r="H75" i="39"/>
  <c r="C7" i="39"/>
  <c r="G125" i="40"/>
  <c r="H53" i="40"/>
  <c r="F24" i="40"/>
  <c r="H87" i="41"/>
  <c r="H50" i="41"/>
  <c r="F24" i="41"/>
  <c r="F20" i="41"/>
  <c r="G128" i="42"/>
  <c r="G110" i="42"/>
  <c r="H61" i="42"/>
  <c r="H128" i="43"/>
  <c r="H87" i="43"/>
  <c r="H61" i="43"/>
  <c r="G43" i="43"/>
  <c r="H108" i="44"/>
  <c r="G138" i="45"/>
  <c r="H128" i="45"/>
  <c r="G122" i="45"/>
  <c r="G74" i="45"/>
  <c r="H54" i="45"/>
  <c r="F11" i="45"/>
  <c r="F8" i="45"/>
  <c r="H79" i="45"/>
  <c r="H38" i="45"/>
  <c r="H51" i="45"/>
  <c r="H66" i="45"/>
  <c r="H84" i="46"/>
  <c r="H71" i="46"/>
  <c r="H125" i="46"/>
  <c r="H56" i="46"/>
  <c r="H110" i="46"/>
  <c r="H80" i="46"/>
  <c r="H52" i="46"/>
  <c r="H106" i="46"/>
  <c r="H67" i="46"/>
  <c r="H121" i="46"/>
  <c r="H48" i="46"/>
  <c r="H89" i="46"/>
  <c r="H130" i="46"/>
  <c r="H131" i="47"/>
  <c r="H68" i="47"/>
  <c r="F17" i="47"/>
  <c r="H117" i="48"/>
  <c r="H51" i="48"/>
  <c r="F21" i="49"/>
  <c r="G21" i="50"/>
  <c r="C24" i="51"/>
  <c r="G24" i="51" s="1"/>
  <c r="H24" i="51"/>
  <c r="H56" i="51"/>
  <c r="H43" i="51"/>
  <c r="H110" i="51"/>
  <c r="H97" i="51"/>
  <c r="H133" i="53"/>
  <c r="H129" i="53"/>
  <c r="F22" i="35"/>
  <c r="G22" i="35" s="1"/>
  <c r="F7" i="36"/>
  <c r="F17" i="37"/>
  <c r="G14" i="37"/>
  <c r="G9" i="37"/>
  <c r="F26" i="39"/>
  <c r="F17" i="40"/>
  <c r="C24" i="40"/>
  <c r="H132" i="41"/>
  <c r="H61" i="41"/>
  <c r="H29" i="41"/>
  <c r="F27" i="41"/>
  <c r="C20" i="41"/>
  <c r="H118" i="42"/>
  <c r="H87" i="42"/>
  <c r="H77" i="42"/>
  <c r="H86" i="44"/>
  <c r="H49" i="44"/>
  <c r="F23" i="44"/>
  <c r="H121" i="45"/>
  <c r="H118" i="47"/>
  <c r="H103" i="47"/>
  <c r="H90" i="47"/>
  <c r="F28" i="47"/>
  <c r="H70" i="47"/>
  <c r="H96" i="47"/>
  <c r="H55" i="47"/>
  <c r="H38" i="47"/>
  <c r="H120" i="47"/>
  <c r="H79" i="47"/>
  <c r="H66" i="47"/>
  <c r="H133" i="47"/>
  <c r="H62" i="47"/>
  <c r="H34" i="47"/>
  <c r="H101" i="47"/>
  <c r="H88" i="47"/>
  <c r="H138" i="48"/>
  <c r="H42" i="48"/>
  <c r="H116" i="49"/>
  <c r="H105" i="49"/>
  <c r="G87" i="49"/>
  <c r="G7" i="49" s="1"/>
  <c r="H25" i="49"/>
  <c r="H128" i="51"/>
  <c r="H100" i="51"/>
  <c r="H74" i="51"/>
  <c r="H115" i="51"/>
  <c r="H87" i="51"/>
  <c r="H61" i="51"/>
  <c r="H33" i="51"/>
  <c r="H46" i="51"/>
  <c r="H24" i="35"/>
  <c r="H25" i="36"/>
  <c r="H23" i="36"/>
  <c r="G115" i="39"/>
  <c r="F28" i="39"/>
  <c r="F22" i="39"/>
  <c r="G22" i="39" s="1"/>
  <c r="F20" i="39"/>
  <c r="H29" i="40"/>
  <c r="H115" i="41"/>
  <c r="H29" i="42"/>
  <c r="C24" i="43"/>
  <c r="G24" i="43" s="1"/>
  <c r="G61" i="44"/>
  <c r="G116" i="45"/>
  <c r="G65" i="45"/>
  <c r="F17" i="45"/>
  <c r="H39" i="45"/>
  <c r="H33" i="48"/>
  <c r="H62" i="48"/>
  <c r="H129" i="48"/>
  <c r="H75" i="48"/>
  <c r="H116" i="48"/>
  <c r="H20" i="48"/>
  <c r="H53" i="49"/>
  <c r="H94" i="49"/>
  <c r="H135" i="49"/>
  <c r="H77" i="49"/>
  <c r="H118" i="49"/>
  <c r="H64" i="49"/>
  <c r="H103" i="49"/>
  <c r="H49" i="49"/>
  <c r="H45" i="49"/>
  <c r="H73" i="49"/>
  <c r="H99" i="49"/>
  <c r="H19" i="49"/>
  <c r="H32" i="49"/>
  <c r="H60" i="49"/>
  <c r="H86" i="49"/>
  <c r="C28" i="51"/>
  <c r="H28" i="51"/>
  <c r="H52" i="55"/>
  <c r="H80" i="55"/>
  <c r="H93" i="55"/>
  <c r="H134" i="55"/>
  <c r="H67" i="55"/>
  <c r="H121" i="55"/>
  <c r="H106" i="55"/>
  <c r="G21" i="56"/>
  <c r="G87" i="57"/>
  <c r="F30" i="58"/>
  <c r="H119" i="59"/>
  <c r="H132" i="59"/>
  <c r="H54" i="59"/>
  <c r="H41" i="59"/>
  <c r="H80" i="59"/>
  <c r="H67" i="59"/>
  <c r="H106" i="59"/>
  <c r="H76" i="59"/>
  <c r="H37" i="59"/>
  <c r="H63" i="59"/>
  <c r="H102" i="59"/>
  <c r="H89" i="59"/>
  <c r="H50" i="59"/>
  <c r="H115" i="59"/>
  <c r="H128" i="59"/>
  <c r="G56" i="47"/>
  <c r="H28" i="47"/>
  <c r="H24" i="47"/>
  <c r="G88" i="48"/>
  <c r="G25" i="48"/>
  <c r="G23" i="48"/>
  <c r="C21" i="48"/>
  <c r="G21" i="48" s="1"/>
  <c r="H21" i="48"/>
  <c r="H104" i="49"/>
  <c r="C7" i="49"/>
  <c r="H27" i="51"/>
  <c r="H40" i="51"/>
  <c r="H81" i="51"/>
  <c r="H49" i="51"/>
  <c r="H64" i="51"/>
  <c r="G24" i="52"/>
  <c r="G28" i="53"/>
  <c r="G26" i="53"/>
  <c r="F17" i="54"/>
  <c r="H27" i="55"/>
  <c r="C27" i="55"/>
  <c r="G27" i="55" s="1"/>
  <c r="C23" i="56"/>
  <c r="H23" i="56"/>
  <c r="H93" i="59"/>
  <c r="H28" i="59"/>
  <c r="H123" i="43"/>
  <c r="F26" i="43"/>
  <c r="F22" i="43"/>
  <c r="G33" i="44"/>
  <c r="F27" i="44"/>
  <c r="F25" i="44"/>
  <c r="G129" i="45"/>
  <c r="G89" i="45"/>
  <c r="H84" i="45"/>
  <c r="G81" i="45"/>
  <c r="G69" i="45"/>
  <c r="G49" i="45"/>
  <c r="H30" i="45"/>
  <c r="H128" i="46"/>
  <c r="G110" i="46"/>
  <c r="H100" i="46"/>
  <c r="G56" i="46"/>
  <c r="H30" i="46"/>
  <c r="F27" i="46"/>
  <c r="F25" i="46"/>
  <c r="G25" i="46" s="1"/>
  <c r="C24" i="46"/>
  <c r="G24" i="46" s="1"/>
  <c r="F22" i="46"/>
  <c r="F20" i="46"/>
  <c r="G20" i="46" s="1"/>
  <c r="H106" i="47"/>
  <c r="G97" i="47"/>
  <c r="C22" i="47"/>
  <c r="G22" i="47" s="1"/>
  <c r="F20" i="47"/>
  <c r="H128" i="48"/>
  <c r="H87" i="48"/>
  <c r="H25" i="48"/>
  <c r="H69" i="49"/>
  <c r="H41" i="49"/>
  <c r="F28" i="49"/>
  <c r="F20" i="49"/>
  <c r="G100" i="50"/>
  <c r="H38" i="50"/>
  <c r="H92" i="50"/>
  <c r="H105" i="50"/>
  <c r="H120" i="50"/>
  <c r="H133" i="50"/>
  <c r="H79" i="50"/>
  <c r="G138" i="51"/>
  <c r="H50" i="51"/>
  <c r="F29" i="51"/>
  <c r="H23" i="51"/>
  <c r="C23" i="51"/>
  <c r="G23" i="51" s="1"/>
  <c r="G43" i="52"/>
  <c r="C28" i="52"/>
  <c r="H30" i="53"/>
  <c r="G115" i="54"/>
  <c r="G133" i="55"/>
  <c r="F12" i="55"/>
  <c r="H95" i="50"/>
  <c r="H54" i="50"/>
  <c r="H41" i="50"/>
  <c r="H20" i="51"/>
  <c r="H95" i="51"/>
  <c r="H54" i="51"/>
  <c r="H136" i="51"/>
  <c r="H108" i="51"/>
  <c r="H91" i="51"/>
  <c r="H132" i="51"/>
  <c r="H104" i="51"/>
  <c r="H65" i="51"/>
  <c r="H87" i="52"/>
  <c r="H33" i="52"/>
  <c r="H56" i="53"/>
  <c r="H71" i="53"/>
  <c r="H84" i="53"/>
  <c r="H43" i="53"/>
  <c r="H125" i="53"/>
  <c r="H39" i="55"/>
  <c r="C25" i="56"/>
  <c r="G25" i="56" s="1"/>
  <c r="H25" i="56"/>
  <c r="C26" i="56"/>
  <c r="G26" i="56" s="1"/>
  <c r="H26" i="43"/>
  <c r="G110" i="44"/>
  <c r="G134" i="45"/>
  <c r="G117" i="45"/>
  <c r="H114" i="45"/>
  <c r="G80" i="45"/>
  <c r="G75" i="45"/>
  <c r="G51" i="45"/>
  <c r="F25" i="45"/>
  <c r="G128" i="46"/>
  <c r="H20" i="46"/>
  <c r="H130" i="47"/>
  <c r="H110" i="47"/>
  <c r="H102" i="47"/>
  <c r="G87" i="47"/>
  <c r="G71" i="47"/>
  <c r="G85" i="48"/>
  <c r="G72" i="48"/>
  <c r="F7" i="48"/>
  <c r="F29" i="48"/>
  <c r="G29" i="48" s="1"/>
  <c r="F24" i="48"/>
  <c r="H123" i="49"/>
  <c r="H91" i="49"/>
  <c r="G84" i="49"/>
  <c r="H65" i="49"/>
  <c r="F30" i="49"/>
  <c r="F8" i="50"/>
  <c r="H123" i="51"/>
  <c r="H78" i="51"/>
  <c r="F7" i="51"/>
  <c r="G56" i="52"/>
  <c r="C30" i="52"/>
  <c r="H30" i="52"/>
  <c r="C20" i="54"/>
  <c r="H20" i="54"/>
  <c r="H82" i="54"/>
  <c r="H123" i="54"/>
  <c r="H132" i="54"/>
  <c r="H78" i="54"/>
  <c r="H104" i="54"/>
  <c r="H119" i="54"/>
  <c r="H50" i="54"/>
  <c r="H91" i="54"/>
  <c r="C24" i="57"/>
  <c r="G24" i="57" s="1"/>
  <c r="H27" i="47"/>
  <c r="H25" i="47"/>
  <c r="F17" i="48"/>
  <c r="C22" i="51"/>
  <c r="G22" i="51" s="1"/>
  <c r="G25" i="52"/>
  <c r="H138" i="53"/>
  <c r="G128" i="53"/>
  <c r="G83" i="45"/>
  <c r="C9" i="45"/>
  <c r="C25" i="45"/>
  <c r="F23" i="45"/>
  <c r="G23" i="45" s="1"/>
  <c r="G20" i="45"/>
  <c r="G125" i="46"/>
  <c r="G97" i="46"/>
  <c r="G71" i="46"/>
  <c r="G110" i="47"/>
  <c r="C17" i="48"/>
  <c r="H82" i="49"/>
  <c r="F12" i="50"/>
  <c r="F28" i="50"/>
  <c r="H83" i="50"/>
  <c r="H70" i="50"/>
  <c r="H47" i="50"/>
  <c r="H62" i="50"/>
  <c r="H129" i="50"/>
  <c r="H88" i="50"/>
  <c r="H101" i="50"/>
  <c r="H116" i="50"/>
  <c r="H119" i="51"/>
  <c r="C20" i="52"/>
  <c r="G20" i="52" s="1"/>
  <c r="C22" i="54"/>
  <c r="G22" i="54" s="1"/>
  <c r="H22" i="54"/>
  <c r="C23" i="54"/>
  <c r="G23" i="54" s="1"/>
  <c r="F11" i="50"/>
  <c r="H28" i="50"/>
  <c r="G87" i="51"/>
  <c r="C29" i="51"/>
  <c r="G74" i="52"/>
  <c r="F26" i="52"/>
  <c r="G26" i="52" s="1"/>
  <c r="H104" i="53"/>
  <c r="H54" i="53"/>
  <c r="H50" i="53"/>
  <c r="H41" i="53"/>
  <c r="H37" i="53"/>
  <c r="H26" i="53"/>
  <c r="H100" i="54"/>
  <c r="G87" i="55"/>
  <c r="H64" i="55"/>
  <c r="H28" i="55"/>
  <c r="F20" i="55"/>
  <c r="H132" i="55"/>
  <c r="H78" i="55"/>
  <c r="H33" i="55"/>
  <c r="H100" i="55"/>
  <c r="H46" i="55"/>
  <c r="H30" i="56"/>
  <c r="H24" i="59"/>
  <c r="H22" i="59"/>
  <c r="C23" i="59"/>
  <c r="G23" i="59" s="1"/>
  <c r="G138" i="49"/>
  <c r="G61" i="49"/>
  <c r="G125" i="50"/>
  <c r="G110" i="50"/>
  <c r="F16" i="50"/>
  <c r="G61" i="50"/>
  <c r="G46" i="50"/>
  <c r="F15" i="50"/>
  <c r="F10" i="50"/>
  <c r="H20" i="50"/>
  <c r="H127" i="51"/>
  <c r="H86" i="51"/>
  <c r="G33" i="51"/>
  <c r="H131" i="52"/>
  <c r="F28" i="52"/>
  <c r="C26" i="52"/>
  <c r="H136" i="53"/>
  <c r="H91" i="53"/>
  <c r="H69" i="53"/>
  <c r="H65" i="53"/>
  <c r="H73" i="54"/>
  <c r="C28" i="54"/>
  <c r="G28" i="54" s="1"/>
  <c r="H38" i="54"/>
  <c r="H79" i="54"/>
  <c r="G15" i="55"/>
  <c r="H117" i="55"/>
  <c r="C20" i="55"/>
  <c r="G20" i="55" s="1"/>
  <c r="H99" i="55"/>
  <c r="H86" i="55"/>
  <c r="H32" i="55"/>
  <c r="H114" i="55"/>
  <c r="H79" i="56"/>
  <c r="F20" i="56"/>
  <c r="H77" i="56"/>
  <c r="H131" i="56"/>
  <c r="H64" i="56"/>
  <c r="G84" i="57"/>
  <c r="F23" i="57"/>
  <c r="G85" i="58"/>
  <c r="F20" i="58"/>
  <c r="H46" i="58"/>
  <c r="H75" i="58"/>
  <c r="H117" i="58"/>
  <c r="H62" i="58"/>
  <c r="H67" i="53"/>
  <c r="H80" i="53"/>
  <c r="H63" i="53"/>
  <c r="H76" i="53"/>
  <c r="H105" i="55"/>
  <c r="C22" i="56"/>
  <c r="H82" i="58"/>
  <c r="H124" i="58"/>
  <c r="H40" i="58"/>
  <c r="H69" i="58"/>
  <c r="H27" i="58"/>
  <c r="H108" i="58"/>
  <c r="H137" i="58"/>
  <c r="H53" i="58"/>
  <c r="H65" i="58"/>
  <c r="H104" i="58"/>
  <c r="H133" i="58"/>
  <c r="H49" i="58"/>
  <c r="H91" i="58"/>
  <c r="H120" i="58"/>
  <c r="F9" i="50"/>
  <c r="C26" i="50"/>
  <c r="G26" i="50" s="1"/>
  <c r="G125" i="51"/>
  <c r="C17" i="51"/>
  <c r="F28" i="51"/>
  <c r="G128" i="52"/>
  <c r="G125" i="53"/>
  <c r="H106" i="53"/>
  <c r="H102" i="53"/>
  <c r="G87" i="53"/>
  <c r="H82" i="53"/>
  <c r="H87" i="54"/>
  <c r="C25" i="54"/>
  <c r="G25" i="54" s="1"/>
  <c r="G97" i="56"/>
  <c r="H50" i="57"/>
  <c r="H132" i="57"/>
  <c r="H37" i="57"/>
  <c r="G140" i="58"/>
  <c r="G46" i="58"/>
  <c r="F7" i="58"/>
  <c r="C22" i="58"/>
  <c r="G10" i="55"/>
  <c r="H118" i="55"/>
  <c r="H103" i="55"/>
  <c r="H131" i="55"/>
  <c r="H83" i="58"/>
  <c r="H70" i="58"/>
  <c r="H134" i="58"/>
  <c r="H105" i="58"/>
  <c r="H79" i="58"/>
  <c r="C30" i="50"/>
  <c r="G30" i="50" s="1"/>
  <c r="F24" i="50"/>
  <c r="F22" i="50"/>
  <c r="G22" i="50" s="1"/>
  <c r="G100" i="51"/>
  <c r="F20" i="51"/>
  <c r="F7" i="52"/>
  <c r="G97" i="53"/>
  <c r="H89" i="53"/>
  <c r="G13" i="53"/>
  <c r="G46" i="54"/>
  <c r="H40" i="54"/>
  <c r="H94" i="54"/>
  <c r="H23" i="54"/>
  <c r="H118" i="54"/>
  <c r="H90" i="54"/>
  <c r="H51" i="55"/>
  <c r="G128" i="56"/>
  <c r="G71" i="56"/>
  <c r="F21" i="56"/>
  <c r="H96" i="56"/>
  <c r="H124" i="56"/>
  <c r="H105" i="56"/>
  <c r="H120" i="56"/>
  <c r="H47" i="56"/>
  <c r="H101" i="56"/>
  <c r="G125" i="57"/>
  <c r="C29" i="57"/>
  <c r="C27" i="57"/>
  <c r="G27" i="57" s="1"/>
  <c r="G23" i="57"/>
  <c r="H78" i="58"/>
  <c r="F17" i="58"/>
  <c r="F26" i="58"/>
  <c r="G27" i="59"/>
  <c r="G25" i="59"/>
  <c r="G71" i="53"/>
  <c r="F25" i="53"/>
  <c r="H106" i="54"/>
  <c r="F20" i="54"/>
  <c r="G20" i="54" s="1"/>
  <c r="C25" i="55"/>
  <c r="C21" i="55"/>
  <c r="H93" i="56"/>
  <c r="G74" i="56"/>
  <c r="C20" i="56"/>
  <c r="H138" i="57"/>
  <c r="H128" i="57"/>
  <c r="H56" i="57"/>
  <c r="F21" i="57"/>
  <c r="H93" i="58"/>
  <c r="H21" i="58"/>
  <c r="H127" i="59"/>
  <c r="H111" i="59"/>
  <c r="H105" i="59"/>
  <c r="H56" i="59"/>
  <c r="H27" i="59"/>
  <c r="H19" i="59"/>
  <c r="C21" i="57"/>
  <c r="G33" i="58"/>
  <c r="G111" i="59"/>
  <c r="G46" i="59"/>
  <c r="H21" i="59"/>
  <c r="G85" i="59"/>
  <c r="C24" i="59"/>
  <c r="G24" i="59" s="1"/>
  <c r="G71" i="55"/>
  <c r="H117" i="57"/>
  <c r="H76" i="57"/>
  <c r="F24" i="57"/>
  <c r="F22" i="57"/>
  <c r="G56" i="58"/>
  <c r="H29" i="58"/>
  <c r="F24" i="58"/>
  <c r="F22" i="58"/>
  <c r="H117" i="59"/>
  <c r="G108" i="59"/>
  <c r="H98" i="59"/>
  <c r="F29" i="59"/>
  <c r="F25" i="59"/>
  <c r="F20" i="59"/>
  <c r="G20" i="59" s="1"/>
  <c r="G129" i="60"/>
  <c r="G95" i="60"/>
  <c r="H103" i="60"/>
  <c r="H90" i="60"/>
  <c r="H36" i="60"/>
  <c r="H49" i="60"/>
  <c r="H34" i="60"/>
  <c r="H131" i="60"/>
  <c r="H80" i="60"/>
  <c r="G75" i="60"/>
  <c r="G71" i="60"/>
  <c r="G67" i="60"/>
  <c r="H94" i="60"/>
  <c r="H53" i="60"/>
  <c r="H40" i="60"/>
  <c r="H107" i="60"/>
  <c r="G91" i="60"/>
  <c r="F14" i="60"/>
  <c r="H118" i="60"/>
  <c r="G102" i="60"/>
  <c r="G88" i="60"/>
  <c r="H74" i="60"/>
  <c r="H33" i="60"/>
  <c r="H128" i="60"/>
  <c r="H87" i="60"/>
  <c r="F16" i="60"/>
  <c r="H27" i="60"/>
  <c r="G13" i="5"/>
  <c r="C26" i="60"/>
  <c r="G7" i="4"/>
  <c r="G137" i="60"/>
  <c r="H105" i="60"/>
  <c r="G83" i="60"/>
  <c r="G79" i="60"/>
  <c r="C11" i="60"/>
  <c r="H91" i="60"/>
  <c r="H37" i="60"/>
  <c r="H78" i="60"/>
  <c r="H132" i="60"/>
  <c r="H77" i="60"/>
  <c r="H20" i="60"/>
  <c r="G96" i="60"/>
  <c r="H39" i="60"/>
  <c r="G121" i="60"/>
  <c r="H119" i="60"/>
  <c r="G87" i="60"/>
  <c r="H68" i="60"/>
  <c r="G63" i="60"/>
  <c r="C28" i="60"/>
  <c r="F23" i="60"/>
  <c r="C135" i="60"/>
  <c r="G135" i="60" s="1"/>
  <c r="C30" i="48"/>
  <c r="G30" i="48" s="1"/>
  <c r="H30" i="48"/>
  <c r="C124" i="60"/>
  <c r="G124" i="60" s="1"/>
  <c r="C78" i="60"/>
  <c r="G78" i="60" s="1"/>
  <c r="C26" i="4"/>
  <c r="G26" i="4" s="1"/>
  <c r="C22" i="4"/>
  <c r="G22" i="4" s="1"/>
  <c r="C26" i="5"/>
  <c r="G26" i="5" s="1"/>
  <c r="H26" i="5"/>
  <c r="G26" i="6"/>
  <c r="C22" i="7"/>
  <c r="G22" i="7" s="1"/>
  <c r="H22" i="7"/>
  <c r="C7" i="7"/>
  <c r="G27" i="8"/>
  <c r="G22" i="8"/>
  <c r="G46" i="10"/>
  <c r="C7" i="10"/>
  <c r="G37" i="10"/>
  <c r="G11" i="10" s="1"/>
  <c r="F11" i="10"/>
  <c r="F20" i="10"/>
  <c r="G20" i="10" s="1"/>
  <c r="G84" i="13"/>
  <c r="C17" i="13"/>
  <c r="G7" i="13"/>
  <c r="H55" i="13"/>
  <c r="H109" i="13"/>
  <c r="H70" i="13"/>
  <c r="H124" i="13"/>
  <c r="H83" i="13"/>
  <c r="H137" i="13"/>
  <c r="H96" i="13"/>
  <c r="H79" i="13"/>
  <c r="H133" i="13"/>
  <c r="H38" i="13"/>
  <c r="H92" i="13"/>
  <c r="H51" i="13"/>
  <c r="H105" i="13"/>
  <c r="H25" i="13"/>
  <c r="H66" i="13"/>
  <c r="H120" i="13"/>
  <c r="H47" i="13"/>
  <c r="H101" i="13"/>
  <c r="H62" i="13"/>
  <c r="H116" i="13"/>
  <c r="H75" i="13"/>
  <c r="H129" i="13"/>
  <c r="H34" i="13"/>
  <c r="G74" i="15"/>
  <c r="G7" i="15" s="1"/>
  <c r="F7" i="19"/>
  <c r="G87" i="19"/>
  <c r="G46" i="25"/>
  <c r="C12" i="26"/>
  <c r="G38" i="26"/>
  <c r="G12" i="26" s="1"/>
  <c r="G84" i="31"/>
  <c r="F17" i="31"/>
  <c r="G43" i="2"/>
  <c r="C17" i="2"/>
  <c r="H37" i="2"/>
  <c r="H91" i="2"/>
  <c r="H65" i="2"/>
  <c r="H119" i="2"/>
  <c r="H68" i="3"/>
  <c r="H122" i="3"/>
  <c r="G97" i="5"/>
  <c r="G14" i="5"/>
  <c r="G110" i="7"/>
  <c r="H134" i="60"/>
  <c r="H122" i="60"/>
  <c r="H100" i="60"/>
  <c r="H88" i="60"/>
  <c r="H64" i="60"/>
  <c r="F56" i="60"/>
  <c r="G56" i="60" s="1"/>
  <c r="H50" i="60"/>
  <c r="F48" i="60"/>
  <c r="G48" i="60" s="1"/>
  <c r="E17" i="60"/>
  <c r="C41" i="60"/>
  <c r="G41" i="60" s="1"/>
  <c r="F36" i="60"/>
  <c r="G36" i="60" s="1"/>
  <c r="E9" i="60"/>
  <c r="F9" i="60" s="1"/>
  <c r="C33" i="60"/>
  <c r="B8" i="60"/>
  <c r="H101" i="60" s="1"/>
  <c r="H121" i="2"/>
  <c r="G97" i="2"/>
  <c r="H82" i="2"/>
  <c r="H40" i="2"/>
  <c r="C7" i="2"/>
  <c r="G138" i="3"/>
  <c r="G17" i="3" s="1"/>
  <c r="H129" i="3"/>
  <c r="H107" i="3"/>
  <c r="F17" i="3"/>
  <c r="C30" i="3"/>
  <c r="G30" i="3" s="1"/>
  <c r="H30" i="3"/>
  <c r="H23" i="3"/>
  <c r="C21" i="3"/>
  <c r="G21" i="3" s="1"/>
  <c r="C7" i="3"/>
  <c r="C29" i="4"/>
  <c r="F27" i="4"/>
  <c r="H43" i="4"/>
  <c r="H97" i="4"/>
  <c r="H52" i="4"/>
  <c r="H106" i="4"/>
  <c r="H80" i="4"/>
  <c r="H134" i="4"/>
  <c r="H76" i="4"/>
  <c r="H130" i="4"/>
  <c r="H48" i="4"/>
  <c r="H102" i="4"/>
  <c r="G56" i="5"/>
  <c r="C7" i="5"/>
  <c r="F29" i="5"/>
  <c r="G29" i="5" s="1"/>
  <c r="H42" i="5"/>
  <c r="H70" i="5"/>
  <c r="H96" i="5"/>
  <c r="H124" i="5"/>
  <c r="H55" i="5"/>
  <c r="H83" i="5"/>
  <c r="H109" i="5"/>
  <c r="H137" i="5"/>
  <c r="C24" i="6"/>
  <c r="G24" i="6" s="1"/>
  <c r="H24" i="6"/>
  <c r="F7" i="7"/>
  <c r="H40" i="7"/>
  <c r="H94" i="7"/>
  <c r="H53" i="7"/>
  <c r="H107" i="7"/>
  <c r="H68" i="7"/>
  <c r="H122" i="7"/>
  <c r="H64" i="7"/>
  <c r="H118" i="7"/>
  <c r="H77" i="7"/>
  <c r="H131" i="7"/>
  <c r="H36" i="7"/>
  <c r="H90" i="7"/>
  <c r="G71" i="8"/>
  <c r="C20" i="8"/>
  <c r="G20" i="8" s="1"/>
  <c r="H20" i="8"/>
  <c r="F17" i="11"/>
  <c r="G33" i="12"/>
  <c r="G7" i="12" s="1"/>
  <c r="H21" i="13"/>
  <c r="F14" i="14"/>
  <c r="G40" i="14"/>
  <c r="F11" i="14"/>
  <c r="G34" i="14"/>
  <c r="G8" i="14" s="1"/>
  <c r="F9" i="14"/>
  <c r="H32" i="2"/>
  <c r="H86" i="2"/>
  <c r="H60" i="2"/>
  <c r="H114" i="2"/>
  <c r="G7" i="9"/>
  <c r="C116" i="60"/>
  <c r="G116" i="60" s="1"/>
  <c r="C40" i="60"/>
  <c r="G40" i="60" s="1"/>
  <c r="H49" i="3"/>
  <c r="F21" i="3"/>
  <c r="F23" i="4"/>
  <c r="G23" i="4" s="1"/>
  <c r="H23" i="5"/>
  <c r="C23" i="5"/>
  <c r="G23" i="5" s="1"/>
  <c r="G97" i="6"/>
  <c r="C138" i="60"/>
  <c r="G138" i="60" s="1"/>
  <c r="H135" i="60"/>
  <c r="C130" i="60"/>
  <c r="G130" i="60" s="1"/>
  <c r="C118" i="60"/>
  <c r="G118" i="60" s="1"/>
  <c r="C104" i="60"/>
  <c r="G104" i="60" s="1"/>
  <c r="C92" i="60"/>
  <c r="G92" i="60" s="1"/>
  <c r="H89" i="60"/>
  <c r="C80" i="60"/>
  <c r="G80" i="60" s="1"/>
  <c r="C68" i="60"/>
  <c r="G68" i="60" s="1"/>
  <c r="H65" i="60"/>
  <c r="C54" i="60"/>
  <c r="G54" i="60" s="1"/>
  <c r="C46" i="60"/>
  <c r="G46" i="60" s="1"/>
  <c r="C42" i="60"/>
  <c r="G42" i="60" s="1"/>
  <c r="F37" i="60"/>
  <c r="G37" i="60" s="1"/>
  <c r="C34" i="60"/>
  <c r="G34" i="60" s="1"/>
  <c r="B29" i="60"/>
  <c r="B21" i="60"/>
  <c r="B19" i="60"/>
  <c r="C20" i="60" s="1"/>
  <c r="B12" i="60"/>
  <c r="H92" i="60" s="1"/>
  <c r="H73" i="2"/>
  <c r="H30" i="2"/>
  <c r="G28" i="2"/>
  <c r="C22" i="2"/>
  <c r="G22" i="2" s="1"/>
  <c r="H137" i="3"/>
  <c r="H94" i="3"/>
  <c r="H77" i="3"/>
  <c r="H64" i="3"/>
  <c r="H29" i="3"/>
  <c r="H27" i="3"/>
  <c r="H127" i="4"/>
  <c r="G27" i="4"/>
  <c r="F17" i="5"/>
  <c r="G10" i="5"/>
  <c r="C24" i="5"/>
  <c r="G24" i="5" s="1"/>
  <c r="G56" i="7"/>
  <c r="G17" i="7" s="1"/>
  <c r="C17" i="7"/>
  <c r="C25" i="10"/>
  <c r="G25" i="10" s="1"/>
  <c r="H25" i="10"/>
  <c r="C17" i="12"/>
  <c r="C14" i="14"/>
  <c r="H25" i="17"/>
  <c r="C25" i="17"/>
  <c r="G25" i="17" s="1"/>
  <c r="C26" i="17"/>
  <c r="G26" i="17" s="1"/>
  <c r="B15" i="60"/>
  <c r="H123" i="60" s="1"/>
  <c r="G7" i="2"/>
  <c r="G43" i="6"/>
  <c r="G17" i="6" s="1"/>
  <c r="C17" i="6"/>
  <c r="C119" i="60"/>
  <c r="G119" i="60" s="1"/>
  <c r="C105" i="60"/>
  <c r="G105" i="60" s="1"/>
  <c r="C93" i="60"/>
  <c r="G93" i="60" s="1"/>
  <c r="C81" i="60"/>
  <c r="G81" i="60" s="1"/>
  <c r="C69" i="60"/>
  <c r="G69" i="60" s="1"/>
  <c r="C61" i="60"/>
  <c r="G61" i="60" s="1"/>
  <c r="C55" i="60"/>
  <c r="G55" i="60" s="1"/>
  <c r="C47" i="60"/>
  <c r="G47" i="60" s="1"/>
  <c r="C43" i="60"/>
  <c r="G43" i="60" s="1"/>
  <c r="F38" i="60"/>
  <c r="E11" i="60"/>
  <c r="F11" i="60" s="1"/>
  <c r="D10" i="60"/>
  <c r="F10" i="60" s="1"/>
  <c r="C35" i="60"/>
  <c r="G35" i="60" s="1"/>
  <c r="B30" i="60"/>
  <c r="D24" i="60"/>
  <c r="F24" i="60" s="1"/>
  <c r="B16" i="60"/>
  <c r="H42" i="60" s="1"/>
  <c r="D7" i="60"/>
  <c r="F7" i="60" s="1"/>
  <c r="C25" i="2"/>
  <c r="G25" i="2" s="1"/>
  <c r="H124" i="3"/>
  <c r="H105" i="3"/>
  <c r="G46" i="3"/>
  <c r="G7" i="3" s="1"/>
  <c r="C28" i="3"/>
  <c r="G28" i="3" s="1"/>
  <c r="H26" i="3"/>
  <c r="C20" i="4"/>
  <c r="G20" i="4" s="1"/>
  <c r="H20" i="4"/>
  <c r="H33" i="4"/>
  <c r="H87" i="4"/>
  <c r="H61" i="4"/>
  <c r="H115" i="4"/>
  <c r="H51" i="5"/>
  <c r="H79" i="5"/>
  <c r="H105" i="5"/>
  <c r="H133" i="5"/>
  <c r="H38" i="5"/>
  <c r="H66" i="5"/>
  <c r="H92" i="5"/>
  <c r="H120" i="5"/>
  <c r="H61" i="6"/>
  <c r="H115" i="6"/>
  <c r="H74" i="6"/>
  <c r="H128" i="6"/>
  <c r="H33" i="6"/>
  <c r="H87" i="6"/>
  <c r="C30" i="7"/>
  <c r="G30" i="7" s="1"/>
  <c r="H30" i="7"/>
  <c r="H19" i="7"/>
  <c r="C20" i="7"/>
  <c r="G20" i="7" s="1"/>
  <c r="H21" i="12"/>
  <c r="C21" i="12"/>
  <c r="G21" i="12" s="1"/>
  <c r="C22" i="12"/>
  <c r="G22" i="12" s="1"/>
  <c r="H71" i="12"/>
  <c r="H125" i="12"/>
  <c r="H84" i="12"/>
  <c r="H138" i="12"/>
  <c r="H43" i="12"/>
  <c r="H97" i="12"/>
  <c r="H56" i="12"/>
  <c r="H52" i="12"/>
  <c r="H106" i="12"/>
  <c r="H67" i="12"/>
  <c r="H121" i="12"/>
  <c r="H80" i="12"/>
  <c r="H134" i="12"/>
  <c r="H26" i="12"/>
  <c r="H39" i="12"/>
  <c r="H93" i="12"/>
  <c r="H76" i="12"/>
  <c r="H130" i="12"/>
  <c r="H35" i="12"/>
  <c r="H89" i="12"/>
  <c r="H48" i="12"/>
  <c r="H102" i="12"/>
  <c r="H63" i="12"/>
  <c r="H117" i="12"/>
  <c r="G62" i="14"/>
  <c r="C8" i="14"/>
  <c r="C109" i="60"/>
  <c r="G109" i="60" s="1"/>
  <c r="C77" i="60"/>
  <c r="G77" i="60" s="1"/>
  <c r="C51" i="60"/>
  <c r="G51" i="60" s="1"/>
  <c r="D8" i="60"/>
  <c r="F8" i="60" s="1"/>
  <c r="C24" i="2"/>
  <c r="G24" i="2" s="1"/>
  <c r="H24" i="2"/>
  <c r="H69" i="2"/>
  <c r="H123" i="2"/>
  <c r="H41" i="2"/>
  <c r="H95" i="2"/>
  <c r="F7" i="4"/>
  <c r="C132" i="60"/>
  <c r="G132" i="60" s="1"/>
  <c r="C74" i="60"/>
  <c r="G74" i="60" s="1"/>
  <c r="B9" i="60"/>
  <c r="B6" i="60"/>
  <c r="D25" i="60"/>
  <c r="F25" i="60" s="1"/>
  <c r="B23" i="60"/>
  <c r="H127" i="2"/>
  <c r="H78" i="2"/>
  <c r="H54" i="2"/>
  <c r="H45" i="2"/>
  <c r="H71" i="2"/>
  <c r="H125" i="2"/>
  <c r="H80" i="2"/>
  <c r="H134" i="2"/>
  <c r="H52" i="2"/>
  <c r="H106" i="2"/>
  <c r="H48" i="2"/>
  <c r="H102" i="2"/>
  <c r="H76" i="2"/>
  <c r="H130" i="2"/>
  <c r="H135" i="3"/>
  <c r="H53" i="3"/>
  <c r="H55" i="3"/>
  <c r="H109" i="3"/>
  <c r="H79" i="3"/>
  <c r="H133" i="3"/>
  <c r="H47" i="3"/>
  <c r="H101" i="3"/>
  <c r="C17" i="4"/>
  <c r="G43" i="4"/>
  <c r="G24" i="4"/>
  <c r="H60" i="4"/>
  <c r="H114" i="4"/>
  <c r="H32" i="4"/>
  <c r="H86" i="4"/>
  <c r="G42" i="5"/>
  <c r="G16" i="5" s="1"/>
  <c r="F16" i="5"/>
  <c r="F13" i="5"/>
  <c r="C27" i="5"/>
  <c r="G27" i="5" s="1"/>
  <c r="C17" i="5"/>
  <c r="H32" i="6"/>
  <c r="H86" i="6"/>
  <c r="H19" i="6"/>
  <c r="H45" i="6"/>
  <c r="H99" i="6"/>
  <c r="H60" i="6"/>
  <c r="H114" i="6"/>
  <c r="C23" i="7"/>
  <c r="G23" i="7" s="1"/>
  <c r="C28" i="8"/>
  <c r="G28" i="8" s="1"/>
  <c r="H28" i="8"/>
  <c r="H32" i="9"/>
  <c r="H45" i="9"/>
  <c r="H127" i="9"/>
  <c r="H60" i="9"/>
  <c r="H73" i="9"/>
  <c r="H86" i="9"/>
  <c r="H99" i="9"/>
  <c r="G13" i="10"/>
  <c r="C7" i="13"/>
  <c r="C16" i="14"/>
  <c r="H53" i="16"/>
  <c r="H107" i="16"/>
  <c r="H68" i="16"/>
  <c r="H122" i="16"/>
  <c r="H40" i="16"/>
  <c r="H81" i="16"/>
  <c r="H27" i="16"/>
  <c r="H94" i="16"/>
  <c r="H135" i="16"/>
  <c r="H77" i="16"/>
  <c r="H131" i="16"/>
  <c r="H36" i="16"/>
  <c r="H90" i="16"/>
  <c r="H64" i="16"/>
  <c r="H49" i="16"/>
  <c r="H118" i="16"/>
  <c r="H103" i="16"/>
  <c r="C123" i="60"/>
  <c r="G123" i="60" s="1"/>
  <c r="C39" i="60"/>
  <c r="G39" i="60" s="1"/>
  <c r="C9" i="26"/>
  <c r="G35" i="26"/>
  <c r="G9" i="26" s="1"/>
  <c r="B13" i="60"/>
  <c r="H93" i="60" s="1"/>
  <c r="C131" i="60"/>
  <c r="G131" i="60" s="1"/>
  <c r="C120" i="60"/>
  <c r="G120" i="60" s="1"/>
  <c r="F52" i="60"/>
  <c r="G52" i="60" s="1"/>
  <c r="H46" i="60"/>
  <c r="F40" i="60"/>
  <c r="E13" i="60"/>
  <c r="F13" i="60" s="1"/>
  <c r="D26" i="60"/>
  <c r="F26" i="60" s="1"/>
  <c r="B24" i="60"/>
  <c r="D15" i="60"/>
  <c r="F15" i="60" s="1"/>
  <c r="H43" i="2"/>
  <c r="H35" i="2"/>
  <c r="C26" i="2"/>
  <c r="H120" i="3"/>
  <c r="H88" i="3"/>
  <c r="H83" i="3"/>
  <c r="H40" i="3"/>
  <c r="C22" i="3"/>
  <c r="G22" i="3" s="1"/>
  <c r="H22" i="3"/>
  <c r="C17" i="3"/>
  <c r="G125" i="4"/>
  <c r="H99" i="4"/>
  <c r="C7" i="4"/>
  <c r="H41" i="4"/>
  <c r="H95" i="4"/>
  <c r="H69" i="4"/>
  <c r="H123" i="4"/>
  <c r="H65" i="4"/>
  <c r="H119" i="4"/>
  <c r="H37" i="4"/>
  <c r="H91" i="4"/>
  <c r="G110" i="5"/>
  <c r="F12" i="5"/>
  <c r="F9" i="5"/>
  <c r="G35" i="5"/>
  <c r="G9" i="5" s="1"/>
  <c r="H34" i="5"/>
  <c r="H62" i="5"/>
  <c r="H88" i="5"/>
  <c r="H116" i="5"/>
  <c r="H47" i="5"/>
  <c r="H75" i="5"/>
  <c r="H101" i="5"/>
  <c r="H129" i="5"/>
  <c r="H73" i="6"/>
  <c r="G23" i="6"/>
  <c r="H20" i="6"/>
  <c r="F7" i="8"/>
  <c r="F7" i="9"/>
  <c r="H110" i="12"/>
  <c r="H42" i="13"/>
  <c r="C101" i="60"/>
  <c r="G101" i="60" s="1"/>
  <c r="C97" i="60"/>
  <c r="G97" i="60" s="1"/>
  <c r="C89" i="60"/>
  <c r="G89" i="60" s="1"/>
  <c r="C65" i="60"/>
  <c r="G65" i="60" s="1"/>
  <c r="H36" i="3"/>
  <c r="H90" i="3"/>
  <c r="C38" i="60"/>
  <c r="G38" i="60" s="1"/>
  <c r="H35" i="60"/>
  <c r="E28" i="60"/>
  <c r="F28" i="60" s="1"/>
  <c r="D27" i="60"/>
  <c r="F27" i="60" s="1"/>
  <c r="G27" i="60" s="1"/>
  <c r="E20" i="60"/>
  <c r="H138" i="2"/>
  <c r="H132" i="2"/>
  <c r="G125" i="2"/>
  <c r="H108" i="2"/>
  <c r="H99" i="2"/>
  <c r="H50" i="2"/>
  <c r="H28" i="2"/>
  <c r="F27" i="2"/>
  <c r="G27" i="2" s="1"/>
  <c r="C20" i="2"/>
  <c r="G20" i="2" s="1"/>
  <c r="H53" i="2"/>
  <c r="H107" i="2"/>
  <c r="H77" i="2"/>
  <c r="H131" i="2"/>
  <c r="H61" i="2"/>
  <c r="H115" i="2"/>
  <c r="H33" i="2"/>
  <c r="H87" i="2"/>
  <c r="H70" i="3"/>
  <c r="H51" i="3"/>
  <c r="H38" i="3"/>
  <c r="H21" i="3"/>
  <c r="H84" i="3"/>
  <c r="H138" i="3"/>
  <c r="H39" i="3"/>
  <c r="H93" i="3"/>
  <c r="H67" i="3"/>
  <c r="H121" i="3"/>
  <c r="H63" i="3"/>
  <c r="H117" i="3"/>
  <c r="H35" i="3"/>
  <c r="H89" i="3"/>
  <c r="H104" i="4"/>
  <c r="H82" i="4"/>
  <c r="H46" i="4"/>
  <c r="C28" i="4"/>
  <c r="G28" i="4" s="1"/>
  <c r="H28" i="4"/>
  <c r="C25" i="4"/>
  <c r="G25" i="4" s="1"/>
  <c r="C21" i="4"/>
  <c r="G71" i="5"/>
  <c r="G34" i="5"/>
  <c r="G8" i="5" s="1"/>
  <c r="F8" i="5"/>
  <c r="H127" i="6"/>
  <c r="H69" i="6"/>
  <c r="H123" i="6"/>
  <c r="H82" i="6"/>
  <c r="H136" i="6"/>
  <c r="H41" i="6"/>
  <c r="H95" i="6"/>
  <c r="H37" i="6"/>
  <c r="H91" i="6"/>
  <c r="H50" i="6"/>
  <c r="H104" i="6"/>
  <c r="H65" i="6"/>
  <c r="H119" i="6"/>
  <c r="F17" i="7"/>
  <c r="H71" i="8"/>
  <c r="H125" i="8"/>
  <c r="H30" i="8"/>
  <c r="H84" i="8"/>
  <c r="H138" i="8"/>
  <c r="H43" i="8"/>
  <c r="H97" i="8"/>
  <c r="H52" i="8"/>
  <c r="H106" i="8"/>
  <c r="H67" i="8"/>
  <c r="H121" i="8"/>
  <c r="H80" i="8"/>
  <c r="H134" i="8"/>
  <c r="H76" i="8"/>
  <c r="H130" i="8"/>
  <c r="H35" i="8"/>
  <c r="H89" i="8"/>
  <c r="H22" i="8"/>
  <c r="H48" i="8"/>
  <c r="H102" i="8"/>
  <c r="H114" i="9"/>
  <c r="F8" i="10"/>
  <c r="G34" i="10"/>
  <c r="G8" i="10" s="1"/>
  <c r="H74" i="11"/>
  <c r="H33" i="11"/>
  <c r="H87" i="11"/>
  <c r="H46" i="11"/>
  <c r="H100" i="11"/>
  <c r="H128" i="11"/>
  <c r="H115" i="11"/>
  <c r="G29" i="12"/>
  <c r="H25" i="14"/>
  <c r="C25" i="14"/>
  <c r="G25" i="14" s="1"/>
  <c r="C26" i="14"/>
  <c r="G26" i="14" s="1"/>
  <c r="H124" i="4"/>
  <c r="H116" i="4"/>
  <c r="H92" i="4"/>
  <c r="G41" i="5"/>
  <c r="G15" i="5" s="1"/>
  <c r="G33" i="5"/>
  <c r="H131" i="6"/>
  <c r="H125" i="6"/>
  <c r="H107" i="6"/>
  <c r="H71" i="6"/>
  <c r="H138" i="7"/>
  <c r="H133" i="7"/>
  <c r="H109" i="7"/>
  <c r="H101" i="7"/>
  <c r="H79" i="7"/>
  <c r="H55" i="7"/>
  <c r="H47" i="7"/>
  <c r="H124" i="8"/>
  <c r="H116" i="8"/>
  <c r="H92" i="8"/>
  <c r="C7" i="9"/>
  <c r="C27" i="9"/>
  <c r="G27" i="9" s="1"/>
  <c r="H27" i="9"/>
  <c r="G128" i="10"/>
  <c r="F7" i="10"/>
  <c r="F28" i="10"/>
  <c r="G28" i="10" s="1"/>
  <c r="H34" i="10"/>
  <c r="H62" i="10"/>
  <c r="H88" i="10"/>
  <c r="H116" i="10"/>
  <c r="H47" i="10"/>
  <c r="H75" i="10"/>
  <c r="H101" i="10"/>
  <c r="H129" i="10"/>
  <c r="H41" i="11"/>
  <c r="H95" i="11"/>
  <c r="H54" i="11"/>
  <c r="H108" i="11"/>
  <c r="H50" i="11"/>
  <c r="H65" i="11"/>
  <c r="H119" i="11"/>
  <c r="H78" i="11"/>
  <c r="H132" i="11"/>
  <c r="C7" i="12"/>
  <c r="G27" i="12"/>
  <c r="G50" i="14"/>
  <c r="G16" i="14"/>
  <c r="H87" i="14"/>
  <c r="H20" i="14"/>
  <c r="H46" i="14"/>
  <c r="H115" i="14"/>
  <c r="H74" i="14"/>
  <c r="H33" i="14"/>
  <c r="H100" i="14"/>
  <c r="C20" i="16"/>
  <c r="G20" i="16" s="1"/>
  <c r="H20" i="16"/>
  <c r="G133" i="23"/>
  <c r="G12" i="23" s="1"/>
  <c r="F12" i="23"/>
  <c r="G47" i="24"/>
  <c r="G8" i="24" s="1"/>
  <c r="F8" i="24"/>
  <c r="C28" i="24"/>
  <c r="G28" i="24" s="1"/>
  <c r="H28" i="24"/>
  <c r="C29" i="24"/>
  <c r="G29" i="24" s="1"/>
  <c r="G38" i="5"/>
  <c r="G12" i="5" s="1"/>
  <c r="C30" i="5"/>
  <c r="G30" i="5" s="1"/>
  <c r="C22" i="5"/>
  <c r="G22" i="5" s="1"/>
  <c r="H130" i="6"/>
  <c r="H106" i="6"/>
  <c r="H76" i="6"/>
  <c r="H52" i="6"/>
  <c r="C28" i="6"/>
  <c r="G28" i="6" s="1"/>
  <c r="C20" i="6"/>
  <c r="G20" i="6" s="1"/>
  <c r="H121" i="7"/>
  <c r="H89" i="7"/>
  <c r="H67" i="7"/>
  <c r="H35" i="7"/>
  <c r="C26" i="7"/>
  <c r="G26" i="7" s="1"/>
  <c r="H123" i="8"/>
  <c r="H115" i="8"/>
  <c r="H91" i="8"/>
  <c r="H86" i="8"/>
  <c r="H69" i="8"/>
  <c r="H61" i="8"/>
  <c r="G43" i="8"/>
  <c r="H37" i="8"/>
  <c r="H32" i="8"/>
  <c r="C24" i="8"/>
  <c r="G24" i="8" s="1"/>
  <c r="H93" i="9"/>
  <c r="H26" i="9"/>
  <c r="C17" i="9"/>
  <c r="F17" i="10"/>
  <c r="H82" i="11"/>
  <c r="G74" i="11"/>
  <c r="G43" i="11"/>
  <c r="G17" i="11" s="1"/>
  <c r="H24" i="11"/>
  <c r="G24" i="12"/>
  <c r="C20" i="12"/>
  <c r="G20" i="12" s="1"/>
  <c r="H20" i="12"/>
  <c r="F7" i="13"/>
  <c r="H29" i="13"/>
  <c r="F16" i="14"/>
  <c r="F10" i="14"/>
  <c r="F7" i="14"/>
  <c r="G28" i="14"/>
  <c r="C24" i="14"/>
  <c r="G24" i="14" s="1"/>
  <c r="H24" i="14"/>
  <c r="H91" i="14"/>
  <c r="H50" i="14"/>
  <c r="H119" i="14"/>
  <c r="H78" i="14"/>
  <c r="H37" i="14"/>
  <c r="H104" i="14"/>
  <c r="H32" i="14"/>
  <c r="H99" i="14"/>
  <c r="H60" i="14"/>
  <c r="H127" i="14"/>
  <c r="H86" i="14"/>
  <c r="H45" i="14"/>
  <c r="G25" i="15"/>
  <c r="C22" i="15"/>
  <c r="G22" i="15" s="1"/>
  <c r="H22" i="15"/>
  <c r="F28" i="17"/>
  <c r="G28" i="17" s="1"/>
  <c r="G33" i="6"/>
  <c r="C29" i="6"/>
  <c r="G29" i="6" s="1"/>
  <c r="C21" i="6"/>
  <c r="G21" i="6" s="1"/>
  <c r="G46" i="7"/>
  <c r="C27" i="7"/>
  <c r="G27" i="7" s="1"/>
  <c r="C25" i="8"/>
  <c r="G25" i="8" s="1"/>
  <c r="H84" i="9"/>
  <c r="H43" i="9"/>
  <c r="H48" i="9"/>
  <c r="H63" i="9"/>
  <c r="G43" i="10"/>
  <c r="G17" i="10" s="1"/>
  <c r="C17" i="10"/>
  <c r="C26" i="10"/>
  <c r="G26" i="10" s="1"/>
  <c r="H42" i="10"/>
  <c r="H70" i="10"/>
  <c r="H96" i="10"/>
  <c r="H124" i="10"/>
  <c r="H55" i="10"/>
  <c r="H83" i="10"/>
  <c r="H109" i="10"/>
  <c r="H137" i="10"/>
  <c r="H22" i="12"/>
  <c r="G22" i="13"/>
  <c r="G13" i="14"/>
  <c r="H95" i="14"/>
  <c r="H28" i="14"/>
  <c r="H54" i="14"/>
  <c r="H123" i="14"/>
  <c r="H82" i="14"/>
  <c r="H41" i="14"/>
  <c r="H108" i="14"/>
  <c r="H56" i="19"/>
  <c r="H84" i="19"/>
  <c r="H110" i="19"/>
  <c r="H138" i="19"/>
  <c r="H71" i="19"/>
  <c r="H97" i="19"/>
  <c r="H43" i="19"/>
  <c r="H125" i="19"/>
  <c r="H39" i="19"/>
  <c r="H67" i="19"/>
  <c r="H93" i="19"/>
  <c r="H121" i="19"/>
  <c r="H52" i="19"/>
  <c r="H80" i="19"/>
  <c r="H106" i="19"/>
  <c r="H26" i="19"/>
  <c r="F17" i="9"/>
  <c r="G16" i="10"/>
  <c r="F15" i="14"/>
  <c r="G12" i="14"/>
  <c r="H55" i="20"/>
  <c r="H109" i="20"/>
  <c r="H70" i="20"/>
  <c r="H124" i="20"/>
  <c r="H83" i="20"/>
  <c r="H137" i="20"/>
  <c r="H42" i="20"/>
  <c r="H96" i="20"/>
  <c r="H79" i="20"/>
  <c r="H133" i="20"/>
  <c r="H38" i="20"/>
  <c r="H92" i="20"/>
  <c r="H51" i="20"/>
  <c r="H105" i="20"/>
  <c r="H25" i="20"/>
  <c r="H66" i="20"/>
  <c r="H120" i="20"/>
  <c r="H47" i="20"/>
  <c r="H101" i="20"/>
  <c r="H62" i="20"/>
  <c r="H116" i="20"/>
  <c r="H75" i="20"/>
  <c r="H129" i="20"/>
  <c r="H97" i="6"/>
  <c r="H137" i="7"/>
  <c r="H129" i="7"/>
  <c r="H105" i="7"/>
  <c r="H138" i="9"/>
  <c r="H67" i="9"/>
  <c r="H30" i="9"/>
  <c r="G28" i="9"/>
  <c r="H22" i="9"/>
  <c r="G20" i="9"/>
  <c r="F16" i="10"/>
  <c r="F13" i="10"/>
  <c r="F9" i="10"/>
  <c r="G35" i="10"/>
  <c r="G9" i="10" s="1"/>
  <c r="G128" i="11"/>
  <c r="F7" i="11"/>
  <c r="G27" i="11"/>
  <c r="G25" i="11"/>
  <c r="C23" i="11"/>
  <c r="G23" i="11" s="1"/>
  <c r="H23" i="11"/>
  <c r="G125" i="12"/>
  <c r="G30" i="12"/>
  <c r="C28" i="12"/>
  <c r="G28" i="12" s="1"/>
  <c r="H28" i="12"/>
  <c r="F23" i="12"/>
  <c r="G23" i="12" s="1"/>
  <c r="G138" i="13"/>
  <c r="F17" i="13"/>
  <c r="G30" i="13"/>
  <c r="G28" i="13"/>
  <c r="C26" i="13"/>
  <c r="G26" i="13" s="1"/>
  <c r="H26" i="13"/>
  <c r="G103" i="14"/>
  <c r="G10" i="14" s="1"/>
  <c r="G54" i="14"/>
  <c r="G46" i="14"/>
  <c r="C15" i="14"/>
  <c r="F27" i="14"/>
  <c r="F17" i="15"/>
  <c r="G23" i="15"/>
  <c r="F30" i="16"/>
  <c r="G23" i="16"/>
  <c r="H28" i="18"/>
  <c r="H82" i="18"/>
  <c r="H136" i="18"/>
  <c r="H41" i="18"/>
  <c r="H95" i="18"/>
  <c r="H54" i="18"/>
  <c r="H108" i="18"/>
  <c r="H123" i="18"/>
  <c r="H50" i="18"/>
  <c r="H104" i="18"/>
  <c r="H65" i="18"/>
  <c r="H119" i="18"/>
  <c r="H78" i="18"/>
  <c r="H132" i="18"/>
  <c r="H37" i="18"/>
  <c r="H91" i="18"/>
  <c r="C26" i="20"/>
  <c r="G26" i="20" s="1"/>
  <c r="H26" i="20"/>
  <c r="C27" i="20"/>
  <c r="G27" i="20" s="1"/>
  <c r="G21" i="20"/>
  <c r="G9" i="21"/>
  <c r="G25" i="21"/>
  <c r="H134" i="6"/>
  <c r="H102" i="6"/>
  <c r="H117" i="7"/>
  <c r="H93" i="7"/>
  <c r="H119" i="8"/>
  <c r="H114" i="8"/>
  <c r="H95" i="8"/>
  <c r="H87" i="8"/>
  <c r="H121" i="9"/>
  <c r="H89" i="9"/>
  <c r="H71" i="9"/>
  <c r="H56" i="9"/>
  <c r="C26" i="9"/>
  <c r="G26" i="9" s="1"/>
  <c r="G100" i="10"/>
  <c r="G7" i="10" s="1"/>
  <c r="F12" i="10"/>
  <c r="H51" i="10"/>
  <c r="H79" i="10"/>
  <c r="H105" i="10"/>
  <c r="H133" i="10"/>
  <c r="H38" i="10"/>
  <c r="H66" i="10"/>
  <c r="H92" i="10"/>
  <c r="H120" i="10"/>
  <c r="H45" i="10"/>
  <c r="H73" i="10"/>
  <c r="H99" i="10"/>
  <c r="H127" i="10"/>
  <c r="H91" i="11"/>
  <c r="H20" i="11"/>
  <c r="C7" i="11"/>
  <c r="F17" i="12"/>
  <c r="H30" i="12"/>
  <c r="F21" i="13"/>
  <c r="G21" i="13" s="1"/>
  <c r="G9" i="14"/>
  <c r="C12" i="14"/>
  <c r="C29" i="15"/>
  <c r="G29" i="15" s="1"/>
  <c r="H29" i="15"/>
  <c r="C30" i="15"/>
  <c r="G30" i="15" s="1"/>
  <c r="H83" i="15"/>
  <c r="H137" i="15"/>
  <c r="H55" i="15"/>
  <c r="H70" i="15"/>
  <c r="H42" i="15"/>
  <c r="H109" i="15"/>
  <c r="H124" i="15"/>
  <c r="H96" i="15"/>
  <c r="H51" i="15"/>
  <c r="H105" i="15"/>
  <c r="H38" i="15"/>
  <c r="H92" i="15"/>
  <c r="H79" i="15"/>
  <c r="H66" i="15"/>
  <c r="G87" i="16"/>
  <c r="G7" i="16" s="1"/>
  <c r="G43" i="17"/>
  <c r="C17" i="17"/>
  <c r="H34" i="20"/>
  <c r="C30" i="9"/>
  <c r="G30" i="9" s="1"/>
  <c r="C22" i="9"/>
  <c r="G22" i="9" s="1"/>
  <c r="H124" i="12"/>
  <c r="H116" i="12"/>
  <c r="H92" i="12"/>
  <c r="H70" i="12"/>
  <c r="H62" i="12"/>
  <c r="H38" i="12"/>
  <c r="H53" i="14"/>
  <c r="H49" i="14"/>
  <c r="H28" i="15"/>
  <c r="H117" i="16"/>
  <c r="H52" i="16"/>
  <c r="H43" i="16"/>
  <c r="G30" i="16"/>
  <c r="H23" i="16"/>
  <c r="H73" i="17"/>
  <c r="C7" i="17"/>
  <c r="G74" i="18"/>
  <c r="G7" i="18" s="1"/>
  <c r="H48" i="19"/>
  <c r="H76" i="19"/>
  <c r="H102" i="19"/>
  <c r="H130" i="19"/>
  <c r="H35" i="19"/>
  <c r="H63" i="19"/>
  <c r="H21" i="20"/>
  <c r="C21" i="21"/>
  <c r="G21" i="21" s="1"/>
  <c r="H21" i="21"/>
  <c r="C22" i="21"/>
  <c r="G22" i="21" s="1"/>
  <c r="G11" i="23"/>
  <c r="H22" i="24"/>
  <c r="C22" i="24"/>
  <c r="C23" i="24"/>
  <c r="G23" i="24" s="1"/>
  <c r="G41" i="10"/>
  <c r="G15" i="10" s="1"/>
  <c r="H133" i="12"/>
  <c r="G43" i="12"/>
  <c r="H136" i="13"/>
  <c r="H128" i="13"/>
  <c r="H117" i="13"/>
  <c r="H104" i="13"/>
  <c r="H93" i="13"/>
  <c r="H82" i="13"/>
  <c r="H74" i="13"/>
  <c r="H63" i="13"/>
  <c r="H50" i="13"/>
  <c r="H39" i="13"/>
  <c r="H96" i="14"/>
  <c r="H94" i="14"/>
  <c r="H92" i="14"/>
  <c r="H90" i="14"/>
  <c r="H88" i="14"/>
  <c r="C20" i="14"/>
  <c r="G20" i="14" s="1"/>
  <c r="C17" i="14"/>
  <c r="C13" i="14"/>
  <c r="C9" i="14"/>
  <c r="G87" i="15"/>
  <c r="H26" i="15"/>
  <c r="C26" i="15"/>
  <c r="G26" i="15" s="1"/>
  <c r="F24" i="15"/>
  <c r="C7" i="15"/>
  <c r="G100" i="16"/>
  <c r="H93" i="16"/>
  <c r="F17" i="16"/>
  <c r="H30" i="16"/>
  <c r="H26" i="16"/>
  <c r="H70" i="17"/>
  <c r="H124" i="17"/>
  <c r="H83" i="17"/>
  <c r="H133" i="17"/>
  <c r="H38" i="17"/>
  <c r="H92" i="17"/>
  <c r="H51" i="17"/>
  <c r="H105" i="17"/>
  <c r="H62" i="17"/>
  <c r="H116" i="17"/>
  <c r="H75" i="17"/>
  <c r="H24" i="18"/>
  <c r="G22" i="18"/>
  <c r="G12" i="19"/>
  <c r="H22" i="19"/>
  <c r="C20" i="19"/>
  <c r="G20" i="19" s="1"/>
  <c r="H20" i="19"/>
  <c r="F29" i="20"/>
  <c r="G8" i="21"/>
  <c r="G11" i="24"/>
  <c r="G38" i="10"/>
  <c r="G12" i="10" s="1"/>
  <c r="C30" i="10"/>
  <c r="G30" i="10" s="1"/>
  <c r="C22" i="10"/>
  <c r="G22" i="10" s="1"/>
  <c r="C28" i="11"/>
  <c r="G28" i="11" s="1"/>
  <c r="C20" i="11"/>
  <c r="G20" i="11" s="1"/>
  <c r="H122" i="12"/>
  <c r="H109" i="12"/>
  <c r="H101" i="12"/>
  <c r="H90" i="12"/>
  <c r="H55" i="12"/>
  <c r="H47" i="12"/>
  <c r="H36" i="12"/>
  <c r="C25" i="12"/>
  <c r="G25" i="12" s="1"/>
  <c r="H97" i="13"/>
  <c r="C23" i="13"/>
  <c r="G23" i="13" s="1"/>
  <c r="H137" i="14"/>
  <c r="H135" i="14"/>
  <c r="H133" i="14"/>
  <c r="H131" i="14"/>
  <c r="H129" i="14"/>
  <c r="G41" i="14"/>
  <c r="G37" i="14"/>
  <c r="G11" i="14" s="1"/>
  <c r="G33" i="14"/>
  <c r="C29" i="14"/>
  <c r="G29" i="14" s="1"/>
  <c r="C21" i="14"/>
  <c r="G21" i="14" s="1"/>
  <c r="C17" i="15"/>
  <c r="F7" i="15"/>
  <c r="C24" i="15"/>
  <c r="G24" i="15" s="1"/>
  <c r="H40" i="15"/>
  <c r="H94" i="15"/>
  <c r="H64" i="15"/>
  <c r="H118" i="15"/>
  <c r="H33" i="15"/>
  <c r="H87" i="15"/>
  <c r="H46" i="15"/>
  <c r="H100" i="15"/>
  <c r="F22" i="16"/>
  <c r="G97" i="17"/>
  <c r="H79" i="17"/>
  <c r="G30" i="19"/>
  <c r="G29" i="20"/>
  <c r="G25" i="20"/>
  <c r="G100" i="21"/>
  <c r="G56" i="21"/>
  <c r="G17" i="21" s="1"/>
  <c r="G14" i="21"/>
  <c r="G10" i="23"/>
  <c r="G15" i="24"/>
  <c r="H23" i="28"/>
  <c r="C24" i="28"/>
  <c r="G24" i="28" s="1"/>
  <c r="C23" i="28"/>
  <c r="G23" i="28" s="1"/>
  <c r="G33" i="11"/>
  <c r="G7" i="11" s="1"/>
  <c r="H131" i="12"/>
  <c r="H134" i="13"/>
  <c r="H123" i="13"/>
  <c r="H115" i="13"/>
  <c r="H102" i="13"/>
  <c r="H91" i="13"/>
  <c r="H80" i="13"/>
  <c r="H69" i="13"/>
  <c r="H61" i="13"/>
  <c r="H48" i="13"/>
  <c r="G43" i="13"/>
  <c r="H37" i="13"/>
  <c r="H70" i="14"/>
  <c r="H68" i="14"/>
  <c r="H66" i="14"/>
  <c r="H64" i="14"/>
  <c r="H62" i="14"/>
  <c r="C27" i="15"/>
  <c r="G27" i="15" s="1"/>
  <c r="H97" i="16"/>
  <c r="C22" i="16"/>
  <c r="G128" i="17"/>
  <c r="H120" i="17"/>
  <c r="H96" i="17"/>
  <c r="H55" i="17"/>
  <c r="H21" i="17"/>
  <c r="C7" i="18"/>
  <c r="G15" i="19"/>
  <c r="H30" i="19"/>
  <c r="C28" i="19"/>
  <c r="G28" i="19" s="1"/>
  <c r="H28" i="19"/>
  <c r="G138" i="20"/>
  <c r="C7" i="20"/>
  <c r="H29" i="20"/>
  <c r="G20" i="20"/>
  <c r="F14" i="21"/>
  <c r="C29" i="21"/>
  <c r="G29" i="21" s="1"/>
  <c r="H29" i="21"/>
  <c r="C30" i="21"/>
  <c r="G30" i="21" s="1"/>
  <c r="G109" i="24"/>
  <c r="G16" i="24" s="1"/>
  <c r="F16" i="24"/>
  <c r="F10" i="24"/>
  <c r="G36" i="24"/>
  <c r="G10" i="24" s="1"/>
  <c r="H41" i="15"/>
  <c r="H95" i="15"/>
  <c r="H54" i="15"/>
  <c r="H108" i="15"/>
  <c r="H65" i="15"/>
  <c r="H119" i="15"/>
  <c r="H78" i="15"/>
  <c r="H132" i="15"/>
  <c r="C7" i="16"/>
  <c r="H71" i="16"/>
  <c r="H125" i="16"/>
  <c r="H84" i="16"/>
  <c r="H138" i="16"/>
  <c r="H67" i="16"/>
  <c r="H121" i="16"/>
  <c r="H80" i="16"/>
  <c r="H134" i="16"/>
  <c r="H35" i="16"/>
  <c r="H89" i="16"/>
  <c r="H48" i="16"/>
  <c r="H102" i="16"/>
  <c r="H32" i="17"/>
  <c r="H86" i="17"/>
  <c r="H19" i="17"/>
  <c r="H45" i="17"/>
  <c r="H99" i="17"/>
  <c r="H20" i="18"/>
  <c r="H74" i="18"/>
  <c r="H128" i="18"/>
  <c r="H33" i="18"/>
  <c r="H87" i="18"/>
  <c r="H46" i="18"/>
  <c r="H100" i="18"/>
  <c r="G16" i="19"/>
  <c r="G7" i="19"/>
  <c r="H132" i="13"/>
  <c r="H121" i="13"/>
  <c r="H108" i="13"/>
  <c r="H100" i="13"/>
  <c r="H89" i="13"/>
  <c r="H104" i="15"/>
  <c r="H69" i="15"/>
  <c r="H63" i="16"/>
  <c r="F17" i="17"/>
  <c r="H34" i="17"/>
  <c r="F20" i="17"/>
  <c r="G20" i="17" s="1"/>
  <c r="H61" i="18"/>
  <c r="C23" i="18"/>
  <c r="G23" i="18" s="1"/>
  <c r="H23" i="18"/>
  <c r="F16" i="19"/>
  <c r="G8" i="19"/>
  <c r="G36" i="19"/>
  <c r="G10" i="19" s="1"/>
  <c r="F10" i="19"/>
  <c r="G7" i="20"/>
  <c r="C17" i="21"/>
  <c r="G7" i="22"/>
  <c r="F21" i="22"/>
  <c r="G13" i="23"/>
  <c r="G22" i="23"/>
  <c r="C17" i="20"/>
  <c r="F11" i="21"/>
  <c r="F11" i="23"/>
  <c r="G7" i="23"/>
  <c r="F25" i="23"/>
  <c r="H50" i="23"/>
  <c r="H78" i="23"/>
  <c r="H104" i="23"/>
  <c r="H132" i="23"/>
  <c r="G39" i="24"/>
  <c r="G13" i="24" s="1"/>
  <c r="F13" i="24"/>
  <c r="F28" i="25"/>
  <c r="G21" i="25"/>
  <c r="H55" i="25"/>
  <c r="H109" i="25"/>
  <c r="H29" i="25"/>
  <c r="H70" i="25"/>
  <c r="H124" i="25"/>
  <c r="H79" i="25"/>
  <c r="H133" i="25"/>
  <c r="H38" i="25"/>
  <c r="H92" i="25"/>
  <c r="H47" i="25"/>
  <c r="H101" i="25"/>
  <c r="H21" i="25"/>
  <c r="H62" i="25"/>
  <c r="H116" i="25"/>
  <c r="C13" i="26"/>
  <c r="G15" i="26"/>
  <c r="C30" i="26"/>
  <c r="G30" i="26" s="1"/>
  <c r="H30" i="26"/>
  <c r="H38" i="26"/>
  <c r="H66" i="26"/>
  <c r="H92" i="26"/>
  <c r="H120" i="26"/>
  <c r="H51" i="26"/>
  <c r="H51" i="30"/>
  <c r="H79" i="30"/>
  <c r="H105" i="30"/>
  <c r="H133" i="30"/>
  <c r="H38" i="30"/>
  <c r="H66" i="30"/>
  <c r="H92" i="30"/>
  <c r="H120" i="30"/>
  <c r="H25" i="30"/>
  <c r="C21" i="33"/>
  <c r="G21" i="33" s="1"/>
  <c r="H21" i="33"/>
  <c r="C22" i="33"/>
  <c r="G22" i="33" s="1"/>
  <c r="C17" i="47"/>
  <c r="G43" i="47"/>
  <c r="H21" i="49"/>
  <c r="C21" i="49"/>
  <c r="G21" i="49" s="1"/>
  <c r="C22" i="49"/>
  <c r="G22" i="49" s="1"/>
  <c r="H71" i="49"/>
  <c r="H125" i="49"/>
  <c r="H84" i="49"/>
  <c r="H138" i="49"/>
  <c r="H43" i="49"/>
  <c r="H97" i="49"/>
  <c r="H110" i="49"/>
  <c r="H56" i="49"/>
  <c r="H52" i="49"/>
  <c r="H106" i="49"/>
  <c r="H67" i="49"/>
  <c r="H121" i="49"/>
  <c r="H80" i="49"/>
  <c r="H134" i="49"/>
  <c r="H93" i="49"/>
  <c r="H39" i="49"/>
  <c r="H26" i="49"/>
  <c r="H76" i="49"/>
  <c r="H130" i="49"/>
  <c r="H35" i="49"/>
  <c r="H89" i="49"/>
  <c r="H48" i="49"/>
  <c r="H102" i="49"/>
  <c r="H117" i="49"/>
  <c r="H63" i="49"/>
  <c r="G22" i="52"/>
  <c r="H19" i="57"/>
  <c r="C20" i="57"/>
  <c r="G87" i="21"/>
  <c r="G7" i="21" s="1"/>
  <c r="C7" i="21"/>
  <c r="C21" i="22"/>
  <c r="G21" i="22" s="1"/>
  <c r="H55" i="22"/>
  <c r="H29" i="22"/>
  <c r="H109" i="22"/>
  <c r="H70" i="22"/>
  <c r="H124" i="22"/>
  <c r="H79" i="22"/>
  <c r="H38" i="22"/>
  <c r="H133" i="22"/>
  <c r="H92" i="22"/>
  <c r="H47" i="22"/>
  <c r="H21" i="22"/>
  <c r="H101" i="22"/>
  <c r="H62" i="22"/>
  <c r="H116" i="22"/>
  <c r="G125" i="23"/>
  <c r="G97" i="23"/>
  <c r="G43" i="23"/>
  <c r="C17" i="23"/>
  <c r="F14" i="23"/>
  <c r="C25" i="23"/>
  <c r="H53" i="23"/>
  <c r="H81" i="23"/>
  <c r="H107" i="23"/>
  <c r="G9" i="24"/>
  <c r="C7" i="24"/>
  <c r="H75" i="25"/>
  <c r="F17" i="25"/>
  <c r="C28" i="25"/>
  <c r="H128" i="26"/>
  <c r="G125" i="26"/>
  <c r="H105" i="26"/>
  <c r="G71" i="26"/>
  <c r="F17" i="27"/>
  <c r="G7" i="27"/>
  <c r="H43" i="27"/>
  <c r="H97" i="27"/>
  <c r="H71" i="27"/>
  <c r="H110" i="27"/>
  <c r="H30" i="27"/>
  <c r="H56" i="27"/>
  <c r="H138" i="27"/>
  <c r="H80" i="27"/>
  <c r="H134" i="27"/>
  <c r="H39" i="27"/>
  <c r="H93" i="27"/>
  <c r="H121" i="27"/>
  <c r="H106" i="27"/>
  <c r="H67" i="27"/>
  <c r="H26" i="27"/>
  <c r="H48" i="27"/>
  <c r="H102" i="27"/>
  <c r="H63" i="27"/>
  <c r="H117" i="27"/>
  <c r="H35" i="27"/>
  <c r="H130" i="27"/>
  <c r="H22" i="27"/>
  <c r="H89" i="27"/>
  <c r="G25" i="29"/>
  <c r="G23" i="29"/>
  <c r="H29" i="30"/>
  <c r="C29" i="30"/>
  <c r="G29" i="30" s="1"/>
  <c r="C30" i="30"/>
  <c r="G30" i="30" s="1"/>
  <c r="H25" i="32"/>
  <c r="C25" i="32"/>
  <c r="C26" i="32"/>
  <c r="G26" i="32" s="1"/>
  <c r="F23" i="32"/>
  <c r="H123" i="16"/>
  <c r="H115" i="16"/>
  <c r="H91" i="16"/>
  <c r="H69" i="16"/>
  <c r="H61" i="16"/>
  <c r="G43" i="16"/>
  <c r="G17" i="16" s="1"/>
  <c r="H37" i="16"/>
  <c r="C24" i="16"/>
  <c r="G24" i="16" s="1"/>
  <c r="H136" i="17"/>
  <c r="H128" i="17"/>
  <c r="G33" i="17"/>
  <c r="C29" i="17"/>
  <c r="G29" i="17" s="1"/>
  <c r="C21" i="17"/>
  <c r="G21" i="17" s="1"/>
  <c r="H131" i="18"/>
  <c r="H107" i="18"/>
  <c r="H77" i="18"/>
  <c r="H53" i="18"/>
  <c r="C27" i="18"/>
  <c r="G27" i="18" s="1"/>
  <c r="H119" i="19"/>
  <c r="H108" i="19"/>
  <c r="H100" i="19"/>
  <c r="H91" i="19"/>
  <c r="H82" i="19"/>
  <c r="H74" i="19"/>
  <c r="H65" i="19"/>
  <c r="G40" i="19"/>
  <c r="G14" i="19" s="1"/>
  <c r="H37" i="19"/>
  <c r="C24" i="19"/>
  <c r="G24" i="19" s="1"/>
  <c r="H117" i="20"/>
  <c r="H99" i="20"/>
  <c r="H93" i="20"/>
  <c r="H63" i="20"/>
  <c r="H45" i="20"/>
  <c r="H39" i="20"/>
  <c r="C30" i="20"/>
  <c r="G30" i="20" s="1"/>
  <c r="C22" i="20"/>
  <c r="G22" i="20" s="1"/>
  <c r="H132" i="21"/>
  <c r="H123" i="21"/>
  <c r="H104" i="21"/>
  <c r="G10" i="21"/>
  <c r="F7" i="21"/>
  <c r="H26" i="21"/>
  <c r="C26" i="21"/>
  <c r="G26" i="21" s="1"/>
  <c r="F8" i="21"/>
  <c r="H34" i="22"/>
  <c r="F28" i="22"/>
  <c r="G71" i="23"/>
  <c r="H30" i="23"/>
  <c r="G38" i="24"/>
  <c r="G12" i="24" s="1"/>
  <c r="F9" i="24"/>
  <c r="C21" i="24"/>
  <c r="H39" i="24"/>
  <c r="H67" i="24"/>
  <c r="H93" i="24"/>
  <c r="H121" i="24"/>
  <c r="H36" i="24"/>
  <c r="H64" i="24"/>
  <c r="H90" i="24"/>
  <c r="H118" i="24"/>
  <c r="H23" i="24"/>
  <c r="G61" i="25"/>
  <c r="H51" i="25"/>
  <c r="G17" i="25"/>
  <c r="H84" i="25"/>
  <c r="H138" i="25"/>
  <c r="H43" i="25"/>
  <c r="H97" i="25"/>
  <c r="H80" i="25"/>
  <c r="H134" i="25"/>
  <c r="H39" i="25"/>
  <c r="H93" i="25"/>
  <c r="H74" i="26"/>
  <c r="F25" i="26"/>
  <c r="H125" i="27"/>
  <c r="G61" i="28"/>
  <c r="G7" i="28" s="1"/>
  <c r="G15" i="30"/>
  <c r="H56" i="30"/>
  <c r="H84" i="30"/>
  <c r="H110" i="30"/>
  <c r="H138" i="30"/>
  <c r="H43" i="30"/>
  <c r="H71" i="30"/>
  <c r="H97" i="30"/>
  <c r="H125" i="30"/>
  <c r="H32" i="34"/>
  <c r="H86" i="34"/>
  <c r="H127" i="34"/>
  <c r="H73" i="34"/>
  <c r="H114" i="34"/>
  <c r="H99" i="34"/>
  <c r="H19" i="34"/>
  <c r="H60" i="34"/>
  <c r="H104" i="17"/>
  <c r="H82" i="17"/>
  <c r="H74" i="17"/>
  <c r="H50" i="17"/>
  <c r="H114" i="18"/>
  <c r="H60" i="18"/>
  <c r="C20" i="18"/>
  <c r="G20" i="18" s="1"/>
  <c r="F13" i="19"/>
  <c r="F9" i="19"/>
  <c r="H97" i="20"/>
  <c r="H43" i="20"/>
  <c r="H94" i="21"/>
  <c r="H91" i="21"/>
  <c r="H69" i="21"/>
  <c r="H54" i="21"/>
  <c r="F10" i="21"/>
  <c r="F17" i="22"/>
  <c r="C28" i="22"/>
  <c r="G28" i="22" s="1"/>
  <c r="H84" i="22"/>
  <c r="H43" i="22"/>
  <c r="H138" i="22"/>
  <c r="H97" i="22"/>
  <c r="H121" i="22"/>
  <c r="H80" i="22"/>
  <c r="H39" i="22"/>
  <c r="H134" i="22"/>
  <c r="H89" i="22"/>
  <c r="H48" i="22"/>
  <c r="H102" i="22"/>
  <c r="H63" i="22"/>
  <c r="F15" i="23"/>
  <c r="G16" i="23"/>
  <c r="F13" i="23"/>
  <c r="C7" i="23"/>
  <c r="H125" i="24"/>
  <c r="H94" i="24"/>
  <c r="H88" i="25"/>
  <c r="H83" i="25"/>
  <c r="H42" i="25"/>
  <c r="C26" i="25"/>
  <c r="G26" i="25" s="1"/>
  <c r="H133" i="26"/>
  <c r="F17" i="26"/>
  <c r="G14" i="26"/>
  <c r="H25" i="26"/>
  <c r="H83" i="28"/>
  <c r="H137" i="28"/>
  <c r="H55" i="28"/>
  <c r="H124" i="28"/>
  <c r="H42" i="28"/>
  <c r="H29" i="28"/>
  <c r="H109" i="28"/>
  <c r="H51" i="28"/>
  <c r="H105" i="28"/>
  <c r="H79" i="28"/>
  <c r="H38" i="28"/>
  <c r="H66" i="28"/>
  <c r="H133" i="28"/>
  <c r="H75" i="28"/>
  <c r="H129" i="28"/>
  <c r="H101" i="28"/>
  <c r="H62" i="28"/>
  <c r="H88" i="28"/>
  <c r="H47" i="28"/>
  <c r="H116" i="28"/>
  <c r="C11" i="30"/>
  <c r="G50" i="30"/>
  <c r="G11" i="30" s="1"/>
  <c r="G10" i="30"/>
  <c r="C22" i="31"/>
  <c r="H22" i="31"/>
  <c r="C23" i="31"/>
  <c r="G23" i="31" s="1"/>
  <c r="F7" i="32"/>
  <c r="G33" i="32"/>
  <c r="H30" i="36"/>
  <c r="C30" i="36"/>
  <c r="G30" i="36" s="1"/>
  <c r="H132" i="16"/>
  <c r="H108" i="16"/>
  <c r="H100" i="16"/>
  <c r="H134" i="17"/>
  <c r="F128" i="17"/>
  <c r="F7" i="17" s="1"/>
  <c r="H97" i="17"/>
  <c r="H43" i="17"/>
  <c r="H137" i="18"/>
  <c r="H129" i="18"/>
  <c r="H118" i="18"/>
  <c r="H105" i="18"/>
  <c r="H94" i="18"/>
  <c r="H135" i="19"/>
  <c r="G56" i="19"/>
  <c r="G17" i="19" s="1"/>
  <c r="H134" i="20"/>
  <c r="H102" i="20"/>
  <c r="H86" i="20"/>
  <c r="H103" i="21"/>
  <c r="H81" i="21"/>
  <c r="C27" i="21"/>
  <c r="G27" i="21" s="1"/>
  <c r="F24" i="21"/>
  <c r="H23" i="21"/>
  <c r="H55" i="21"/>
  <c r="H83" i="21"/>
  <c r="F9" i="21"/>
  <c r="H106" i="22"/>
  <c r="H99" i="22"/>
  <c r="H75" i="22"/>
  <c r="G61" i="22"/>
  <c r="H51" i="22"/>
  <c r="G17" i="22"/>
  <c r="C26" i="22"/>
  <c r="G26" i="22" s="1"/>
  <c r="F20" i="22"/>
  <c r="H22" i="23"/>
  <c r="F16" i="23"/>
  <c r="H41" i="23"/>
  <c r="H69" i="23"/>
  <c r="H95" i="23"/>
  <c r="H123" i="23"/>
  <c r="F8" i="23"/>
  <c r="H33" i="23"/>
  <c r="H61" i="23"/>
  <c r="H87" i="23"/>
  <c r="H115" i="23"/>
  <c r="H77" i="24"/>
  <c r="F30" i="24"/>
  <c r="H129" i="25"/>
  <c r="H106" i="25"/>
  <c r="H67" i="25"/>
  <c r="H56" i="25"/>
  <c r="C7" i="25"/>
  <c r="G20" i="25"/>
  <c r="G43" i="26"/>
  <c r="C17" i="26"/>
  <c r="C14" i="26"/>
  <c r="C7" i="26"/>
  <c r="G33" i="26"/>
  <c r="G7" i="26" s="1"/>
  <c r="H41" i="26"/>
  <c r="H69" i="26"/>
  <c r="H95" i="26"/>
  <c r="H123" i="26"/>
  <c r="G20" i="27"/>
  <c r="G26" i="28"/>
  <c r="G9" i="30"/>
  <c r="C26" i="30"/>
  <c r="G26" i="30" s="1"/>
  <c r="H26" i="30"/>
  <c r="C27" i="30"/>
  <c r="G27" i="30" s="1"/>
  <c r="G20" i="30"/>
  <c r="G7" i="31"/>
  <c r="G15" i="33"/>
  <c r="G24" i="34"/>
  <c r="H129" i="15"/>
  <c r="H123" i="17"/>
  <c r="H115" i="17"/>
  <c r="H102" i="17"/>
  <c r="H91" i="17"/>
  <c r="H99" i="18"/>
  <c r="H118" i="19"/>
  <c r="H107" i="19"/>
  <c r="H90" i="19"/>
  <c r="H81" i="19"/>
  <c r="H64" i="19"/>
  <c r="H138" i="20"/>
  <c r="H122" i="20"/>
  <c r="H90" i="20"/>
  <c r="H122" i="21"/>
  <c r="H78" i="21"/>
  <c r="G51" i="21"/>
  <c r="G12" i="21" s="1"/>
  <c r="F15" i="21"/>
  <c r="G41" i="21"/>
  <c r="G15" i="21" s="1"/>
  <c r="H114" i="22"/>
  <c r="H105" i="22"/>
  <c r="H88" i="22"/>
  <c r="H42" i="22"/>
  <c r="H22" i="22"/>
  <c r="C20" i="22"/>
  <c r="G15" i="23"/>
  <c r="G8" i="23"/>
  <c r="C26" i="23"/>
  <c r="G26" i="23" s="1"/>
  <c r="C20" i="23"/>
  <c r="G20" i="23" s="1"/>
  <c r="H131" i="23"/>
  <c r="H36" i="23"/>
  <c r="H64" i="23"/>
  <c r="H90" i="23"/>
  <c r="H118" i="23"/>
  <c r="H45" i="23"/>
  <c r="H73" i="23"/>
  <c r="H99" i="23"/>
  <c r="H127" i="23"/>
  <c r="H106" i="24"/>
  <c r="G43" i="24"/>
  <c r="C30" i="24"/>
  <c r="H26" i="24"/>
  <c r="F22" i="24"/>
  <c r="C17" i="24"/>
  <c r="G115" i="25"/>
  <c r="H105" i="25"/>
  <c r="H66" i="25"/>
  <c r="C29" i="25"/>
  <c r="G29" i="25" s="1"/>
  <c r="C27" i="25"/>
  <c r="H25" i="25"/>
  <c r="H32" i="25"/>
  <c r="H86" i="25"/>
  <c r="H45" i="25"/>
  <c r="H99" i="25"/>
  <c r="G97" i="26"/>
  <c r="H82" i="26"/>
  <c r="H79" i="26"/>
  <c r="G61" i="27"/>
  <c r="F30" i="27"/>
  <c r="H120" i="28"/>
  <c r="H34" i="28"/>
  <c r="F17" i="29"/>
  <c r="G56" i="30"/>
  <c r="C17" i="30"/>
  <c r="C14" i="30"/>
  <c r="H48" i="30"/>
  <c r="H76" i="30"/>
  <c r="H102" i="30"/>
  <c r="H130" i="30"/>
  <c r="H35" i="30"/>
  <c r="H63" i="30"/>
  <c r="H89" i="30"/>
  <c r="H117" i="30"/>
  <c r="C17" i="31"/>
  <c r="G43" i="31"/>
  <c r="H25" i="31"/>
  <c r="C26" i="31"/>
  <c r="G52" i="33"/>
  <c r="G13" i="33" s="1"/>
  <c r="C13" i="33"/>
  <c r="H45" i="35"/>
  <c r="H99" i="35"/>
  <c r="H32" i="35"/>
  <c r="H114" i="35"/>
  <c r="H127" i="35"/>
  <c r="H86" i="35"/>
  <c r="H60" i="35"/>
  <c r="H73" i="35"/>
  <c r="H127" i="22"/>
  <c r="H32" i="22"/>
  <c r="H86" i="22"/>
  <c r="H45" i="22"/>
  <c r="H119" i="23"/>
  <c r="H91" i="23"/>
  <c r="H37" i="23"/>
  <c r="H24" i="23"/>
  <c r="H56" i="24"/>
  <c r="H84" i="24"/>
  <c r="H110" i="24"/>
  <c r="H138" i="24"/>
  <c r="H53" i="24"/>
  <c r="H81" i="24"/>
  <c r="H107" i="24"/>
  <c r="H135" i="24"/>
  <c r="H48" i="24"/>
  <c r="H76" i="24"/>
  <c r="H102" i="24"/>
  <c r="H130" i="24"/>
  <c r="H137" i="25"/>
  <c r="H96" i="25"/>
  <c r="G13" i="26"/>
  <c r="C24" i="26"/>
  <c r="G24" i="26" s="1"/>
  <c r="H24" i="26"/>
  <c r="C25" i="26"/>
  <c r="G25" i="26" s="1"/>
  <c r="C20" i="26"/>
  <c r="G20" i="26" s="1"/>
  <c r="H20" i="26"/>
  <c r="H33" i="26"/>
  <c r="H61" i="26"/>
  <c r="H87" i="26"/>
  <c r="H115" i="26"/>
  <c r="C29" i="29"/>
  <c r="G29" i="29" s="1"/>
  <c r="H29" i="29"/>
  <c r="G13" i="30"/>
  <c r="H22" i="30"/>
  <c r="C23" i="30"/>
  <c r="G23" i="30" s="1"/>
  <c r="C7" i="31"/>
  <c r="H60" i="32"/>
  <c r="H114" i="32"/>
  <c r="H32" i="32"/>
  <c r="H45" i="32"/>
  <c r="H99" i="32"/>
  <c r="H86" i="32"/>
  <c r="H127" i="32"/>
  <c r="H19" i="32"/>
  <c r="H73" i="32"/>
  <c r="G43" i="27"/>
  <c r="G17" i="27" s="1"/>
  <c r="G7" i="29"/>
  <c r="H71" i="29"/>
  <c r="H125" i="29"/>
  <c r="H52" i="29"/>
  <c r="H106" i="29"/>
  <c r="H67" i="29"/>
  <c r="H121" i="29"/>
  <c r="H76" i="29"/>
  <c r="H130" i="29"/>
  <c r="H35" i="29"/>
  <c r="H89" i="29"/>
  <c r="C15" i="30"/>
  <c r="C8" i="30"/>
  <c r="G34" i="30"/>
  <c r="G8" i="30" s="1"/>
  <c r="G97" i="31"/>
  <c r="F26" i="31"/>
  <c r="G24" i="32"/>
  <c r="H71" i="37"/>
  <c r="H110" i="37"/>
  <c r="H97" i="37"/>
  <c r="H138" i="37"/>
  <c r="H43" i="37"/>
  <c r="H84" i="37"/>
  <c r="H125" i="37"/>
  <c r="H56" i="37"/>
  <c r="G40" i="45"/>
  <c r="C14" i="45"/>
  <c r="C11" i="26"/>
  <c r="C25" i="27"/>
  <c r="G25" i="27" s="1"/>
  <c r="H61" i="27"/>
  <c r="H115" i="27"/>
  <c r="H74" i="27"/>
  <c r="H128" i="27"/>
  <c r="C17" i="28"/>
  <c r="C7" i="28"/>
  <c r="H117" i="29"/>
  <c r="H63" i="29"/>
  <c r="H22" i="29"/>
  <c r="F21" i="30"/>
  <c r="C29" i="31"/>
  <c r="G29" i="31" s="1"/>
  <c r="C7" i="36"/>
  <c r="G33" i="36"/>
  <c r="C28" i="38"/>
  <c r="G28" i="38" s="1"/>
  <c r="H28" i="38"/>
  <c r="C29" i="38"/>
  <c r="G43" i="45"/>
  <c r="C17" i="45"/>
  <c r="C11" i="45"/>
  <c r="G37" i="45"/>
  <c r="C8" i="45"/>
  <c r="G34" i="45"/>
  <c r="G28" i="45"/>
  <c r="C30" i="22"/>
  <c r="G30" i="22" s="1"/>
  <c r="C22" i="22"/>
  <c r="G22" i="22" s="1"/>
  <c r="C27" i="23"/>
  <c r="G27" i="23" s="1"/>
  <c r="F10" i="23"/>
  <c r="G40" i="24"/>
  <c r="G14" i="24" s="1"/>
  <c r="C24" i="24"/>
  <c r="G24" i="24" s="1"/>
  <c r="H117" i="25"/>
  <c r="H63" i="25"/>
  <c r="C30" i="25"/>
  <c r="G30" i="25" s="1"/>
  <c r="C22" i="25"/>
  <c r="G22" i="25" s="1"/>
  <c r="H118" i="26"/>
  <c r="H90" i="26"/>
  <c r="H64" i="26"/>
  <c r="C16" i="26"/>
  <c r="H36" i="26"/>
  <c r="C8" i="26"/>
  <c r="C27" i="26"/>
  <c r="G27" i="26" s="1"/>
  <c r="C22" i="26"/>
  <c r="G22" i="26" s="1"/>
  <c r="H87" i="27"/>
  <c r="C7" i="27"/>
  <c r="C28" i="27"/>
  <c r="G28" i="27" s="1"/>
  <c r="C21" i="27"/>
  <c r="G21" i="27" s="1"/>
  <c r="H69" i="27"/>
  <c r="H123" i="27"/>
  <c r="H82" i="27"/>
  <c r="H136" i="27"/>
  <c r="H37" i="27"/>
  <c r="H91" i="27"/>
  <c r="H50" i="27"/>
  <c r="H104" i="27"/>
  <c r="H32" i="27"/>
  <c r="H86" i="27"/>
  <c r="H45" i="27"/>
  <c r="H99" i="27"/>
  <c r="C27" i="28"/>
  <c r="G27" i="28" s="1"/>
  <c r="F25" i="28"/>
  <c r="G25" i="28" s="1"/>
  <c r="C20" i="28"/>
  <c r="G20" i="28" s="1"/>
  <c r="H27" i="28"/>
  <c r="H40" i="28"/>
  <c r="H94" i="28"/>
  <c r="H64" i="28"/>
  <c r="H118" i="28"/>
  <c r="H74" i="28"/>
  <c r="H128" i="28"/>
  <c r="H33" i="28"/>
  <c r="H87" i="28"/>
  <c r="H134" i="29"/>
  <c r="H80" i="29"/>
  <c r="H53" i="29"/>
  <c r="H107" i="29"/>
  <c r="H77" i="29"/>
  <c r="H131" i="29"/>
  <c r="H118" i="30"/>
  <c r="H90" i="30"/>
  <c r="H64" i="30"/>
  <c r="G14" i="30"/>
  <c r="H30" i="30"/>
  <c r="H23" i="30"/>
  <c r="C21" i="30"/>
  <c r="G21" i="30" s="1"/>
  <c r="H39" i="30"/>
  <c r="H67" i="30"/>
  <c r="H93" i="30"/>
  <c r="H121" i="30"/>
  <c r="G56" i="31"/>
  <c r="F7" i="31"/>
  <c r="F30" i="31"/>
  <c r="C14" i="33"/>
  <c r="G24" i="33"/>
  <c r="H123" i="33"/>
  <c r="H108" i="33"/>
  <c r="H95" i="33"/>
  <c r="H82" i="33"/>
  <c r="H69" i="33"/>
  <c r="H54" i="33"/>
  <c r="C9" i="33"/>
  <c r="H27" i="34"/>
  <c r="C28" i="34"/>
  <c r="G43" i="35"/>
  <c r="C17" i="35"/>
  <c r="G26" i="35"/>
  <c r="F17" i="36"/>
  <c r="C17" i="36"/>
  <c r="G43" i="36"/>
  <c r="G55" i="37"/>
  <c r="G16" i="37" s="1"/>
  <c r="F16" i="37"/>
  <c r="G87" i="41"/>
  <c r="F7" i="41"/>
  <c r="C23" i="44"/>
  <c r="G23" i="44" s="1"/>
  <c r="H23" i="44"/>
  <c r="G10" i="26"/>
  <c r="H46" i="27"/>
  <c r="H24" i="27"/>
  <c r="H30" i="28"/>
  <c r="H45" i="28"/>
  <c r="H99" i="28"/>
  <c r="H60" i="28"/>
  <c r="H114" i="28"/>
  <c r="H93" i="29"/>
  <c r="H39" i="29"/>
  <c r="C24" i="29"/>
  <c r="G24" i="29" s="1"/>
  <c r="H33" i="29"/>
  <c r="H87" i="29"/>
  <c r="H46" i="29"/>
  <c r="H100" i="29"/>
  <c r="F17" i="30"/>
  <c r="H42" i="30"/>
  <c r="H70" i="30"/>
  <c r="H96" i="30"/>
  <c r="H124" i="30"/>
  <c r="H34" i="30"/>
  <c r="H62" i="30"/>
  <c r="H88" i="30"/>
  <c r="H116" i="30"/>
  <c r="C30" i="31"/>
  <c r="H30" i="31"/>
  <c r="H28" i="31"/>
  <c r="C20" i="31"/>
  <c r="H53" i="31"/>
  <c r="H81" i="31"/>
  <c r="H135" i="31"/>
  <c r="H68" i="31"/>
  <c r="H77" i="31"/>
  <c r="H49" i="31"/>
  <c r="H36" i="31"/>
  <c r="H103" i="31"/>
  <c r="H74" i="31"/>
  <c r="H115" i="31"/>
  <c r="H128" i="31"/>
  <c r="G71" i="32"/>
  <c r="F17" i="32"/>
  <c r="C30" i="32"/>
  <c r="G30" i="32" s="1"/>
  <c r="H55" i="32"/>
  <c r="H109" i="32"/>
  <c r="H124" i="32"/>
  <c r="H83" i="32"/>
  <c r="H96" i="32"/>
  <c r="H79" i="32"/>
  <c r="H133" i="32"/>
  <c r="H66" i="32"/>
  <c r="H38" i="32"/>
  <c r="H51" i="32"/>
  <c r="H47" i="32"/>
  <c r="H101" i="32"/>
  <c r="H116" i="32"/>
  <c r="H129" i="32"/>
  <c r="C11" i="33"/>
  <c r="C17" i="33"/>
  <c r="G36" i="33"/>
  <c r="G10" i="33" s="1"/>
  <c r="C10" i="33"/>
  <c r="H24" i="33"/>
  <c r="C25" i="33"/>
  <c r="G25" i="33" s="1"/>
  <c r="G84" i="34"/>
  <c r="G17" i="34" s="1"/>
  <c r="F21" i="34"/>
  <c r="H28" i="35"/>
  <c r="C28" i="35"/>
  <c r="G28" i="35" s="1"/>
  <c r="G24" i="41"/>
  <c r="C17" i="44"/>
  <c r="G43" i="44"/>
  <c r="H102" i="25"/>
  <c r="H134" i="26"/>
  <c r="H26" i="26"/>
  <c r="H70" i="27"/>
  <c r="H124" i="27"/>
  <c r="H38" i="27"/>
  <c r="H92" i="27"/>
  <c r="H62" i="27"/>
  <c r="H116" i="27"/>
  <c r="H25" i="28"/>
  <c r="H82" i="28"/>
  <c r="H136" i="28"/>
  <c r="H41" i="28"/>
  <c r="H95" i="28"/>
  <c r="H50" i="28"/>
  <c r="H104" i="28"/>
  <c r="H65" i="28"/>
  <c r="H119" i="28"/>
  <c r="H138" i="29"/>
  <c r="H84" i="29"/>
  <c r="H26" i="29"/>
  <c r="H20" i="29"/>
  <c r="H41" i="29"/>
  <c r="H95" i="29"/>
  <c r="H54" i="29"/>
  <c r="H108" i="29"/>
  <c r="H65" i="29"/>
  <c r="H119" i="29"/>
  <c r="H78" i="29"/>
  <c r="H132" i="29"/>
  <c r="C7" i="30"/>
  <c r="H45" i="31"/>
  <c r="H60" i="31"/>
  <c r="H73" i="31"/>
  <c r="H86" i="31"/>
  <c r="H32" i="31"/>
  <c r="H99" i="31"/>
  <c r="C17" i="32"/>
  <c r="G43" i="32"/>
  <c r="G22" i="32"/>
  <c r="H20" i="39"/>
  <c r="C21" i="39"/>
  <c r="G21" i="39" s="1"/>
  <c r="C20" i="39"/>
  <c r="H92" i="21"/>
  <c r="H75" i="21"/>
  <c r="H66" i="21"/>
  <c r="H131" i="22"/>
  <c r="H106" i="23"/>
  <c r="H89" i="23"/>
  <c r="H80" i="23"/>
  <c r="H63" i="23"/>
  <c r="H122" i="25"/>
  <c r="H90" i="25"/>
  <c r="H131" i="26"/>
  <c r="H106" i="26"/>
  <c r="H80" i="26"/>
  <c r="C15" i="26"/>
  <c r="H137" i="27"/>
  <c r="H120" i="27"/>
  <c r="H101" i="27"/>
  <c r="H95" i="27"/>
  <c r="H78" i="27"/>
  <c r="H54" i="27"/>
  <c r="C29" i="27"/>
  <c r="G29" i="27" s="1"/>
  <c r="F27" i="27"/>
  <c r="G27" i="27" s="1"/>
  <c r="C17" i="27"/>
  <c r="H122" i="28"/>
  <c r="H61" i="28"/>
  <c r="H54" i="28"/>
  <c r="H36" i="28"/>
  <c r="H20" i="28"/>
  <c r="H128" i="29"/>
  <c r="H123" i="29"/>
  <c r="H97" i="29"/>
  <c r="H91" i="29"/>
  <c r="H74" i="29"/>
  <c r="H69" i="29"/>
  <c r="H43" i="29"/>
  <c r="H37" i="29"/>
  <c r="H27" i="29"/>
  <c r="C16" i="30"/>
  <c r="G42" i="30"/>
  <c r="G16" i="30" s="1"/>
  <c r="H122" i="31"/>
  <c r="H107" i="31"/>
  <c r="H33" i="31"/>
  <c r="F22" i="31"/>
  <c r="H123" i="31"/>
  <c r="H82" i="31"/>
  <c r="H136" i="31"/>
  <c r="H50" i="31"/>
  <c r="H91" i="31"/>
  <c r="H37" i="31"/>
  <c r="H104" i="31"/>
  <c r="G115" i="32"/>
  <c r="H42" i="32"/>
  <c r="F25" i="32"/>
  <c r="G12" i="33"/>
  <c r="G9" i="33"/>
  <c r="F28" i="34"/>
  <c r="G26" i="36"/>
  <c r="H55" i="43"/>
  <c r="H109" i="43"/>
  <c r="H83" i="43"/>
  <c r="H137" i="43"/>
  <c r="H29" i="43"/>
  <c r="H42" i="43"/>
  <c r="H96" i="43"/>
  <c r="H70" i="43"/>
  <c r="H79" i="43"/>
  <c r="H133" i="43"/>
  <c r="H51" i="43"/>
  <c r="H105" i="43"/>
  <c r="H66" i="43"/>
  <c r="H120" i="43"/>
  <c r="H38" i="43"/>
  <c r="H92" i="43"/>
  <c r="H47" i="43"/>
  <c r="H101" i="43"/>
  <c r="H75" i="43"/>
  <c r="H129" i="43"/>
  <c r="H34" i="43"/>
  <c r="H88" i="43"/>
  <c r="H21" i="43"/>
  <c r="H116" i="43"/>
  <c r="H62" i="43"/>
  <c r="H28" i="33"/>
  <c r="H48" i="33"/>
  <c r="H76" i="33"/>
  <c r="H102" i="33"/>
  <c r="H130" i="33"/>
  <c r="F17" i="34"/>
  <c r="H21" i="34"/>
  <c r="C21" i="34"/>
  <c r="G21" i="34" s="1"/>
  <c r="F30" i="35"/>
  <c r="G23" i="35"/>
  <c r="H21" i="36"/>
  <c r="C21" i="36"/>
  <c r="G21" i="36" s="1"/>
  <c r="F30" i="37"/>
  <c r="H30" i="38"/>
  <c r="C30" i="38"/>
  <c r="G30" i="38" s="1"/>
  <c r="G115" i="45"/>
  <c r="F7" i="45"/>
  <c r="G92" i="45"/>
  <c r="H28" i="46"/>
  <c r="C28" i="46"/>
  <c r="G28" i="46" s="1"/>
  <c r="C29" i="46"/>
  <c r="G29" i="46" s="1"/>
  <c r="F26" i="47"/>
  <c r="G26" i="47" s="1"/>
  <c r="C29" i="33"/>
  <c r="G29" i="33" s="1"/>
  <c r="F26" i="33"/>
  <c r="G26" i="33" s="1"/>
  <c r="F7" i="34"/>
  <c r="H55" i="34"/>
  <c r="H109" i="34"/>
  <c r="H83" i="34"/>
  <c r="H137" i="34"/>
  <c r="H79" i="34"/>
  <c r="H133" i="34"/>
  <c r="H51" i="34"/>
  <c r="H105" i="34"/>
  <c r="H47" i="34"/>
  <c r="H101" i="34"/>
  <c r="H75" i="34"/>
  <c r="H129" i="34"/>
  <c r="H43" i="35"/>
  <c r="H97" i="35"/>
  <c r="H71" i="35"/>
  <c r="H125" i="35"/>
  <c r="H39" i="35"/>
  <c r="H93" i="35"/>
  <c r="H63" i="35"/>
  <c r="H117" i="35"/>
  <c r="G61" i="36"/>
  <c r="H26" i="36"/>
  <c r="C27" i="36"/>
  <c r="H20" i="36"/>
  <c r="H33" i="36"/>
  <c r="H87" i="36"/>
  <c r="C30" i="37"/>
  <c r="G30" i="37" s="1"/>
  <c r="H30" i="37"/>
  <c r="C21" i="38"/>
  <c r="G21" i="38" s="1"/>
  <c r="F21" i="39"/>
  <c r="G30" i="41"/>
  <c r="G87" i="44"/>
  <c r="G7" i="44" s="1"/>
  <c r="F7" i="44"/>
  <c r="F30" i="46"/>
  <c r="G138" i="33"/>
  <c r="G17" i="33" s="1"/>
  <c r="F30" i="33"/>
  <c r="H39" i="33"/>
  <c r="H67" i="33"/>
  <c r="H93" i="33"/>
  <c r="H121" i="33"/>
  <c r="C7" i="34"/>
  <c r="G33" i="34"/>
  <c r="G25" i="34"/>
  <c r="C17" i="34"/>
  <c r="H27" i="35"/>
  <c r="C27" i="35"/>
  <c r="G27" i="35" s="1"/>
  <c r="C24" i="35"/>
  <c r="G24" i="35" s="1"/>
  <c r="H27" i="36"/>
  <c r="H40" i="36"/>
  <c r="H94" i="36"/>
  <c r="H68" i="36"/>
  <c r="H122" i="36"/>
  <c r="H64" i="36"/>
  <c r="H118" i="36"/>
  <c r="H36" i="36"/>
  <c r="H90" i="36"/>
  <c r="H60" i="36"/>
  <c r="H114" i="36"/>
  <c r="G75" i="37"/>
  <c r="G8" i="37" s="1"/>
  <c r="F8" i="37"/>
  <c r="G23" i="37"/>
  <c r="H84" i="38"/>
  <c r="H138" i="38"/>
  <c r="H125" i="38"/>
  <c r="H56" i="38"/>
  <c r="H110" i="38"/>
  <c r="H43" i="38"/>
  <c r="H97" i="38"/>
  <c r="H52" i="38"/>
  <c r="H106" i="38"/>
  <c r="H80" i="38"/>
  <c r="H134" i="38"/>
  <c r="H67" i="38"/>
  <c r="H121" i="38"/>
  <c r="H76" i="38"/>
  <c r="H130" i="38"/>
  <c r="H48" i="38"/>
  <c r="H102" i="38"/>
  <c r="H35" i="38"/>
  <c r="H89" i="38"/>
  <c r="H23" i="39"/>
  <c r="C23" i="39"/>
  <c r="G23" i="39" s="1"/>
  <c r="C24" i="39"/>
  <c r="G24" i="39" s="1"/>
  <c r="H70" i="40"/>
  <c r="H124" i="40"/>
  <c r="H83" i="40"/>
  <c r="H137" i="40"/>
  <c r="H42" i="40"/>
  <c r="H96" i="40"/>
  <c r="H38" i="40"/>
  <c r="H92" i="40"/>
  <c r="H51" i="40"/>
  <c r="H105" i="40"/>
  <c r="H66" i="40"/>
  <c r="H120" i="40"/>
  <c r="H79" i="40"/>
  <c r="H133" i="40"/>
  <c r="H62" i="40"/>
  <c r="H116" i="40"/>
  <c r="H75" i="40"/>
  <c r="H129" i="40"/>
  <c r="H47" i="40"/>
  <c r="H101" i="40"/>
  <c r="G100" i="42"/>
  <c r="G7" i="42" s="1"/>
  <c r="G28" i="43"/>
  <c r="H135" i="45"/>
  <c r="H122" i="45"/>
  <c r="H81" i="45"/>
  <c r="H40" i="45"/>
  <c r="H53" i="45"/>
  <c r="H107" i="45"/>
  <c r="H68" i="45"/>
  <c r="H130" i="28"/>
  <c r="H106" i="28"/>
  <c r="H76" i="28"/>
  <c r="H52" i="28"/>
  <c r="H136" i="30"/>
  <c r="H119" i="30"/>
  <c r="H108" i="30"/>
  <c r="H100" i="30"/>
  <c r="H91" i="30"/>
  <c r="H82" i="30"/>
  <c r="H74" i="30"/>
  <c r="H65" i="30"/>
  <c r="H27" i="31"/>
  <c r="C27" i="31"/>
  <c r="G27" i="31" s="1"/>
  <c r="C23" i="32"/>
  <c r="G23" i="32" s="1"/>
  <c r="H84" i="32"/>
  <c r="H138" i="32"/>
  <c r="H52" i="32"/>
  <c r="H106" i="32"/>
  <c r="H76" i="32"/>
  <c r="H130" i="32"/>
  <c r="H89" i="33"/>
  <c r="H71" i="33"/>
  <c r="G50" i="33"/>
  <c r="G11" i="33" s="1"/>
  <c r="G40" i="33"/>
  <c r="G14" i="33" s="1"/>
  <c r="C30" i="33"/>
  <c r="H23" i="33"/>
  <c r="C23" i="33"/>
  <c r="G23" i="33" s="1"/>
  <c r="C20" i="33"/>
  <c r="G20" i="33" s="1"/>
  <c r="H96" i="34"/>
  <c r="G87" i="34"/>
  <c r="C22" i="34"/>
  <c r="G22" i="34" s="1"/>
  <c r="F20" i="34"/>
  <c r="G20" i="34" s="1"/>
  <c r="G128" i="35"/>
  <c r="G7" i="35" s="1"/>
  <c r="H121" i="35"/>
  <c r="H89" i="35"/>
  <c r="H76" i="35"/>
  <c r="H26" i="35"/>
  <c r="C21" i="35"/>
  <c r="G21" i="35" s="1"/>
  <c r="H19" i="35"/>
  <c r="H107" i="36"/>
  <c r="H86" i="36"/>
  <c r="G56" i="36"/>
  <c r="H45" i="36"/>
  <c r="G29" i="36"/>
  <c r="F27" i="36"/>
  <c r="C22" i="36"/>
  <c r="G22" i="36" s="1"/>
  <c r="C20" i="36"/>
  <c r="G20" i="36" s="1"/>
  <c r="G11" i="37"/>
  <c r="H23" i="37"/>
  <c r="C24" i="37"/>
  <c r="G24" i="37" s="1"/>
  <c r="F12" i="37"/>
  <c r="G74" i="39"/>
  <c r="G7" i="39" s="1"/>
  <c r="G56" i="39"/>
  <c r="C17" i="39"/>
  <c r="C26" i="39"/>
  <c r="G26" i="39" s="1"/>
  <c r="H26" i="39"/>
  <c r="H30" i="39"/>
  <c r="H84" i="39"/>
  <c r="H138" i="39"/>
  <c r="H43" i="39"/>
  <c r="H97" i="39"/>
  <c r="H110" i="39"/>
  <c r="H71" i="39"/>
  <c r="H67" i="39"/>
  <c r="H121" i="39"/>
  <c r="H39" i="39"/>
  <c r="H93" i="39"/>
  <c r="H52" i="39"/>
  <c r="H80" i="39"/>
  <c r="H35" i="39"/>
  <c r="H89" i="39"/>
  <c r="H22" i="39"/>
  <c r="H63" i="39"/>
  <c r="H117" i="39"/>
  <c r="H48" i="39"/>
  <c r="H76" i="39"/>
  <c r="H102" i="39"/>
  <c r="H130" i="39"/>
  <c r="H21" i="41"/>
  <c r="C21" i="41"/>
  <c r="G21" i="41" s="1"/>
  <c r="G84" i="42"/>
  <c r="H134" i="33"/>
  <c r="H22" i="33"/>
  <c r="H62" i="34"/>
  <c r="H29" i="34"/>
  <c r="C29" i="34"/>
  <c r="G29" i="34" s="1"/>
  <c r="C26" i="34"/>
  <c r="G26" i="34" s="1"/>
  <c r="H23" i="35"/>
  <c r="C7" i="35"/>
  <c r="H128" i="36"/>
  <c r="H49" i="36"/>
  <c r="H19" i="36"/>
  <c r="H41" i="36"/>
  <c r="H95" i="36"/>
  <c r="H65" i="36"/>
  <c r="H119" i="36"/>
  <c r="H119" i="37"/>
  <c r="H65" i="37"/>
  <c r="H50" i="37"/>
  <c r="G71" i="38"/>
  <c r="C7" i="38"/>
  <c r="H21" i="40"/>
  <c r="H71" i="41"/>
  <c r="H125" i="41"/>
  <c r="H84" i="41"/>
  <c r="H97" i="41"/>
  <c r="H56" i="41"/>
  <c r="H138" i="41"/>
  <c r="H52" i="41"/>
  <c r="H106" i="41"/>
  <c r="H67" i="41"/>
  <c r="H121" i="41"/>
  <c r="H80" i="41"/>
  <c r="H39" i="41"/>
  <c r="H93" i="41"/>
  <c r="H134" i="41"/>
  <c r="H76" i="41"/>
  <c r="H35" i="41"/>
  <c r="H89" i="41"/>
  <c r="H130" i="41"/>
  <c r="H48" i="41"/>
  <c r="H102" i="41"/>
  <c r="H117" i="41"/>
  <c r="F7" i="42"/>
  <c r="H27" i="45"/>
  <c r="C27" i="45"/>
  <c r="G27" i="45" s="1"/>
  <c r="H117" i="28"/>
  <c r="H93" i="28"/>
  <c r="F25" i="31"/>
  <c r="G25" i="31" s="1"/>
  <c r="H24" i="31"/>
  <c r="H56" i="32"/>
  <c r="C20" i="32"/>
  <c r="G20" i="32" s="1"/>
  <c r="H68" i="32"/>
  <c r="H122" i="32"/>
  <c r="H36" i="32"/>
  <c r="H90" i="32"/>
  <c r="H117" i="33"/>
  <c r="G27" i="33"/>
  <c r="H116" i="34"/>
  <c r="H38" i="34"/>
  <c r="C23" i="34"/>
  <c r="G23" i="34" s="1"/>
  <c r="H68" i="34"/>
  <c r="H122" i="34"/>
  <c r="H40" i="34"/>
  <c r="H94" i="34"/>
  <c r="H36" i="34"/>
  <c r="H90" i="34"/>
  <c r="H64" i="34"/>
  <c r="H118" i="34"/>
  <c r="H134" i="35"/>
  <c r="H110" i="35"/>
  <c r="H102" i="35"/>
  <c r="H52" i="35"/>
  <c r="H30" i="35"/>
  <c r="F26" i="35"/>
  <c r="H82" i="35"/>
  <c r="H136" i="35"/>
  <c r="H50" i="35"/>
  <c r="H104" i="35"/>
  <c r="H74" i="35"/>
  <c r="H128" i="35"/>
  <c r="H135" i="36"/>
  <c r="H123" i="36"/>
  <c r="H78" i="36"/>
  <c r="H73" i="36"/>
  <c r="H24" i="36"/>
  <c r="C23" i="36"/>
  <c r="G23" i="36" s="1"/>
  <c r="G10" i="37"/>
  <c r="C7" i="37"/>
  <c r="H53" i="37"/>
  <c r="H81" i="37"/>
  <c r="H107" i="37"/>
  <c r="H135" i="37"/>
  <c r="H68" i="37"/>
  <c r="G125" i="38"/>
  <c r="G87" i="38"/>
  <c r="H39" i="38"/>
  <c r="H26" i="38"/>
  <c r="C22" i="38"/>
  <c r="G22" i="38" s="1"/>
  <c r="G84" i="39"/>
  <c r="G17" i="39" s="1"/>
  <c r="H29" i="44"/>
  <c r="C30" i="44"/>
  <c r="G30" i="44" s="1"/>
  <c r="H131" i="35"/>
  <c r="H107" i="35"/>
  <c r="H128" i="37"/>
  <c r="H108" i="37"/>
  <c r="G43" i="37"/>
  <c r="G17" i="37" s="1"/>
  <c r="G33" i="37"/>
  <c r="F13" i="37"/>
  <c r="H25" i="38"/>
  <c r="C25" i="38"/>
  <c r="G25" i="38" s="1"/>
  <c r="C27" i="39"/>
  <c r="G27" i="39" s="1"/>
  <c r="F7" i="40"/>
  <c r="H25" i="40"/>
  <c r="H61" i="40"/>
  <c r="H115" i="40"/>
  <c r="H20" i="40"/>
  <c r="H74" i="40"/>
  <c r="H128" i="40"/>
  <c r="H33" i="40"/>
  <c r="H87" i="40"/>
  <c r="C17" i="41"/>
  <c r="G28" i="41"/>
  <c r="H22" i="41"/>
  <c r="H53" i="41"/>
  <c r="H107" i="41"/>
  <c r="H68" i="41"/>
  <c r="H122" i="41"/>
  <c r="H77" i="41"/>
  <c r="H23" i="41"/>
  <c r="H36" i="41"/>
  <c r="H90" i="41"/>
  <c r="H131" i="41"/>
  <c r="F27" i="42"/>
  <c r="H30" i="42"/>
  <c r="H84" i="42"/>
  <c r="H138" i="42"/>
  <c r="H43" i="42"/>
  <c r="H97" i="42"/>
  <c r="H67" i="42"/>
  <c r="H121" i="42"/>
  <c r="H80" i="42"/>
  <c r="H134" i="42"/>
  <c r="H26" i="42"/>
  <c r="H39" i="42"/>
  <c r="H93" i="42"/>
  <c r="H35" i="42"/>
  <c r="H89" i="42"/>
  <c r="H48" i="42"/>
  <c r="H102" i="42"/>
  <c r="H22" i="42"/>
  <c r="H63" i="42"/>
  <c r="H117" i="42"/>
  <c r="H25" i="44"/>
  <c r="C25" i="44"/>
  <c r="G133" i="45"/>
  <c r="G130" i="45"/>
  <c r="F13" i="45"/>
  <c r="G84" i="46"/>
  <c r="C17" i="46"/>
  <c r="C7" i="47"/>
  <c r="G74" i="47"/>
  <c r="F14" i="37"/>
  <c r="F10" i="37"/>
  <c r="H27" i="37"/>
  <c r="C27" i="37"/>
  <c r="G27" i="37" s="1"/>
  <c r="H35" i="37"/>
  <c r="H63" i="37"/>
  <c r="H89" i="37"/>
  <c r="H117" i="37"/>
  <c r="H48" i="37"/>
  <c r="H76" i="37"/>
  <c r="H102" i="37"/>
  <c r="H130" i="37"/>
  <c r="H22" i="38"/>
  <c r="H68" i="38"/>
  <c r="H122" i="38"/>
  <c r="H36" i="38"/>
  <c r="H90" i="38"/>
  <c r="C7" i="40"/>
  <c r="G28" i="40"/>
  <c r="H32" i="40"/>
  <c r="H86" i="40"/>
  <c r="H19" i="40"/>
  <c r="H45" i="40"/>
  <c r="H99" i="40"/>
  <c r="H60" i="40"/>
  <c r="H114" i="40"/>
  <c r="G7" i="41"/>
  <c r="C27" i="42"/>
  <c r="G27" i="42" s="1"/>
  <c r="H27" i="42"/>
  <c r="C28" i="42"/>
  <c r="G28" i="42" s="1"/>
  <c r="G33" i="43"/>
  <c r="C7" i="43"/>
  <c r="F25" i="37"/>
  <c r="H24" i="37"/>
  <c r="F22" i="37"/>
  <c r="G22" i="37" s="1"/>
  <c r="G61" i="38"/>
  <c r="G7" i="38" s="1"/>
  <c r="F17" i="38"/>
  <c r="C23" i="38"/>
  <c r="G23" i="38" s="1"/>
  <c r="H60" i="38"/>
  <c r="H114" i="38"/>
  <c r="H32" i="38"/>
  <c r="H86" i="38"/>
  <c r="F17" i="39"/>
  <c r="G30" i="39"/>
  <c r="G97" i="40"/>
  <c r="G43" i="40"/>
  <c r="C17" i="40"/>
  <c r="G26" i="40"/>
  <c r="F23" i="41"/>
  <c r="H22" i="43"/>
  <c r="C22" i="43"/>
  <c r="G22" i="43" s="1"/>
  <c r="H30" i="49"/>
  <c r="G42" i="33"/>
  <c r="G16" i="33" s="1"/>
  <c r="G34" i="33"/>
  <c r="G8" i="33" s="1"/>
  <c r="H123" i="34"/>
  <c r="H115" i="34"/>
  <c r="H91" i="34"/>
  <c r="C25" i="36"/>
  <c r="G25" i="36" s="1"/>
  <c r="H123" i="37"/>
  <c r="H82" i="37"/>
  <c r="C25" i="37"/>
  <c r="H36" i="37"/>
  <c r="H64" i="37"/>
  <c r="H90" i="37"/>
  <c r="H118" i="37"/>
  <c r="H135" i="38"/>
  <c r="H127" i="38"/>
  <c r="H49" i="38"/>
  <c r="C17" i="38"/>
  <c r="G43" i="38"/>
  <c r="C28" i="39"/>
  <c r="G28" i="39" s="1"/>
  <c r="H55" i="39"/>
  <c r="H109" i="39"/>
  <c r="H70" i="39"/>
  <c r="H124" i="39"/>
  <c r="H79" i="39"/>
  <c r="H133" i="39"/>
  <c r="H38" i="39"/>
  <c r="H92" i="39"/>
  <c r="H47" i="39"/>
  <c r="H101" i="39"/>
  <c r="H62" i="39"/>
  <c r="H116" i="39"/>
  <c r="G20" i="40"/>
  <c r="H69" i="40"/>
  <c r="H123" i="40"/>
  <c r="H28" i="40"/>
  <c r="H82" i="40"/>
  <c r="H136" i="40"/>
  <c r="H41" i="40"/>
  <c r="H95" i="40"/>
  <c r="H37" i="40"/>
  <c r="H91" i="40"/>
  <c r="H50" i="40"/>
  <c r="H104" i="40"/>
  <c r="H65" i="40"/>
  <c r="H119" i="40"/>
  <c r="H40" i="41"/>
  <c r="C7" i="41"/>
  <c r="C29" i="41"/>
  <c r="G29" i="41" s="1"/>
  <c r="C23" i="41"/>
  <c r="G138" i="42"/>
  <c r="H110" i="42"/>
  <c r="F30" i="42"/>
  <c r="H43" i="44"/>
  <c r="H97" i="44"/>
  <c r="H71" i="44"/>
  <c r="H125" i="44"/>
  <c r="H56" i="44"/>
  <c r="H30" i="44"/>
  <c r="H110" i="44"/>
  <c r="H84" i="44"/>
  <c r="H52" i="44"/>
  <c r="H106" i="44"/>
  <c r="H67" i="44"/>
  <c r="H134" i="44"/>
  <c r="H26" i="44"/>
  <c r="H39" i="44"/>
  <c r="H121" i="44"/>
  <c r="H76" i="44"/>
  <c r="H130" i="44"/>
  <c r="H35" i="44"/>
  <c r="H102" i="44"/>
  <c r="H117" i="44"/>
  <c r="H89" i="44"/>
  <c r="G77" i="45"/>
  <c r="G10" i="45" s="1"/>
  <c r="H131" i="45"/>
  <c r="H118" i="45"/>
  <c r="H77" i="45"/>
  <c r="H36" i="45"/>
  <c r="H49" i="45"/>
  <c r="H90" i="45"/>
  <c r="G12" i="37"/>
  <c r="H52" i="37"/>
  <c r="H80" i="37"/>
  <c r="H106" i="37"/>
  <c r="H134" i="37"/>
  <c r="H39" i="37"/>
  <c r="H67" i="37"/>
  <c r="H93" i="37"/>
  <c r="H121" i="37"/>
  <c r="H118" i="38"/>
  <c r="H81" i="38"/>
  <c r="H73" i="38"/>
  <c r="F17" i="42"/>
  <c r="C30" i="42"/>
  <c r="C25" i="43"/>
  <c r="H25" i="43"/>
  <c r="C26" i="43"/>
  <c r="G26" i="43" s="1"/>
  <c r="H19" i="48"/>
  <c r="C20" i="48"/>
  <c r="G20" i="48" s="1"/>
  <c r="H136" i="39"/>
  <c r="H128" i="39"/>
  <c r="H104" i="39"/>
  <c r="H82" i="39"/>
  <c r="H74" i="39"/>
  <c r="H50" i="39"/>
  <c r="H86" i="41"/>
  <c r="G43" i="41"/>
  <c r="G17" i="41" s="1"/>
  <c r="H32" i="41"/>
  <c r="H136" i="42"/>
  <c r="H128" i="42"/>
  <c r="H104" i="42"/>
  <c r="H99" i="42"/>
  <c r="H82" i="42"/>
  <c r="H74" i="42"/>
  <c r="H50" i="42"/>
  <c r="H45" i="42"/>
  <c r="H20" i="42"/>
  <c r="G115" i="43"/>
  <c r="G29" i="43"/>
  <c r="F20" i="43"/>
  <c r="H91" i="44"/>
  <c r="H61" i="44"/>
  <c r="H46" i="44"/>
  <c r="G27" i="44"/>
  <c r="H20" i="44"/>
  <c r="C20" i="44"/>
  <c r="G20" i="44" s="1"/>
  <c r="C16" i="45"/>
  <c r="G42" i="45"/>
  <c r="G39" i="45"/>
  <c r="G25" i="45"/>
  <c r="G22" i="45"/>
  <c r="C13" i="45"/>
  <c r="G100" i="46"/>
  <c r="H55" i="46"/>
  <c r="H109" i="46"/>
  <c r="H70" i="46"/>
  <c r="H124" i="46"/>
  <c r="H83" i="46"/>
  <c r="H79" i="46"/>
  <c r="H133" i="46"/>
  <c r="H38" i="46"/>
  <c r="H92" i="46"/>
  <c r="H51" i="46"/>
  <c r="H25" i="46"/>
  <c r="H120" i="46"/>
  <c r="H66" i="46"/>
  <c r="H47" i="46"/>
  <c r="H101" i="46"/>
  <c r="H62" i="46"/>
  <c r="H116" i="46"/>
  <c r="H88" i="46"/>
  <c r="H129" i="46"/>
  <c r="G33" i="48"/>
  <c r="C7" i="48"/>
  <c r="G17" i="49"/>
  <c r="C26" i="51"/>
  <c r="G26" i="51" s="1"/>
  <c r="H26" i="51"/>
  <c r="C27" i="51"/>
  <c r="G27" i="51" s="1"/>
  <c r="H133" i="38"/>
  <c r="H109" i="38"/>
  <c r="H101" i="38"/>
  <c r="H118" i="40"/>
  <c r="H94" i="40"/>
  <c r="G33" i="40"/>
  <c r="C29" i="40"/>
  <c r="G29" i="40" s="1"/>
  <c r="C21" i="40"/>
  <c r="G21" i="40" s="1"/>
  <c r="H109" i="41"/>
  <c r="H101" i="41"/>
  <c r="C25" i="41"/>
  <c r="C7" i="42"/>
  <c r="H24" i="42"/>
  <c r="C24" i="42"/>
  <c r="G24" i="42" s="1"/>
  <c r="H19" i="42"/>
  <c r="G61" i="43"/>
  <c r="C23" i="43"/>
  <c r="G23" i="43" s="1"/>
  <c r="C20" i="43"/>
  <c r="H99" i="44"/>
  <c r="G71" i="44"/>
  <c r="H32" i="44"/>
  <c r="C24" i="44"/>
  <c r="G24" i="44" s="1"/>
  <c r="C7" i="44"/>
  <c r="G132" i="45"/>
  <c r="G94" i="45"/>
  <c r="G79" i="45"/>
  <c r="C7" i="45"/>
  <c r="G33" i="45"/>
  <c r="F29" i="45"/>
  <c r="F17" i="46"/>
  <c r="H34" i="46"/>
  <c r="H21" i="46"/>
  <c r="G128" i="47"/>
  <c r="H100" i="47"/>
  <c r="C20" i="49"/>
  <c r="G20" i="49" s="1"/>
  <c r="H20" i="49"/>
  <c r="G71" i="50"/>
  <c r="F17" i="43"/>
  <c r="H68" i="43"/>
  <c r="H122" i="43"/>
  <c r="H40" i="43"/>
  <c r="H94" i="43"/>
  <c r="H36" i="43"/>
  <c r="H90" i="43"/>
  <c r="H64" i="43"/>
  <c r="H118" i="43"/>
  <c r="H33" i="44"/>
  <c r="H87" i="44"/>
  <c r="F15" i="45"/>
  <c r="F9" i="45"/>
  <c r="C29" i="45"/>
  <c r="H29" i="45"/>
  <c r="H74" i="47"/>
  <c r="H128" i="47"/>
  <c r="H33" i="47"/>
  <c r="H87" i="47"/>
  <c r="H115" i="47"/>
  <c r="H70" i="52"/>
  <c r="H124" i="52"/>
  <c r="H96" i="52"/>
  <c r="H55" i="52"/>
  <c r="H83" i="52"/>
  <c r="H109" i="52"/>
  <c r="H137" i="52"/>
  <c r="H42" i="52"/>
  <c r="H38" i="52"/>
  <c r="H92" i="52"/>
  <c r="H51" i="52"/>
  <c r="H120" i="52"/>
  <c r="H79" i="52"/>
  <c r="H105" i="52"/>
  <c r="H133" i="52"/>
  <c r="H25" i="52"/>
  <c r="H66" i="52"/>
  <c r="F22" i="42"/>
  <c r="H30" i="43"/>
  <c r="C30" i="43"/>
  <c r="G30" i="43" s="1"/>
  <c r="G128" i="44"/>
  <c r="H28" i="44"/>
  <c r="C28" i="44"/>
  <c r="H41" i="44"/>
  <c r="H95" i="44"/>
  <c r="H65" i="44"/>
  <c r="H119" i="44"/>
  <c r="H60" i="44"/>
  <c r="H114" i="44"/>
  <c r="G96" i="45"/>
  <c r="G88" i="45"/>
  <c r="G41" i="45"/>
  <c r="C15" i="45"/>
  <c r="C12" i="45"/>
  <c r="G38" i="45"/>
  <c r="G12" i="45" s="1"/>
  <c r="G35" i="45"/>
  <c r="H26" i="45"/>
  <c r="C26" i="45"/>
  <c r="G26" i="45" s="1"/>
  <c r="F21" i="45"/>
  <c r="G27" i="47"/>
  <c r="G25" i="47"/>
  <c r="H29" i="49"/>
  <c r="C30" i="49"/>
  <c r="G30" i="49" s="1"/>
  <c r="H22" i="49"/>
  <c r="H132" i="39"/>
  <c r="H108" i="39"/>
  <c r="H100" i="39"/>
  <c r="H114" i="41"/>
  <c r="H132" i="42"/>
  <c r="H127" i="42"/>
  <c r="H108" i="42"/>
  <c r="H100" i="42"/>
  <c r="C22" i="42"/>
  <c r="H131" i="43"/>
  <c r="G110" i="43"/>
  <c r="G17" i="43" s="1"/>
  <c r="F7" i="43"/>
  <c r="F28" i="43"/>
  <c r="H27" i="43"/>
  <c r="F25" i="43"/>
  <c r="G21" i="43"/>
  <c r="H45" i="43"/>
  <c r="H99" i="43"/>
  <c r="H127" i="44"/>
  <c r="H74" i="44"/>
  <c r="H50" i="44"/>
  <c r="G136" i="45"/>
  <c r="F24" i="45"/>
  <c r="G24" i="45" s="1"/>
  <c r="H23" i="45"/>
  <c r="C21" i="45"/>
  <c r="H21" i="45"/>
  <c r="H137" i="45"/>
  <c r="H124" i="45"/>
  <c r="H83" i="45"/>
  <c r="H42" i="45"/>
  <c r="H75" i="46"/>
  <c r="C23" i="47"/>
  <c r="G23" i="47" s="1"/>
  <c r="C24" i="47"/>
  <c r="G24" i="47" s="1"/>
  <c r="C7" i="46"/>
  <c r="H32" i="46"/>
  <c r="H86" i="46"/>
  <c r="H45" i="46"/>
  <c r="H99" i="46"/>
  <c r="H20" i="47"/>
  <c r="H19" i="47"/>
  <c r="H45" i="47"/>
  <c r="H99" i="47"/>
  <c r="H60" i="47"/>
  <c r="H114" i="47"/>
  <c r="G111" i="48"/>
  <c r="G17" i="48" s="1"/>
  <c r="G56" i="48"/>
  <c r="G24" i="48"/>
  <c r="C17" i="49"/>
  <c r="G71" i="49"/>
  <c r="G33" i="50"/>
  <c r="C7" i="50"/>
  <c r="G138" i="52"/>
  <c r="C17" i="52"/>
  <c r="H130" i="45"/>
  <c r="H127" i="46"/>
  <c r="C27" i="46"/>
  <c r="G27" i="46" s="1"/>
  <c r="H19" i="46"/>
  <c r="C22" i="48"/>
  <c r="G22" i="48" s="1"/>
  <c r="H22" i="48"/>
  <c r="F23" i="49"/>
  <c r="G23" i="49" s="1"/>
  <c r="G138" i="50"/>
  <c r="H55" i="51"/>
  <c r="H109" i="51"/>
  <c r="H70" i="51"/>
  <c r="H124" i="51"/>
  <c r="H42" i="51"/>
  <c r="H96" i="51"/>
  <c r="H83" i="51"/>
  <c r="H79" i="51"/>
  <c r="H133" i="51"/>
  <c r="H38" i="51"/>
  <c r="H51" i="51"/>
  <c r="H92" i="51"/>
  <c r="H105" i="51"/>
  <c r="H66" i="51"/>
  <c r="H47" i="51"/>
  <c r="H101" i="51"/>
  <c r="H75" i="51"/>
  <c r="H62" i="51"/>
  <c r="H129" i="51"/>
  <c r="H116" i="51"/>
  <c r="H34" i="51"/>
  <c r="H88" i="51"/>
  <c r="H63" i="45"/>
  <c r="F10" i="45"/>
  <c r="F7" i="46"/>
  <c r="H29" i="46"/>
  <c r="H82" i="47"/>
  <c r="H136" i="47"/>
  <c r="H41" i="47"/>
  <c r="H95" i="47"/>
  <c r="H50" i="47"/>
  <c r="H104" i="47"/>
  <c r="H65" i="47"/>
  <c r="H119" i="47"/>
  <c r="H27" i="48"/>
  <c r="H40" i="48"/>
  <c r="H95" i="48"/>
  <c r="H53" i="48"/>
  <c r="H108" i="48"/>
  <c r="H69" i="48"/>
  <c r="H123" i="48"/>
  <c r="H65" i="48"/>
  <c r="H119" i="48"/>
  <c r="H78" i="48"/>
  <c r="H132" i="48"/>
  <c r="H36" i="48"/>
  <c r="H91" i="48"/>
  <c r="G125" i="49"/>
  <c r="F17" i="49"/>
  <c r="C28" i="49"/>
  <c r="G28" i="49" s="1"/>
  <c r="H28" i="49"/>
  <c r="G7" i="51"/>
  <c r="H62" i="52"/>
  <c r="H116" i="52"/>
  <c r="H101" i="52"/>
  <c r="H129" i="52"/>
  <c r="H34" i="52"/>
  <c r="H88" i="52"/>
  <c r="H47" i="52"/>
  <c r="G12" i="53"/>
  <c r="C7" i="56"/>
  <c r="G46" i="56"/>
  <c r="G87" i="50"/>
  <c r="H22" i="55"/>
  <c r="C22" i="55"/>
  <c r="G22" i="55" s="1"/>
  <c r="C23" i="55"/>
  <c r="G23" i="55" s="1"/>
  <c r="H124" i="44"/>
  <c r="H92" i="44"/>
  <c r="G61" i="46"/>
  <c r="G7" i="46" s="1"/>
  <c r="H127" i="47"/>
  <c r="H104" i="48"/>
  <c r="H49" i="48"/>
  <c r="H23" i="48"/>
  <c r="G128" i="50"/>
  <c r="F24" i="51"/>
  <c r="G7" i="52"/>
  <c r="F14" i="50"/>
  <c r="H27" i="50"/>
  <c r="C27" i="50"/>
  <c r="G27" i="50" s="1"/>
  <c r="H21" i="51"/>
  <c r="G46" i="53"/>
  <c r="F29" i="53"/>
  <c r="F20" i="53"/>
  <c r="C25" i="57"/>
  <c r="H25" i="57"/>
  <c r="H89" i="50"/>
  <c r="C24" i="50"/>
  <c r="G24" i="50" s="1"/>
  <c r="H22" i="50"/>
  <c r="C17" i="50"/>
  <c r="D7" i="50"/>
  <c r="C30" i="51"/>
  <c r="G30" i="51" s="1"/>
  <c r="H84" i="51"/>
  <c r="H138" i="51"/>
  <c r="H52" i="51"/>
  <c r="H106" i="51"/>
  <c r="H67" i="51"/>
  <c r="H121" i="51"/>
  <c r="H80" i="51"/>
  <c r="H134" i="51"/>
  <c r="H76" i="51"/>
  <c r="H130" i="51"/>
  <c r="H35" i="51"/>
  <c r="H89" i="51"/>
  <c r="H48" i="51"/>
  <c r="H102" i="51"/>
  <c r="G84" i="52"/>
  <c r="F29" i="52"/>
  <c r="H43" i="52"/>
  <c r="H97" i="52"/>
  <c r="H67" i="52"/>
  <c r="H121" i="52"/>
  <c r="H80" i="52"/>
  <c r="H134" i="52"/>
  <c r="H39" i="52"/>
  <c r="H93" i="52"/>
  <c r="H35" i="52"/>
  <c r="H89" i="52"/>
  <c r="H48" i="52"/>
  <c r="H102" i="52"/>
  <c r="H63" i="52"/>
  <c r="H117" i="52"/>
  <c r="H131" i="53"/>
  <c r="G56" i="53"/>
  <c r="G17" i="53" s="1"/>
  <c r="C7" i="53"/>
  <c r="G33" i="53"/>
  <c r="H29" i="53"/>
  <c r="C29" i="53"/>
  <c r="G22" i="53"/>
  <c r="H32" i="53"/>
  <c r="H73" i="53"/>
  <c r="H60" i="53"/>
  <c r="H127" i="53"/>
  <c r="H45" i="53"/>
  <c r="H99" i="53"/>
  <c r="G74" i="54"/>
  <c r="G82" i="59"/>
  <c r="C17" i="59"/>
  <c r="H117" i="46"/>
  <c r="H93" i="46"/>
  <c r="H63" i="46"/>
  <c r="H39" i="46"/>
  <c r="C30" i="46"/>
  <c r="C22" i="46"/>
  <c r="C28" i="47"/>
  <c r="G28" i="47" s="1"/>
  <c r="C20" i="47"/>
  <c r="G20" i="47" s="1"/>
  <c r="H133" i="48"/>
  <c r="H109" i="48"/>
  <c r="H101" i="48"/>
  <c r="H79" i="48"/>
  <c r="H54" i="48"/>
  <c r="H46" i="48"/>
  <c r="C26" i="48"/>
  <c r="G26" i="48" s="1"/>
  <c r="C24" i="49"/>
  <c r="G24" i="49" s="1"/>
  <c r="H108" i="50"/>
  <c r="C28" i="50"/>
  <c r="G28" i="50" s="1"/>
  <c r="F25" i="50"/>
  <c r="C20" i="50"/>
  <c r="G20" i="50" s="1"/>
  <c r="H36" i="50"/>
  <c r="H49" i="50"/>
  <c r="H125" i="51"/>
  <c r="H117" i="51"/>
  <c r="H30" i="51"/>
  <c r="G28" i="51"/>
  <c r="C29" i="52"/>
  <c r="G29" i="52" s="1"/>
  <c r="H20" i="52"/>
  <c r="H19" i="53"/>
  <c r="H42" i="53"/>
  <c r="H70" i="53"/>
  <c r="H96" i="53"/>
  <c r="H55" i="53"/>
  <c r="H83" i="53"/>
  <c r="H109" i="53"/>
  <c r="H137" i="53"/>
  <c r="G110" i="57"/>
  <c r="C30" i="57"/>
  <c r="G30" i="57" s="1"/>
  <c r="H30" i="57"/>
  <c r="H97" i="46"/>
  <c r="H43" i="46"/>
  <c r="H137" i="47"/>
  <c r="H129" i="47"/>
  <c r="H105" i="47"/>
  <c r="H83" i="47"/>
  <c r="H75" i="47"/>
  <c r="H51" i="47"/>
  <c r="H122" i="49"/>
  <c r="H90" i="49"/>
  <c r="H68" i="49"/>
  <c r="H36" i="49"/>
  <c r="H136" i="50"/>
  <c r="H121" i="50"/>
  <c r="H117" i="50"/>
  <c r="H69" i="50"/>
  <c r="C25" i="50"/>
  <c r="H40" i="50"/>
  <c r="H53" i="50"/>
  <c r="H71" i="51"/>
  <c r="H63" i="51"/>
  <c r="H68" i="51"/>
  <c r="H122" i="51"/>
  <c r="H36" i="51"/>
  <c r="H90" i="51"/>
  <c r="H106" i="52"/>
  <c r="H71" i="52"/>
  <c r="C7" i="52"/>
  <c r="H29" i="52"/>
  <c r="C27" i="52"/>
  <c r="G27" i="52" s="1"/>
  <c r="H22" i="52"/>
  <c r="F21" i="52"/>
  <c r="G21" i="52" s="1"/>
  <c r="G103" i="53"/>
  <c r="G10" i="53" s="1"/>
  <c r="C9" i="53"/>
  <c r="C25" i="53"/>
  <c r="G25" i="53" s="1"/>
  <c r="H25" i="53"/>
  <c r="C14" i="53"/>
  <c r="H34" i="55"/>
  <c r="H75" i="55"/>
  <c r="H116" i="55"/>
  <c r="H129" i="55"/>
  <c r="H47" i="55"/>
  <c r="H101" i="55"/>
  <c r="H88" i="55"/>
  <c r="H62" i="55"/>
  <c r="H134" i="46"/>
  <c r="H102" i="46"/>
  <c r="H120" i="48"/>
  <c r="H96" i="48"/>
  <c r="H88" i="48"/>
  <c r="H23" i="49"/>
  <c r="H76" i="50"/>
  <c r="C7" i="51"/>
  <c r="H25" i="51"/>
  <c r="H22" i="51"/>
  <c r="C20" i="51"/>
  <c r="G20" i="51" s="1"/>
  <c r="H130" i="52"/>
  <c r="H46" i="52"/>
  <c r="H100" i="52"/>
  <c r="H61" i="52"/>
  <c r="H115" i="52"/>
  <c r="H74" i="52"/>
  <c r="H128" i="52"/>
  <c r="G14" i="53"/>
  <c r="G16" i="53"/>
  <c r="C13" i="53"/>
  <c r="G9" i="53"/>
  <c r="H25" i="54"/>
  <c r="C26" i="54"/>
  <c r="G26" i="54" s="1"/>
  <c r="H138" i="46"/>
  <c r="H124" i="47"/>
  <c r="H116" i="47"/>
  <c r="H92" i="47"/>
  <c r="H131" i="49"/>
  <c r="H107" i="49"/>
  <c r="H71" i="50"/>
  <c r="H68" i="50"/>
  <c r="H64" i="50"/>
  <c r="H107" i="51"/>
  <c r="H93" i="51"/>
  <c r="G71" i="51"/>
  <c r="G17" i="51" s="1"/>
  <c r="H53" i="51"/>
  <c r="H39" i="51"/>
  <c r="F23" i="51"/>
  <c r="H138" i="52"/>
  <c r="H110" i="52"/>
  <c r="H52" i="52"/>
  <c r="G30" i="52"/>
  <c r="H26" i="52"/>
  <c r="H21" i="52"/>
  <c r="F17" i="52"/>
  <c r="H54" i="52"/>
  <c r="H108" i="52"/>
  <c r="H69" i="52"/>
  <c r="H123" i="52"/>
  <c r="H82" i="52"/>
  <c r="H136" i="52"/>
  <c r="H78" i="52"/>
  <c r="H132" i="52"/>
  <c r="H37" i="52"/>
  <c r="H91" i="52"/>
  <c r="H50" i="52"/>
  <c r="H104" i="52"/>
  <c r="G100" i="53"/>
  <c r="C16" i="53"/>
  <c r="C17" i="53"/>
  <c r="H29" i="51"/>
  <c r="C12" i="53"/>
  <c r="G8" i="53"/>
  <c r="H23" i="53"/>
  <c r="H103" i="53"/>
  <c r="H36" i="53"/>
  <c r="H90" i="53"/>
  <c r="H77" i="53"/>
  <c r="H118" i="53"/>
  <c r="C15" i="53"/>
  <c r="G41" i="53"/>
  <c r="G15" i="53" s="1"/>
  <c r="C20" i="53"/>
  <c r="C8" i="53"/>
  <c r="G128" i="54"/>
  <c r="G14" i="55"/>
  <c r="G20" i="56"/>
  <c r="H61" i="56"/>
  <c r="H115" i="56"/>
  <c r="H33" i="56"/>
  <c r="H100" i="56"/>
  <c r="F17" i="57"/>
  <c r="C23" i="58"/>
  <c r="G23" i="58" s="1"/>
  <c r="H23" i="58"/>
  <c r="C24" i="58"/>
  <c r="C25" i="51"/>
  <c r="G25" i="51" s="1"/>
  <c r="C23" i="52"/>
  <c r="G23" i="52" s="1"/>
  <c r="H94" i="53"/>
  <c r="G61" i="53"/>
  <c r="G48" i="53"/>
  <c r="H40" i="53"/>
  <c r="F24" i="53"/>
  <c r="G24" i="53" s="1"/>
  <c r="C23" i="53"/>
  <c r="G23" i="53" s="1"/>
  <c r="H34" i="53"/>
  <c r="H62" i="53"/>
  <c r="H88" i="53"/>
  <c r="H47" i="53"/>
  <c r="H75" i="53"/>
  <c r="C21" i="54"/>
  <c r="G21" i="54" s="1"/>
  <c r="H21" i="54"/>
  <c r="H70" i="54"/>
  <c r="H124" i="54"/>
  <c r="H42" i="54"/>
  <c r="H55" i="54"/>
  <c r="H83" i="54"/>
  <c r="H137" i="54"/>
  <c r="H96" i="54"/>
  <c r="H92" i="54"/>
  <c r="H105" i="54"/>
  <c r="H120" i="54"/>
  <c r="H116" i="54"/>
  <c r="H47" i="54"/>
  <c r="H62" i="54"/>
  <c r="H75" i="54"/>
  <c r="H129" i="54"/>
  <c r="H88" i="54"/>
  <c r="G134" i="55"/>
  <c r="G13" i="55" s="1"/>
  <c r="H30" i="55"/>
  <c r="C30" i="55"/>
  <c r="G30" i="55" s="1"/>
  <c r="H74" i="56"/>
  <c r="G33" i="56"/>
  <c r="F7" i="56"/>
  <c r="C28" i="56"/>
  <c r="G28" i="56" s="1"/>
  <c r="H32" i="56"/>
  <c r="H86" i="56"/>
  <c r="H19" i="56"/>
  <c r="H127" i="56"/>
  <c r="H99" i="56"/>
  <c r="H114" i="56"/>
  <c r="H45" i="56"/>
  <c r="H60" i="56"/>
  <c r="C17" i="57"/>
  <c r="G130" i="58"/>
  <c r="G72" i="58"/>
  <c r="H25" i="58"/>
  <c r="C25" i="58"/>
  <c r="G25" i="58" s="1"/>
  <c r="F21" i="59"/>
  <c r="H55" i="59"/>
  <c r="H107" i="59"/>
  <c r="H68" i="59"/>
  <c r="H81" i="59"/>
  <c r="H133" i="59"/>
  <c r="H94" i="59"/>
  <c r="H42" i="59"/>
  <c r="H77" i="59"/>
  <c r="H129" i="59"/>
  <c r="H38" i="59"/>
  <c r="H90" i="59"/>
  <c r="H51" i="59"/>
  <c r="H103" i="59"/>
  <c r="H25" i="59"/>
  <c r="H64" i="59"/>
  <c r="H116" i="59"/>
  <c r="H47" i="59"/>
  <c r="H99" i="59"/>
  <c r="H60" i="59"/>
  <c r="H73" i="59"/>
  <c r="H125" i="59"/>
  <c r="H112" i="59"/>
  <c r="H86" i="59"/>
  <c r="G37" i="53"/>
  <c r="G11" i="53" s="1"/>
  <c r="C11" i="53"/>
  <c r="C30" i="53"/>
  <c r="G30" i="53" s="1"/>
  <c r="G137" i="55"/>
  <c r="G16" i="55" s="1"/>
  <c r="F16" i="55"/>
  <c r="G9" i="55"/>
  <c r="C17" i="55"/>
  <c r="H94" i="55"/>
  <c r="H135" i="55"/>
  <c r="H81" i="55"/>
  <c r="H107" i="55"/>
  <c r="H68" i="55"/>
  <c r="H122" i="55"/>
  <c r="H69" i="56"/>
  <c r="H123" i="56"/>
  <c r="H41" i="56"/>
  <c r="H136" i="56"/>
  <c r="H37" i="56"/>
  <c r="H91" i="56"/>
  <c r="H119" i="56"/>
  <c r="H50" i="56"/>
  <c r="H78" i="56"/>
  <c r="H26" i="57"/>
  <c r="C26" i="57"/>
  <c r="G26" i="57" s="1"/>
  <c r="G101" i="58"/>
  <c r="C7" i="58"/>
  <c r="C30" i="58"/>
  <c r="G30" i="58" s="1"/>
  <c r="F17" i="53"/>
  <c r="H51" i="53"/>
  <c r="H79" i="53"/>
  <c r="H38" i="53"/>
  <c r="H66" i="53"/>
  <c r="H92" i="53"/>
  <c r="H29" i="54"/>
  <c r="C30" i="54"/>
  <c r="G30" i="54" s="1"/>
  <c r="C29" i="54"/>
  <c r="G29" i="54" s="1"/>
  <c r="G130" i="55"/>
  <c r="F9" i="55"/>
  <c r="G11" i="55"/>
  <c r="G12" i="55"/>
  <c r="C26" i="55"/>
  <c r="G26" i="55" s="1"/>
  <c r="H26" i="55"/>
  <c r="G7" i="57"/>
  <c r="C7" i="57"/>
  <c r="F7" i="53"/>
  <c r="H21" i="53"/>
  <c r="C21" i="53"/>
  <c r="G21" i="53" s="1"/>
  <c r="H133" i="54"/>
  <c r="H109" i="54"/>
  <c r="G100" i="54"/>
  <c r="H33" i="54"/>
  <c r="H61" i="54"/>
  <c r="H46" i="54"/>
  <c r="H74" i="54"/>
  <c r="H128" i="54"/>
  <c r="C7" i="55"/>
  <c r="C29" i="55"/>
  <c r="H29" i="55"/>
  <c r="H38" i="55"/>
  <c r="H79" i="55"/>
  <c r="H120" i="55"/>
  <c r="H25" i="55"/>
  <c r="H92" i="55"/>
  <c r="H133" i="55"/>
  <c r="H87" i="56"/>
  <c r="H82" i="56"/>
  <c r="H73" i="56"/>
  <c r="C29" i="56"/>
  <c r="G29" i="56" s="1"/>
  <c r="C24" i="56"/>
  <c r="G24" i="56" s="1"/>
  <c r="H24" i="56"/>
  <c r="F22" i="56"/>
  <c r="G22" i="56" s="1"/>
  <c r="G138" i="57"/>
  <c r="G17" i="57" s="1"/>
  <c r="H40" i="57"/>
  <c r="H94" i="57"/>
  <c r="H68" i="57"/>
  <c r="H122" i="57"/>
  <c r="H135" i="57"/>
  <c r="H53" i="57"/>
  <c r="H64" i="57"/>
  <c r="H118" i="57"/>
  <c r="H36" i="57"/>
  <c r="H90" i="57"/>
  <c r="H103" i="57"/>
  <c r="C17" i="58"/>
  <c r="G43" i="58"/>
  <c r="C26" i="58"/>
  <c r="G26" i="58" s="1"/>
  <c r="H72" i="58"/>
  <c r="H127" i="58"/>
  <c r="H43" i="58"/>
  <c r="H98" i="58"/>
  <c r="H56" i="58"/>
  <c r="H30" i="58"/>
  <c r="H140" i="58"/>
  <c r="H52" i="58"/>
  <c r="H107" i="58"/>
  <c r="H94" i="58"/>
  <c r="H68" i="58"/>
  <c r="H26" i="58"/>
  <c r="H39" i="58"/>
  <c r="H136" i="58"/>
  <c r="H77" i="58"/>
  <c r="H132" i="58"/>
  <c r="H103" i="58"/>
  <c r="H119" i="58"/>
  <c r="H90" i="58"/>
  <c r="H34" i="59"/>
  <c r="G17" i="59"/>
  <c r="H131" i="54"/>
  <c r="H107" i="54"/>
  <c r="H77" i="54"/>
  <c r="H64" i="54"/>
  <c r="H49" i="54"/>
  <c r="H24" i="54"/>
  <c r="F17" i="55"/>
  <c r="F24" i="55"/>
  <c r="G24" i="55" s="1"/>
  <c r="H23" i="55"/>
  <c r="F21" i="55"/>
  <c r="G21" i="55" s="1"/>
  <c r="H27" i="56"/>
  <c r="F7" i="57"/>
  <c r="F28" i="57"/>
  <c r="G28" i="57" s="1"/>
  <c r="H27" i="57"/>
  <c r="F25" i="57"/>
  <c r="G21" i="57"/>
  <c r="H45" i="57"/>
  <c r="H99" i="57"/>
  <c r="C20" i="58"/>
  <c r="G20" i="58" s="1"/>
  <c r="H20" i="58"/>
  <c r="F17" i="59"/>
  <c r="C26" i="59"/>
  <c r="G26" i="59" s="1"/>
  <c r="H26" i="59"/>
  <c r="G27" i="58"/>
  <c r="C17" i="54"/>
  <c r="G43" i="54"/>
  <c r="G17" i="54" s="1"/>
  <c r="F27" i="54"/>
  <c r="F24" i="54"/>
  <c r="G24" i="54" s="1"/>
  <c r="H60" i="54"/>
  <c r="H32" i="54"/>
  <c r="F7" i="55"/>
  <c r="F8" i="55"/>
  <c r="G100" i="56"/>
  <c r="G43" i="56"/>
  <c r="G17" i="56" s="1"/>
  <c r="F30" i="56"/>
  <c r="G30" i="56" s="1"/>
  <c r="F27" i="56"/>
  <c r="G23" i="56"/>
  <c r="H43" i="56"/>
  <c r="H97" i="56"/>
  <c r="H71" i="56"/>
  <c r="H125" i="56"/>
  <c r="H80" i="56"/>
  <c r="H134" i="56"/>
  <c r="H48" i="56"/>
  <c r="H102" i="56"/>
  <c r="H83" i="57"/>
  <c r="H137" i="57"/>
  <c r="H55" i="57"/>
  <c r="H109" i="57"/>
  <c r="H51" i="57"/>
  <c r="H105" i="57"/>
  <c r="H79" i="57"/>
  <c r="H133" i="57"/>
  <c r="H75" i="57"/>
  <c r="H129" i="57"/>
  <c r="H47" i="57"/>
  <c r="H101" i="57"/>
  <c r="G127" i="58"/>
  <c r="H24" i="58"/>
  <c r="H33" i="58"/>
  <c r="H88" i="58"/>
  <c r="C7" i="59"/>
  <c r="H29" i="59"/>
  <c r="F7" i="54"/>
  <c r="C27" i="54"/>
  <c r="H19" i="54"/>
  <c r="G125" i="55"/>
  <c r="G17" i="55" s="1"/>
  <c r="G33" i="55"/>
  <c r="H90" i="55"/>
  <c r="H77" i="55"/>
  <c r="G27" i="56"/>
  <c r="H20" i="56"/>
  <c r="C22" i="57"/>
  <c r="G22" i="57" s="1"/>
  <c r="H22" i="57"/>
  <c r="H41" i="58"/>
  <c r="H96" i="58"/>
  <c r="H66" i="58"/>
  <c r="H121" i="58"/>
  <c r="H135" i="54"/>
  <c r="H103" i="54"/>
  <c r="H81" i="54"/>
  <c r="H53" i="54"/>
  <c r="C7" i="54"/>
  <c r="H41" i="54"/>
  <c r="H69" i="54"/>
  <c r="H65" i="54"/>
  <c r="H37" i="54"/>
  <c r="H36" i="55"/>
  <c r="F29" i="55"/>
  <c r="G25" i="55"/>
  <c r="H42" i="55"/>
  <c r="H83" i="55"/>
  <c r="H110" i="56"/>
  <c r="H89" i="56"/>
  <c r="H76" i="56"/>
  <c r="H26" i="56"/>
  <c r="H70" i="57"/>
  <c r="G29" i="57"/>
  <c r="H21" i="57"/>
  <c r="F20" i="57"/>
  <c r="H125" i="58"/>
  <c r="H109" i="58"/>
  <c r="G75" i="58"/>
  <c r="G7" i="58" s="1"/>
  <c r="H50" i="58"/>
  <c r="C28" i="58"/>
  <c r="G28" i="58" s="1"/>
  <c r="H28" i="58"/>
  <c r="H45" i="55"/>
  <c r="H114" i="59"/>
  <c r="H92" i="59"/>
  <c r="H62" i="59"/>
  <c r="H40" i="59"/>
  <c r="G33" i="59"/>
  <c r="C29" i="59"/>
  <c r="G29" i="59" s="1"/>
  <c r="C21" i="59"/>
  <c r="G21" i="59" s="1"/>
  <c r="C30" i="59"/>
  <c r="G30" i="59" s="1"/>
  <c r="C22" i="59"/>
  <c r="G22" i="59" s="1"/>
  <c r="H118" i="59"/>
  <c r="H88" i="59"/>
  <c r="H116" i="58"/>
  <c r="G29" i="45" l="1"/>
  <c r="G21" i="24"/>
  <c r="G17" i="47"/>
  <c r="G29" i="55"/>
  <c r="G7" i="56"/>
  <c r="G22" i="46"/>
  <c r="G29" i="53"/>
  <c r="G25" i="41"/>
  <c r="G7" i="48"/>
  <c r="G25" i="44"/>
  <c r="G17" i="44"/>
  <c r="G17" i="35"/>
  <c r="G7" i="7"/>
  <c r="G14" i="14"/>
  <c r="H38" i="60"/>
  <c r="H96" i="60"/>
  <c r="H47" i="60"/>
  <c r="H25" i="60"/>
  <c r="G29" i="51"/>
  <c r="G24" i="40"/>
  <c r="G25" i="39"/>
  <c r="G26" i="11"/>
  <c r="F12" i="60"/>
  <c r="G20" i="13"/>
  <c r="G23" i="19"/>
  <c r="G28" i="36"/>
  <c r="G7" i="54"/>
  <c r="G7" i="17"/>
  <c r="F29" i="60"/>
  <c r="G7" i="55"/>
  <c r="G13" i="45"/>
  <c r="G17" i="38"/>
  <c r="G17" i="40"/>
  <c r="G7" i="47"/>
  <c r="G30" i="35"/>
  <c r="G17" i="32"/>
  <c r="G20" i="31"/>
  <c r="G28" i="25"/>
  <c r="G25" i="23"/>
  <c r="G17" i="13"/>
  <c r="G7" i="14"/>
  <c r="F20" i="60"/>
  <c r="G20" i="60" s="1"/>
  <c r="G26" i="2"/>
  <c r="G17" i="5"/>
  <c r="G26" i="60"/>
  <c r="G28" i="28"/>
  <c r="G21" i="23"/>
  <c r="G136" i="60"/>
  <c r="G7" i="53"/>
  <c r="G28" i="44"/>
  <c r="G23" i="41"/>
  <c r="G27" i="25"/>
  <c r="G30" i="24"/>
  <c r="F7" i="23"/>
  <c r="G17" i="12"/>
  <c r="G27" i="41"/>
  <c r="G27" i="24"/>
  <c r="G17" i="52"/>
  <c r="G17" i="24"/>
  <c r="G15" i="14"/>
  <c r="G7" i="6"/>
  <c r="G17" i="8"/>
  <c r="G7" i="5"/>
  <c r="G21" i="4"/>
  <c r="H109" i="60"/>
  <c r="G7" i="25"/>
  <c r="H54" i="60"/>
  <c r="H55" i="60"/>
  <c r="G20" i="41"/>
  <c r="G7" i="8"/>
  <c r="G7" i="37"/>
  <c r="G30" i="42"/>
  <c r="G17" i="46"/>
  <c r="G17" i="42"/>
  <c r="G7" i="34"/>
  <c r="G17" i="45"/>
  <c r="G17" i="30"/>
  <c r="G17" i="20"/>
  <c r="G27" i="14"/>
  <c r="G27" i="17"/>
  <c r="G107" i="60"/>
  <c r="G7" i="59"/>
  <c r="G24" i="58"/>
  <c r="G17" i="50"/>
  <c r="G7" i="40"/>
  <c r="G20" i="39"/>
  <c r="G29" i="38"/>
  <c r="G29" i="4"/>
  <c r="G33" i="60"/>
  <c r="G22" i="58"/>
  <c r="G28" i="52"/>
  <c r="G23" i="40"/>
  <c r="G25" i="19"/>
  <c r="G21" i="15"/>
  <c r="H99" i="60"/>
  <c r="H60" i="60"/>
  <c r="H45" i="60"/>
  <c r="H86" i="60"/>
  <c r="C30" i="60"/>
  <c r="G30" i="60" s="1"/>
  <c r="B17" i="60"/>
  <c r="G25" i="60"/>
  <c r="G27" i="54"/>
  <c r="G20" i="53"/>
  <c r="G25" i="50"/>
  <c r="G7" i="50"/>
  <c r="G7" i="45"/>
  <c r="G30" i="33"/>
  <c r="G8" i="45"/>
  <c r="G20" i="22"/>
  <c r="G20" i="57"/>
  <c r="C9" i="60"/>
  <c r="G9" i="60" s="1"/>
  <c r="H117" i="60"/>
  <c r="H102" i="60"/>
  <c r="H63" i="60"/>
  <c r="H48" i="60"/>
  <c r="C15" i="60"/>
  <c r="G15" i="60" s="1"/>
  <c r="H41" i="60"/>
  <c r="H136" i="60"/>
  <c r="H95" i="60"/>
  <c r="H82" i="60"/>
  <c r="H76" i="60"/>
  <c r="H69" i="60"/>
  <c r="C10" i="60"/>
  <c r="G10" i="60" s="1"/>
  <c r="G15" i="45"/>
  <c r="G7" i="36"/>
  <c r="G22" i="31"/>
  <c r="H24" i="60"/>
  <c r="C24" i="60"/>
  <c r="G24" i="60" s="1"/>
  <c r="C13" i="60"/>
  <c r="G13" i="60" s="1"/>
  <c r="H121" i="60"/>
  <c r="H67" i="60"/>
  <c r="H106" i="60"/>
  <c r="H52" i="60"/>
  <c r="H73" i="60"/>
  <c r="G17" i="58"/>
  <c r="G25" i="57"/>
  <c r="G20" i="43"/>
  <c r="G28" i="34"/>
  <c r="G11" i="45"/>
  <c r="G14" i="45"/>
  <c r="G26" i="31"/>
  <c r="C12" i="60"/>
  <c r="G12" i="60" s="1"/>
  <c r="H133" i="60"/>
  <c r="H120" i="60"/>
  <c r="H79" i="60"/>
  <c r="H66" i="60"/>
  <c r="H51" i="60"/>
  <c r="G17" i="2"/>
  <c r="G11" i="60"/>
  <c r="C14" i="60"/>
  <c r="G14" i="60" s="1"/>
  <c r="G16" i="45"/>
  <c r="G17" i="36"/>
  <c r="H19" i="60"/>
  <c r="H32" i="60"/>
  <c r="C7" i="60"/>
  <c r="G7" i="60" s="1"/>
  <c r="G21" i="45"/>
  <c r="G22" i="42"/>
  <c r="G25" i="43"/>
  <c r="G25" i="37"/>
  <c r="G7" i="43"/>
  <c r="G30" i="31"/>
  <c r="G17" i="31"/>
  <c r="G25" i="32"/>
  <c r="G17" i="23"/>
  <c r="G22" i="16"/>
  <c r="G22" i="24"/>
  <c r="H21" i="60"/>
  <c r="C21" i="60"/>
  <c r="G21" i="60" s="1"/>
  <c r="C8" i="60"/>
  <c r="G8" i="60" s="1"/>
  <c r="H129" i="60"/>
  <c r="H75" i="60"/>
  <c r="H116" i="60"/>
  <c r="H62" i="60"/>
  <c r="G28" i="60"/>
  <c r="H114" i="60"/>
  <c r="H127" i="60"/>
  <c r="C22" i="60"/>
  <c r="G22" i="60" s="1"/>
  <c r="G30" i="46"/>
  <c r="G9" i="45"/>
  <c r="G27" i="36"/>
  <c r="G17" i="26"/>
  <c r="G7" i="32"/>
  <c r="G17" i="17"/>
  <c r="G17" i="4"/>
  <c r="H23" i="60"/>
  <c r="C23" i="60"/>
  <c r="G23" i="60" s="1"/>
  <c r="C16" i="60"/>
  <c r="G16" i="60" s="1"/>
  <c r="H70" i="60"/>
  <c r="H137" i="60"/>
  <c r="H124" i="60"/>
  <c r="H83" i="60"/>
  <c r="H29" i="60"/>
  <c r="C29" i="60"/>
  <c r="G29" i="60" s="1"/>
  <c r="H26" i="60"/>
  <c r="H108" i="60"/>
  <c r="H28" i="60"/>
  <c r="H130" i="60"/>
  <c r="H22" i="60"/>
  <c r="C17" i="60" l="1"/>
  <c r="G17" i="60" s="1"/>
  <c r="H125" i="60"/>
  <c r="H56" i="60"/>
  <c r="H71" i="60"/>
  <c r="H110" i="60"/>
  <c r="H43" i="60"/>
  <c r="H138" i="60"/>
  <c r="H97" i="60"/>
  <c r="H84" i="60"/>
  <c r="H30" i="60"/>
</calcChain>
</file>

<file path=xl/sharedStrings.xml><?xml version="1.0" encoding="utf-8"?>
<sst xmlns="http://schemas.openxmlformats.org/spreadsheetml/2006/main" count="8496" uniqueCount="102">
  <si>
    <t>State Total</t>
  </si>
  <si>
    <t>SAN FRANCISCO COUNTY</t>
  </si>
  <si>
    <t>County Total</t>
  </si>
  <si>
    <t>Hispanic Total</t>
  </si>
  <si>
    <t>Hispanic White</t>
  </si>
  <si>
    <t>ALAMEDA COUNTY</t>
  </si>
  <si>
    <t>ALPINE COUNTY</t>
  </si>
  <si>
    <t>AMADOR COUNTY</t>
  </si>
  <si>
    <t>BUTTE COUNTY</t>
  </si>
  <si>
    <t>CALAVERAS COUNTY</t>
  </si>
  <si>
    <t>COLUSA COUNTY</t>
  </si>
  <si>
    <t>CONTRA COSTA COUNTY</t>
  </si>
  <si>
    <t>DEL NORTE COUNTY</t>
  </si>
  <si>
    <t>EL DORADO COUNTY</t>
  </si>
  <si>
    <t>FRESNO COUNTY</t>
  </si>
  <si>
    <t>GLENN COUNTY</t>
  </si>
  <si>
    <t>HUMBOLDT COUNTY</t>
  </si>
  <si>
    <t>IMPERIAL COUNTY</t>
  </si>
  <si>
    <t>INYO COUNTY</t>
  </si>
  <si>
    <t>KERN COUNTY</t>
  </si>
  <si>
    <t>KINGS COUNTY</t>
  </si>
  <si>
    <t>LAKE COUNTY</t>
  </si>
  <si>
    <t>LASSEN COUNTY</t>
  </si>
  <si>
    <t>LOS ANGELES COUNTY</t>
  </si>
  <si>
    <t>MADERA COUNTY</t>
  </si>
  <si>
    <t>MARIN COUNTY</t>
  </si>
  <si>
    <t>MARIPOSA COUNTY</t>
  </si>
  <si>
    <t>MENDOCINO COUNTY</t>
  </si>
  <si>
    <t>MERCED COUNTY</t>
  </si>
  <si>
    <t>MODOC COUNTY</t>
  </si>
  <si>
    <t>MONO COUNTY</t>
  </si>
  <si>
    <t>MONTEREY COUNTY</t>
  </si>
  <si>
    <t>NAPA COUNTY</t>
  </si>
  <si>
    <t>NEVADA COUNTY</t>
  </si>
  <si>
    <t>ORANGE COUNTY</t>
  </si>
  <si>
    <t>PLACER COUNTY</t>
  </si>
  <si>
    <t>PLUMAS COUNTY</t>
  </si>
  <si>
    <t>RIVERSIDE COUNTY</t>
  </si>
  <si>
    <t>SACRAMENTO COUNTY</t>
  </si>
  <si>
    <t>SAN BENITO COUNTY</t>
  </si>
  <si>
    <t>SAN BERNARDINO COUNTY</t>
  </si>
  <si>
    <t>SAN DIEGO COUNTY</t>
  </si>
  <si>
    <t>SAN JOAQUIN COUNTY</t>
  </si>
  <si>
    <t>SAN LUIS OBISPO COUNTY</t>
  </si>
  <si>
    <t>SAN MATEO COUNTY</t>
  </si>
  <si>
    <t>SANTA BARBARA COUNTY</t>
  </si>
  <si>
    <t>SANTA CLARA COUNTY</t>
  </si>
  <si>
    <t>SANTA CRUZ COUNTY</t>
  </si>
  <si>
    <t>SHASTA COUNTY</t>
  </si>
  <si>
    <t>SIERRA COUNTY</t>
  </si>
  <si>
    <t>SISKIYOU COUNTY</t>
  </si>
  <si>
    <t>SOLANO COUNTY</t>
  </si>
  <si>
    <t>SONOMA COUNTY</t>
  </si>
  <si>
    <t>STANISLAUS COUNTY</t>
  </si>
  <si>
    <t>SUTTER COUNTY</t>
  </si>
  <si>
    <t>TEHAMA COUNTY</t>
  </si>
  <si>
    <t>TRINITY COUNTY</t>
  </si>
  <si>
    <t>TULARE COUNTY</t>
  </si>
  <si>
    <t>TUOLUMNE COUNTY</t>
  </si>
  <si>
    <t>VENTURA COUNTY</t>
  </si>
  <si>
    <t>YOLO COUNTY</t>
  </si>
  <si>
    <t>YUBA COUNTY</t>
  </si>
  <si>
    <t xml:space="preserve">NET </t>
  </si>
  <si>
    <t>CHANGE</t>
  </si>
  <si>
    <t>POPULATION</t>
  </si>
  <si>
    <t>BIRTHS</t>
  </si>
  <si>
    <t xml:space="preserve">NATURAL </t>
  </si>
  <si>
    <t>INCREASE</t>
  </si>
  <si>
    <t>NET</t>
  </si>
  <si>
    <t>MIGRATION</t>
  </si>
  <si>
    <t>DEATHS</t>
  </si>
  <si>
    <t>PERCENT</t>
  </si>
  <si>
    <t>OF TOTAL</t>
  </si>
  <si>
    <t>1990 CENSUS</t>
  </si>
  <si>
    <t>2000 CENSUS</t>
  </si>
  <si>
    <t>JULY 1994</t>
  </si>
  <si>
    <t>JULY 1995</t>
  </si>
  <si>
    <t>JULY 1996</t>
  </si>
  <si>
    <t>JULY 1997</t>
  </si>
  <si>
    <t>JULY 1998</t>
  </si>
  <si>
    <t>JULY 1999</t>
  </si>
  <si>
    <t>JULY 1990</t>
  </si>
  <si>
    <t>JULY 1991</t>
  </si>
  <si>
    <t>JULY 1992</t>
  </si>
  <si>
    <t>JULY 1993</t>
  </si>
  <si>
    <t xml:space="preserve">Hispanic Asian </t>
  </si>
  <si>
    <t xml:space="preserve">Hispanic American Indian </t>
  </si>
  <si>
    <t>RACE/ETHNIC REPORT</t>
  </si>
  <si>
    <t xml:space="preserve">                                              YEAR</t>
  </si>
  <si>
    <r>
      <t>&amp; Alaska Native</t>
    </r>
    <r>
      <rPr>
        <sz val="8"/>
        <rFont val="Arial"/>
        <family val="2"/>
      </rPr>
      <t xml:space="preserve">        1990 CENSUS</t>
    </r>
  </si>
  <si>
    <r>
      <t xml:space="preserve">&amp; Pacific Islander    </t>
    </r>
    <r>
      <rPr>
        <sz val="8"/>
        <rFont val="Arial"/>
        <family val="2"/>
      </rPr>
      <t>1990 CENSUS</t>
    </r>
  </si>
  <si>
    <r>
      <t xml:space="preserve">&amp; Pacific Islander     </t>
    </r>
    <r>
      <rPr>
        <sz val="8"/>
        <rFont val="Arial"/>
        <family val="2"/>
      </rPr>
      <t>1990 CENSUS</t>
    </r>
  </si>
  <si>
    <t xml:space="preserve">Hispanic Black or </t>
  </si>
  <si>
    <r>
      <t xml:space="preserve">African American    </t>
    </r>
    <r>
      <rPr>
        <sz val="8"/>
        <rFont val="Arial"/>
        <family val="2"/>
      </rPr>
      <t>1990 CENSUS</t>
    </r>
  </si>
  <si>
    <t xml:space="preserve">White, Non-Hispanic </t>
  </si>
  <si>
    <t>Black or African American,</t>
  </si>
  <si>
    <r>
      <t>Non-Hispanic</t>
    </r>
    <r>
      <rPr>
        <sz val="8"/>
        <rFont val="Arial"/>
        <family val="2"/>
      </rPr>
      <t xml:space="preserve">            1990 CENSUS</t>
    </r>
  </si>
  <si>
    <r>
      <t xml:space="preserve">Non-Hispanic            </t>
    </r>
    <r>
      <rPr>
        <sz val="8"/>
        <rFont val="Arial"/>
        <family val="2"/>
      </rPr>
      <t>1990 CENSUS</t>
    </r>
  </si>
  <si>
    <t>American Indian &amp; Alaska Native,</t>
  </si>
  <si>
    <t>Asian &amp; Pacific Islander,</t>
  </si>
  <si>
    <r>
      <t xml:space="preserve">Non-Hispanic           </t>
    </r>
    <r>
      <rPr>
        <sz val="8"/>
        <rFont val="Arial"/>
        <family val="2"/>
      </rPr>
      <t xml:space="preserve"> 1990 CENSUS</t>
    </r>
  </si>
  <si>
    <t>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</si>
</sst>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6" x14ac:knownFonts="1">
    <font>
      <sz val="10"/>
      <name val="Arial"/>
    </font>
    <font>
      <sz val="8"/>
      <name val="Arial"/>
      <family val="2"/>
    </font>
    <font>
      <b/>
      <sz val="8"/>
      <name val="Arial"/>
      <family val="2"/>
    </font>
    <font>
      <b/>
      <sz val="18"/>
      <name val="Times New Roman"/>
      <family val="1"/>
    </font>
    <font>
      <sz val="8"/>
      <name val="Arial"/>
      <family val="2"/>
    </font>
    <font>
      <u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1" fontId="1" fillId="2" borderId="0" xfId="0" applyNumberFormat="1" applyFont="1" applyFill="1" applyBorder="1" applyAlignment="1">
      <alignment horizontal="right"/>
    </xf>
    <xf numFmtId="1" fontId="1" fillId="2" borderId="0" xfId="0" applyNumberFormat="1" applyFont="1" applyFill="1" applyBorder="1"/>
    <xf numFmtId="1" fontId="1" fillId="2" borderId="0" xfId="0" applyNumberFormat="1" applyFont="1" applyFill="1" applyBorder="1" applyAlignment="1">
      <alignment horizontal="center"/>
    </xf>
    <xf numFmtId="1" fontId="1" fillId="2" borderId="1" xfId="0" applyNumberFormat="1" applyFont="1" applyFill="1" applyBorder="1" applyAlignment="1">
      <alignment horizontal="right"/>
    </xf>
    <xf numFmtId="1" fontId="1" fillId="2" borderId="1" xfId="0" applyNumberFormat="1" applyFont="1" applyFill="1" applyBorder="1"/>
    <xf numFmtId="9" fontId="1" fillId="2" borderId="0" xfId="0" applyNumberFormat="1" applyFont="1" applyFill="1" applyBorder="1"/>
    <xf numFmtId="1" fontId="1" fillId="2" borderId="2" xfId="0" applyNumberFormat="1" applyFont="1" applyFill="1" applyBorder="1"/>
    <xf numFmtId="9" fontId="1" fillId="2" borderId="3" xfId="0" applyNumberFormat="1" applyFont="1" applyFill="1" applyBorder="1"/>
    <xf numFmtId="1" fontId="2" fillId="2" borderId="4" xfId="0" applyNumberFormat="1" applyFont="1" applyFill="1" applyBorder="1" applyAlignment="1">
      <alignment horizontal="left"/>
    </xf>
    <xf numFmtId="9" fontId="1" fillId="2" borderId="5" xfId="0" applyNumberFormat="1" applyFont="1" applyFill="1" applyBorder="1"/>
    <xf numFmtId="1" fontId="1" fillId="2" borderId="6" xfId="0" applyNumberFormat="1" applyFont="1" applyFill="1" applyBorder="1" applyAlignment="1">
      <alignment horizontal="right"/>
    </xf>
    <xf numFmtId="1" fontId="2" fillId="2" borderId="4" xfId="0" applyNumberFormat="1" applyFont="1" applyFill="1" applyBorder="1"/>
    <xf numFmtId="1" fontId="1" fillId="2" borderId="4" xfId="0" applyNumberFormat="1" applyFont="1" applyFill="1" applyBorder="1" applyAlignment="1">
      <alignment horizontal="right"/>
    </xf>
    <xf numFmtId="1" fontId="1" fillId="2" borderId="4" xfId="0" quotePrefix="1" applyNumberFormat="1" applyFont="1" applyFill="1" applyBorder="1" applyAlignment="1">
      <alignment horizontal="right"/>
    </xf>
    <xf numFmtId="1" fontId="1" fillId="2" borderId="7" xfId="0" applyNumberFormat="1" applyFont="1" applyFill="1" applyBorder="1" applyAlignment="1">
      <alignment horizontal="right"/>
    </xf>
    <xf numFmtId="9" fontId="1" fillId="2" borderId="8" xfId="0" applyNumberFormat="1" applyFont="1" applyFill="1" applyBorder="1"/>
    <xf numFmtId="1" fontId="2" fillId="2" borderId="4" xfId="0" applyNumberFormat="1" applyFont="1" applyFill="1" applyBorder="1" applyAlignment="1">
      <alignment horizontal="right"/>
    </xf>
    <xf numFmtId="1" fontId="1" fillId="2" borderId="6" xfId="0" applyNumberFormat="1" applyFont="1" applyFill="1" applyBorder="1" applyAlignment="1">
      <alignment horizontal="center"/>
    </xf>
    <xf numFmtId="9" fontId="1" fillId="2" borderId="5" xfId="0" applyNumberFormat="1" applyFont="1" applyFill="1" applyBorder="1" applyAlignment="1">
      <alignment horizontal="right"/>
    </xf>
    <xf numFmtId="9" fontId="1" fillId="2" borderId="3" xfId="0" applyNumberFormat="1" applyFont="1" applyFill="1" applyBorder="1" applyAlignment="1">
      <alignment horizontal="right"/>
    </xf>
    <xf numFmtId="1" fontId="4" fillId="0" borderId="0" xfId="0" applyNumberFormat="1" applyFont="1"/>
    <xf numFmtId="9" fontId="1" fillId="2" borderId="9" xfId="0" applyNumberFormat="1" applyFont="1" applyFill="1" applyBorder="1"/>
    <xf numFmtId="1" fontId="1" fillId="2" borderId="9" xfId="0" applyNumberFormat="1" applyFont="1" applyFill="1" applyBorder="1" applyAlignment="1">
      <alignment horizontal="right"/>
    </xf>
    <xf numFmtId="1" fontId="1" fillId="2" borderId="9" xfId="0" applyNumberFormat="1" applyFont="1" applyFill="1" applyBorder="1"/>
    <xf numFmtId="1" fontId="4" fillId="0" borderId="1" xfId="0" applyNumberFormat="1" applyFont="1" applyBorder="1"/>
    <xf numFmtId="1" fontId="5" fillId="2" borderId="0" xfId="0" applyNumberFormat="1" applyFont="1" applyFill="1" applyBorder="1"/>
    <xf numFmtId="1" fontId="5" fillId="2" borderId="9" xfId="0" applyNumberFormat="1" applyFont="1" applyFill="1" applyBorder="1" applyAlignment="1">
      <alignment horizontal="right"/>
    </xf>
    <xf numFmtId="1" fontId="5" fillId="2" borderId="9" xfId="0" applyNumberFormat="1" applyFont="1" applyFill="1" applyBorder="1"/>
    <xf numFmtId="9" fontId="5" fillId="2" borderId="9" xfId="0" applyNumberFormat="1" applyFont="1" applyFill="1" applyBorder="1"/>
    <xf numFmtId="1" fontId="1" fillId="0" borderId="0" xfId="0" applyNumberFormat="1" applyFont="1" applyFill="1" applyBorder="1"/>
    <xf numFmtId="1" fontId="1" fillId="2" borderId="9" xfId="0" applyNumberFormat="1" applyFont="1" applyFill="1" applyBorder="1" applyAlignment="1">
      <alignment horizontal="center"/>
    </xf>
    <xf numFmtId="9" fontId="1" fillId="2" borderId="9" xfId="0" applyNumberFormat="1" applyFont="1" applyFill="1" applyBorder="1" applyAlignment="1">
      <alignment horizontal="center"/>
    </xf>
    <xf numFmtId="1" fontId="1" fillId="2" borderId="0" xfId="0" applyNumberFormat="1" applyFont="1" applyFill="1" applyBorder="1" applyAlignment="1">
      <alignment horizontal="left"/>
    </xf>
    <xf numFmtId="1" fontId="1" fillId="2" borderId="9" xfId="0" applyNumberFormat="1" applyFont="1" applyFill="1" applyBorder="1" applyAlignment="1">
      <alignment horizontal="left"/>
    </xf>
    <xf numFmtId="9" fontId="1" fillId="2" borderId="9" xfId="0" applyNumberFormat="1" applyFont="1" applyFill="1" applyBorder="1" applyAlignment="1">
      <alignment horizontal="left"/>
    </xf>
    <xf numFmtId="1" fontId="4" fillId="0" borderId="0" xfId="0" applyNumberFormat="1" applyFont="1" applyFill="1"/>
    <xf numFmtId="1" fontId="4" fillId="0" borderId="2" xfId="0" applyNumberFormat="1" applyFont="1" applyFill="1" applyBorder="1"/>
    <xf numFmtId="164" fontId="1" fillId="2" borderId="0" xfId="0" applyNumberFormat="1" applyFont="1" applyFill="1" applyBorder="1"/>
    <xf numFmtId="10" fontId="1" fillId="2" borderId="0" xfId="0" applyNumberFormat="1" applyFont="1" applyFill="1" applyBorder="1"/>
    <xf numFmtId="1" fontId="3" fillId="2" borderId="10" xfId="0" applyNumberFormat="1" applyFont="1" applyFill="1" applyBorder="1" applyAlignment="1">
      <alignment horizontal="center"/>
    </xf>
    <xf numFmtId="1" fontId="3" fillId="2" borderId="11" xfId="0" applyNumberFormat="1" applyFont="1" applyFill="1" applyBorder="1" applyAlignment="1">
      <alignment horizontal="center"/>
    </xf>
    <xf numFmtId="1" fontId="3" fillId="2" borderId="12" xfId="0" applyNumberFormat="1" applyFont="1" applyFill="1" applyBorder="1" applyAlignment="1">
      <alignment horizontal="center"/>
    </xf>
    <xf numFmtId="1" fontId="3" fillId="2" borderId="6" xfId="0" applyNumberFormat="1" applyFont="1" applyFill="1" applyBorder="1" applyAlignment="1">
      <alignment horizontal="center"/>
    </xf>
    <xf numFmtId="1" fontId="3" fillId="2" borderId="1" xfId="0" applyNumberFormat="1" applyFont="1" applyFill="1" applyBorder="1" applyAlignment="1">
      <alignment horizontal="center"/>
    </xf>
    <xf numFmtId="1" fontId="3" fillId="2" borderId="3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61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8"/>
  <sheetViews>
    <sheetView tabSelected="1" zoomScaleNormal="100" workbookViewId="0">
      <selection sqref="A1:H2"/>
    </sheetView>
  </sheetViews>
  <sheetFormatPr defaultRowHeight="11.25" x14ac:dyDescent="0.2"/>
  <cols>
    <col min="1" max="1" width="25.7109375" style="2" customWidth="1"/>
    <col min="2" max="3" width="9.7109375" style="2" customWidth="1"/>
    <col min="4" max="5" width="8.42578125" style="2" customWidth="1"/>
    <col min="6" max="7" width="9.7109375" style="2" customWidth="1"/>
    <col min="8" max="8" width="7.7109375" style="6" customWidth="1"/>
    <col min="9" max="16384" width="9.140625" style="2"/>
  </cols>
  <sheetData>
    <row r="1" spans="1:8" ht="12.75" customHeight="1" x14ac:dyDescent="0.2">
      <c r="A1" s="40" t="s">
        <v>87</v>
      </c>
      <c r="B1" s="41"/>
      <c r="C1" s="41"/>
      <c r="D1" s="41"/>
      <c r="E1" s="41"/>
      <c r="F1" s="41"/>
      <c r="G1" s="41"/>
      <c r="H1" s="42"/>
    </row>
    <row r="2" spans="1:8" ht="12.75" customHeight="1" thickBot="1" x14ac:dyDescent="0.25">
      <c r="A2" s="43"/>
      <c r="B2" s="44"/>
      <c r="C2" s="44"/>
      <c r="D2" s="44"/>
      <c r="E2" s="44"/>
      <c r="F2" s="44"/>
      <c r="G2" s="44"/>
      <c r="H2" s="45"/>
    </row>
    <row r="3" spans="1:8" x14ac:dyDescent="0.2">
      <c r="A3" s="9" t="s">
        <v>5</v>
      </c>
      <c r="C3" s="1" t="s">
        <v>62</v>
      </c>
      <c r="D3" s="3"/>
      <c r="E3" s="3"/>
      <c r="F3" s="1" t="s">
        <v>66</v>
      </c>
      <c r="G3" s="3" t="s">
        <v>68</v>
      </c>
      <c r="H3" s="19" t="s">
        <v>71</v>
      </c>
    </row>
    <row r="4" spans="1:8" ht="12" thickBot="1" x14ac:dyDescent="0.25">
      <c r="A4" s="18" t="s">
        <v>88</v>
      </c>
      <c r="B4" s="5" t="s">
        <v>64</v>
      </c>
      <c r="C4" s="4" t="s">
        <v>63</v>
      </c>
      <c r="D4" s="4" t="s">
        <v>65</v>
      </c>
      <c r="E4" s="4" t="s">
        <v>70</v>
      </c>
      <c r="F4" s="4" t="s">
        <v>67</v>
      </c>
      <c r="G4" s="5" t="s">
        <v>69</v>
      </c>
      <c r="H4" s="20" t="s">
        <v>72</v>
      </c>
    </row>
    <row r="5" spans="1:8" x14ac:dyDescent="0.2">
      <c r="A5" s="12" t="s">
        <v>2</v>
      </c>
      <c r="H5" s="10"/>
    </row>
    <row r="6" spans="1:8" x14ac:dyDescent="0.2">
      <c r="A6" s="13" t="s">
        <v>73</v>
      </c>
      <c r="B6" s="2">
        <f>B32+B45+B58+B71+B84+B97+B110+B123</f>
        <v>1279182</v>
      </c>
      <c r="H6" s="10"/>
    </row>
    <row r="7" spans="1:8" x14ac:dyDescent="0.2">
      <c r="A7" s="14" t="s">
        <v>81</v>
      </c>
      <c r="B7" s="2">
        <f t="shared" ref="B7:C17" si="0">B33+B46+B59+B72+B85+B98+B111+B124</f>
        <v>1276100.2213607621</v>
      </c>
      <c r="C7" s="2">
        <f>C33+C46+C59+C72+C85+C98+C111+C124</f>
        <v>-3081.7786392379203</v>
      </c>
      <c r="D7" s="2">
        <f>D33+D46+D59+D72+D85+D98+D111+D124</f>
        <v>5657</v>
      </c>
      <c r="E7" s="2">
        <f>E33+E46+E59+E72+E85+E98+E111+E124</f>
        <v>2424</v>
      </c>
      <c r="F7" s="2">
        <f>F33+F46+F59+F72+F85+F98+F111+F124</f>
        <v>3233</v>
      </c>
      <c r="G7" s="2">
        <f>G33+G46+G59+G72+G85+G98+G111+G124</f>
        <v>-6314.7786392379203</v>
      </c>
      <c r="H7" s="10"/>
    </row>
    <row r="8" spans="1:8" ht="11.25" customHeight="1" x14ac:dyDescent="0.2">
      <c r="A8" s="14" t="s">
        <v>82</v>
      </c>
      <c r="B8" s="2">
        <f t="shared" si="0"/>
        <v>1293363</v>
      </c>
      <c r="C8" s="2">
        <f t="shared" si="0"/>
        <v>17200.000000000087</v>
      </c>
      <c r="D8" s="2">
        <f t="shared" ref="D8:E17" si="1">D34+D47+D60+D73+D86+D99+D112+D125</f>
        <v>23261</v>
      </c>
      <c r="E8" s="2">
        <f t="shared" si="1"/>
        <v>9682</v>
      </c>
      <c r="F8" s="2">
        <f t="shared" ref="F8:G17" si="2">F34+F47+F60+F73+F86+F99+F112+F125</f>
        <v>13579</v>
      </c>
      <c r="G8" s="2">
        <f t="shared" si="2"/>
        <v>3621.0000000000864</v>
      </c>
      <c r="H8" s="10"/>
    </row>
    <row r="9" spans="1:8" x14ac:dyDescent="0.2">
      <c r="A9" s="14" t="s">
        <v>83</v>
      </c>
      <c r="B9" s="2">
        <f t="shared" si="0"/>
        <v>1312023</v>
      </c>
      <c r="C9" s="2">
        <f t="shared" si="0"/>
        <v>18700.000000000011</v>
      </c>
      <c r="D9" s="2">
        <f t="shared" si="1"/>
        <v>23182</v>
      </c>
      <c r="E9" s="2">
        <f t="shared" si="1"/>
        <v>9622</v>
      </c>
      <c r="F9" s="2">
        <f t="shared" si="2"/>
        <v>13560</v>
      </c>
      <c r="G9" s="2">
        <f t="shared" si="2"/>
        <v>5140.00000000001</v>
      </c>
      <c r="H9" s="10"/>
    </row>
    <row r="10" spans="1:8" x14ac:dyDescent="0.2">
      <c r="A10" s="14" t="s">
        <v>84</v>
      </c>
      <c r="B10" s="2">
        <f t="shared" si="0"/>
        <v>1324224</v>
      </c>
      <c r="C10" s="2">
        <f t="shared" si="0"/>
        <v>12200.000000000018</v>
      </c>
      <c r="D10" s="2">
        <f t="shared" si="1"/>
        <v>22279</v>
      </c>
      <c r="E10" s="2">
        <f t="shared" si="1"/>
        <v>9646</v>
      </c>
      <c r="F10" s="2">
        <f t="shared" si="2"/>
        <v>12633</v>
      </c>
      <c r="G10" s="2">
        <f t="shared" si="2"/>
        <v>-432.99999999998181</v>
      </c>
      <c r="H10" s="10"/>
    </row>
    <row r="11" spans="1:8" x14ac:dyDescent="0.2">
      <c r="A11" s="14" t="s">
        <v>75</v>
      </c>
      <c r="B11" s="2">
        <f t="shared" si="0"/>
        <v>1330820.9999999998</v>
      </c>
      <c r="C11" s="2">
        <f t="shared" si="0"/>
        <v>6499.999999999849</v>
      </c>
      <c r="D11" s="2">
        <f t="shared" si="1"/>
        <v>21758</v>
      </c>
      <c r="E11" s="2">
        <f t="shared" si="1"/>
        <v>9899</v>
      </c>
      <c r="F11" s="2">
        <f t="shared" si="2"/>
        <v>11859</v>
      </c>
      <c r="G11" s="2">
        <f t="shared" si="2"/>
        <v>-5359.000000000151</v>
      </c>
      <c r="H11" s="10"/>
    </row>
    <row r="12" spans="1:8" x14ac:dyDescent="0.2">
      <c r="A12" s="14" t="s">
        <v>76</v>
      </c>
      <c r="B12" s="2">
        <f t="shared" si="0"/>
        <v>1335230</v>
      </c>
      <c r="C12" s="2">
        <f t="shared" si="0"/>
        <v>4400.0000000000273</v>
      </c>
      <c r="D12" s="2">
        <f t="shared" si="1"/>
        <v>21142</v>
      </c>
      <c r="E12" s="2">
        <f t="shared" si="1"/>
        <v>9856</v>
      </c>
      <c r="F12" s="2">
        <f t="shared" si="2"/>
        <v>11286</v>
      </c>
      <c r="G12" s="2">
        <f t="shared" si="2"/>
        <v>-6885.9999999999727</v>
      </c>
      <c r="H12" s="10"/>
    </row>
    <row r="13" spans="1:8" x14ac:dyDescent="0.2">
      <c r="A13" s="14" t="s">
        <v>77</v>
      </c>
      <c r="B13" s="2">
        <f t="shared" si="0"/>
        <v>1345787.0000000002</v>
      </c>
      <c r="C13" s="2">
        <f t="shared" si="0"/>
        <v>10600.000000000127</v>
      </c>
      <c r="D13" s="2">
        <f t="shared" si="1"/>
        <v>20495</v>
      </c>
      <c r="E13" s="2">
        <f t="shared" si="1"/>
        <v>9799</v>
      </c>
      <c r="F13" s="2">
        <f t="shared" si="2"/>
        <v>10696</v>
      </c>
      <c r="G13" s="2">
        <f t="shared" si="2"/>
        <v>-95.999999999872671</v>
      </c>
      <c r="H13" s="10"/>
    </row>
    <row r="14" spans="1:8" x14ac:dyDescent="0.2">
      <c r="A14" s="14" t="s">
        <v>78</v>
      </c>
      <c r="B14" s="2">
        <f t="shared" si="0"/>
        <v>1376952.0000000002</v>
      </c>
      <c r="C14" s="2">
        <f t="shared" si="0"/>
        <v>31099.99999999976</v>
      </c>
      <c r="D14" s="2">
        <f t="shared" si="1"/>
        <v>20907</v>
      </c>
      <c r="E14" s="2">
        <f t="shared" si="1"/>
        <v>9681</v>
      </c>
      <c r="F14" s="2">
        <f t="shared" si="2"/>
        <v>11226</v>
      </c>
      <c r="G14" s="2">
        <f t="shared" si="2"/>
        <v>19873.99999999976</v>
      </c>
      <c r="H14" s="10"/>
    </row>
    <row r="15" spans="1:8" x14ac:dyDescent="0.2">
      <c r="A15" s="14" t="s">
        <v>79</v>
      </c>
      <c r="B15" s="2">
        <f t="shared" si="0"/>
        <v>1401090</v>
      </c>
      <c r="C15" s="2">
        <f t="shared" si="0"/>
        <v>24100.000000000065</v>
      </c>
      <c r="D15" s="2">
        <f t="shared" si="1"/>
        <v>20811</v>
      </c>
      <c r="E15" s="2">
        <f t="shared" si="1"/>
        <v>9801</v>
      </c>
      <c r="F15" s="2">
        <f t="shared" si="2"/>
        <v>11010</v>
      </c>
      <c r="G15" s="2">
        <f t="shared" si="2"/>
        <v>13090.000000000067</v>
      </c>
      <c r="H15" s="10"/>
    </row>
    <row r="16" spans="1:8" x14ac:dyDescent="0.2">
      <c r="A16" s="14" t="s">
        <v>80</v>
      </c>
      <c r="B16" s="2">
        <f t="shared" si="0"/>
        <v>1423529</v>
      </c>
      <c r="C16" s="2">
        <f t="shared" si="0"/>
        <v>22400.000000000011</v>
      </c>
      <c r="D16" s="2">
        <f t="shared" si="1"/>
        <v>20655</v>
      </c>
      <c r="E16" s="2">
        <f t="shared" si="1"/>
        <v>9881</v>
      </c>
      <c r="F16" s="2">
        <f t="shared" si="2"/>
        <v>10774</v>
      </c>
      <c r="G16" s="2">
        <f t="shared" si="2"/>
        <v>11626.000000000011</v>
      </c>
      <c r="H16" s="10"/>
    </row>
    <row r="17" spans="1:11" x14ac:dyDescent="0.2">
      <c r="A17" s="15" t="s">
        <v>74</v>
      </c>
      <c r="B17" s="7">
        <f t="shared" si="0"/>
        <v>1443741</v>
      </c>
      <c r="C17" s="7">
        <f t="shared" si="0"/>
        <v>20212</v>
      </c>
      <c r="D17" s="7">
        <f t="shared" si="1"/>
        <v>15809</v>
      </c>
      <c r="E17" s="7">
        <f t="shared" si="1"/>
        <v>7348</v>
      </c>
      <c r="F17" s="7">
        <f t="shared" si="2"/>
        <v>8461</v>
      </c>
      <c r="G17" s="7">
        <f t="shared" si="2"/>
        <v>11751</v>
      </c>
      <c r="H17" s="16"/>
    </row>
    <row r="18" spans="1:11" x14ac:dyDescent="0.2">
      <c r="A18" s="12" t="s">
        <v>3</v>
      </c>
      <c r="H18" s="10"/>
    </row>
    <row r="19" spans="1:11" x14ac:dyDescent="0.2">
      <c r="A19" s="13" t="s">
        <v>73</v>
      </c>
      <c r="B19" s="2">
        <f t="shared" ref="B19:B30" si="3">B32+B45+B58+B71</f>
        <v>181804</v>
      </c>
      <c r="H19" s="10">
        <f>B19/$B$6</f>
        <v>0.14212520188683081</v>
      </c>
      <c r="K19" s="6"/>
    </row>
    <row r="20" spans="1:11" x14ac:dyDescent="0.2">
      <c r="A20" s="14" t="s">
        <v>81</v>
      </c>
      <c r="B20" s="2">
        <f t="shared" si="3"/>
        <v>183070.22136076208</v>
      </c>
      <c r="C20" s="2">
        <f>B20-B19</f>
        <v>1266.2213607620797</v>
      </c>
      <c r="D20" s="2">
        <f t="shared" ref="D20:E30" si="4">D33+D46+D59+D72</f>
        <v>999</v>
      </c>
      <c r="E20" s="2">
        <f t="shared" si="4"/>
        <v>163</v>
      </c>
      <c r="F20" s="2">
        <f>D20-E20</f>
        <v>836</v>
      </c>
      <c r="G20" s="2">
        <f>C20-F20</f>
        <v>430.22136076207971</v>
      </c>
      <c r="H20" s="10">
        <f>B20/$B$7</f>
        <v>0.14346069242551043</v>
      </c>
    </row>
    <row r="21" spans="1:11" x14ac:dyDescent="0.2">
      <c r="A21" s="14" t="s">
        <v>82</v>
      </c>
      <c r="B21" s="2">
        <f t="shared" si="3"/>
        <v>192347.97629691823</v>
      </c>
      <c r="C21" s="2">
        <f t="shared" ref="C21:C30" si="5">B21-B20</f>
        <v>9277.7549361561541</v>
      </c>
      <c r="D21" s="2">
        <f t="shared" si="4"/>
        <v>4203</v>
      </c>
      <c r="E21" s="2">
        <f t="shared" si="4"/>
        <v>605</v>
      </c>
      <c r="F21" s="2">
        <f t="shared" ref="F21:F30" si="6">D21-E21</f>
        <v>3598</v>
      </c>
      <c r="G21" s="2">
        <f t="shared" ref="G21:G30" si="7">C21-F21</f>
        <v>5679.7549361561541</v>
      </c>
      <c r="H21" s="10">
        <f>B21/$B$8</f>
        <v>0.14871925074160791</v>
      </c>
    </row>
    <row r="22" spans="1:11" x14ac:dyDescent="0.2">
      <c r="A22" s="14" t="s">
        <v>83</v>
      </c>
      <c r="B22" s="2">
        <f t="shared" si="3"/>
        <v>201849</v>
      </c>
      <c r="C22" s="2">
        <f t="shared" si="5"/>
        <v>9501.0237030817661</v>
      </c>
      <c r="D22" s="2">
        <f t="shared" si="4"/>
        <v>4750</v>
      </c>
      <c r="E22" s="2">
        <f t="shared" si="4"/>
        <v>618</v>
      </c>
      <c r="F22" s="2">
        <f t="shared" si="6"/>
        <v>4132</v>
      </c>
      <c r="G22" s="2">
        <f t="shared" si="7"/>
        <v>5369.0237030817661</v>
      </c>
      <c r="H22" s="10">
        <f>B22/$B$9</f>
        <v>0.1538456261818581</v>
      </c>
    </row>
    <row r="23" spans="1:11" x14ac:dyDescent="0.2">
      <c r="A23" s="14" t="s">
        <v>84</v>
      </c>
      <c r="B23" s="2">
        <f t="shared" si="3"/>
        <v>210348</v>
      </c>
      <c r="C23" s="2">
        <f t="shared" si="5"/>
        <v>8499</v>
      </c>
      <c r="D23" s="2">
        <f t="shared" si="4"/>
        <v>4876</v>
      </c>
      <c r="E23" s="2">
        <f t="shared" si="4"/>
        <v>587</v>
      </c>
      <c r="F23" s="2">
        <f t="shared" si="6"/>
        <v>4289</v>
      </c>
      <c r="G23" s="2">
        <f t="shared" si="7"/>
        <v>4210</v>
      </c>
      <c r="H23" s="10">
        <f>B23/$B$10</f>
        <v>0.15884623749456286</v>
      </c>
    </row>
    <row r="24" spans="1:11" x14ac:dyDescent="0.2">
      <c r="A24" s="14" t="s">
        <v>75</v>
      </c>
      <c r="B24" s="2">
        <f t="shared" si="3"/>
        <v>217888.09863982958</v>
      </c>
      <c r="C24" s="2">
        <f t="shared" si="5"/>
        <v>7540.098639829579</v>
      </c>
      <c r="D24" s="2">
        <f t="shared" si="4"/>
        <v>4961</v>
      </c>
      <c r="E24" s="2">
        <f t="shared" si="4"/>
        <v>584</v>
      </c>
      <c r="F24" s="2">
        <f t="shared" si="6"/>
        <v>4377</v>
      </c>
      <c r="G24" s="2">
        <f t="shared" si="7"/>
        <v>3163.098639829579</v>
      </c>
      <c r="H24" s="10">
        <f>B24/$B$11</f>
        <v>0.16372457200467203</v>
      </c>
    </row>
    <row r="25" spans="1:11" x14ac:dyDescent="0.2">
      <c r="A25" s="14" t="s">
        <v>76</v>
      </c>
      <c r="B25" s="2">
        <f t="shared" si="3"/>
        <v>224966.56006490596</v>
      </c>
      <c r="C25" s="2">
        <f t="shared" si="5"/>
        <v>7078.4614250763843</v>
      </c>
      <c r="D25" s="2">
        <f t="shared" si="4"/>
        <v>4970</v>
      </c>
      <c r="E25" s="2">
        <f t="shared" si="4"/>
        <v>667</v>
      </c>
      <c r="F25" s="2">
        <f t="shared" si="6"/>
        <v>4303</v>
      </c>
      <c r="G25" s="2">
        <f t="shared" si="7"/>
        <v>2775.4614250763843</v>
      </c>
      <c r="H25" s="10">
        <f>B25/$B$12</f>
        <v>0.16848524978086618</v>
      </c>
    </row>
    <row r="26" spans="1:11" x14ac:dyDescent="0.2">
      <c r="A26" s="14" t="s">
        <v>77</v>
      </c>
      <c r="B26" s="2">
        <f t="shared" si="3"/>
        <v>232999.54370057269</v>
      </c>
      <c r="C26" s="2">
        <f t="shared" si="5"/>
        <v>8032.983635666722</v>
      </c>
      <c r="D26" s="2">
        <f t="shared" si="4"/>
        <v>4962</v>
      </c>
      <c r="E26" s="2">
        <f t="shared" si="4"/>
        <v>723</v>
      </c>
      <c r="F26" s="2">
        <f t="shared" si="6"/>
        <v>4239</v>
      </c>
      <c r="G26" s="2">
        <f t="shared" si="7"/>
        <v>3793.983635666722</v>
      </c>
      <c r="H26" s="10">
        <f>B26/$B$13</f>
        <v>0.17313255641537081</v>
      </c>
    </row>
    <row r="27" spans="1:11" x14ac:dyDescent="0.2">
      <c r="A27" s="14" t="s">
        <v>78</v>
      </c>
      <c r="B27" s="2">
        <f t="shared" si="3"/>
        <v>244643.74205235441</v>
      </c>
      <c r="C27" s="2">
        <f t="shared" si="5"/>
        <v>11644.198351781728</v>
      </c>
      <c r="D27" s="2">
        <f t="shared" si="4"/>
        <v>5483</v>
      </c>
      <c r="E27" s="2">
        <f t="shared" si="4"/>
        <v>670</v>
      </c>
      <c r="F27" s="2">
        <f t="shared" si="6"/>
        <v>4813</v>
      </c>
      <c r="G27" s="2">
        <f t="shared" si="7"/>
        <v>6831.198351781728</v>
      </c>
      <c r="H27" s="10">
        <f>B27/$B$14</f>
        <v>0.17767049399859572</v>
      </c>
    </row>
    <row r="28" spans="1:11" x14ac:dyDescent="0.2">
      <c r="A28" s="14" t="s">
        <v>79</v>
      </c>
      <c r="B28" s="2">
        <f t="shared" si="3"/>
        <v>255142.52195693305</v>
      </c>
      <c r="C28" s="2">
        <f t="shared" si="5"/>
        <v>10498.779904578638</v>
      </c>
      <c r="D28" s="2">
        <f t="shared" si="4"/>
        <v>5383</v>
      </c>
      <c r="E28" s="2">
        <f t="shared" si="4"/>
        <v>657</v>
      </c>
      <c r="F28" s="2">
        <f t="shared" si="6"/>
        <v>4726</v>
      </c>
      <c r="G28" s="2">
        <f t="shared" si="7"/>
        <v>5772.7799045786378</v>
      </c>
      <c r="H28" s="10">
        <f>B28/$B$15</f>
        <v>0.18210287844245054</v>
      </c>
    </row>
    <row r="29" spans="1:11" x14ac:dyDescent="0.2">
      <c r="A29" s="14" t="s">
        <v>80</v>
      </c>
      <c r="B29" s="2">
        <f t="shared" si="3"/>
        <v>265394</v>
      </c>
      <c r="C29" s="2">
        <f t="shared" si="5"/>
        <v>10251.478043066949</v>
      </c>
      <c r="D29" s="2">
        <f t="shared" si="4"/>
        <v>5726</v>
      </c>
      <c r="E29" s="2">
        <f t="shared" si="4"/>
        <v>682</v>
      </c>
      <c r="F29" s="2">
        <f t="shared" si="6"/>
        <v>5044</v>
      </c>
      <c r="G29" s="2">
        <f t="shared" si="7"/>
        <v>5207.4780430669489</v>
      </c>
      <c r="H29" s="10">
        <f>B29/$B$16</f>
        <v>0.18643385558004086</v>
      </c>
    </row>
    <row r="30" spans="1:11" x14ac:dyDescent="0.2">
      <c r="A30" s="15" t="s">
        <v>74</v>
      </c>
      <c r="B30" s="7">
        <f t="shared" si="3"/>
        <v>273757</v>
      </c>
      <c r="C30" s="7">
        <f t="shared" si="5"/>
        <v>8363</v>
      </c>
      <c r="D30" s="7">
        <f t="shared" si="4"/>
        <v>4490</v>
      </c>
      <c r="E30" s="7">
        <f t="shared" si="4"/>
        <v>572</v>
      </c>
      <c r="F30" s="7">
        <f t="shared" si="6"/>
        <v>3918</v>
      </c>
      <c r="G30" s="7">
        <f t="shared" si="7"/>
        <v>4445</v>
      </c>
      <c r="H30" s="16">
        <f>B30/$B$17</f>
        <v>0.18961642011967519</v>
      </c>
      <c r="I30" s="38"/>
      <c r="K30" s="39"/>
    </row>
    <row r="31" spans="1:11" x14ac:dyDescent="0.2">
      <c r="A31" s="12" t="s">
        <v>4</v>
      </c>
      <c r="H31" s="10"/>
    </row>
    <row r="32" spans="1:11" x14ac:dyDescent="0.2">
      <c r="A32" s="13" t="s">
        <v>73</v>
      </c>
      <c r="B32" s="2">
        <v>155989</v>
      </c>
      <c r="H32" s="10">
        <f>B32/$B$6</f>
        <v>0.12194433630241826</v>
      </c>
    </row>
    <row r="33" spans="1:8" x14ac:dyDescent="0.2">
      <c r="A33" s="14" t="s">
        <v>81</v>
      </c>
      <c r="B33" s="2">
        <v>157374</v>
      </c>
      <c r="C33" s="2">
        <f>B33-B32</f>
        <v>1385</v>
      </c>
      <c r="D33" s="2">
        <v>977</v>
      </c>
      <c r="E33" s="2">
        <v>158</v>
      </c>
      <c r="F33" s="2">
        <f>D33-E33</f>
        <v>819</v>
      </c>
      <c r="G33" s="2">
        <f>C33-F33</f>
        <v>566</v>
      </c>
      <c r="H33" s="10">
        <f>B33/$B$7</f>
        <v>0.12332416950150289</v>
      </c>
    </row>
    <row r="34" spans="1:8" x14ac:dyDescent="0.2">
      <c r="A34" s="14" t="s">
        <v>82</v>
      </c>
      <c r="B34" s="2">
        <v>166530.25906858186</v>
      </c>
      <c r="C34" s="2">
        <v>9168.4126047041791</v>
      </c>
      <c r="D34" s="2">
        <v>4123</v>
      </c>
      <c r="E34" s="2">
        <v>591</v>
      </c>
      <c r="F34" s="2">
        <v>3532</v>
      </c>
      <c r="G34" s="2">
        <v>5636.4126047041791</v>
      </c>
      <c r="H34" s="10">
        <f>B34/$B$8</f>
        <v>0.1287575561297036</v>
      </c>
    </row>
    <row r="35" spans="1:8" x14ac:dyDescent="0.2">
      <c r="A35" s="14" t="s">
        <v>83</v>
      </c>
      <c r="B35" s="2">
        <v>175883</v>
      </c>
      <c r="C35" s="2">
        <v>9378.4347518811119</v>
      </c>
      <c r="D35" s="2">
        <v>4665</v>
      </c>
      <c r="E35" s="2">
        <v>609</v>
      </c>
      <c r="F35" s="2">
        <v>4056</v>
      </c>
      <c r="G35" s="2">
        <v>5322.4347518811119</v>
      </c>
      <c r="H35" s="10">
        <f>B35/$B$9</f>
        <v>0.13405481458785404</v>
      </c>
    </row>
    <row r="36" spans="1:8" x14ac:dyDescent="0.2">
      <c r="A36" s="14" t="s">
        <v>84</v>
      </c>
      <c r="B36" s="2">
        <v>184360</v>
      </c>
      <c r="C36" s="2">
        <v>8497.2708499184228</v>
      </c>
      <c r="D36" s="2">
        <v>4774</v>
      </c>
      <c r="E36" s="2">
        <v>578</v>
      </c>
      <c r="F36" s="2">
        <v>4196</v>
      </c>
      <c r="G36" s="2">
        <v>4301.2708499184228</v>
      </c>
      <c r="H36" s="10">
        <f>B36/$B$10</f>
        <v>0.13922115895800105</v>
      </c>
    </row>
    <row r="37" spans="1:8" x14ac:dyDescent="0.2">
      <c r="A37" s="14" t="s">
        <v>75</v>
      </c>
      <c r="B37" s="2">
        <v>191986.39293309118</v>
      </c>
      <c r="C37" s="2">
        <v>7632.1116487717081</v>
      </c>
      <c r="D37" s="2">
        <v>4842</v>
      </c>
      <c r="E37" s="2">
        <v>574</v>
      </c>
      <c r="F37" s="2">
        <v>4268</v>
      </c>
      <c r="G37" s="2">
        <v>3364.1116487717081</v>
      </c>
      <c r="H37" s="10">
        <f>B37/$B$11</f>
        <v>0.14426161965665646</v>
      </c>
    </row>
    <row r="38" spans="1:8" x14ac:dyDescent="0.2">
      <c r="A38" s="14" t="s">
        <v>76</v>
      </c>
      <c r="B38" s="2">
        <v>199190.32091452141</v>
      </c>
      <c r="C38" s="2">
        <v>7221.4659997920971</v>
      </c>
      <c r="D38" s="2">
        <v>4838</v>
      </c>
      <c r="E38" s="2">
        <v>656</v>
      </c>
      <c r="F38" s="2">
        <v>4182</v>
      </c>
      <c r="G38" s="2">
        <v>3039.4659997920971</v>
      </c>
      <c r="H38" s="10">
        <f>B38/$B$12</f>
        <v>0.14918053138000301</v>
      </c>
    </row>
    <row r="39" spans="1:8" x14ac:dyDescent="0.2">
      <c r="A39" s="14" t="s">
        <v>77</v>
      </c>
      <c r="B39" s="2">
        <v>207227.38263892528</v>
      </c>
      <c r="C39" s="2">
        <v>8062.7829672220687</v>
      </c>
      <c r="D39" s="2">
        <v>4840</v>
      </c>
      <c r="E39" s="2">
        <v>714</v>
      </c>
      <c r="F39" s="2">
        <v>4126</v>
      </c>
      <c r="G39" s="2">
        <v>3936.7829672220687</v>
      </c>
      <c r="H39" s="10">
        <f>B39/$B$13</f>
        <v>0.15398230376643945</v>
      </c>
    </row>
    <row r="40" spans="1:8" x14ac:dyDescent="0.2">
      <c r="A40" s="14" t="s">
        <v>78</v>
      </c>
      <c r="B40" s="2">
        <v>218482.44983151529</v>
      </c>
      <c r="C40" s="2">
        <v>11266.119396964903</v>
      </c>
      <c r="D40" s="2">
        <v>5355</v>
      </c>
      <c r="E40" s="2">
        <v>656</v>
      </c>
      <c r="F40" s="2">
        <v>4699</v>
      </c>
      <c r="G40" s="2">
        <v>6567.119396964903</v>
      </c>
      <c r="H40" s="10">
        <f>B40/$B$14</f>
        <v>0.15867107192662872</v>
      </c>
    </row>
    <row r="41" spans="1:8" x14ac:dyDescent="0.2">
      <c r="A41" s="14" t="s">
        <v>79</v>
      </c>
      <c r="B41" s="2">
        <v>228729.0333951044</v>
      </c>
      <c r="C41" s="2">
        <v>10261.01630625673</v>
      </c>
      <c r="D41" s="2">
        <v>5241</v>
      </c>
      <c r="E41" s="2">
        <v>644</v>
      </c>
      <c r="F41" s="2">
        <v>4597</v>
      </c>
      <c r="G41" s="2">
        <v>5664.0163062567299</v>
      </c>
      <c r="H41" s="10">
        <f>B41/$B$15</f>
        <v>0.16325077860458956</v>
      </c>
    </row>
    <row r="42" spans="1:8" x14ac:dyDescent="0.2">
      <c r="A42" s="14" t="s">
        <v>80</v>
      </c>
      <c r="B42" s="2">
        <v>238762</v>
      </c>
      <c r="C42" s="2">
        <v>10046.551928830537</v>
      </c>
      <c r="D42" s="2">
        <v>5598</v>
      </c>
      <c r="E42" s="2">
        <v>672</v>
      </c>
      <c r="F42" s="2">
        <v>4926</v>
      </c>
      <c r="G42" s="2">
        <v>5120.5519288305368</v>
      </c>
      <c r="H42" s="10">
        <f>B42/$B$16</f>
        <v>0.16772542041644392</v>
      </c>
    </row>
    <row r="43" spans="1:8" x14ac:dyDescent="0.2">
      <c r="A43" s="15" t="s">
        <v>74</v>
      </c>
      <c r="B43" s="7">
        <v>246900</v>
      </c>
      <c r="C43" s="7">
        <f>B43-B42</f>
        <v>8138</v>
      </c>
      <c r="D43" s="7">
        <v>4418</v>
      </c>
      <c r="E43" s="7">
        <v>558</v>
      </c>
      <c r="F43" s="7">
        <f>D43-E43</f>
        <v>3860</v>
      </c>
      <c r="G43" s="7">
        <f>C43-F43</f>
        <v>4278</v>
      </c>
      <c r="H43" s="16">
        <f>B43/$B$17</f>
        <v>0.17101405307461656</v>
      </c>
    </row>
    <row r="44" spans="1:8" x14ac:dyDescent="0.2">
      <c r="A44" s="12" t="s">
        <v>92</v>
      </c>
      <c r="H44" s="10"/>
    </row>
    <row r="45" spans="1:8" x14ac:dyDescent="0.2">
      <c r="A45" s="9" t="s">
        <v>93</v>
      </c>
      <c r="B45" s="2">
        <v>10117</v>
      </c>
      <c r="H45" s="10">
        <f>B45/$B$6</f>
        <v>7.908960570114339E-3</v>
      </c>
    </row>
    <row r="46" spans="1:8" x14ac:dyDescent="0.2">
      <c r="A46" s="14" t="s">
        <v>81</v>
      </c>
      <c r="B46" s="2">
        <v>10046</v>
      </c>
      <c r="C46" s="2">
        <f>B46-B45</f>
        <v>-71</v>
      </c>
      <c r="D46" s="2">
        <v>7</v>
      </c>
      <c r="E46" s="2">
        <v>4</v>
      </c>
      <c r="F46" s="2">
        <f>D46-E46</f>
        <v>3</v>
      </c>
      <c r="G46" s="2">
        <f>C46-F46</f>
        <v>-74</v>
      </c>
      <c r="H46" s="10">
        <f>B46/$B$7</f>
        <v>7.8724224256363703E-3</v>
      </c>
    </row>
    <row r="47" spans="1:8" x14ac:dyDescent="0.2">
      <c r="A47" s="14" t="s">
        <v>82</v>
      </c>
      <c r="B47" s="2">
        <v>9995.3754590659846</v>
      </c>
      <c r="C47" s="2">
        <v>-49.220858033067998</v>
      </c>
      <c r="D47" s="2">
        <v>14</v>
      </c>
      <c r="E47" s="2">
        <v>5</v>
      </c>
      <c r="F47" s="2">
        <v>9</v>
      </c>
      <c r="G47" s="2">
        <v>-58.220858033067998</v>
      </c>
      <c r="H47" s="10">
        <f>B47/$B$8</f>
        <v>7.7282058162062659E-3</v>
      </c>
    </row>
    <row r="48" spans="1:8" x14ac:dyDescent="0.2">
      <c r="A48" s="14" t="s">
        <v>83</v>
      </c>
      <c r="B48" s="2">
        <v>9955</v>
      </c>
      <c r="C48" s="2">
        <v>-38.067568017429949</v>
      </c>
      <c r="D48" s="2">
        <v>28</v>
      </c>
      <c r="E48" s="2">
        <v>3</v>
      </c>
      <c r="F48" s="2">
        <v>25</v>
      </c>
      <c r="G48" s="2">
        <v>-63.067568017429949</v>
      </c>
      <c r="H48" s="10">
        <f>B48/$B$9</f>
        <v>7.5875194261076214E-3</v>
      </c>
    </row>
    <row r="49" spans="1:8" x14ac:dyDescent="0.2">
      <c r="A49" s="14" t="s">
        <v>84</v>
      </c>
      <c r="B49" s="2">
        <v>9866</v>
      </c>
      <c r="C49" s="2">
        <v>-87.156493484631937</v>
      </c>
      <c r="D49" s="2">
        <v>36</v>
      </c>
      <c r="E49" s="2">
        <v>3</v>
      </c>
      <c r="F49" s="2">
        <v>33</v>
      </c>
      <c r="G49" s="2">
        <v>-120.15649348463194</v>
      </c>
      <c r="H49" s="10">
        <f>B49/$B$10</f>
        <v>7.4504011405925278E-3</v>
      </c>
    </row>
    <row r="50" spans="1:8" x14ac:dyDescent="0.2">
      <c r="A50" s="14" t="s">
        <v>75</v>
      </c>
      <c r="B50" s="2">
        <v>9737.4614687878948</v>
      </c>
      <c r="C50" s="2">
        <v>-127.78167151433809</v>
      </c>
      <c r="D50" s="2">
        <v>33</v>
      </c>
      <c r="E50" s="2">
        <v>5</v>
      </c>
      <c r="F50" s="2">
        <v>28</v>
      </c>
      <c r="G50" s="2">
        <v>-155.78167151433809</v>
      </c>
      <c r="H50" s="10">
        <f>B50/$B$11</f>
        <v>7.3168829382673529E-3</v>
      </c>
    </row>
    <row r="51" spans="1:8" x14ac:dyDescent="0.2">
      <c r="A51" s="14" t="s">
        <v>76</v>
      </c>
      <c r="B51" s="2">
        <v>9595.4757583062201</v>
      </c>
      <c r="C51" s="2">
        <v>-140.341047028498</v>
      </c>
      <c r="D51" s="2">
        <v>32</v>
      </c>
      <c r="E51" s="2">
        <v>6</v>
      </c>
      <c r="F51" s="2">
        <v>26</v>
      </c>
      <c r="G51" s="2">
        <v>-166.341047028498</v>
      </c>
      <c r="H51" s="10">
        <f>B51/$B$12</f>
        <v>7.1863841872233398E-3</v>
      </c>
    </row>
    <row r="52" spans="1:8" x14ac:dyDescent="0.2">
      <c r="A52" s="14" t="s">
        <v>77</v>
      </c>
      <c r="B52" s="2">
        <v>9499.9012053905099</v>
      </c>
      <c r="C52" s="2">
        <v>-93.539304577756411</v>
      </c>
      <c r="D52" s="2">
        <v>43</v>
      </c>
      <c r="E52" s="2">
        <v>4</v>
      </c>
      <c r="F52" s="2">
        <v>39</v>
      </c>
      <c r="G52" s="2">
        <v>-132.53930457775641</v>
      </c>
      <c r="H52" s="10">
        <f>B52/$B$13</f>
        <v>7.0589931433358384E-3</v>
      </c>
    </row>
    <row r="53" spans="1:8" ht="11.25" customHeight="1" x14ac:dyDescent="0.2">
      <c r="A53" s="14" t="s">
        <v>78</v>
      </c>
      <c r="B53" s="2">
        <v>9548.611479786261</v>
      </c>
      <c r="C53" s="2">
        <v>50.163716877621482</v>
      </c>
      <c r="D53" s="2">
        <v>47</v>
      </c>
      <c r="E53" s="2">
        <v>7</v>
      </c>
      <c r="F53" s="2">
        <v>40</v>
      </c>
      <c r="G53" s="2">
        <v>10.163716877621482</v>
      </c>
      <c r="H53" s="10">
        <f>B53/$B$14</f>
        <v>6.9346001020996082E-3</v>
      </c>
    </row>
    <row r="54" spans="1:8" x14ac:dyDescent="0.2">
      <c r="A54" s="14" t="s">
        <v>79</v>
      </c>
      <c r="B54" s="2">
        <v>9545.766927000448</v>
      </c>
      <c r="C54" s="2">
        <v>-1.2299924260260013</v>
      </c>
      <c r="D54" s="2">
        <v>39</v>
      </c>
      <c r="E54" s="2">
        <v>7</v>
      </c>
      <c r="F54" s="2">
        <v>32</v>
      </c>
      <c r="G54" s="2">
        <v>-33.229992426026001</v>
      </c>
      <c r="H54" s="10">
        <f>B54/$B$15</f>
        <v>6.8131004624973754E-3</v>
      </c>
    </row>
    <row r="55" spans="1:8" x14ac:dyDescent="0.2">
      <c r="A55" s="14" t="s">
        <v>80</v>
      </c>
      <c r="B55" s="2">
        <v>9530</v>
      </c>
      <c r="C55" s="2">
        <v>-14.487663935471573</v>
      </c>
      <c r="D55" s="2">
        <v>49</v>
      </c>
      <c r="E55" s="2">
        <v>1</v>
      </c>
      <c r="F55" s="2">
        <v>48</v>
      </c>
      <c r="G55" s="2">
        <v>-62.487663935471573</v>
      </c>
      <c r="H55" s="10">
        <f>B55/$B$16</f>
        <v>6.6946300356367869E-3</v>
      </c>
    </row>
    <row r="56" spans="1:8" x14ac:dyDescent="0.2">
      <c r="A56" s="15" t="s">
        <v>74</v>
      </c>
      <c r="B56" s="7">
        <v>9539</v>
      </c>
      <c r="C56" s="7">
        <f>B56-B55</f>
        <v>9</v>
      </c>
      <c r="D56" s="7">
        <v>22</v>
      </c>
      <c r="E56" s="7">
        <v>6</v>
      </c>
      <c r="F56" s="7">
        <f>D56-E56</f>
        <v>16</v>
      </c>
      <c r="G56" s="7">
        <f>C56-F56</f>
        <v>-7</v>
      </c>
      <c r="H56" s="16">
        <f>B56/$B$17</f>
        <v>6.6071407544705044E-3</v>
      </c>
    </row>
    <row r="57" spans="1:8" x14ac:dyDescent="0.2">
      <c r="A57" s="12" t="s">
        <v>86</v>
      </c>
      <c r="H57" s="10"/>
    </row>
    <row r="58" spans="1:8" x14ac:dyDescent="0.2">
      <c r="A58" s="9" t="s">
        <v>89</v>
      </c>
      <c r="B58" s="2">
        <v>3858</v>
      </c>
      <c r="H58" s="10">
        <f>B58/$B$6</f>
        <v>3.0159899060493347E-3</v>
      </c>
    </row>
    <row r="59" spans="1:8" x14ac:dyDescent="0.2">
      <c r="A59" s="14" t="s">
        <v>81</v>
      </c>
      <c r="B59" s="2">
        <v>3955.2213607620797</v>
      </c>
      <c r="C59" s="2">
        <f>B59-B58</f>
        <v>97.221360762079712</v>
      </c>
      <c r="D59" s="2">
        <v>2</v>
      </c>
      <c r="E59" s="2">
        <v>0</v>
      </c>
      <c r="F59" s="2">
        <f>D59-E59</f>
        <v>2</v>
      </c>
      <c r="G59" s="2">
        <f>C59-F59</f>
        <v>95.221360762079712</v>
      </c>
      <c r="H59" s="10">
        <f>B59/$B$7</f>
        <v>3.0994598187158466E-3</v>
      </c>
    </row>
    <row r="60" spans="1:8" x14ac:dyDescent="0.2">
      <c r="A60" s="14" t="s">
        <v>82</v>
      </c>
      <c r="B60" s="2">
        <v>4431.6090103736151</v>
      </c>
      <c r="C60" s="2">
        <v>478.28623660145604</v>
      </c>
      <c r="D60" s="2">
        <v>14</v>
      </c>
      <c r="E60" s="2">
        <v>2</v>
      </c>
      <c r="F60" s="2">
        <v>12</v>
      </c>
      <c r="G60" s="2">
        <v>466.28623660145604</v>
      </c>
      <c r="H60" s="10">
        <f>B60/$B$8</f>
        <v>3.4264232163542757E-3</v>
      </c>
    </row>
    <row r="61" spans="1:8" x14ac:dyDescent="0.2">
      <c r="A61" s="14" t="s">
        <v>83</v>
      </c>
      <c r="B61" s="2">
        <v>4914</v>
      </c>
      <c r="C61" s="2">
        <v>484.44481330354211</v>
      </c>
      <c r="D61" s="2">
        <v>17</v>
      </c>
      <c r="E61" s="2">
        <v>1</v>
      </c>
      <c r="F61" s="2">
        <v>16</v>
      </c>
      <c r="G61" s="2">
        <v>468.44481330354211</v>
      </c>
      <c r="H61" s="10">
        <f>B61/$B$9</f>
        <v>3.745361171259955E-3</v>
      </c>
    </row>
    <row r="62" spans="1:8" x14ac:dyDescent="0.2">
      <c r="A62" s="14" t="s">
        <v>84</v>
      </c>
      <c r="B62" s="2">
        <v>5372</v>
      </c>
      <c r="C62" s="2">
        <v>459.50238114301828</v>
      </c>
      <c r="D62" s="2">
        <v>17</v>
      </c>
      <c r="E62" s="2">
        <v>2</v>
      </c>
      <c r="F62" s="2">
        <v>15</v>
      </c>
      <c r="G62" s="2">
        <v>444.50238114301828</v>
      </c>
      <c r="H62" s="10">
        <f>B62/$B$10</f>
        <v>4.0567154801604563E-3</v>
      </c>
    </row>
    <row r="63" spans="1:8" x14ac:dyDescent="0.2">
      <c r="A63" s="14" t="s">
        <v>75</v>
      </c>
      <c r="B63" s="2">
        <v>5802.9109070632212</v>
      </c>
      <c r="C63" s="2">
        <v>432.05486377399211</v>
      </c>
      <c r="D63" s="2">
        <v>30</v>
      </c>
      <c r="E63" s="2">
        <v>3</v>
      </c>
      <c r="F63" s="2">
        <v>27</v>
      </c>
      <c r="G63" s="2">
        <v>405.05486377399211</v>
      </c>
      <c r="H63" s="10">
        <f>B63/$B$11</f>
        <v>4.3603992626079858E-3</v>
      </c>
    </row>
    <row r="64" spans="1:8" x14ac:dyDescent="0.2">
      <c r="A64" s="14" t="s">
        <v>76</v>
      </c>
      <c r="B64" s="2">
        <v>6217.7896780110214</v>
      </c>
      <c r="C64" s="2">
        <v>416.4004703282144</v>
      </c>
      <c r="D64" s="2">
        <v>30</v>
      </c>
      <c r="E64" s="2">
        <v>1</v>
      </c>
      <c r="F64" s="2">
        <v>29</v>
      </c>
      <c r="G64" s="2">
        <v>387.4004703282144</v>
      </c>
      <c r="H64" s="10">
        <f>B64/$B$12</f>
        <v>4.6567180770436716E-3</v>
      </c>
    </row>
    <row r="65" spans="1:8" x14ac:dyDescent="0.2">
      <c r="A65" s="14" t="s">
        <v>77</v>
      </c>
      <c r="B65" s="2">
        <v>6656.2360340770101</v>
      </c>
      <c r="C65" s="2">
        <v>440.24129376874771</v>
      </c>
      <c r="D65" s="2">
        <v>23</v>
      </c>
      <c r="E65" s="2">
        <v>0</v>
      </c>
      <c r="F65" s="2">
        <v>23</v>
      </c>
      <c r="G65" s="2">
        <v>417.24129376874771</v>
      </c>
      <c r="H65" s="10">
        <f>B65/$B$13</f>
        <v>4.9459803327547439E-3</v>
      </c>
    </row>
    <row r="66" spans="1:8" x14ac:dyDescent="0.2">
      <c r="A66" s="14" t="s">
        <v>78</v>
      </c>
      <c r="B66" s="2">
        <v>7199.3042116167962</v>
      </c>
      <c r="C66" s="2">
        <v>544.49193779962752</v>
      </c>
      <c r="D66" s="2">
        <v>22</v>
      </c>
      <c r="E66" s="2">
        <v>5</v>
      </c>
      <c r="F66" s="2">
        <v>17</v>
      </c>
      <c r="G66" s="2">
        <v>527.49193779962752</v>
      </c>
      <c r="H66" s="10">
        <f>B66/$B$14</f>
        <v>5.228435131810546E-3</v>
      </c>
    </row>
    <row r="67" spans="1:8" x14ac:dyDescent="0.2">
      <c r="A67" s="14" t="s">
        <v>79</v>
      </c>
      <c r="B67" s="2">
        <v>7712.0476919505945</v>
      </c>
      <c r="C67" s="2">
        <v>514.24431689536505</v>
      </c>
      <c r="D67" s="2">
        <v>24</v>
      </c>
      <c r="E67" s="2">
        <v>0</v>
      </c>
      <c r="F67" s="2">
        <v>24</v>
      </c>
      <c r="G67" s="2">
        <v>490.24431689536505</v>
      </c>
      <c r="H67" s="10">
        <f>B67/$B$15</f>
        <v>5.5043199879740738E-3</v>
      </c>
    </row>
    <row r="68" spans="1:8" x14ac:dyDescent="0.2">
      <c r="A68" s="14" t="s">
        <v>80</v>
      </c>
      <c r="B68" s="2">
        <v>8219</v>
      </c>
      <c r="C68" s="2">
        <v>508.68541389775237</v>
      </c>
      <c r="D68" s="2">
        <v>16</v>
      </c>
      <c r="E68" s="2">
        <v>3</v>
      </c>
      <c r="F68" s="2">
        <v>13</v>
      </c>
      <c r="G68" s="2">
        <v>495.68541389775237</v>
      </c>
      <c r="H68" s="10">
        <f>B68/$B$16</f>
        <v>5.7736793560229545E-3</v>
      </c>
    </row>
    <row r="69" spans="1:8" x14ac:dyDescent="0.2">
      <c r="A69" s="15" t="s">
        <v>74</v>
      </c>
      <c r="B69" s="7">
        <v>8622</v>
      </c>
      <c r="C69" s="7">
        <f>B69-B68</f>
        <v>403</v>
      </c>
      <c r="D69" s="7">
        <v>9</v>
      </c>
      <c r="E69" s="7">
        <v>3</v>
      </c>
      <c r="F69" s="7">
        <f>D69-E69</f>
        <v>6</v>
      </c>
      <c r="G69" s="7">
        <f>C69-F69</f>
        <v>397</v>
      </c>
      <c r="H69" s="16">
        <f>B69/$B$17</f>
        <v>5.971985279908238E-3</v>
      </c>
    </row>
    <row r="70" spans="1:8" x14ac:dyDescent="0.2">
      <c r="A70" s="12" t="s">
        <v>85</v>
      </c>
      <c r="H70" s="10"/>
    </row>
    <row r="71" spans="1:8" x14ac:dyDescent="0.2">
      <c r="A71" s="9" t="s">
        <v>91</v>
      </c>
      <c r="B71" s="2">
        <v>11840</v>
      </c>
      <c r="H71" s="10">
        <f>B71/$B$6</f>
        <v>9.2559151082488647E-3</v>
      </c>
    </row>
    <row r="72" spans="1:8" x14ac:dyDescent="0.2">
      <c r="A72" s="14" t="s">
        <v>81</v>
      </c>
      <c r="B72" s="2">
        <v>11695</v>
      </c>
      <c r="C72" s="2">
        <f>B72-B71</f>
        <v>-145</v>
      </c>
      <c r="D72" s="2">
        <v>13</v>
      </c>
      <c r="E72" s="2">
        <v>1</v>
      </c>
      <c r="F72" s="2">
        <f>D72-E72</f>
        <v>12</v>
      </c>
      <c r="G72" s="2">
        <f>C72-F72</f>
        <v>-157</v>
      </c>
      <c r="H72" s="10">
        <f>B72/$B$7</f>
        <v>9.1646406796553198E-3</v>
      </c>
    </row>
    <row r="73" spans="1:8" x14ac:dyDescent="0.2">
      <c r="A73" s="14" t="s">
        <v>82</v>
      </c>
      <c r="B73" s="2">
        <v>11390.732758896771</v>
      </c>
      <c r="C73" s="2">
        <v>-314.12827083739103</v>
      </c>
      <c r="D73" s="2">
        <v>52</v>
      </c>
      <c r="E73" s="2">
        <v>7</v>
      </c>
      <c r="F73" s="2">
        <v>45</v>
      </c>
      <c r="G73" s="2">
        <v>-359.12827083739103</v>
      </c>
      <c r="H73" s="10">
        <f>B73/$B$8</f>
        <v>8.8070655793437511E-3</v>
      </c>
    </row>
    <row r="74" spans="1:8" x14ac:dyDescent="0.2">
      <c r="A74" s="14" t="s">
        <v>83</v>
      </c>
      <c r="B74" s="2">
        <v>11097</v>
      </c>
      <c r="C74" s="2">
        <v>-302.05884712946317</v>
      </c>
      <c r="D74" s="2">
        <v>40</v>
      </c>
      <c r="E74" s="2">
        <v>5</v>
      </c>
      <c r="F74" s="2">
        <v>35</v>
      </c>
      <c r="G74" s="2">
        <v>-337.05884712946317</v>
      </c>
      <c r="H74" s="10">
        <f>B74/$B$9</f>
        <v>8.4579309966364927E-3</v>
      </c>
    </row>
    <row r="75" spans="1:8" x14ac:dyDescent="0.2">
      <c r="A75" s="14" t="s">
        <v>84</v>
      </c>
      <c r="B75" s="2">
        <v>10750</v>
      </c>
      <c r="C75" s="2">
        <v>-356.29639294914887</v>
      </c>
      <c r="D75" s="2">
        <v>49</v>
      </c>
      <c r="E75" s="2">
        <v>4</v>
      </c>
      <c r="F75" s="2">
        <v>45</v>
      </c>
      <c r="G75" s="2">
        <v>-401.29639294914887</v>
      </c>
      <c r="H75" s="10">
        <f>B75/$B$10</f>
        <v>8.1179619158088055E-3</v>
      </c>
    </row>
    <row r="76" spans="1:8" x14ac:dyDescent="0.2">
      <c r="A76" s="14" t="s">
        <v>75</v>
      </c>
      <c r="B76" s="2">
        <v>10361.333330887293</v>
      </c>
      <c r="C76" s="2">
        <v>-397.67020658945512</v>
      </c>
      <c r="D76" s="2">
        <v>56</v>
      </c>
      <c r="E76" s="2">
        <v>2</v>
      </c>
      <c r="F76" s="2">
        <v>54</v>
      </c>
      <c r="G76" s="2">
        <v>-451.67020658945512</v>
      </c>
      <c r="H76" s="10">
        <f>B76/$B$11</f>
        <v>7.7856701471402208E-3</v>
      </c>
    </row>
    <row r="77" spans="1:8" x14ac:dyDescent="0.2">
      <c r="A77" s="14" t="s">
        <v>76</v>
      </c>
      <c r="B77" s="2">
        <v>9962.9737140673242</v>
      </c>
      <c r="C77" s="2">
        <v>-406.76122749752176</v>
      </c>
      <c r="D77" s="2">
        <v>70</v>
      </c>
      <c r="E77" s="2">
        <v>4</v>
      </c>
      <c r="F77" s="2">
        <v>66</v>
      </c>
      <c r="G77" s="2">
        <v>-472.76122749752176</v>
      </c>
      <c r="H77" s="10">
        <f>B77/$B$12</f>
        <v>7.4616161365961848E-3</v>
      </c>
    </row>
    <row r="78" spans="1:8" x14ac:dyDescent="0.2">
      <c r="A78" s="14" t="s">
        <v>77</v>
      </c>
      <c r="B78" s="2">
        <v>9616.02382217987</v>
      </c>
      <c r="C78" s="2">
        <v>-355.08198890776475</v>
      </c>
      <c r="D78" s="2">
        <v>56</v>
      </c>
      <c r="E78" s="2">
        <v>5</v>
      </c>
      <c r="F78" s="2">
        <v>51</v>
      </c>
      <c r="G78" s="2">
        <v>-406.08198890776475</v>
      </c>
      <c r="H78" s="10">
        <f>B78/$B$13</f>
        <v>7.1452791728407756E-3</v>
      </c>
    </row>
    <row r="79" spans="1:8" x14ac:dyDescent="0.2">
      <c r="A79" s="14" t="s">
        <v>78</v>
      </c>
      <c r="B79" s="2">
        <v>9413.3765294360674</v>
      </c>
      <c r="C79" s="2">
        <v>-212.42644354176809</v>
      </c>
      <c r="D79" s="2">
        <v>59</v>
      </c>
      <c r="E79" s="2">
        <v>2</v>
      </c>
      <c r="F79" s="2">
        <v>57</v>
      </c>
      <c r="G79" s="2">
        <v>-269.42644354176809</v>
      </c>
      <c r="H79" s="10">
        <f>B79/$B$14</f>
        <v>6.8363868380568573E-3</v>
      </c>
    </row>
    <row r="80" spans="1:8" x14ac:dyDescent="0.2">
      <c r="A80" s="14" t="s">
        <v>79</v>
      </c>
      <c r="B80" s="2">
        <v>9155.6739428776018</v>
      </c>
      <c r="C80" s="2">
        <v>-267.07694099050059</v>
      </c>
      <c r="D80" s="2">
        <v>79</v>
      </c>
      <c r="E80" s="2">
        <v>6</v>
      </c>
      <c r="F80" s="2">
        <v>73</v>
      </c>
      <c r="G80" s="2">
        <v>-340.07694099050059</v>
      </c>
      <c r="H80" s="10">
        <f>B80/$B$15</f>
        <v>6.5346793873895335E-3</v>
      </c>
    </row>
    <row r="81" spans="1:11" x14ac:dyDescent="0.2">
      <c r="A81" s="14" t="s">
        <v>80</v>
      </c>
      <c r="B81" s="2">
        <v>8883</v>
      </c>
      <c r="C81" s="2">
        <v>-282.33277356361577</v>
      </c>
      <c r="D81" s="2">
        <v>63</v>
      </c>
      <c r="E81" s="2">
        <v>6</v>
      </c>
      <c r="F81" s="2">
        <v>57</v>
      </c>
      <c r="G81" s="2">
        <v>-339.33277356361577</v>
      </c>
      <c r="H81" s="10">
        <f>B81/$B$16</f>
        <v>6.2401257719372069E-3</v>
      </c>
    </row>
    <row r="82" spans="1:11" x14ac:dyDescent="0.2">
      <c r="A82" s="15" t="s">
        <v>74</v>
      </c>
      <c r="B82" s="7">
        <v>8696</v>
      </c>
      <c r="C82" s="7">
        <f>B82-B81</f>
        <v>-187</v>
      </c>
      <c r="D82" s="7">
        <v>41</v>
      </c>
      <c r="E82" s="7">
        <v>5</v>
      </c>
      <c r="F82" s="7">
        <f>D82-E82</f>
        <v>36</v>
      </c>
      <c r="G82" s="7">
        <f>C82-F82</f>
        <v>-223</v>
      </c>
      <c r="H82" s="16">
        <f>B82/$B$17</f>
        <v>6.0232410106798931E-3</v>
      </c>
    </row>
    <row r="83" spans="1:11" x14ac:dyDescent="0.2">
      <c r="A83" s="12" t="s">
        <v>94</v>
      </c>
      <c r="H83" s="10"/>
    </row>
    <row r="84" spans="1:11" x14ac:dyDescent="0.2">
      <c r="A84" s="13" t="s">
        <v>73</v>
      </c>
      <c r="B84" s="2">
        <v>681590</v>
      </c>
      <c r="H84" s="10">
        <f>B84/$B$6</f>
        <v>0.53283270089791757</v>
      </c>
      <c r="K84" s="38"/>
    </row>
    <row r="85" spans="1:11" x14ac:dyDescent="0.2">
      <c r="A85" s="14" t="s">
        <v>81</v>
      </c>
      <c r="B85" s="2">
        <v>675824</v>
      </c>
      <c r="C85" s="2">
        <f>B85-B84</f>
        <v>-5766</v>
      </c>
      <c r="D85" s="2">
        <v>2517</v>
      </c>
      <c r="E85" s="2">
        <v>1595</v>
      </c>
      <c r="F85" s="2">
        <f>D85-E85</f>
        <v>922</v>
      </c>
      <c r="G85" s="2">
        <f>C85-F85</f>
        <v>-6688</v>
      </c>
      <c r="H85" s="10">
        <f>B85/$B$7</f>
        <v>0.52960103657010493</v>
      </c>
    </row>
    <row r="86" spans="1:11" x14ac:dyDescent="0.2">
      <c r="A86" s="14" t="s">
        <v>82</v>
      </c>
      <c r="B86" s="2">
        <v>668512.59758684714</v>
      </c>
      <c r="C86" s="2">
        <v>-7367.1325398093322</v>
      </c>
      <c r="D86" s="2">
        <v>10429</v>
      </c>
      <c r="E86" s="2">
        <v>6427</v>
      </c>
      <c r="F86" s="2">
        <v>4002</v>
      </c>
      <c r="G86" s="2">
        <v>-11369.132539809332</v>
      </c>
      <c r="H86" s="10">
        <f>B86/$B$8</f>
        <v>0.51687932744855636</v>
      </c>
      <c r="K86" s="38"/>
    </row>
    <row r="87" spans="1:11" x14ac:dyDescent="0.2">
      <c r="A87" s="14" t="s">
        <v>83</v>
      </c>
      <c r="B87" s="2">
        <v>661884</v>
      </c>
      <c r="C87" s="2">
        <v>-6631.2562016501324</v>
      </c>
      <c r="D87" s="2">
        <v>9280</v>
      </c>
      <c r="E87" s="2">
        <v>6205</v>
      </c>
      <c r="F87" s="2">
        <v>3075</v>
      </c>
      <c r="G87" s="2">
        <v>-9706.2562016501324</v>
      </c>
      <c r="H87" s="10">
        <f>B87/$B$9</f>
        <v>0.50447591238873102</v>
      </c>
    </row>
    <row r="88" spans="1:11" x14ac:dyDescent="0.2">
      <c r="A88" s="14" t="s">
        <v>84</v>
      </c>
      <c r="B88" s="2">
        <v>652019</v>
      </c>
      <c r="C88" s="2">
        <v>-9887.6965463174274</v>
      </c>
      <c r="D88" s="2">
        <v>8700</v>
      </c>
      <c r="E88" s="2">
        <v>6176</v>
      </c>
      <c r="F88" s="2">
        <v>2524</v>
      </c>
      <c r="G88" s="2">
        <v>-12411.696546317427</v>
      </c>
      <c r="H88" s="10">
        <f>B88/$B$10</f>
        <v>0.49237817771011549</v>
      </c>
    </row>
    <row r="89" spans="1:11" x14ac:dyDescent="0.2">
      <c r="A89" s="14" t="s">
        <v>75</v>
      </c>
      <c r="B89" s="2">
        <v>639560.71785265952</v>
      </c>
      <c r="C89" s="2">
        <v>-12527.205875063897</v>
      </c>
      <c r="D89" s="2">
        <v>8124</v>
      </c>
      <c r="E89" s="2">
        <v>6336</v>
      </c>
      <c r="F89" s="2">
        <v>1788</v>
      </c>
      <c r="G89" s="2">
        <v>-14315.205875063897</v>
      </c>
      <c r="H89" s="10">
        <f>B89/$B$11</f>
        <v>0.48057606383778106</v>
      </c>
    </row>
    <row r="90" spans="1:11" x14ac:dyDescent="0.2">
      <c r="A90" s="14" t="s">
        <v>76</v>
      </c>
      <c r="B90" s="2">
        <v>626300.67887990596</v>
      </c>
      <c r="C90" s="2">
        <v>-13284.788915782236</v>
      </c>
      <c r="D90" s="2">
        <v>7732</v>
      </c>
      <c r="E90" s="2">
        <v>6177</v>
      </c>
      <c r="F90" s="2">
        <v>1555</v>
      </c>
      <c r="G90" s="2">
        <v>-14839.788915782236</v>
      </c>
      <c r="H90" s="10">
        <f>B90/$B$12</f>
        <v>0.46905827376549802</v>
      </c>
    </row>
    <row r="91" spans="1:11" x14ac:dyDescent="0.2">
      <c r="A91" s="14" t="s">
        <v>77</v>
      </c>
      <c r="B91" s="2">
        <v>616121.16482386307</v>
      </c>
      <c r="C91" s="2">
        <v>-10180.568039582227</v>
      </c>
      <c r="D91" s="2">
        <v>7320</v>
      </c>
      <c r="E91" s="2">
        <v>6134</v>
      </c>
      <c r="F91" s="2">
        <v>1186</v>
      </c>
      <c r="G91" s="2">
        <v>-11366.568039582227</v>
      </c>
      <c r="H91" s="10">
        <f>B91/$B$13</f>
        <v>0.457814769219693</v>
      </c>
    </row>
    <row r="92" spans="1:11" x14ac:dyDescent="0.2">
      <c r="A92" s="14" t="s">
        <v>78</v>
      </c>
      <c r="B92" s="2">
        <v>615271.54170909431</v>
      </c>
      <c r="C92" s="2">
        <v>-902.22089537605643</v>
      </c>
      <c r="D92" s="2">
        <v>7202</v>
      </c>
      <c r="E92" s="2">
        <v>5978</v>
      </c>
      <c r="F92" s="2">
        <v>1224</v>
      </c>
      <c r="G92" s="2">
        <v>-2126.2208953760564</v>
      </c>
      <c r="H92" s="10">
        <f>B92/$B$14</f>
        <v>0.4468358677056965</v>
      </c>
    </row>
    <row r="93" spans="1:11" x14ac:dyDescent="0.2">
      <c r="A93" s="14" t="s">
        <v>79</v>
      </c>
      <c r="B93" s="2">
        <v>611032.63447364245</v>
      </c>
      <c r="C93" s="2">
        <v>-4277.861345626181</v>
      </c>
      <c r="D93" s="2">
        <v>7371</v>
      </c>
      <c r="E93" s="2">
        <v>6055</v>
      </c>
      <c r="F93" s="2">
        <v>1316</v>
      </c>
      <c r="G93" s="2">
        <v>-5593.861345626181</v>
      </c>
      <c r="H93" s="10">
        <f>B93/$B$15</f>
        <v>0.43611233716152598</v>
      </c>
    </row>
    <row r="94" spans="1:11" x14ac:dyDescent="0.2">
      <c r="A94" s="14" t="s">
        <v>80</v>
      </c>
      <c r="B94" s="2">
        <v>605904</v>
      </c>
      <c r="C94" s="2">
        <v>-5166.9392556179082</v>
      </c>
      <c r="D94" s="2">
        <v>6809</v>
      </c>
      <c r="E94" s="2">
        <v>6125</v>
      </c>
      <c r="F94" s="2">
        <v>684</v>
      </c>
      <c r="G94" s="2">
        <v>-5850.9392556179082</v>
      </c>
      <c r="H94" s="10">
        <f>B94/$B$16</f>
        <v>0.42563516443992361</v>
      </c>
    </row>
    <row r="95" spans="1:11" x14ac:dyDescent="0.2">
      <c r="A95" s="15" t="s">
        <v>74</v>
      </c>
      <c r="B95" s="7">
        <v>603389</v>
      </c>
      <c r="C95" s="7">
        <f>B95-B94</f>
        <v>-2515</v>
      </c>
      <c r="D95" s="7">
        <v>4974</v>
      </c>
      <c r="E95" s="7">
        <v>4449</v>
      </c>
      <c r="F95" s="7">
        <f>D95-E95</f>
        <v>525</v>
      </c>
      <c r="G95" s="7">
        <f>C95-F95</f>
        <v>-3040</v>
      </c>
      <c r="H95" s="16">
        <f>B95/$B$17</f>
        <v>0.41793438019700208</v>
      </c>
      <c r="J95" s="38"/>
      <c r="K95" s="38"/>
    </row>
    <row r="96" spans="1:11" x14ac:dyDescent="0.2">
      <c r="A96" s="12" t="s">
        <v>95</v>
      </c>
      <c r="H96" s="10"/>
      <c r="J96" s="38"/>
    </row>
    <row r="97" spans="1:11" x14ac:dyDescent="0.2">
      <c r="A97" s="17" t="s">
        <v>96</v>
      </c>
      <c r="B97" s="2">
        <v>223625</v>
      </c>
      <c r="H97" s="10">
        <f>B97/$B$6</f>
        <v>0.17481875135828992</v>
      </c>
      <c r="J97" s="38"/>
      <c r="K97" s="38"/>
    </row>
    <row r="98" spans="1:11" x14ac:dyDescent="0.2">
      <c r="A98" s="14" t="s">
        <v>81</v>
      </c>
      <c r="B98" s="2">
        <v>222344</v>
      </c>
      <c r="C98" s="2">
        <f>B98-B97</f>
        <v>-1281</v>
      </c>
      <c r="D98" s="2">
        <v>1159</v>
      </c>
      <c r="E98" s="2">
        <v>515</v>
      </c>
      <c r="F98" s="2">
        <f>D98-E98</f>
        <v>644</v>
      </c>
      <c r="G98" s="2">
        <f>C98-F98</f>
        <v>-1925</v>
      </c>
      <c r="H98" s="10">
        <f>B98/$B$7</f>
        <v>0.17423709852734354</v>
      </c>
      <c r="J98" s="38"/>
    </row>
    <row r="99" spans="1:11" x14ac:dyDescent="0.2">
      <c r="A99" s="14" t="s">
        <v>82</v>
      </c>
      <c r="B99" s="2">
        <v>222392.68827656048</v>
      </c>
      <c r="C99" s="2">
        <v>43.783251722576097</v>
      </c>
      <c r="D99" s="2">
        <v>4759</v>
      </c>
      <c r="E99" s="2">
        <v>1957</v>
      </c>
      <c r="F99" s="2">
        <v>2802</v>
      </c>
      <c r="G99" s="2">
        <v>-2758.2167482774239</v>
      </c>
      <c r="H99" s="10">
        <f>B99/$B$8</f>
        <v>0.17194916529741494</v>
      </c>
    </row>
    <row r="100" spans="1:11" x14ac:dyDescent="0.2">
      <c r="A100" s="14" t="s">
        <v>83</v>
      </c>
      <c r="B100" s="2">
        <v>222674</v>
      </c>
      <c r="C100" s="2">
        <v>294.65272358534276</v>
      </c>
      <c r="D100" s="2">
        <v>4946</v>
      </c>
      <c r="E100" s="2">
        <v>2121</v>
      </c>
      <c r="F100" s="2">
        <v>2825</v>
      </c>
      <c r="G100" s="2">
        <v>-2530.3472764146572</v>
      </c>
      <c r="H100" s="10">
        <f>B100/$B$9</f>
        <v>0.16971806134496117</v>
      </c>
    </row>
    <row r="101" spans="1:11" x14ac:dyDescent="0.2">
      <c r="A101" s="14" t="s">
        <v>84</v>
      </c>
      <c r="B101" s="2">
        <v>221863</v>
      </c>
      <c r="C101" s="2">
        <v>-804.5723427151097</v>
      </c>
      <c r="D101" s="2">
        <v>4625</v>
      </c>
      <c r="E101" s="2">
        <v>2137</v>
      </c>
      <c r="F101" s="2">
        <v>2488</v>
      </c>
      <c r="G101" s="2">
        <v>-3292.5723427151097</v>
      </c>
      <c r="H101" s="10">
        <f>B101/$B$10</f>
        <v>0.16754189623507806</v>
      </c>
    </row>
    <row r="102" spans="1:11" x14ac:dyDescent="0.2">
      <c r="A102" s="14" t="s">
        <v>75</v>
      </c>
      <c r="B102" s="2">
        <v>220143.3147801224</v>
      </c>
      <c r="C102" s="2">
        <v>-1729.7684514225693</v>
      </c>
      <c r="D102" s="2">
        <v>4468</v>
      </c>
      <c r="E102" s="2">
        <v>2163</v>
      </c>
      <c r="F102" s="2">
        <v>2305</v>
      </c>
      <c r="G102" s="2">
        <v>-4034.7684514225693</v>
      </c>
      <c r="H102" s="10">
        <f>B102/$B$11</f>
        <v>0.16541917716967378</v>
      </c>
    </row>
    <row r="103" spans="1:11" x14ac:dyDescent="0.2">
      <c r="A103" s="14" t="s">
        <v>76</v>
      </c>
      <c r="B103" s="2">
        <v>218106.39452022963</v>
      </c>
      <c r="C103" s="2">
        <v>-2032.1181927874568</v>
      </c>
      <c r="D103" s="2">
        <v>4114</v>
      </c>
      <c r="E103" s="2">
        <v>2194</v>
      </c>
      <c r="F103" s="2">
        <v>1920</v>
      </c>
      <c r="G103" s="2">
        <v>-3952.1181927874568</v>
      </c>
      <c r="H103" s="10">
        <f>B103/$B$12</f>
        <v>0.16334743416507241</v>
      </c>
    </row>
    <row r="104" spans="1:11" x14ac:dyDescent="0.2">
      <c r="A104" s="14" t="s">
        <v>77</v>
      </c>
      <c r="B104" s="2">
        <v>217109.12519533068</v>
      </c>
      <c r="C104" s="2">
        <v>-983.97112193136127</v>
      </c>
      <c r="D104" s="2">
        <v>3767</v>
      </c>
      <c r="E104" s="2">
        <v>2118</v>
      </c>
      <c r="F104" s="2">
        <v>1649</v>
      </c>
      <c r="G104" s="2">
        <v>-2632.9711219313613</v>
      </c>
      <c r="H104" s="10">
        <f>B104/$B$13</f>
        <v>0.16132502780553731</v>
      </c>
    </row>
    <row r="105" spans="1:11" x14ac:dyDescent="0.2">
      <c r="A105" s="14" t="s">
        <v>78</v>
      </c>
      <c r="B105" s="2">
        <v>219417.59926703657</v>
      </c>
      <c r="C105" s="2">
        <v>2305.0200959334325</v>
      </c>
      <c r="D105" s="2">
        <v>3696</v>
      </c>
      <c r="E105" s="2">
        <v>2105</v>
      </c>
      <c r="F105" s="2">
        <v>1591</v>
      </c>
      <c r="G105" s="2">
        <v>714.02009593343246</v>
      </c>
      <c r="H105" s="10">
        <f>B105/$B$14</f>
        <v>0.15935021646871969</v>
      </c>
    </row>
    <row r="106" spans="1:11" x14ac:dyDescent="0.2">
      <c r="A106" s="14" t="s">
        <v>79</v>
      </c>
      <c r="B106" s="2">
        <v>220561.46463443662</v>
      </c>
      <c r="C106" s="2">
        <v>1144.7720666136011</v>
      </c>
      <c r="D106" s="2">
        <v>3518</v>
      </c>
      <c r="E106" s="2">
        <v>2093</v>
      </c>
      <c r="F106" s="2">
        <v>1425</v>
      </c>
      <c r="G106" s="2">
        <v>-280.22793338639895</v>
      </c>
      <c r="H106" s="10">
        <f>B106/$B$15</f>
        <v>0.1574213395530884</v>
      </c>
    </row>
    <row r="107" spans="1:11" x14ac:dyDescent="0.2">
      <c r="A107" s="14" t="s">
        <v>80</v>
      </c>
      <c r="B107" s="2">
        <v>221411</v>
      </c>
      <c r="C107" s="2">
        <v>850.58018004838959</v>
      </c>
      <c r="D107" s="2">
        <v>3389</v>
      </c>
      <c r="E107" s="2">
        <v>2074</v>
      </c>
      <c r="F107" s="2">
        <v>1315</v>
      </c>
      <c r="G107" s="2">
        <v>-464.41981995161041</v>
      </c>
      <c r="H107" s="10">
        <f>B107/$B$16</f>
        <v>0.15553669788251592</v>
      </c>
    </row>
    <row r="108" spans="1:11" x14ac:dyDescent="0.2">
      <c r="A108" s="15" t="s">
        <v>74</v>
      </c>
      <c r="B108" s="7">
        <v>222555</v>
      </c>
      <c r="C108" s="7">
        <f>B108-B107</f>
        <v>1144</v>
      </c>
      <c r="D108" s="7">
        <v>2523</v>
      </c>
      <c r="E108" s="7">
        <v>1514</v>
      </c>
      <c r="F108" s="7">
        <f>D108-E108</f>
        <v>1009</v>
      </c>
      <c r="G108" s="7">
        <f>C108-F108</f>
        <v>135</v>
      </c>
      <c r="H108" s="16">
        <f>B108/$B$17</f>
        <v>0.1541516102957525</v>
      </c>
      <c r="I108" s="38"/>
      <c r="K108" s="38"/>
    </row>
    <row r="109" spans="1:11" x14ac:dyDescent="0.2">
      <c r="A109" s="12" t="s">
        <v>98</v>
      </c>
      <c r="H109" s="10"/>
    </row>
    <row r="110" spans="1:11" x14ac:dyDescent="0.2">
      <c r="A110" s="9" t="s">
        <v>97</v>
      </c>
      <c r="B110" s="2">
        <v>6780</v>
      </c>
      <c r="H110" s="10">
        <f>B110/$B$6</f>
        <v>5.3002621988114283E-3</v>
      </c>
      <c r="I110" s="38"/>
      <c r="K110" s="38"/>
    </row>
    <row r="111" spans="1:11" x14ac:dyDescent="0.2">
      <c r="A111" s="14" t="s">
        <v>81</v>
      </c>
      <c r="B111" s="2">
        <v>6968</v>
      </c>
      <c r="C111" s="2">
        <f>B111-B110</f>
        <v>188</v>
      </c>
      <c r="D111" s="2">
        <v>32</v>
      </c>
      <c r="E111" s="2">
        <v>4</v>
      </c>
      <c r="F111" s="2">
        <f>D111-E111</f>
        <v>28</v>
      </c>
      <c r="G111" s="2">
        <f>C111-F111</f>
        <v>160</v>
      </c>
      <c r="H111" s="10">
        <f>B111/$B$7</f>
        <v>5.4603861698023321E-3</v>
      </c>
    </row>
    <row r="112" spans="1:11" x14ac:dyDescent="0.2">
      <c r="A112" s="14" t="s">
        <v>82</v>
      </c>
      <c r="B112" s="2">
        <v>7875.09906996672</v>
      </c>
      <c r="C112" s="2">
        <v>886.70446089024426</v>
      </c>
      <c r="D112" s="2">
        <v>102</v>
      </c>
      <c r="E112" s="2">
        <v>15</v>
      </c>
      <c r="F112" s="2">
        <v>87</v>
      </c>
      <c r="G112" s="2">
        <v>799.70446089024426</v>
      </c>
      <c r="H112" s="10">
        <f>B112/$B$8</f>
        <v>6.0888544592405383E-3</v>
      </c>
    </row>
    <row r="113" spans="1:11" x14ac:dyDescent="0.2">
      <c r="A113" s="14" t="s">
        <v>83</v>
      </c>
      <c r="B113" s="2">
        <v>8793</v>
      </c>
      <c r="C113" s="2">
        <v>897.70445298805225</v>
      </c>
      <c r="D113" s="2">
        <v>102</v>
      </c>
      <c r="E113" s="2">
        <v>12</v>
      </c>
      <c r="F113" s="2">
        <v>90</v>
      </c>
      <c r="G113" s="2">
        <v>807.70445298805225</v>
      </c>
      <c r="H113" s="10">
        <f>B113/$B$9</f>
        <v>6.7018642203680884E-3</v>
      </c>
    </row>
    <row r="114" spans="1:11" x14ac:dyDescent="0.2">
      <c r="A114" s="14" t="s">
        <v>84</v>
      </c>
      <c r="B114" s="2">
        <v>9667</v>
      </c>
      <c r="C114" s="2">
        <v>853.29290675463926</v>
      </c>
      <c r="D114" s="2">
        <v>105</v>
      </c>
      <c r="E114" s="2">
        <v>23</v>
      </c>
      <c r="F114" s="2">
        <v>82</v>
      </c>
      <c r="G114" s="2">
        <v>771.29290675463926</v>
      </c>
      <c r="H114" s="10">
        <f>B114/$B$10</f>
        <v>7.3001244502440676E-3</v>
      </c>
    </row>
    <row r="115" spans="1:11" x14ac:dyDescent="0.2">
      <c r="A115" s="14" t="s">
        <v>75</v>
      </c>
      <c r="B115" s="2">
        <v>10491.345681942241</v>
      </c>
      <c r="C115" s="2">
        <v>803.94646502909382</v>
      </c>
      <c r="D115" s="2">
        <v>85</v>
      </c>
      <c r="E115" s="2">
        <v>26</v>
      </c>
      <c r="F115" s="2">
        <v>59</v>
      </c>
      <c r="G115" s="2">
        <v>744.94646502909382</v>
      </c>
      <c r="H115" s="10">
        <f>B115/$B$11</f>
        <v>7.883363489111039E-3</v>
      </c>
    </row>
    <row r="116" spans="1:11" x14ac:dyDescent="0.2">
      <c r="A116" s="14" t="s">
        <v>76</v>
      </c>
      <c r="B116" s="2">
        <v>11286.298799412754</v>
      </c>
      <c r="C116" s="2">
        <v>775.42640811481579</v>
      </c>
      <c r="D116" s="2">
        <v>91</v>
      </c>
      <c r="E116" s="2">
        <v>25</v>
      </c>
      <c r="F116" s="2">
        <v>66</v>
      </c>
      <c r="G116" s="2">
        <v>709.42640811481579</v>
      </c>
      <c r="H116" s="10">
        <f>B116/$B$12</f>
        <v>8.4527001336194927E-3</v>
      </c>
    </row>
    <row r="117" spans="1:11" x14ac:dyDescent="0.2">
      <c r="A117" s="14" t="s">
        <v>77</v>
      </c>
      <c r="B117" s="2">
        <v>12123.493325178673</v>
      </c>
      <c r="C117" s="2">
        <v>817.88069113817255</v>
      </c>
      <c r="D117" s="2">
        <v>95</v>
      </c>
      <c r="E117" s="2">
        <v>29</v>
      </c>
      <c r="F117" s="2">
        <v>66</v>
      </c>
      <c r="G117" s="2">
        <v>751.88069113817255</v>
      </c>
      <c r="H117" s="10">
        <f>B117/$B$13</f>
        <v>9.0084785520878653E-3</v>
      </c>
    </row>
    <row r="118" spans="1:11" x14ac:dyDescent="0.2">
      <c r="A118" s="14" t="s">
        <v>78</v>
      </c>
      <c r="B118" s="2">
        <v>13151.512768966742</v>
      </c>
      <c r="C118" s="2">
        <v>1005.682842766184</v>
      </c>
      <c r="D118" s="2">
        <v>83</v>
      </c>
      <c r="E118" s="2">
        <v>27</v>
      </c>
      <c r="F118" s="2">
        <v>56</v>
      </c>
      <c r="G118" s="2">
        <v>949.68284276618397</v>
      </c>
      <c r="H118" s="10">
        <f>B118/$B$14</f>
        <v>9.5511773605519591E-3</v>
      </c>
    </row>
    <row r="119" spans="1:11" x14ac:dyDescent="0.2">
      <c r="A119" s="14" t="s">
        <v>79</v>
      </c>
      <c r="B119" s="2">
        <v>14124.742639222954</v>
      </c>
      <c r="C119" s="2">
        <v>951.53687850542883</v>
      </c>
      <c r="D119" s="2">
        <v>85</v>
      </c>
      <c r="E119" s="2">
        <v>28</v>
      </c>
      <c r="F119" s="2">
        <v>57</v>
      </c>
      <c r="G119" s="2">
        <v>894.53687850542883</v>
      </c>
      <c r="H119" s="10">
        <f>B119/$B$15</f>
        <v>1.0081252909679574E-2</v>
      </c>
    </row>
    <row r="120" spans="1:11" x14ac:dyDescent="0.2">
      <c r="A120" s="14" t="s">
        <v>80</v>
      </c>
      <c r="B120" s="2">
        <v>15088</v>
      </c>
      <c r="C120" s="2">
        <v>941.72098810603347</v>
      </c>
      <c r="D120" s="2">
        <v>117</v>
      </c>
      <c r="E120" s="2">
        <v>23</v>
      </c>
      <c r="F120" s="2">
        <v>94</v>
      </c>
      <c r="G120" s="2">
        <v>847.72098810603347</v>
      </c>
      <c r="H120" s="10">
        <f>B120/$B$16</f>
        <v>1.0599011330292533E-2</v>
      </c>
    </row>
    <row r="121" spans="1:11" x14ac:dyDescent="0.2">
      <c r="A121" s="15" t="s">
        <v>74</v>
      </c>
      <c r="B121" s="7">
        <v>15852</v>
      </c>
      <c r="C121" s="7">
        <f>B121-B120</f>
        <v>764</v>
      </c>
      <c r="D121" s="7">
        <v>46</v>
      </c>
      <c r="E121" s="7">
        <v>27</v>
      </c>
      <c r="F121" s="7">
        <f>D121-E121</f>
        <v>19</v>
      </c>
      <c r="G121" s="7">
        <f>C121-F121</f>
        <v>745</v>
      </c>
      <c r="H121" s="16">
        <f>B121/$B$17</f>
        <v>1.097980870530102E-2</v>
      </c>
      <c r="J121" s="38"/>
      <c r="K121" s="38"/>
    </row>
    <row r="122" spans="1:11" x14ac:dyDescent="0.2">
      <c r="A122" s="12" t="s">
        <v>99</v>
      </c>
      <c r="H122" s="10"/>
    </row>
    <row r="123" spans="1:11" x14ac:dyDescent="0.2">
      <c r="A123" s="9" t="s">
        <v>100</v>
      </c>
      <c r="B123" s="2">
        <v>185383</v>
      </c>
      <c r="H123" s="10">
        <f>B123/$B$6</f>
        <v>0.14492308365815029</v>
      </c>
      <c r="I123" s="38"/>
    </row>
    <row r="124" spans="1:11" x14ac:dyDescent="0.2">
      <c r="A124" s="14" t="s">
        <v>81</v>
      </c>
      <c r="B124" s="2">
        <v>187894</v>
      </c>
      <c r="C124" s="2">
        <f>B124-B123</f>
        <v>2511</v>
      </c>
      <c r="D124" s="2">
        <v>950</v>
      </c>
      <c r="E124" s="2">
        <v>147</v>
      </c>
      <c r="F124" s="2">
        <f>D124-E124</f>
        <v>803</v>
      </c>
      <c r="G124" s="2">
        <f>C124-F124</f>
        <v>1708</v>
      </c>
      <c r="H124" s="10">
        <f>B124/$B$7</f>
        <v>0.14724078630723872</v>
      </c>
    </row>
    <row r="125" spans="1:11" x14ac:dyDescent="0.2">
      <c r="A125" s="14" t="s">
        <v>82</v>
      </c>
      <c r="B125" s="2">
        <v>202234.6387697075</v>
      </c>
      <c r="C125" s="2">
        <v>14353.295114761422</v>
      </c>
      <c r="D125" s="2">
        <v>3768</v>
      </c>
      <c r="E125" s="2">
        <v>678</v>
      </c>
      <c r="F125" s="2">
        <v>3090</v>
      </c>
      <c r="G125" s="2">
        <v>11263.295114761422</v>
      </c>
      <c r="H125" s="10">
        <f>B125/$B$8</f>
        <v>0.15636340205318036</v>
      </c>
      <c r="J125" s="38"/>
      <c r="K125" s="38"/>
    </row>
    <row r="126" spans="1:11" x14ac:dyDescent="0.2">
      <c r="A126" s="14" t="s">
        <v>83</v>
      </c>
      <c r="B126" s="2">
        <v>216823</v>
      </c>
      <c r="C126" s="2">
        <v>14616.145875038987</v>
      </c>
      <c r="D126" s="2">
        <v>4104</v>
      </c>
      <c r="E126" s="2">
        <v>666</v>
      </c>
      <c r="F126" s="2">
        <v>3438</v>
      </c>
      <c r="G126" s="2">
        <v>11178.145875038987</v>
      </c>
      <c r="H126" s="10">
        <f>B126/$B$9</f>
        <v>0.16525853586408165</v>
      </c>
    </row>
    <row r="127" spans="1:11" x14ac:dyDescent="0.2">
      <c r="A127" s="14" t="s">
        <v>84</v>
      </c>
      <c r="B127" s="2">
        <v>230327</v>
      </c>
      <c r="C127" s="2">
        <v>13525.655637650256</v>
      </c>
      <c r="D127" s="2">
        <v>3973</v>
      </c>
      <c r="E127" s="2">
        <v>723</v>
      </c>
      <c r="F127" s="2">
        <v>3250</v>
      </c>
      <c r="G127" s="2">
        <v>10275.655637650256</v>
      </c>
      <c r="H127" s="10">
        <f>B127/$B$10</f>
        <v>0.17393356410999952</v>
      </c>
      <c r="I127" s="38"/>
    </row>
    <row r="128" spans="1:11" x14ac:dyDescent="0.2">
      <c r="A128" s="14" t="s">
        <v>75</v>
      </c>
      <c r="B128" s="2">
        <v>242737.52304544608</v>
      </c>
      <c r="C128" s="2">
        <v>12414.313227015315</v>
      </c>
      <c r="D128" s="2">
        <v>4120</v>
      </c>
      <c r="E128" s="2">
        <v>790</v>
      </c>
      <c r="F128" s="2">
        <v>3330</v>
      </c>
      <c r="G128" s="2">
        <v>9084.3132270153146</v>
      </c>
      <c r="H128" s="10">
        <f>B128/$B$11</f>
        <v>0.18239682349876213</v>
      </c>
    </row>
    <row r="129" spans="1:12" x14ac:dyDescent="0.2">
      <c r="A129" s="14" t="s">
        <v>76</v>
      </c>
      <c r="B129" s="2">
        <v>254570.06773554569</v>
      </c>
      <c r="C129" s="2">
        <v>11850.716504860611</v>
      </c>
      <c r="D129" s="2">
        <v>4235</v>
      </c>
      <c r="E129" s="2">
        <v>793</v>
      </c>
      <c r="F129" s="2">
        <v>3442</v>
      </c>
      <c r="G129" s="2">
        <v>8408.7165048606112</v>
      </c>
      <c r="H129" s="10">
        <f>B129/$B$12</f>
        <v>0.19065634215494387</v>
      </c>
    </row>
    <row r="130" spans="1:12" x14ac:dyDescent="0.2">
      <c r="A130" s="14" t="s">
        <v>77</v>
      </c>
      <c r="B130" s="2">
        <v>267433.67295505502</v>
      </c>
      <c r="C130" s="2">
        <v>12892.255502870248</v>
      </c>
      <c r="D130" s="2">
        <v>4351</v>
      </c>
      <c r="E130" s="2">
        <v>795</v>
      </c>
      <c r="F130" s="2">
        <v>3556</v>
      </c>
      <c r="G130" s="2">
        <v>9336.2555028702482</v>
      </c>
      <c r="H130" s="10">
        <f>B130/$B$13</f>
        <v>0.19871916800731096</v>
      </c>
    </row>
    <row r="131" spans="1:12" x14ac:dyDescent="0.2">
      <c r="A131" s="14" t="s">
        <v>78</v>
      </c>
      <c r="B131" s="2">
        <v>284467.60420254804</v>
      </c>
      <c r="C131" s="2">
        <v>17043.169348575815</v>
      </c>
      <c r="D131" s="2">
        <v>4443</v>
      </c>
      <c r="E131" s="2">
        <v>901</v>
      </c>
      <c r="F131" s="2">
        <v>3542</v>
      </c>
      <c r="G131" s="2">
        <v>13501.169348575815</v>
      </c>
      <c r="H131" s="10">
        <f>B131/$B$14</f>
        <v>0.20659224446643601</v>
      </c>
    </row>
    <row r="132" spans="1:12" x14ac:dyDescent="0.2">
      <c r="A132" s="14" t="s">
        <v>79</v>
      </c>
      <c r="B132" s="2">
        <v>300228.636295765</v>
      </c>
      <c r="C132" s="2">
        <v>15774.59871077165</v>
      </c>
      <c r="D132" s="2">
        <v>4454</v>
      </c>
      <c r="E132" s="2">
        <v>968</v>
      </c>
      <c r="F132" s="2">
        <v>3486</v>
      </c>
      <c r="G132" s="2">
        <v>12288.59871077165</v>
      </c>
      <c r="H132" s="10">
        <f>B132/$B$15</f>
        <v>0.21428219193325554</v>
      </c>
    </row>
    <row r="133" spans="1:12" x14ac:dyDescent="0.2">
      <c r="A133" s="14" t="s">
        <v>80</v>
      </c>
      <c r="B133" s="2">
        <v>315732</v>
      </c>
      <c r="C133" s="2">
        <v>15516.221182234294</v>
      </c>
      <c r="D133" s="2">
        <v>4614</v>
      </c>
      <c r="E133" s="2">
        <v>977</v>
      </c>
      <c r="F133" s="2">
        <v>3637</v>
      </c>
      <c r="G133" s="2">
        <v>11879.221182234294</v>
      </c>
      <c r="H133" s="10">
        <f>B133/$B$16</f>
        <v>0.22179527076722708</v>
      </c>
    </row>
    <row r="134" spans="1:12" ht="12" thickBot="1" x14ac:dyDescent="0.25">
      <c r="A134" s="11" t="s">
        <v>74</v>
      </c>
      <c r="B134" s="5">
        <v>328188</v>
      </c>
      <c r="C134" s="5">
        <f>B134-B133</f>
        <v>12456</v>
      </c>
      <c r="D134" s="5">
        <v>3776</v>
      </c>
      <c r="E134" s="5">
        <v>786</v>
      </c>
      <c r="F134" s="5">
        <f>D134-E134</f>
        <v>2990</v>
      </c>
      <c r="G134" s="5">
        <f>C134-F134</f>
        <v>9466</v>
      </c>
      <c r="H134" s="8">
        <f>B134/$B$17</f>
        <v>0.22731778068226918</v>
      </c>
      <c r="I134" s="38"/>
      <c r="J134" s="38"/>
      <c r="L134" s="38"/>
    </row>
    <row r="138" spans="1:12" x14ac:dyDescent="0.2">
      <c r="I138" s="39"/>
      <c r="J138" s="38"/>
      <c r="L138" s="38"/>
    </row>
  </sheetData>
  <mergeCells count="1">
    <mergeCell ref="A1:H2"/>
  </mergeCells>
  <phoneticPr fontId="0" type="noConversion"/>
  <pageMargins left="0.75" right="0.75" top="1" bottom="1" header="0.5" footer="0.5"/>
  <pageSetup orientation="portrait"/>
  <headerFooter alignWithMargins="0"/>
  <rowBreaks count="2" manualBreakCount="2">
    <brk id="56" max="16383" man="1"/>
    <brk id="108" max="16383" man="1"/>
  </rowBreaks>
  <colBreaks count="1" manualBreakCount="1">
    <brk id="8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8"/>
  <sheetViews>
    <sheetView workbookViewId="0">
      <selection activeCell="L1" sqref="L1:L65536"/>
    </sheetView>
  </sheetViews>
  <sheetFormatPr defaultRowHeight="11.25" x14ac:dyDescent="0.2"/>
  <cols>
    <col min="1" max="1" width="25.7109375" style="2" customWidth="1"/>
    <col min="2" max="3" width="9.7109375" style="2" customWidth="1"/>
    <col min="4" max="5" width="8.42578125" style="2" customWidth="1"/>
    <col min="6" max="7" width="9.7109375" style="2" customWidth="1"/>
    <col min="8" max="8" width="7.7109375" style="6" customWidth="1"/>
    <col min="9" max="16384" width="9.140625" style="2"/>
  </cols>
  <sheetData>
    <row r="1" spans="1:8" ht="12.75" customHeight="1" x14ac:dyDescent="0.2">
      <c r="A1" s="40" t="s">
        <v>87</v>
      </c>
      <c r="B1" s="41"/>
      <c r="C1" s="41"/>
      <c r="D1" s="41"/>
      <c r="E1" s="41"/>
      <c r="F1" s="41"/>
      <c r="G1" s="41"/>
      <c r="H1" s="42"/>
    </row>
    <row r="2" spans="1:8" ht="12.75" customHeight="1" thickBot="1" x14ac:dyDescent="0.25">
      <c r="A2" s="43"/>
      <c r="B2" s="44"/>
      <c r="C2" s="44"/>
      <c r="D2" s="44"/>
      <c r="E2" s="44"/>
      <c r="F2" s="44"/>
      <c r="G2" s="44"/>
      <c r="H2" s="45"/>
    </row>
    <row r="3" spans="1:8" x14ac:dyDescent="0.2">
      <c r="A3" s="9" t="s">
        <v>14</v>
      </c>
      <c r="C3" s="1" t="s">
        <v>62</v>
      </c>
      <c r="D3" s="3"/>
      <c r="E3" s="3"/>
      <c r="F3" s="1" t="s">
        <v>66</v>
      </c>
      <c r="G3" s="3" t="s">
        <v>68</v>
      </c>
      <c r="H3" s="19" t="s">
        <v>71</v>
      </c>
    </row>
    <row r="4" spans="1:8" ht="12" thickBot="1" x14ac:dyDescent="0.25">
      <c r="A4" s="18" t="s">
        <v>88</v>
      </c>
      <c r="B4" s="5" t="s">
        <v>64</v>
      </c>
      <c r="C4" s="4" t="s">
        <v>63</v>
      </c>
      <c r="D4" s="4" t="s">
        <v>65</v>
      </c>
      <c r="E4" s="4" t="s">
        <v>70</v>
      </c>
      <c r="F4" s="4" t="s">
        <v>67</v>
      </c>
      <c r="G4" s="5" t="s">
        <v>69</v>
      </c>
      <c r="H4" s="20" t="s">
        <v>72</v>
      </c>
    </row>
    <row r="5" spans="1:8" x14ac:dyDescent="0.2">
      <c r="A5" s="12" t="s">
        <v>2</v>
      </c>
      <c r="H5" s="10"/>
    </row>
    <row r="6" spans="1:8" x14ac:dyDescent="0.2">
      <c r="A6" s="13" t="s">
        <v>73</v>
      </c>
      <c r="B6" s="2">
        <f t="shared" ref="B6:B17" si="0">B32+B45+B60+B73+B86+B99+B114+B127</f>
        <v>667490</v>
      </c>
      <c r="H6" s="10"/>
    </row>
    <row r="7" spans="1:8" x14ac:dyDescent="0.2">
      <c r="A7" s="14" t="s">
        <v>81</v>
      </c>
      <c r="B7" s="2">
        <f t="shared" si="0"/>
        <v>670250</v>
      </c>
      <c r="C7" s="2">
        <f t="shared" ref="C7:G17" si="1">C33+C46+C61+C74+C87+C100+C115+C128</f>
        <v>2759.9999999999668</v>
      </c>
      <c r="D7" s="2">
        <f t="shared" si="1"/>
        <v>3810</v>
      </c>
      <c r="E7" s="2">
        <f t="shared" si="1"/>
        <v>1107</v>
      </c>
      <c r="F7" s="2">
        <f t="shared" si="1"/>
        <v>2703</v>
      </c>
      <c r="G7" s="2">
        <f t="shared" si="1"/>
        <v>56.999999999966803</v>
      </c>
      <c r="H7" s="10"/>
    </row>
    <row r="8" spans="1:8" x14ac:dyDescent="0.2">
      <c r="A8" s="14" t="s">
        <v>82</v>
      </c>
      <c r="B8" s="2">
        <f t="shared" si="0"/>
        <v>695373</v>
      </c>
      <c r="C8" s="2">
        <f t="shared" si="1"/>
        <v>25200.000000000196</v>
      </c>
      <c r="D8" s="2">
        <f t="shared" si="1"/>
        <v>15750</v>
      </c>
      <c r="E8" s="2">
        <f t="shared" si="1"/>
        <v>4856</v>
      </c>
      <c r="F8" s="2">
        <f t="shared" si="1"/>
        <v>10894</v>
      </c>
      <c r="G8" s="2">
        <f t="shared" si="1"/>
        <v>14306.000000000196</v>
      </c>
      <c r="H8" s="10"/>
    </row>
    <row r="9" spans="1:8" x14ac:dyDescent="0.2">
      <c r="A9" s="14" t="s">
        <v>83</v>
      </c>
      <c r="B9" s="2">
        <f t="shared" si="0"/>
        <v>716140.00000000012</v>
      </c>
      <c r="C9" s="2">
        <f t="shared" si="1"/>
        <v>20700.000000000004</v>
      </c>
      <c r="D9" s="2">
        <f t="shared" si="1"/>
        <v>16376</v>
      </c>
      <c r="E9" s="2">
        <f t="shared" si="1"/>
        <v>5112</v>
      </c>
      <c r="F9" s="2">
        <f t="shared" si="1"/>
        <v>11264</v>
      </c>
      <c r="G9" s="2">
        <f t="shared" si="1"/>
        <v>9436.0000000000036</v>
      </c>
      <c r="H9" s="10"/>
    </row>
    <row r="10" spans="1:8" x14ac:dyDescent="0.2">
      <c r="A10" s="14" t="s">
        <v>84</v>
      </c>
      <c r="B10" s="2">
        <f t="shared" si="0"/>
        <v>730721.99999999988</v>
      </c>
      <c r="C10" s="2">
        <f t="shared" si="1"/>
        <v>14599.999999999853</v>
      </c>
      <c r="D10" s="2">
        <f t="shared" si="1"/>
        <v>16113</v>
      </c>
      <c r="E10" s="2">
        <f t="shared" si="1"/>
        <v>5014</v>
      </c>
      <c r="F10" s="2">
        <f t="shared" si="1"/>
        <v>11099</v>
      </c>
      <c r="G10" s="2">
        <f t="shared" si="1"/>
        <v>3500.9999999998527</v>
      </c>
      <c r="H10" s="10"/>
    </row>
    <row r="11" spans="1:8" x14ac:dyDescent="0.2">
      <c r="A11" s="14" t="s">
        <v>75</v>
      </c>
      <c r="B11" s="2">
        <f t="shared" si="0"/>
        <v>740909.00000000023</v>
      </c>
      <c r="C11" s="2">
        <f t="shared" si="1"/>
        <v>10200.000000000171</v>
      </c>
      <c r="D11" s="2">
        <f t="shared" si="1"/>
        <v>15918</v>
      </c>
      <c r="E11" s="2">
        <f t="shared" si="1"/>
        <v>5364</v>
      </c>
      <c r="F11" s="2">
        <f t="shared" si="1"/>
        <v>10554</v>
      </c>
      <c r="G11" s="2">
        <f t="shared" si="1"/>
        <v>-353.99999999982811</v>
      </c>
      <c r="H11" s="10"/>
    </row>
    <row r="12" spans="1:8" x14ac:dyDescent="0.2">
      <c r="A12" s="14" t="s">
        <v>76</v>
      </c>
      <c r="B12" s="2">
        <f t="shared" si="0"/>
        <v>755971</v>
      </c>
      <c r="C12" s="2">
        <f t="shared" si="1"/>
        <v>15099.999999999867</v>
      </c>
      <c r="D12" s="2">
        <f t="shared" si="1"/>
        <v>15369</v>
      </c>
      <c r="E12" s="2">
        <f t="shared" si="1"/>
        <v>5258</v>
      </c>
      <c r="F12" s="2">
        <f t="shared" si="1"/>
        <v>10111</v>
      </c>
      <c r="G12" s="2">
        <f t="shared" si="1"/>
        <v>4988.9999999998672</v>
      </c>
      <c r="H12" s="10"/>
    </row>
    <row r="13" spans="1:8" x14ac:dyDescent="0.2">
      <c r="A13" s="14" t="s">
        <v>77</v>
      </c>
      <c r="B13" s="2">
        <f t="shared" si="0"/>
        <v>766333.00000000012</v>
      </c>
      <c r="C13" s="2">
        <f t="shared" si="1"/>
        <v>10300.000000000051</v>
      </c>
      <c r="D13" s="2">
        <f t="shared" si="1"/>
        <v>14633</v>
      </c>
      <c r="E13" s="2">
        <f t="shared" si="1"/>
        <v>5346</v>
      </c>
      <c r="F13" s="2">
        <f t="shared" si="1"/>
        <v>9287</v>
      </c>
      <c r="G13" s="2">
        <f t="shared" si="1"/>
        <v>1013.0000000000518</v>
      </c>
      <c r="H13" s="10"/>
    </row>
    <row r="14" spans="1:8" x14ac:dyDescent="0.2">
      <c r="A14" s="14" t="s">
        <v>78</v>
      </c>
      <c r="B14" s="2">
        <f t="shared" si="0"/>
        <v>774838</v>
      </c>
      <c r="C14" s="2">
        <f t="shared" si="1"/>
        <v>8499.9999999998236</v>
      </c>
      <c r="D14" s="2">
        <f t="shared" si="1"/>
        <v>14594</v>
      </c>
      <c r="E14" s="2">
        <f t="shared" si="1"/>
        <v>5150</v>
      </c>
      <c r="F14" s="2">
        <f t="shared" si="1"/>
        <v>9444</v>
      </c>
      <c r="G14" s="2">
        <f t="shared" si="1"/>
        <v>-944.00000000017917</v>
      </c>
      <c r="H14" s="10"/>
    </row>
    <row r="15" spans="1:8" x14ac:dyDescent="0.2">
      <c r="A15" s="14" t="s">
        <v>79</v>
      </c>
      <c r="B15" s="2">
        <f t="shared" si="0"/>
        <v>780260.99999999988</v>
      </c>
      <c r="C15" s="2">
        <f t="shared" si="1"/>
        <v>5500.0000000000855</v>
      </c>
      <c r="D15" s="2">
        <f t="shared" si="1"/>
        <v>14307</v>
      </c>
      <c r="E15" s="2">
        <f t="shared" si="1"/>
        <v>5233</v>
      </c>
      <c r="F15" s="2">
        <f t="shared" si="1"/>
        <v>9074</v>
      </c>
      <c r="G15" s="2">
        <f t="shared" si="1"/>
        <v>-3573.9999999999136</v>
      </c>
      <c r="H15" s="10"/>
    </row>
    <row r="16" spans="1:8" x14ac:dyDescent="0.2">
      <c r="A16" s="14" t="s">
        <v>80</v>
      </c>
      <c r="B16" s="2">
        <f t="shared" si="0"/>
        <v>789747.99999999988</v>
      </c>
      <c r="C16" s="2">
        <f t="shared" si="1"/>
        <v>9400.0000000001201</v>
      </c>
      <c r="D16" s="2">
        <f t="shared" si="1"/>
        <v>13924</v>
      </c>
      <c r="E16" s="2">
        <f t="shared" si="1"/>
        <v>5510</v>
      </c>
      <c r="F16" s="2">
        <f t="shared" si="1"/>
        <v>8414</v>
      </c>
      <c r="G16" s="2">
        <f t="shared" si="1"/>
        <v>986.00000000012005</v>
      </c>
      <c r="H16" s="10"/>
    </row>
    <row r="17" spans="1:11" x14ac:dyDescent="0.2">
      <c r="A17" s="15" t="s">
        <v>74</v>
      </c>
      <c r="B17" s="7">
        <f t="shared" si="0"/>
        <v>799407</v>
      </c>
      <c r="C17" s="7">
        <f t="shared" si="1"/>
        <v>9658.9999999999745</v>
      </c>
      <c r="D17" s="7">
        <f t="shared" si="1"/>
        <v>10790</v>
      </c>
      <c r="E17" s="7">
        <f t="shared" si="1"/>
        <v>4124</v>
      </c>
      <c r="F17" s="7">
        <f t="shared" si="1"/>
        <v>6666</v>
      </c>
      <c r="G17" s="7">
        <f t="shared" si="1"/>
        <v>2992.9999999999754</v>
      </c>
      <c r="H17" s="16"/>
    </row>
    <row r="18" spans="1:11" x14ac:dyDescent="0.2">
      <c r="A18" s="12" t="s">
        <v>3</v>
      </c>
      <c r="H18" s="10"/>
    </row>
    <row r="19" spans="1:11" x14ac:dyDescent="0.2">
      <c r="A19" s="13" t="s">
        <v>73</v>
      </c>
      <c r="B19" s="2">
        <f t="shared" ref="B19:B30" si="2">B32+B45+B60+B73</f>
        <v>236637</v>
      </c>
      <c r="H19" s="10">
        <f>B19/$B$6</f>
        <v>0.35451767067671425</v>
      </c>
      <c r="K19" s="6"/>
    </row>
    <row r="20" spans="1:11" x14ac:dyDescent="0.2">
      <c r="A20" s="14" t="s">
        <v>81</v>
      </c>
      <c r="B20" s="2">
        <f t="shared" si="2"/>
        <v>239314.45739521651</v>
      </c>
      <c r="C20" s="2">
        <f>B20-B19</f>
        <v>2677.4573952165083</v>
      </c>
      <c r="D20" s="2">
        <f t="shared" ref="D20:E30" si="3">D33+D46+D61+D74</f>
        <v>1779</v>
      </c>
      <c r="E20" s="2">
        <f t="shared" si="3"/>
        <v>221</v>
      </c>
      <c r="F20" s="2">
        <f>D20-E20</f>
        <v>1558</v>
      </c>
      <c r="G20" s="2">
        <f>C20-F20</f>
        <v>1119.4573952165083</v>
      </c>
      <c r="H20" s="10">
        <f>B20/$B$7</f>
        <v>0.35705252875078924</v>
      </c>
    </row>
    <row r="21" spans="1:11" x14ac:dyDescent="0.2">
      <c r="A21" s="14" t="s">
        <v>82</v>
      </c>
      <c r="B21" s="2">
        <f t="shared" si="2"/>
        <v>255165.39503875325</v>
      </c>
      <c r="C21" s="2">
        <f t="shared" ref="C21:C30" si="4">B21-B20</f>
        <v>15850.937643536745</v>
      </c>
      <c r="D21" s="2">
        <f t="shared" si="3"/>
        <v>7484</v>
      </c>
      <c r="E21" s="2">
        <f t="shared" si="3"/>
        <v>870</v>
      </c>
      <c r="F21" s="2">
        <f t="shared" ref="F21:F30" si="5">D21-E21</f>
        <v>6614</v>
      </c>
      <c r="G21" s="2">
        <f t="shared" ref="G21:G30" si="6">C21-F21</f>
        <v>9236.9376435367449</v>
      </c>
      <c r="H21" s="10">
        <f>B21/$B$8</f>
        <v>0.36694751599321984</v>
      </c>
    </row>
    <row r="22" spans="1:11" x14ac:dyDescent="0.2">
      <c r="A22" s="14" t="s">
        <v>83</v>
      </c>
      <c r="B22" s="2">
        <f t="shared" si="2"/>
        <v>269603.82383352931</v>
      </c>
      <c r="C22" s="2">
        <f t="shared" si="4"/>
        <v>14438.42879477606</v>
      </c>
      <c r="D22" s="2">
        <f t="shared" si="3"/>
        <v>7969</v>
      </c>
      <c r="E22" s="2">
        <f t="shared" si="3"/>
        <v>940</v>
      </c>
      <c r="F22" s="2">
        <f t="shared" si="5"/>
        <v>7029</v>
      </c>
      <c r="G22" s="2">
        <f t="shared" si="6"/>
        <v>7409.4287947760604</v>
      </c>
      <c r="H22" s="10">
        <f>B22/$B$9</f>
        <v>0.37646804232905473</v>
      </c>
    </row>
    <row r="23" spans="1:11" x14ac:dyDescent="0.2">
      <c r="A23" s="14" t="s">
        <v>84</v>
      </c>
      <c r="B23" s="2">
        <f t="shared" si="2"/>
        <v>281791.956098505</v>
      </c>
      <c r="C23" s="2">
        <f t="shared" si="4"/>
        <v>12188.132264975691</v>
      </c>
      <c r="D23" s="2">
        <f t="shared" si="3"/>
        <v>8133</v>
      </c>
      <c r="E23" s="2">
        <f t="shared" si="3"/>
        <v>949</v>
      </c>
      <c r="F23" s="2">
        <f t="shared" si="5"/>
        <v>7184</v>
      </c>
      <c r="G23" s="2">
        <f t="shared" si="6"/>
        <v>5004.1322649756912</v>
      </c>
      <c r="H23" s="10">
        <f>B23/$B$10</f>
        <v>0.38563496938439662</v>
      </c>
    </row>
    <row r="24" spans="1:11" x14ac:dyDescent="0.2">
      <c r="A24" s="14" t="s">
        <v>75</v>
      </c>
      <c r="B24" s="2">
        <f t="shared" si="2"/>
        <v>292264.62276280468</v>
      </c>
      <c r="C24" s="2">
        <f t="shared" si="4"/>
        <v>10472.666664299672</v>
      </c>
      <c r="D24" s="2">
        <f t="shared" si="3"/>
        <v>8154</v>
      </c>
      <c r="E24" s="2">
        <f t="shared" si="3"/>
        <v>1020</v>
      </c>
      <c r="F24" s="2">
        <f t="shared" si="5"/>
        <v>7134</v>
      </c>
      <c r="G24" s="2">
        <f t="shared" si="6"/>
        <v>3338.6666642996715</v>
      </c>
      <c r="H24" s="10">
        <f>B24/$B$11</f>
        <v>0.39446763740594942</v>
      </c>
    </row>
    <row r="25" spans="1:11" x14ac:dyDescent="0.2">
      <c r="A25" s="14" t="s">
        <v>76</v>
      </c>
      <c r="B25" s="2">
        <f t="shared" si="2"/>
        <v>304644.21857160743</v>
      </c>
      <c r="C25" s="2">
        <f t="shared" si="4"/>
        <v>12379.595808802755</v>
      </c>
      <c r="D25" s="2">
        <f t="shared" si="3"/>
        <v>7971</v>
      </c>
      <c r="E25" s="2">
        <f t="shared" si="3"/>
        <v>1027</v>
      </c>
      <c r="F25" s="2">
        <f t="shared" si="5"/>
        <v>6944</v>
      </c>
      <c r="G25" s="2">
        <f t="shared" si="6"/>
        <v>5435.5958088027546</v>
      </c>
      <c r="H25" s="10">
        <f>B25/$B$12</f>
        <v>0.4029840014651454</v>
      </c>
    </row>
    <row r="26" spans="1:11" x14ac:dyDescent="0.2">
      <c r="A26" s="14" t="s">
        <v>77</v>
      </c>
      <c r="B26" s="2">
        <f t="shared" si="2"/>
        <v>315116.70686866558</v>
      </c>
      <c r="C26" s="2">
        <f t="shared" si="4"/>
        <v>10472.488297058153</v>
      </c>
      <c r="D26" s="2">
        <f t="shared" si="3"/>
        <v>7814</v>
      </c>
      <c r="E26" s="2">
        <f t="shared" si="3"/>
        <v>1021</v>
      </c>
      <c r="F26" s="2">
        <f t="shared" si="5"/>
        <v>6793</v>
      </c>
      <c r="G26" s="2">
        <f t="shared" si="6"/>
        <v>3679.488297058153</v>
      </c>
      <c r="H26" s="10">
        <f>B26/$B$13</f>
        <v>0.41120075328697253</v>
      </c>
    </row>
    <row r="27" spans="1:11" x14ac:dyDescent="0.2">
      <c r="A27" s="14" t="s">
        <v>78</v>
      </c>
      <c r="B27" s="2">
        <f t="shared" si="2"/>
        <v>324760.50897757564</v>
      </c>
      <c r="C27" s="2">
        <f t="shared" si="4"/>
        <v>9643.8021089100512</v>
      </c>
      <c r="D27" s="2">
        <f t="shared" si="3"/>
        <v>8147</v>
      </c>
      <c r="E27" s="2">
        <f t="shared" si="3"/>
        <v>1053</v>
      </c>
      <c r="F27" s="2">
        <f t="shared" si="5"/>
        <v>7094</v>
      </c>
      <c r="G27" s="2">
        <f t="shared" si="6"/>
        <v>2549.8021089100512</v>
      </c>
      <c r="H27" s="10">
        <f>B27/$B$14</f>
        <v>0.4191334304429773</v>
      </c>
    </row>
    <row r="28" spans="1:11" x14ac:dyDescent="0.2">
      <c r="A28" s="14" t="s">
        <v>79</v>
      </c>
      <c r="B28" s="2">
        <f t="shared" si="2"/>
        <v>333012.67513118911</v>
      </c>
      <c r="C28" s="2">
        <f t="shared" si="4"/>
        <v>8252.1661536134779</v>
      </c>
      <c r="D28" s="2">
        <f t="shared" si="3"/>
        <v>8141</v>
      </c>
      <c r="E28" s="2">
        <f t="shared" si="3"/>
        <v>1053</v>
      </c>
      <c r="F28" s="2">
        <f t="shared" si="5"/>
        <v>7088</v>
      </c>
      <c r="G28" s="2">
        <f t="shared" si="6"/>
        <v>1164.1661536134779</v>
      </c>
      <c r="H28" s="10">
        <f>B28/$B$15</f>
        <v>0.42679651441144589</v>
      </c>
    </row>
    <row r="29" spans="1:11" x14ac:dyDescent="0.2">
      <c r="A29" s="14" t="s">
        <v>80</v>
      </c>
      <c r="B29" s="2">
        <f t="shared" si="2"/>
        <v>342911.36057068512</v>
      </c>
      <c r="C29" s="2">
        <f t="shared" si="4"/>
        <v>9898.6854394960101</v>
      </c>
      <c r="D29" s="2">
        <f t="shared" si="3"/>
        <v>7994</v>
      </c>
      <c r="E29" s="2">
        <f t="shared" si="3"/>
        <v>1105</v>
      </c>
      <c r="F29" s="2">
        <f t="shared" si="5"/>
        <v>6889</v>
      </c>
      <c r="G29" s="2">
        <f t="shared" si="6"/>
        <v>3009.6854394960101</v>
      </c>
      <c r="H29" s="10">
        <f>B29/$B$16</f>
        <v>0.43420351880686647</v>
      </c>
    </row>
    <row r="30" spans="1:11" x14ac:dyDescent="0.2">
      <c r="A30" s="15" t="s">
        <v>74</v>
      </c>
      <c r="B30" s="7">
        <f t="shared" si="2"/>
        <v>351435</v>
      </c>
      <c r="C30" s="7">
        <f t="shared" si="4"/>
        <v>8523.6394293148769</v>
      </c>
      <c r="D30" s="7">
        <f t="shared" si="3"/>
        <v>6277</v>
      </c>
      <c r="E30" s="7">
        <f t="shared" si="3"/>
        <v>794</v>
      </c>
      <c r="F30" s="7">
        <f t="shared" si="5"/>
        <v>5483</v>
      </c>
      <c r="G30" s="7">
        <f t="shared" si="6"/>
        <v>3040.6394293148769</v>
      </c>
      <c r="H30" s="16">
        <f>B30/$B$17</f>
        <v>0.43961961804187355</v>
      </c>
      <c r="I30" s="38"/>
      <c r="K30" s="39"/>
    </row>
    <row r="31" spans="1:11" x14ac:dyDescent="0.2">
      <c r="A31" s="12" t="s">
        <v>4</v>
      </c>
      <c r="H31" s="10"/>
    </row>
    <row r="32" spans="1:11" x14ac:dyDescent="0.2">
      <c r="A32" s="13" t="s">
        <v>73</v>
      </c>
      <c r="B32" s="2">
        <v>223116</v>
      </c>
      <c r="H32" s="10">
        <f>B32/$B$6</f>
        <v>0.33426118743351962</v>
      </c>
    </row>
    <row r="33" spans="1:8" x14ac:dyDescent="0.2">
      <c r="A33" s="14" t="s">
        <v>81</v>
      </c>
      <c r="B33" s="2">
        <v>225628.24215168349</v>
      </c>
      <c r="C33" s="2">
        <f>B33-B32</f>
        <v>2512.2421516834875</v>
      </c>
      <c r="D33" s="2">
        <v>1775</v>
      </c>
      <c r="E33" s="2">
        <v>221</v>
      </c>
      <c r="F33" s="2">
        <f>D33-E33</f>
        <v>1554</v>
      </c>
      <c r="G33" s="2">
        <f>C33-F33</f>
        <v>958.24215168348746</v>
      </c>
      <c r="H33" s="10">
        <f>B33/$B$7</f>
        <v>0.33663296106181795</v>
      </c>
    </row>
    <row r="34" spans="1:8" x14ac:dyDescent="0.2">
      <c r="A34" s="14" t="s">
        <v>82</v>
      </c>
      <c r="B34" s="2">
        <v>240523.49690157559</v>
      </c>
      <c r="C34" s="2">
        <v>14921.425464052707</v>
      </c>
      <c r="D34" s="2">
        <v>7456</v>
      </c>
      <c r="E34" s="2">
        <v>868</v>
      </c>
      <c r="F34" s="2">
        <f t="shared" ref="F34:F43" si="7">D34-E34</f>
        <v>6588</v>
      </c>
      <c r="G34" s="2">
        <v>8333.425464052707</v>
      </c>
      <c r="H34" s="10">
        <f>B34/$B$8</f>
        <v>0.34589133731332045</v>
      </c>
    </row>
    <row r="35" spans="1:8" x14ac:dyDescent="0.2">
      <c r="A35" s="14" t="s">
        <v>83</v>
      </c>
      <c r="B35" s="2">
        <v>254086.00238653203</v>
      </c>
      <c r="C35" s="2">
        <v>13538.97444507922</v>
      </c>
      <c r="D35" s="2">
        <v>7924</v>
      </c>
      <c r="E35" s="2">
        <v>938</v>
      </c>
      <c r="F35" s="2">
        <f t="shared" si="7"/>
        <v>6986</v>
      </c>
      <c r="G35" s="2">
        <v>6552.9744450792205</v>
      </c>
      <c r="H35" s="10">
        <f>B35/$B$9</f>
        <v>0.35479934424348869</v>
      </c>
    </row>
    <row r="36" spans="1:8" x14ac:dyDescent="0.2">
      <c r="A36" s="14" t="s">
        <v>84</v>
      </c>
      <c r="B36" s="2">
        <v>265527.20379017049</v>
      </c>
      <c r="C36" s="2">
        <v>11447.399094379361</v>
      </c>
      <c r="D36" s="2">
        <v>8079</v>
      </c>
      <c r="E36" s="2">
        <v>945</v>
      </c>
      <c r="F36" s="2">
        <f t="shared" si="7"/>
        <v>7134</v>
      </c>
      <c r="G36" s="2">
        <v>4313.3990943793615</v>
      </c>
      <c r="H36" s="10">
        <f>B36/$B$10</f>
        <v>0.36337650130989696</v>
      </c>
    </row>
    <row r="37" spans="1:8" x14ac:dyDescent="0.2">
      <c r="A37" s="14" t="s">
        <v>75</v>
      </c>
      <c r="B37" s="2">
        <v>275352.09089090885</v>
      </c>
      <c r="C37" s="2">
        <v>9829.5366156269447</v>
      </c>
      <c r="D37" s="2">
        <v>8113</v>
      </c>
      <c r="E37" s="2">
        <v>1015</v>
      </c>
      <c r="F37" s="2">
        <f t="shared" si="7"/>
        <v>7098</v>
      </c>
      <c r="G37" s="2">
        <v>2731.5366156269447</v>
      </c>
      <c r="H37" s="10">
        <f>B37/$B$11</f>
        <v>0.37164090447127618</v>
      </c>
    </row>
    <row r="38" spans="1:8" x14ac:dyDescent="0.2">
      <c r="A38" s="14" t="s">
        <v>76</v>
      </c>
      <c r="B38" s="2">
        <v>286973.66267205297</v>
      </c>
      <c r="C38" s="2">
        <v>11635.925220539619</v>
      </c>
      <c r="D38" s="2">
        <v>7924</v>
      </c>
      <c r="E38" s="2">
        <v>1024</v>
      </c>
      <c r="F38" s="2">
        <f t="shared" si="7"/>
        <v>6900</v>
      </c>
      <c r="G38" s="2">
        <v>4735.9252205396187</v>
      </c>
      <c r="H38" s="10">
        <f>B38/$B$12</f>
        <v>0.37960935362871456</v>
      </c>
    </row>
    <row r="39" spans="1:8" x14ac:dyDescent="0.2">
      <c r="A39" s="14" t="s">
        <v>77</v>
      </c>
      <c r="B39" s="2">
        <v>296798.82948455983</v>
      </c>
      <c r="C39" s="2">
        <v>9801.3773248532671</v>
      </c>
      <c r="D39" s="2">
        <v>7755</v>
      </c>
      <c r="E39" s="2">
        <v>1018</v>
      </c>
      <c r="F39" s="2">
        <f t="shared" si="7"/>
        <v>6737</v>
      </c>
      <c r="G39" s="2">
        <v>3064.3773248532671</v>
      </c>
      <c r="H39" s="10">
        <f>B39/$B$13</f>
        <v>0.38729746661641845</v>
      </c>
    </row>
    <row r="40" spans="1:8" x14ac:dyDescent="0.2">
      <c r="A40" s="14" t="s">
        <v>78</v>
      </c>
      <c r="B40" s="2">
        <v>305843.88595685462</v>
      </c>
      <c r="C40" s="2">
        <v>9042.8379370010225</v>
      </c>
      <c r="D40" s="2">
        <v>8098</v>
      </c>
      <c r="E40" s="2">
        <v>1050</v>
      </c>
      <c r="F40" s="2">
        <f t="shared" si="7"/>
        <v>7048</v>
      </c>
      <c r="G40" s="2">
        <v>1994.8379370010225</v>
      </c>
      <c r="H40" s="10">
        <f>B40/$B$14</f>
        <v>0.39471978136959546</v>
      </c>
    </row>
    <row r="41" spans="1:8" x14ac:dyDescent="0.2">
      <c r="A41" s="14" t="s">
        <v>79</v>
      </c>
      <c r="B41" s="2">
        <v>313578.9744373408</v>
      </c>
      <c r="C41" s="2">
        <v>7765.7615362376673</v>
      </c>
      <c r="D41" s="2">
        <v>8087</v>
      </c>
      <c r="E41" s="2">
        <v>1048</v>
      </c>
      <c r="F41" s="2">
        <f t="shared" si="7"/>
        <v>7039</v>
      </c>
      <c r="G41" s="2">
        <v>726.76153623766731</v>
      </c>
      <c r="H41" s="10">
        <f>B41/$B$15</f>
        <v>0.40188984767576602</v>
      </c>
    </row>
    <row r="42" spans="1:8" x14ac:dyDescent="0.2">
      <c r="A42" s="14" t="s">
        <v>80</v>
      </c>
      <c r="B42" s="2">
        <v>322865.02196693543</v>
      </c>
      <c r="C42" s="2">
        <v>9250.7504506683326</v>
      </c>
      <c r="D42" s="2">
        <v>7947</v>
      </c>
      <c r="E42" s="2">
        <v>1100</v>
      </c>
      <c r="F42" s="2">
        <f t="shared" si="7"/>
        <v>6847</v>
      </c>
      <c r="G42" s="2">
        <v>2403.7504506683326</v>
      </c>
      <c r="H42" s="10">
        <f>B42/$B$16</f>
        <v>0.40882030972783151</v>
      </c>
    </row>
    <row r="43" spans="1:8" x14ac:dyDescent="0.2">
      <c r="A43" s="15" t="s">
        <v>74</v>
      </c>
      <c r="B43" s="7">
        <v>330870</v>
      </c>
      <c r="C43" s="7">
        <f>B43-B42</f>
        <v>8004.9780330645735</v>
      </c>
      <c r="D43" s="7">
        <v>6228</v>
      </c>
      <c r="E43" s="7">
        <v>791</v>
      </c>
      <c r="F43" s="7">
        <f t="shared" si="7"/>
        <v>5437</v>
      </c>
      <c r="G43" s="7">
        <f>C43-F43</f>
        <v>2567.9780330645735</v>
      </c>
      <c r="H43" s="16">
        <f>B43/$B$17</f>
        <v>0.41389429914924436</v>
      </c>
    </row>
    <row r="44" spans="1:8" x14ac:dyDescent="0.2">
      <c r="A44" s="12" t="s">
        <v>92</v>
      </c>
      <c r="H44" s="10"/>
    </row>
    <row r="45" spans="1:8" x14ac:dyDescent="0.2">
      <c r="A45" s="9" t="s">
        <v>93</v>
      </c>
      <c r="B45" s="2">
        <v>3655</v>
      </c>
      <c r="H45" s="10">
        <f>B45/$B$6</f>
        <v>5.4757374642316736E-3</v>
      </c>
    </row>
    <row r="46" spans="1:8" x14ac:dyDescent="0.2">
      <c r="A46" s="14" t="s">
        <v>81</v>
      </c>
      <c r="B46" s="2">
        <v>3691.8958617648614</v>
      </c>
      <c r="C46" s="2">
        <f>B46-B45</f>
        <v>36.895861764861365</v>
      </c>
      <c r="D46" s="2">
        <v>0</v>
      </c>
      <c r="E46" s="2">
        <v>0</v>
      </c>
      <c r="F46" s="2">
        <f>D46-E46</f>
        <v>0</v>
      </c>
      <c r="G46" s="2">
        <f>C46-F46</f>
        <v>36.895861764861365</v>
      </c>
      <c r="H46" s="10">
        <f>B46/$B$7</f>
        <v>5.5082370186719304E-3</v>
      </c>
    </row>
    <row r="47" spans="1:8" x14ac:dyDescent="0.2">
      <c r="A47" s="14" t="s">
        <v>82</v>
      </c>
      <c r="B47" s="2">
        <v>3918.497221870291</v>
      </c>
      <c r="C47" s="2">
        <v>227.02891968857421</v>
      </c>
      <c r="D47" s="2">
        <v>10</v>
      </c>
      <c r="E47" s="2">
        <v>0</v>
      </c>
      <c r="F47" s="2">
        <f t="shared" ref="F47:F56" si="8">D47-E47</f>
        <v>10</v>
      </c>
      <c r="G47" s="2">
        <v>217.02891968857421</v>
      </c>
      <c r="H47" s="10">
        <f>B47/$B$8</f>
        <v>5.6351011929860534E-3</v>
      </c>
    </row>
    <row r="48" spans="1:8" x14ac:dyDescent="0.2">
      <c r="A48" s="14" t="s">
        <v>83</v>
      </c>
      <c r="B48" s="2">
        <v>4122.9357015798369</v>
      </c>
      <c r="C48" s="2">
        <v>204.05604540199647</v>
      </c>
      <c r="D48" s="2">
        <v>15</v>
      </c>
      <c r="E48" s="2">
        <v>1</v>
      </c>
      <c r="F48" s="2">
        <f t="shared" si="8"/>
        <v>14</v>
      </c>
      <c r="G48" s="2">
        <v>190.05604540199647</v>
      </c>
      <c r="H48" s="10">
        <f>B48/$B$9</f>
        <v>5.7571643834722769E-3</v>
      </c>
    </row>
    <row r="49" spans="1:8" x14ac:dyDescent="0.2">
      <c r="A49" s="14" t="s">
        <v>84</v>
      </c>
      <c r="B49" s="2">
        <v>4292.7681915839021</v>
      </c>
      <c r="C49" s="2">
        <v>169.93353331012349</v>
      </c>
      <c r="D49" s="2">
        <v>13</v>
      </c>
      <c r="E49" s="2">
        <v>2</v>
      </c>
      <c r="F49" s="2">
        <f t="shared" si="8"/>
        <v>11</v>
      </c>
      <c r="G49" s="2">
        <v>158.93353331012349</v>
      </c>
      <c r="H49" s="10">
        <f>B49/$B$10</f>
        <v>5.874694058183417E-3</v>
      </c>
    </row>
    <row r="50" spans="1:8" x14ac:dyDescent="0.2">
      <c r="A50" s="14" t="s">
        <v>75</v>
      </c>
      <c r="B50" s="2">
        <v>4436.5172886229775</v>
      </c>
      <c r="C50" s="2">
        <v>143.82444886473968</v>
      </c>
      <c r="D50" s="2">
        <v>14</v>
      </c>
      <c r="E50" s="2">
        <v>4</v>
      </c>
      <c r="F50" s="2">
        <f t="shared" si="8"/>
        <v>10</v>
      </c>
      <c r="G50" s="2">
        <v>133.82444886473968</v>
      </c>
      <c r="H50" s="10">
        <f>B50/$B$11</f>
        <v>5.9879381794835478E-3</v>
      </c>
    </row>
    <row r="51" spans="1:8" x14ac:dyDescent="0.2">
      <c r="A51" s="14" t="s">
        <v>76</v>
      </c>
      <c r="B51" s="2">
        <v>4609.2511577668556</v>
      </c>
      <c r="C51" s="2">
        <v>172.96457726905282</v>
      </c>
      <c r="D51" s="2">
        <v>8</v>
      </c>
      <c r="E51" s="2">
        <v>1</v>
      </c>
      <c r="F51" s="2">
        <f t="shared" si="8"/>
        <v>7</v>
      </c>
      <c r="G51" s="2">
        <v>165.96457726905282</v>
      </c>
      <c r="H51" s="10">
        <f>B51/$B$12</f>
        <v>6.0971269503285914E-3</v>
      </c>
    </row>
    <row r="52" spans="1:8" x14ac:dyDescent="0.2">
      <c r="A52" s="14" t="s">
        <v>77</v>
      </c>
      <c r="B52" s="2">
        <v>4753.160796167429</v>
      </c>
      <c r="C52" s="2">
        <v>143.52814006459812</v>
      </c>
      <c r="D52" s="2">
        <v>18</v>
      </c>
      <c r="E52" s="2">
        <v>2</v>
      </c>
      <c r="F52" s="2">
        <f t="shared" si="8"/>
        <v>16</v>
      </c>
      <c r="G52" s="2">
        <v>127.52814006459812</v>
      </c>
      <c r="H52" s="10">
        <f>B52/$B$13</f>
        <v>6.2024743762403916E-3</v>
      </c>
    </row>
    <row r="53" spans="1:8" x14ac:dyDescent="0.2">
      <c r="A53" s="14" t="s">
        <v>78</v>
      </c>
      <c r="B53" s="2">
        <v>4884.717963483281</v>
      </c>
      <c r="C53" s="2">
        <v>131.522290142987</v>
      </c>
      <c r="D53" s="2">
        <v>12</v>
      </c>
      <c r="E53" s="2">
        <v>2</v>
      </c>
      <c r="F53" s="2">
        <f t="shared" si="8"/>
        <v>10</v>
      </c>
      <c r="G53" s="2">
        <v>121.522290142987</v>
      </c>
      <c r="H53" s="10">
        <f>B53/$B$14</f>
        <v>6.3041796652762013E-3</v>
      </c>
    </row>
    <row r="54" spans="1:8" x14ac:dyDescent="0.2">
      <c r="A54" s="14" t="s">
        <v>79</v>
      </c>
      <c r="B54" s="2">
        <v>4995.5652523402914</v>
      </c>
      <c r="C54" s="2">
        <v>111.33654239521729</v>
      </c>
      <c r="D54" s="2">
        <v>18</v>
      </c>
      <c r="E54" s="2">
        <v>2</v>
      </c>
      <c r="F54" s="2">
        <f t="shared" si="8"/>
        <v>16</v>
      </c>
      <c r="G54" s="2">
        <v>95.336542395217293</v>
      </c>
      <c r="H54" s="10">
        <f>B54/$B$15</f>
        <v>6.4024284852636391E-3</v>
      </c>
    </row>
    <row r="55" spans="1:8" x14ac:dyDescent="0.2">
      <c r="A55" s="14" t="s">
        <v>80</v>
      </c>
      <c r="B55" s="2">
        <v>5131.3039917344831</v>
      </c>
      <c r="C55" s="2">
        <v>135.17716976670636</v>
      </c>
      <c r="D55" s="2">
        <v>19</v>
      </c>
      <c r="E55" s="2">
        <v>1</v>
      </c>
      <c r="F55" s="2">
        <f t="shared" si="8"/>
        <v>18</v>
      </c>
      <c r="G55" s="2">
        <v>117.17716976670636</v>
      </c>
      <c r="H55" s="10">
        <f>B55/$B$16</f>
        <v>6.4973940949954716E-3</v>
      </c>
    </row>
    <row r="56" spans="1:8" x14ac:dyDescent="0.2">
      <c r="A56" s="15" t="s">
        <v>74</v>
      </c>
      <c r="B56" s="7">
        <v>5248</v>
      </c>
      <c r="C56" s="7">
        <f>B56-B55</f>
        <v>116.69600826551687</v>
      </c>
      <c r="D56" s="7">
        <v>22</v>
      </c>
      <c r="E56" s="7">
        <v>0</v>
      </c>
      <c r="F56" s="7">
        <f t="shared" si="8"/>
        <v>22</v>
      </c>
      <c r="G56" s="7">
        <f>C56-F56</f>
        <v>94.696008265516866</v>
      </c>
      <c r="H56" s="16">
        <f>B56/$B$17</f>
        <v>6.5648662070759952E-3</v>
      </c>
    </row>
    <row r="57" spans="1:8" x14ac:dyDescent="0.2">
      <c r="A57" s="23"/>
      <c r="B57" s="24"/>
      <c r="C57" s="24"/>
      <c r="D57" s="24"/>
      <c r="E57" s="24"/>
      <c r="F57" s="24"/>
      <c r="G57" s="24"/>
      <c r="H57" s="22"/>
    </row>
    <row r="58" spans="1:8" x14ac:dyDescent="0.2">
      <c r="A58" s="1"/>
    </row>
    <row r="59" spans="1:8" x14ac:dyDescent="0.2">
      <c r="A59" s="12" t="s">
        <v>86</v>
      </c>
      <c r="H59" s="10"/>
    </row>
    <row r="60" spans="1:8" x14ac:dyDescent="0.2">
      <c r="A60" s="9" t="s">
        <v>89</v>
      </c>
      <c r="B60" s="2">
        <v>3819</v>
      </c>
      <c r="H60" s="10">
        <f>B60/$B$6</f>
        <v>5.7214340289742172E-3</v>
      </c>
    </row>
    <row r="61" spans="1:8" x14ac:dyDescent="0.2">
      <c r="A61" s="14" t="s">
        <v>81</v>
      </c>
      <c r="B61" s="2">
        <v>3976.499565276526</v>
      </c>
      <c r="C61" s="2">
        <f>B61-B60</f>
        <v>157.49956527652603</v>
      </c>
      <c r="D61" s="2">
        <v>2</v>
      </c>
      <c r="E61" s="2">
        <v>0</v>
      </c>
      <c r="F61" s="2">
        <f>D61-E61</f>
        <v>2</v>
      </c>
      <c r="G61" s="2">
        <f>C61-F61</f>
        <v>155.49956527652603</v>
      </c>
      <c r="H61" s="10">
        <f>B61/$B$7</f>
        <v>5.932860224209662E-3</v>
      </c>
    </row>
    <row r="62" spans="1:8" x14ac:dyDescent="0.2">
      <c r="A62" s="14" t="s">
        <v>82</v>
      </c>
      <c r="B62" s="2">
        <v>4699.453434200982</v>
      </c>
      <c r="C62" s="2">
        <v>723.43298269988009</v>
      </c>
      <c r="D62" s="2">
        <v>13</v>
      </c>
      <c r="E62" s="2">
        <v>1</v>
      </c>
      <c r="F62" s="2">
        <f t="shared" ref="F62:F71" si="9">D62-E62</f>
        <v>12</v>
      </c>
      <c r="G62" s="2">
        <v>711.43298269988009</v>
      </c>
      <c r="H62" s="10">
        <f>B62/$B$8</f>
        <v>6.7581764523514457E-3</v>
      </c>
    </row>
    <row r="63" spans="1:8" x14ac:dyDescent="0.2">
      <c r="A63" s="14" t="s">
        <v>83</v>
      </c>
      <c r="B63" s="2">
        <v>5408.4753542333347</v>
      </c>
      <c r="C63" s="2">
        <v>708.5373588749635</v>
      </c>
      <c r="D63" s="2">
        <v>23</v>
      </c>
      <c r="E63" s="2">
        <v>0</v>
      </c>
      <c r="F63" s="2">
        <f t="shared" si="9"/>
        <v>23</v>
      </c>
      <c r="G63" s="2">
        <v>685.5373588749635</v>
      </c>
      <c r="H63" s="10">
        <f>B63/$B$9</f>
        <v>7.5522598294095198E-3</v>
      </c>
    </row>
    <row r="64" spans="1:8" x14ac:dyDescent="0.2">
      <c r="A64" s="14" t="s">
        <v>84</v>
      </c>
      <c r="B64" s="2">
        <v>6077.3055372590252</v>
      </c>
      <c r="C64" s="2">
        <v>668.94930271069006</v>
      </c>
      <c r="D64" s="2">
        <v>25</v>
      </c>
      <c r="E64" s="2">
        <v>1</v>
      </c>
      <c r="F64" s="2">
        <f t="shared" si="9"/>
        <v>24</v>
      </c>
      <c r="G64" s="2">
        <v>644.94930271069006</v>
      </c>
      <c r="H64" s="10">
        <f>B64/$B$10</f>
        <v>8.3168503716311067E-3</v>
      </c>
    </row>
    <row r="65" spans="1:8" x14ac:dyDescent="0.2">
      <c r="A65" s="14" t="s">
        <v>75</v>
      </c>
      <c r="B65" s="2">
        <v>6707.8649757227813</v>
      </c>
      <c r="C65" s="2">
        <v>630.66092712112459</v>
      </c>
      <c r="D65" s="2">
        <v>19</v>
      </c>
      <c r="E65" s="2">
        <v>0</v>
      </c>
      <c r="F65" s="2">
        <f t="shared" si="9"/>
        <v>19</v>
      </c>
      <c r="G65" s="2">
        <v>611.66092712112459</v>
      </c>
      <c r="H65" s="10">
        <f>B65/$B$11</f>
        <v>9.0535612007989902E-3</v>
      </c>
    </row>
    <row r="66" spans="1:8" x14ac:dyDescent="0.2">
      <c r="A66" s="14" t="s">
        <v>76</v>
      </c>
      <c r="B66" s="2">
        <v>7381.2176151295516</v>
      </c>
      <c r="C66" s="2">
        <v>673.71727426481448</v>
      </c>
      <c r="D66" s="2">
        <v>25</v>
      </c>
      <c r="E66" s="2">
        <v>1</v>
      </c>
      <c r="F66" s="2">
        <f t="shared" si="9"/>
        <v>24</v>
      </c>
      <c r="G66" s="2">
        <v>649.71727426481448</v>
      </c>
      <c r="H66" s="10">
        <f>B66/$B$12</f>
        <v>9.7638899046782902E-3</v>
      </c>
    </row>
    <row r="67" spans="1:8" x14ac:dyDescent="0.2">
      <c r="A67" s="14" t="s">
        <v>77</v>
      </c>
      <c r="B67" s="2">
        <v>8007.5887761734484</v>
      </c>
      <c r="C67" s="2">
        <v>625.74318368961121</v>
      </c>
      <c r="D67" s="2">
        <v>21</v>
      </c>
      <c r="E67" s="2">
        <v>0</v>
      </c>
      <c r="F67" s="2">
        <f t="shared" si="9"/>
        <v>21</v>
      </c>
      <c r="G67" s="2">
        <v>604.74318368961121</v>
      </c>
      <c r="H67" s="10">
        <f>B67/$B$13</f>
        <v>1.0449228698455432E-2</v>
      </c>
    </row>
    <row r="68" spans="1:8" x14ac:dyDescent="0.2">
      <c r="A68" s="14" t="s">
        <v>78</v>
      </c>
      <c r="B68" s="2">
        <v>8609.127025984897</v>
      </c>
      <c r="C68" s="2">
        <v>601.46086116427159</v>
      </c>
      <c r="D68" s="2">
        <v>23</v>
      </c>
      <c r="E68" s="2">
        <v>1</v>
      </c>
      <c r="F68" s="2">
        <f t="shared" si="9"/>
        <v>22</v>
      </c>
      <c r="G68" s="2">
        <v>579.46086116427159</v>
      </c>
      <c r="H68" s="10">
        <f>B68/$B$14</f>
        <v>1.1110873532254352E-2</v>
      </c>
    </row>
    <row r="69" spans="1:8" x14ac:dyDescent="0.2">
      <c r="A69" s="14" t="s">
        <v>79</v>
      </c>
      <c r="B69" s="2">
        <v>9168.0919290941511</v>
      </c>
      <c r="C69" s="2">
        <v>559.84536756201487</v>
      </c>
      <c r="D69" s="2">
        <v>21</v>
      </c>
      <c r="E69" s="2">
        <v>2</v>
      </c>
      <c r="F69" s="2">
        <f t="shared" si="9"/>
        <v>19</v>
      </c>
      <c r="G69" s="2">
        <v>540.84536756201487</v>
      </c>
      <c r="H69" s="10">
        <f>B69/$B$15</f>
        <v>1.175003227009187E-2</v>
      </c>
    </row>
    <row r="70" spans="1:8" x14ac:dyDescent="0.2">
      <c r="A70" s="14" t="s">
        <v>80</v>
      </c>
      <c r="B70" s="2">
        <v>9767.4706249367446</v>
      </c>
      <c r="C70" s="2">
        <v>598.32678864571426</v>
      </c>
      <c r="D70" s="2">
        <v>21</v>
      </c>
      <c r="E70" s="2">
        <v>2</v>
      </c>
      <c r="F70" s="2">
        <f t="shared" si="9"/>
        <v>19</v>
      </c>
      <c r="G70" s="2">
        <v>579.32678864571426</v>
      </c>
      <c r="H70" s="10">
        <f>B70/$B$16</f>
        <v>1.2367832048877295E-2</v>
      </c>
    </row>
    <row r="71" spans="1:8" x14ac:dyDescent="0.2">
      <c r="A71" s="15" t="s">
        <v>74</v>
      </c>
      <c r="B71" s="7">
        <v>10243</v>
      </c>
      <c r="C71" s="7">
        <f>B71-B70</f>
        <v>475.52937506325543</v>
      </c>
      <c r="D71" s="7">
        <v>13</v>
      </c>
      <c r="E71" s="7">
        <v>2</v>
      </c>
      <c r="F71" s="7">
        <f t="shared" si="9"/>
        <v>11</v>
      </c>
      <c r="G71" s="7">
        <f>C71-F71</f>
        <v>464.52937506325543</v>
      </c>
      <c r="H71" s="16">
        <f>B71/$B$17</f>
        <v>1.2813247819946536E-2</v>
      </c>
    </row>
    <row r="72" spans="1:8" x14ac:dyDescent="0.2">
      <c r="A72" s="12" t="s">
        <v>85</v>
      </c>
      <c r="H72" s="10"/>
    </row>
    <row r="73" spans="1:8" x14ac:dyDescent="0.2">
      <c r="A73" s="9" t="s">
        <v>90</v>
      </c>
      <c r="B73" s="2">
        <v>6047</v>
      </c>
      <c r="H73" s="10">
        <f>B73/$B$6</f>
        <v>9.0593117499887642E-3</v>
      </c>
    </row>
    <row r="74" spans="1:8" x14ac:dyDescent="0.2">
      <c r="A74" s="14" t="s">
        <v>81</v>
      </c>
      <c r="B74" s="2">
        <v>6017.8198164916357</v>
      </c>
      <c r="C74" s="2">
        <f>B74-B73</f>
        <v>-29.18018350836428</v>
      </c>
      <c r="D74" s="2">
        <v>2</v>
      </c>
      <c r="E74" s="2">
        <v>0</v>
      </c>
      <c r="F74" s="2">
        <f>D74-E74</f>
        <v>2</v>
      </c>
      <c r="G74" s="2">
        <f>C74-F74</f>
        <v>-31.18018350836428</v>
      </c>
      <c r="H74" s="10">
        <f>B74/$B$7</f>
        <v>8.9784704460897213E-3</v>
      </c>
    </row>
    <row r="75" spans="1:8" x14ac:dyDescent="0.2">
      <c r="A75" s="14" t="s">
        <v>82</v>
      </c>
      <c r="B75" s="2">
        <v>6023.9474811063974</v>
      </c>
      <c r="C75" s="2">
        <v>6.8104864650003947</v>
      </c>
      <c r="D75" s="2">
        <v>5</v>
      </c>
      <c r="E75" s="2">
        <v>1</v>
      </c>
      <c r="F75" s="2">
        <f t="shared" ref="F75:F84" si="10">D75-E75</f>
        <v>4</v>
      </c>
      <c r="G75" s="2">
        <v>2.8104864650003947</v>
      </c>
      <c r="H75" s="10">
        <f>B75/$B$8</f>
        <v>8.6629010345618783E-3</v>
      </c>
    </row>
    <row r="76" spans="1:8" x14ac:dyDescent="0.2">
      <c r="A76" s="14" t="s">
        <v>83</v>
      </c>
      <c r="B76" s="2">
        <v>5986.4103911840812</v>
      </c>
      <c r="C76" s="2">
        <v>-38.105359205157583</v>
      </c>
      <c r="D76" s="2">
        <v>7</v>
      </c>
      <c r="E76" s="2">
        <v>1</v>
      </c>
      <c r="F76" s="2">
        <f t="shared" si="10"/>
        <v>6</v>
      </c>
      <c r="G76" s="2">
        <v>-44.105359205157583</v>
      </c>
      <c r="H76" s="10">
        <f>B76/$B$9</f>
        <v>8.3592738726842239E-3</v>
      </c>
    </row>
    <row r="77" spans="1:8" x14ac:dyDescent="0.2">
      <c r="A77" s="14" t="s">
        <v>84</v>
      </c>
      <c r="B77" s="2">
        <v>5894.6785794915904</v>
      </c>
      <c r="C77" s="2">
        <v>-91.574913057766025</v>
      </c>
      <c r="D77" s="2">
        <v>16</v>
      </c>
      <c r="E77" s="2">
        <v>1</v>
      </c>
      <c r="F77" s="2">
        <f t="shared" si="10"/>
        <v>15</v>
      </c>
      <c r="G77" s="2">
        <v>-106.57491305776603</v>
      </c>
      <c r="H77" s="10">
        <f>B77/$B$10</f>
        <v>8.0669236446851075E-3</v>
      </c>
    </row>
    <row r="78" spans="1:8" x14ac:dyDescent="0.2">
      <c r="A78" s="14" t="s">
        <v>75</v>
      </c>
      <c r="B78" s="2">
        <v>5768.149607550059</v>
      </c>
      <c r="C78" s="2">
        <v>-126.4215667233384</v>
      </c>
      <c r="D78" s="2">
        <v>8</v>
      </c>
      <c r="E78" s="2">
        <v>1</v>
      </c>
      <c r="F78" s="2">
        <f t="shared" si="10"/>
        <v>7</v>
      </c>
      <c r="G78" s="2">
        <v>-133.4215667233384</v>
      </c>
      <c r="H78" s="10">
        <f>B78/$B$11</f>
        <v>7.7852335543906973E-3</v>
      </c>
    </row>
    <row r="79" spans="1:8" x14ac:dyDescent="0.2">
      <c r="A79" s="14" t="s">
        <v>76</v>
      </c>
      <c r="B79" s="2">
        <v>5680.0871266580389</v>
      </c>
      <c r="C79" s="2">
        <v>-87.774518491569324</v>
      </c>
      <c r="D79" s="2">
        <v>14</v>
      </c>
      <c r="E79" s="2">
        <v>1</v>
      </c>
      <c r="F79" s="2">
        <f t="shared" si="10"/>
        <v>13</v>
      </c>
      <c r="G79" s="2">
        <v>-100.77451849156932</v>
      </c>
      <c r="H79" s="10">
        <f>B79/$B$12</f>
        <v>7.5136309814239424E-3</v>
      </c>
    </row>
    <row r="80" spans="1:8" x14ac:dyDescent="0.2">
      <c r="A80" s="14" t="s">
        <v>77</v>
      </c>
      <c r="B80" s="2">
        <v>5557.1278117648744</v>
      </c>
      <c r="C80" s="2">
        <v>-123.41651245028879</v>
      </c>
      <c r="D80" s="2">
        <v>20</v>
      </c>
      <c r="E80" s="2">
        <v>1</v>
      </c>
      <c r="F80" s="2">
        <f t="shared" si="10"/>
        <v>19</v>
      </c>
      <c r="G80" s="2">
        <v>-142.41651245028879</v>
      </c>
      <c r="H80" s="10">
        <f>B80/$B$13</f>
        <v>7.2515835958582931E-3</v>
      </c>
    </row>
    <row r="81" spans="1:11" x14ac:dyDescent="0.2">
      <c r="A81" s="14" t="s">
        <v>78</v>
      </c>
      <c r="B81" s="2">
        <v>5422.7780312528685</v>
      </c>
      <c r="C81" s="2">
        <v>-134.3764248966263</v>
      </c>
      <c r="D81" s="2">
        <v>14</v>
      </c>
      <c r="E81" s="2">
        <v>0</v>
      </c>
      <c r="F81" s="2">
        <f t="shared" si="10"/>
        <v>14</v>
      </c>
      <c r="G81" s="2">
        <v>-148.3764248966263</v>
      </c>
      <c r="H81" s="10">
        <f>B81/$B$14</f>
        <v>6.9985958758512984E-3</v>
      </c>
    </row>
    <row r="82" spans="1:11" x14ac:dyDescent="0.2">
      <c r="A82" s="14" t="s">
        <v>79</v>
      </c>
      <c r="B82" s="2">
        <v>5270.0435124138567</v>
      </c>
      <c r="C82" s="2">
        <v>-152.20515816249463</v>
      </c>
      <c r="D82" s="2">
        <v>15</v>
      </c>
      <c r="E82" s="2">
        <v>1</v>
      </c>
      <c r="F82" s="2">
        <f t="shared" si="10"/>
        <v>14</v>
      </c>
      <c r="G82" s="2">
        <v>-166.20515816249463</v>
      </c>
      <c r="H82" s="10">
        <f>B82/$B$15</f>
        <v>6.7542059803243496E-3</v>
      </c>
    </row>
    <row r="83" spans="1:11" x14ac:dyDescent="0.2">
      <c r="A83" s="14" t="s">
        <v>80</v>
      </c>
      <c r="B83" s="2">
        <v>5147.5639870785189</v>
      </c>
      <c r="C83" s="2">
        <v>-123.05580254945926</v>
      </c>
      <c r="D83" s="2">
        <v>7</v>
      </c>
      <c r="E83" s="2">
        <v>2</v>
      </c>
      <c r="F83" s="2">
        <f t="shared" si="10"/>
        <v>5</v>
      </c>
      <c r="G83" s="2">
        <v>-128.05580254945926</v>
      </c>
      <c r="H83" s="10">
        <f>B83/$B$16</f>
        <v>6.5179829351622543E-3</v>
      </c>
    </row>
    <row r="84" spans="1:11" x14ac:dyDescent="0.2">
      <c r="A84" s="15" t="s">
        <v>74</v>
      </c>
      <c r="B84" s="7">
        <v>5074</v>
      </c>
      <c r="C84" s="7">
        <f>B84-B83</f>
        <v>-73.563987078518949</v>
      </c>
      <c r="D84" s="7">
        <v>14</v>
      </c>
      <c r="E84" s="7">
        <v>1</v>
      </c>
      <c r="F84" s="7">
        <f t="shared" si="10"/>
        <v>13</v>
      </c>
      <c r="G84" s="7">
        <f>C84-F84</f>
        <v>-86.563987078518949</v>
      </c>
      <c r="H84" s="16">
        <f>B84/$B$17</f>
        <v>6.347204865606631E-3</v>
      </c>
    </row>
    <row r="85" spans="1:11" x14ac:dyDescent="0.2">
      <c r="A85" s="12" t="s">
        <v>94</v>
      </c>
      <c r="H85" s="10"/>
    </row>
    <row r="86" spans="1:11" x14ac:dyDescent="0.2">
      <c r="A86" s="13" t="s">
        <v>73</v>
      </c>
      <c r="B86" s="2">
        <v>339794</v>
      </c>
      <c r="H86" s="10">
        <f>B86/$B$6</f>
        <v>0.50906230804955876</v>
      </c>
      <c r="K86" s="38"/>
    </row>
    <row r="87" spans="1:11" x14ac:dyDescent="0.2">
      <c r="A87" s="14" t="s">
        <v>81</v>
      </c>
      <c r="B87" s="2">
        <v>339104.83947753569</v>
      </c>
      <c r="C87" s="2">
        <f>B87-B86</f>
        <v>-689.16052246431354</v>
      </c>
      <c r="D87" s="2">
        <v>1284</v>
      </c>
      <c r="E87" s="2">
        <v>750</v>
      </c>
      <c r="F87" s="2">
        <f>D87-E87</f>
        <v>534</v>
      </c>
      <c r="G87" s="2">
        <f>C87-F87</f>
        <v>-1223.1605224643135</v>
      </c>
      <c r="H87" s="10">
        <f>B87/$B$7</f>
        <v>0.50593784330852021</v>
      </c>
    </row>
    <row r="88" spans="1:11" x14ac:dyDescent="0.2">
      <c r="A88" s="14" t="s">
        <v>82</v>
      </c>
      <c r="B88" s="2">
        <v>343334.36009742977</v>
      </c>
      <c r="C88" s="2">
        <v>4268.1485268137185</v>
      </c>
      <c r="D88" s="2">
        <v>5011</v>
      </c>
      <c r="E88" s="2">
        <v>3456</v>
      </c>
      <c r="F88" s="2">
        <f t="shared" ref="F88:F97" si="11">D88-E88</f>
        <v>1555</v>
      </c>
      <c r="G88" s="2">
        <v>2713.1485268137185</v>
      </c>
      <c r="H88" s="10">
        <f>B88/$B$8</f>
        <v>0.49374128719037086</v>
      </c>
    </row>
    <row r="89" spans="1:11" x14ac:dyDescent="0.2">
      <c r="A89" s="14" t="s">
        <v>83</v>
      </c>
      <c r="B89" s="2">
        <v>345183.9855164194</v>
      </c>
      <c r="C89" s="2">
        <v>1817.0141525798244</v>
      </c>
      <c r="D89" s="2">
        <v>5129</v>
      </c>
      <c r="E89" s="2">
        <v>3628</v>
      </c>
      <c r="F89" s="2">
        <f t="shared" si="11"/>
        <v>1501</v>
      </c>
      <c r="G89" s="2">
        <v>316.01415257982444</v>
      </c>
      <c r="H89" s="10">
        <f>B89/$B$9</f>
        <v>0.48200629139053724</v>
      </c>
    </row>
    <row r="90" spans="1:11" x14ac:dyDescent="0.2">
      <c r="A90" s="14" t="s">
        <v>84</v>
      </c>
      <c r="B90" s="2">
        <v>343956.06412851409</v>
      </c>
      <c r="C90" s="2">
        <v>-1218.9966933710384</v>
      </c>
      <c r="D90" s="2">
        <v>4625</v>
      </c>
      <c r="E90" s="2">
        <v>3446</v>
      </c>
      <c r="F90" s="2">
        <f t="shared" si="11"/>
        <v>1179</v>
      </c>
      <c r="G90" s="2">
        <v>-2397.9966933710384</v>
      </c>
      <c r="H90" s="10">
        <f>B90/$B$10</f>
        <v>0.4707071418795577</v>
      </c>
    </row>
    <row r="91" spans="1:11" x14ac:dyDescent="0.2">
      <c r="A91" s="14" t="s">
        <v>75</v>
      </c>
      <c r="B91" s="2">
        <v>340684.7762906641</v>
      </c>
      <c r="C91" s="2">
        <v>-3265.0706607275642</v>
      </c>
      <c r="D91" s="2">
        <v>4556</v>
      </c>
      <c r="E91" s="2">
        <v>3725</v>
      </c>
      <c r="F91" s="2">
        <f t="shared" si="11"/>
        <v>831</v>
      </c>
      <c r="G91" s="2">
        <v>-4096.0706607275642</v>
      </c>
      <c r="H91" s="10">
        <f>B91/$B$11</f>
        <v>0.45981999987942379</v>
      </c>
    </row>
    <row r="92" spans="1:11" x14ac:dyDescent="0.2">
      <c r="A92" s="14" t="s">
        <v>76</v>
      </c>
      <c r="B92" s="2">
        <v>339674.95652842004</v>
      </c>
      <c r="C92" s="2">
        <v>-992.65102295979159</v>
      </c>
      <c r="D92" s="2">
        <v>4461</v>
      </c>
      <c r="E92" s="2">
        <v>3632</v>
      </c>
      <c r="F92" s="2">
        <f t="shared" si="11"/>
        <v>829</v>
      </c>
      <c r="G92" s="2">
        <v>-1821.6510229597916</v>
      </c>
      <c r="H92" s="10">
        <f>B92/$B$12</f>
        <v>0.4493227339784463</v>
      </c>
    </row>
    <row r="93" spans="1:11" x14ac:dyDescent="0.2">
      <c r="A93" s="14" t="s">
        <v>77</v>
      </c>
      <c r="B93" s="2">
        <v>336569.44565166777</v>
      </c>
      <c r="C93" s="2">
        <v>-3133.0346634464804</v>
      </c>
      <c r="D93" s="2">
        <v>4118</v>
      </c>
      <c r="E93" s="2">
        <v>3690</v>
      </c>
      <c r="F93" s="2">
        <f t="shared" si="11"/>
        <v>428</v>
      </c>
      <c r="G93" s="2">
        <v>-3561.0346634464804</v>
      </c>
      <c r="H93" s="10">
        <f>B93/$B$13</f>
        <v>0.43919476996510359</v>
      </c>
    </row>
    <row r="94" spans="1:11" x14ac:dyDescent="0.2">
      <c r="A94" s="14" t="s">
        <v>78</v>
      </c>
      <c r="B94" s="2">
        <v>332728.57553661376</v>
      </c>
      <c r="C94" s="2">
        <v>-3842.6945319821825</v>
      </c>
      <c r="D94" s="2">
        <v>3911</v>
      </c>
      <c r="E94" s="2">
        <v>3523</v>
      </c>
      <c r="F94" s="2">
        <f t="shared" si="11"/>
        <v>388</v>
      </c>
      <c r="G94" s="2">
        <v>-4230.6945319821825</v>
      </c>
      <c r="H94" s="10">
        <f>B94/$B$14</f>
        <v>0.42941695623680531</v>
      </c>
    </row>
    <row r="95" spans="1:11" x14ac:dyDescent="0.2">
      <c r="A95" s="14" t="s">
        <v>79</v>
      </c>
      <c r="B95" s="2">
        <v>327687.33803275612</v>
      </c>
      <c r="C95" s="2">
        <v>-5008.5407732462627</v>
      </c>
      <c r="D95" s="2">
        <v>3923</v>
      </c>
      <c r="E95" s="2">
        <v>3582</v>
      </c>
      <c r="F95" s="2">
        <f t="shared" si="11"/>
        <v>341</v>
      </c>
      <c r="G95" s="2">
        <v>-5349.5407732462627</v>
      </c>
      <c r="H95" s="10">
        <f>B95/$B$15</f>
        <v>0.41997144293096306</v>
      </c>
    </row>
    <row r="96" spans="1:11" x14ac:dyDescent="0.2">
      <c r="A96" s="14" t="s">
        <v>80</v>
      </c>
      <c r="B96" s="2">
        <v>324461.31073054729</v>
      </c>
      <c r="C96" s="2">
        <v>-3262.1265839954722</v>
      </c>
      <c r="D96" s="2">
        <v>3841</v>
      </c>
      <c r="E96" s="2">
        <v>3774</v>
      </c>
      <c r="F96" s="2">
        <f t="shared" si="11"/>
        <v>67</v>
      </c>
      <c r="G96" s="2">
        <v>-3329.1265839954722</v>
      </c>
      <c r="H96" s="10">
        <f>B96/$B$16</f>
        <v>0.41084157317340131</v>
      </c>
    </row>
    <row r="97" spans="1:11" x14ac:dyDescent="0.2">
      <c r="A97" s="15" t="s">
        <v>74</v>
      </c>
      <c r="B97" s="7">
        <v>323102</v>
      </c>
      <c r="C97" s="7">
        <f>B97-B96</f>
        <v>-1359.310730547295</v>
      </c>
      <c r="D97" s="7">
        <v>2890</v>
      </c>
      <c r="E97" s="7">
        <v>2879</v>
      </c>
      <c r="F97" s="7">
        <f t="shared" si="11"/>
        <v>11</v>
      </c>
      <c r="G97" s="7">
        <f>C97-F97</f>
        <v>-1370.310730547295</v>
      </c>
      <c r="H97" s="16">
        <f>B97/$B$17</f>
        <v>0.40417709627261206</v>
      </c>
      <c r="J97" s="38"/>
      <c r="K97" s="38"/>
    </row>
    <row r="98" spans="1:11" x14ac:dyDescent="0.2">
      <c r="A98" s="12" t="s">
        <v>95</v>
      </c>
      <c r="H98" s="10"/>
      <c r="J98" s="38"/>
    </row>
    <row r="99" spans="1:11" x14ac:dyDescent="0.2">
      <c r="A99" s="17" t="s">
        <v>96</v>
      </c>
      <c r="B99" s="2">
        <v>31524</v>
      </c>
      <c r="H99" s="10">
        <f>B99/$B$6</f>
        <v>4.722767382282881E-2</v>
      </c>
    </row>
    <row r="100" spans="1:11" x14ac:dyDescent="0.2">
      <c r="A100" s="14" t="s">
        <v>81</v>
      </c>
      <c r="B100" s="2">
        <v>31784.026531238145</v>
      </c>
      <c r="C100" s="2">
        <f>B100-B99</f>
        <v>260.02653123814525</v>
      </c>
      <c r="D100" s="2">
        <v>240</v>
      </c>
      <c r="E100" s="2">
        <v>87</v>
      </c>
      <c r="F100" s="2">
        <f>D100-E100</f>
        <v>153</v>
      </c>
      <c r="G100" s="2">
        <f>C100-F100</f>
        <v>107.02653123814525</v>
      </c>
      <c r="H100" s="10">
        <f>B100/$B$7</f>
        <v>4.7421151109642887E-2</v>
      </c>
    </row>
    <row r="101" spans="1:11" x14ac:dyDescent="0.2">
      <c r="A101" s="14" t="s">
        <v>82</v>
      </c>
      <c r="B101" s="2">
        <v>33500.569590476029</v>
      </c>
      <c r="C101" s="2">
        <v>1720.2148796630026</v>
      </c>
      <c r="D101" s="2">
        <v>921</v>
      </c>
      <c r="E101" s="2">
        <v>323</v>
      </c>
      <c r="F101" s="2">
        <f t="shared" ref="F101:F110" si="12">D101-E101</f>
        <v>598</v>
      </c>
      <c r="G101" s="2">
        <v>1122.2148796630026</v>
      </c>
      <c r="H101" s="10">
        <f>B101/$B$8</f>
        <v>4.8176402578869224E-2</v>
      </c>
    </row>
    <row r="102" spans="1:11" x14ac:dyDescent="0.2">
      <c r="A102" s="14" t="s">
        <v>83</v>
      </c>
      <c r="B102" s="2">
        <v>35021.446477942918</v>
      </c>
      <c r="C102" s="2">
        <v>1517.62000168956</v>
      </c>
      <c r="D102" s="2">
        <v>929</v>
      </c>
      <c r="E102" s="2">
        <v>301</v>
      </c>
      <c r="F102" s="2">
        <f t="shared" si="12"/>
        <v>628</v>
      </c>
      <c r="G102" s="2">
        <v>889.62000168956001</v>
      </c>
      <c r="H102" s="10">
        <f>B102/$B$9</f>
        <v>4.8903072692410579E-2</v>
      </c>
    </row>
    <row r="103" spans="1:11" x14ac:dyDescent="0.2">
      <c r="A103" s="14" t="s">
        <v>84</v>
      </c>
      <c r="B103" s="2">
        <v>36245.823424837574</v>
      </c>
      <c r="C103" s="2">
        <v>1225.2418092198786</v>
      </c>
      <c r="D103" s="2">
        <v>942</v>
      </c>
      <c r="E103" s="2">
        <v>343</v>
      </c>
      <c r="F103" s="2">
        <f t="shared" si="12"/>
        <v>599</v>
      </c>
      <c r="G103" s="2">
        <v>626.24180921987863</v>
      </c>
      <c r="H103" s="10">
        <f>B103/$B$10</f>
        <v>4.9602753748809507E-2</v>
      </c>
    </row>
    <row r="104" spans="1:11" x14ac:dyDescent="0.2">
      <c r="A104" s="14" t="s">
        <v>75</v>
      </c>
      <c r="B104" s="2">
        <v>37250.623946365755</v>
      </c>
      <c r="C104" s="2">
        <v>1005.4392898133228</v>
      </c>
      <c r="D104" s="2">
        <v>978</v>
      </c>
      <c r="E104" s="2">
        <v>337</v>
      </c>
      <c r="F104" s="2">
        <f t="shared" si="12"/>
        <v>641</v>
      </c>
      <c r="G104" s="2">
        <v>364.43928981332283</v>
      </c>
      <c r="H104" s="10">
        <f>B104/$B$11</f>
        <v>5.0276921924778541E-2</v>
      </c>
    </row>
    <row r="105" spans="1:11" x14ac:dyDescent="0.2">
      <c r="A105" s="14" t="s">
        <v>76</v>
      </c>
      <c r="B105" s="2">
        <v>38499.295557951031</v>
      </c>
      <c r="C105" s="2">
        <v>1250.6009853650685</v>
      </c>
      <c r="D105" s="2">
        <v>872</v>
      </c>
      <c r="E105" s="2">
        <v>324</v>
      </c>
      <c r="F105" s="2">
        <f t="shared" si="12"/>
        <v>548</v>
      </c>
      <c r="G105" s="2">
        <v>702.60098536506848</v>
      </c>
      <c r="H105" s="10">
        <f>B105/$B$12</f>
        <v>5.0926947671208325E-2</v>
      </c>
    </row>
    <row r="106" spans="1:11" x14ac:dyDescent="0.2">
      <c r="A106" s="14" t="s">
        <v>77</v>
      </c>
      <c r="B106" s="2">
        <v>39507.611956127919</v>
      </c>
      <c r="C106" s="2">
        <v>1005.1382312290298</v>
      </c>
      <c r="D106" s="2">
        <v>864</v>
      </c>
      <c r="E106" s="2">
        <v>326</v>
      </c>
      <c r="F106" s="2">
        <f t="shared" si="12"/>
        <v>538</v>
      </c>
      <c r="G106" s="2">
        <v>467.13823122902977</v>
      </c>
      <c r="H106" s="10">
        <f>B106/$B$13</f>
        <v>5.1554105011956827E-2</v>
      </c>
    </row>
    <row r="107" spans="1:11" x14ac:dyDescent="0.2">
      <c r="A107" s="14" t="s">
        <v>78</v>
      </c>
      <c r="B107" s="2">
        <v>40415.224553655513</v>
      </c>
      <c r="C107" s="2">
        <v>907.33181895761663</v>
      </c>
      <c r="D107" s="2">
        <v>795</v>
      </c>
      <c r="E107" s="2">
        <v>299</v>
      </c>
      <c r="F107" s="2">
        <f t="shared" si="12"/>
        <v>496</v>
      </c>
      <c r="G107" s="2">
        <v>411.33181895761663</v>
      </c>
      <c r="H107" s="10">
        <f>B107/$B$14</f>
        <v>5.2159579878188103E-2</v>
      </c>
    </row>
    <row r="108" spans="1:11" x14ac:dyDescent="0.2">
      <c r="A108" s="14" t="s">
        <v>79</v>
      </c>
      <c r="B108" s="2">
        <v>41154.458831176009</v>
      </c>
      <c r="C108" s="2">
        <v>743.27337618199817</v>
      </c>
      <c r="D108" s="2">
        <v>796</v>
      </c>
      <c r="E108" s="2">
        <v>318</v>
      </c>
      <c r="F108" s="2">
        <f t="shared" si="12"/>
        <v>478</v>
      </c>
      <c r="G108" s="2">
        <v>265.27337618199817</v>
      </c>
      <c r="H108" s="10">
        <f>B108/$B$15</f>
        <v>5.2744477592979802E-2</v>
      </c>
    </row>
    <row r="109" spans="1:11" x14ac:dyDescent="0.2">
      <c r="A109" s="14" t="s">
        <v>80</v>
      </c>
      <c r="B109" s="2">
        <v>42101.331311351263</v>
      </c>
      <c r="C109" s="2">
        <v>942.25657372806018</v>
      </c>
      <c r="D109" s="2">
        <v>751</v>
      </c>
      <c r="E109" s="2">
        <v>359</v>
      </c>
      <c r="F109" s="2">
        <f t="shared" si="12"/>
        <v>392</v>
      </c>
      <c r="G109" s="2">
        <v>550.25657372806018</v>
      </c>
      <c r="H109" s="10">
        <f>B109/$B$16</f>
        <v>5.3309829605584655E-2</v>
      </c>
    </row>
    <row r="110" spans="1:11" x14ac:dyDescent="0.2">
      <c r="A110" s="15" t="s">
        <v>74</v>
      </c>
      <c r="B110" s="7">
        <v>42945</v>
      </c>
      <c r="C110" s="7">
        <f>B110-B109</f>
        <v>843.66868864873686</v>
      </c>
      <c r="D110" s="7">
        <v>616</v>
      </c>
      <c r="E110" s="7">
        <v>236</v>
      </c>
      <c r="F110" s="7">
        <f t="shared" si="12"/>
        <v>380</v>
      </c>
      <c r="G110" s="7">
        <f>C110-F110</f>
        <v>463.66868864873686</v>
      </c>
      <c r="H110" s="16">
        <f>B110/$B$17</f>
        <v>5.3721070743688759E-2</v>
      </c>
      <c r="I110" s="38"/>
      <c r="K110" s="38"/>
    </row>
    <row r="111" spans="1:11" x14ac:dyDescent="0.2">
      <c r="A111" s="23"/>
      <c r="B111" s="24"/>
      <c r="C111" s="24"/>
      <c r="D111" s="24"/>
      <c r="E111" s="24"/>
      <c r="F111" s="24"/>
      <c r="G111" s="24"/>
      <c r="H111" s="22"/>
    </row>
    <row r="112" spans="1:11" x14ac:dyDescent="0.2">
      <c r="A112" s="1"/>
    </row>
    <row r="113" spans="1:11" x14ac:dyDescent="0.2">
      <c r="A113" s="12" t="s">
        <v>98</v>
      </c>
      <c r="H113" s="10"/>
    </row>
    <row r="114" spans="1:11" x14ac:dyDescent="0.2">
      <c r="A114" s="9" t="s">
        <v>97</v>
      </c>
      <c r="B114" s="2">
        <v>5091</v>
      </c>
      <c r="H114" s="10">
        <f>B114/$B$6</f>
        <v>7.62708055551394E-3</v>
      </c>
    </row>
    <row r="115" spans="1:11" x14ac:dyDescent="0.2">
      <c r="A115" s="14" t="s">
        <v>81</v>
      </c>
      <c r="B115" s="2">
        <v>5248.7613193356092</v>
      </c>
      <c r="C115" s="2">
        <f>B115-B114</f>
        <v>157.76131933560919</v>
      </c>
      <c r="D115" s="2">
        <v>23</v>
      </c>
      <c r="E115" s="2">
        <v>3</v>
      </c>
      <c r="F115" s="2">
        <f>D115-E115</f>
        <v>20</v>
      </c>
      <c r="G115" s="2">
        <f>C115-F115</f>
        <v>137.76131933560919</v>
      </c>
      <c r="H115" s="10">
        <f>B115/$B$7</f>
        <v>7.8310500847976264E-3</v>
      </c>
    </row>
    <row r="116" spans="1:11" x14ac:dyDescent="0.2">
      <c r="A116" s="14" t="s">
        <v>82</v>
      </c>
      <c r="B116" s="2">
        <v>5999.1627785926567</v>
      </c>
      <c r="C116" s="2">
        <v>751.02594774675526</v>
      </c>
      <c r="D116" s="2">
        <v>95</v>
      </c>
      <c r="E116" s="2">
        <v>12</v>
      </c>
      <c r="F116" s="2">
        <f t="shared" ref="F116:F125" si="13">D116-E116</f>
        <v>83</v>
      </c>
      <c r="G116" s="2">
        <v>668.02594774675526</v>
      </c>
      <c r="H116" s="10">
        <f>B116/$B$8</f>
        <v>8.6272587209924121E-3</v>
      </c>
    </row>
    <row r="117" spans="1:11" x14ac:dyDescent="0.2">
      <c r="A117" s="14" t="s">
        <v>83</v>
      </c>
      <c r="B117" s="2">
        <v>6726.9436710643577</v>
      </c>
      <c r="C117" s="2">
        <v>727.1722230446685</v>
      </c>
      <c r="D117" s="2">
        <v>93</v>
      </c>
      <c r="E117" s="2">
        <v>21</v>
      </c>
      <c r="F117" s="2">
        <f t="shared" si="13"/>
        <v>72</v>
      </c>
      <c r="G117" s="2">
        <v>655.1722230446685</v>
      </c>
      <c r="H117" s="10">
        <f>B117/$B$9</f>
        <v>9.3933360391325119E-3</v>
      </c>
    </row>
    <row r="118" spans="1:11" x14ac:dyDescent="0.2">
      <c r="A118" s="14" t="s">
        <v>84</v>
      </c>
      <c r="B118" s="2">
        <v>7402.9158557522223</v>
      </c>
      <c r="C118" s="2">
        <v>676.12503699429726</v>
      </c>
      <c r="D118" s="2">
        <v>128</v>
      </c>
      <c r="E118" s="2">
        <v>14</v>
      </c>
      <c r="F118" s="2">
        <f t="shared" si="13"/>
        <v>114</v>
      </c>
      <c r="G118" s="2">
        <v>562.12503699429726</v>
      </c>
      <c r="H118" s="10">
        <f>B118/$B$10</f>
        <v>1.0130960687856974E-2</v>
      </c>
    </row>
    <row r="119" spans="1:11" x14ac:dyDescent="0.2">
      <c r="A119" s="14" t="s">
        <v>75</v>
      </c>
      <c r="B119" s="2">
        <v>8032.7048787699478</v>
      </c>
      <c r="C119" s="2">
        <v>629.9143289527874</v>
      </c>
      <c r="D119" s="2">
        <v>108</v>
      </c>
      <c r="E119" s="2">
        <v>19</v>
      </c>
      <c r="F119" s="2">
        <f t="shared" si="13"/>
        <v>89</v>
      </c>
      <c r="G119" s="2">
        <v>540.9143289527874</v>
      </c>
      <c r="H119" s="10">
        <f>B119/$B$11</f>
        <v>1.0841688896706539E-2</v>
      </c>
    </row>
    <row r="120" spans="1:11" x14ac:dyDescent="0.2">
      <c r="A120" s="14" t="s">
        <v>76</v>
      </c>
      <c r="B120" s="2">
        <v>8714.0515875469209</v>
      </c>
      <c r="C120" s="2">
        <v>681.77856597468599</v>
      </c>
      <c r="D120" s="2">
        <v>98</v>
      </c>
      <c r="E120" s="2">
        <v>18</v>
      </c>
      <c r="F120" s="2">
        <f t="shared" si="13"/>
        <v>80</v>
      </c>
      <c r="G120" s="2">
        <v>601.77856597468599</v>
      </c>
      <c r="H120" s="10">
        <f>B120/$B$12</f>
        <v>1.1526965435905506E-2</v>
      </c>
    </row>
    <row r="121" spans="1:11" x14ac:dyDescent="0.2">
      <c r="A121" s="14" t="s">
        <v>77</v>
      </c>
      <c r="B121" s="2">
        <v>9340.1688477066054</v>
      </c>
      <c r="C121" s="2">
        <v>625.38076975920012</v>
      </c>
      <c r="D121" s="2">
        <v>106</v>
      </c>
      <c r="E121" s="2">
        <v>27</v>
      </c>
      <c r="F121" s="2">
        <f t="shared" si="13"/>
        <v>79</v>
      </c>
      <c r="G121" s="2">
        <v>546.38076975920012</v>
      </c>
      <c r="H121" s="10">
        <f>B121/$B$13</f>
        <v>1.2188133419422893E-2</v>
      </c>
    </row>
    <row r="122" spans="1:11" x14ac:dyDescent="0.2">
      <c r="A122" s="14" t="s">
        <v>78</v>
      </c>
      <c r="B122" s="2">
        <v>9938.4155119619973</v>
      </c>
      <c r="C122" s="2">
        <v>598.1614678207643</v>
      </c>
      <c r="D122" s="2">
        <v>88</v>
      </c>
      <c r="E122" s="2">
        <v>18</v>
      </c>
      <c r="F122" s="2">
        <f t="shared" si="13"/>
        <v>70</v>
      </c>
      <c r="G122" s="2">
        <v>528.1614678207643</v>
      </c>
      <c r="H122" s="10">
        <f>B122/$B$14</f>
        <v>1.2826443091281012E-2</v>
      </c>
    </row>
    <row r="123" spans="1:11" x14ac:dyDescent="0.2">
      <c r="A123" s="14" t="s">
        <v>79</v>
      </c>
      <c r="B123" s="2">
        <v>10489.095217106526</v>
      </c>
      <c r="C123" s="2">
        <v>551.69138931092493</v>
      </c>
      <c r="D123" s="2">
        <v>116</v>
      </c>
      <c r="E123" s="2">
        <v>20</v>
      </c>
      <c r="F123" s="2">
        <f t="shared" si="13"/>
        <v>96</v>
      </c>
      <c r="G123" s="2">
        <v>455.69138931092493</v>
      </c>
      <c r="H123" s="10">
        <f>B123/$B$15</f>
        <v>1.34430597160521E-2</v>
      </c>
    </row>
    <row r="124" spans="1:11" x14ac:dyDescent="0.2">
      <c r="A124" s="14" t="s">
        <v>80</v>
      </c>
      <c r="B124" s="2">
        <v>11087.327990060028</v>
      </c>
      <c r="C124" s="2">
        <v>597.03461823201906</v>
      </c>
      <c r="D124" s="2">
        <v>98</v>
      </c>
      <c r="E124" s="2">
        <v>19</v>
      </c>
      <c r="F124" s="2">
        <f t="shared" si="13"/>
        <v>79</v>
      </c>
      <c r="G124" s="2">
        <v>518.03461823201906</v>
      </c>
      <c r="H124" s="10">
        <f>B124/$B$16</f>
        <v>1.4039070678317679E-2</v>
      </c>
    </row>
    <row r="125" spans="1:11" x14ac:dyDescent="0.2">
      <c r="A125" s="15" t="s">
        <v>74</v>
      </c>
      <c r="B125" s="7">
        <v>11569</v>
      </c>
      <c r="C125" s="7">
        <f>B125-B124</f>
        <v>481.67200993997176</v>
      </c>
      <c r="D125" s="7">
        <v>90</v>
      </c>
      <c r="E125" s="7">
        <v>19</v>
      </c>
      <c r="F125" s="7">
        <f t="shared" si="13"/>
        <v>71</v>
      </c>
      <c r="G125" s="7">
        <f>C125-F125</f>
        <v>410.67200993997176</v>
      </c>
      <c r="H125" s="16">
        <f>B125/$B$17</f>
        <v>1.4471977353213069E-2</v>
      </c>
      <c r="J125" s="38"/>
      <c r="K125" s="38"/>
    </row>
    <row r="126" spans="1:11" x14ac:dyDescent="0.2">
      <c r="A126" s="12" t="s">
        <v>99</v>
      </c>
      <c r="H126" s="10"/>
    </row>
    <row r="127" spans="1:11" x14ac:dyDescent="0.2">
      <c r="A127" s="9" t="s">
        <v>100</v>
      </c>
      <c r="B127" s="21">
        <v>54444</v>
      </c>
      <c r="H127" s="10">
        <f>B127/$B$6</f>
        <v>8.1565266895384195E-2</v>
      </c>
      <c r="I127" s="38"/>
    </row>
    <row r="128" spans="1:11" x14ac:dyDescent="0.2">
      <c r="A128" s="14" t="s">
        <v>81</v>
      </c>
      <c r="B128" s="21">
        <v>54797.915276674015</v>
      </c>
      <c r="C128" s="2">
        <f>B128-B127</f>
        <v>353.91527667401533</v>
      </c>
      <c r="D128" s="2">
        <f>478+6</f>
        <v>484</v>
      </c>
      <c r="E128" s="2">
        <v>46</v>
      </c>
      <c r="F128" s="2">
        <f>D128-E128</f>
        <v>438</v>
      </c>
      <c r="G128" s="2">
        <f>C128-F128</f>
        <v>-84.084723325984669</v>
      </c>
      <c r="H128" s="10">
        <f>B128/$B$7</f>
        <v>8.1757426746249931E-2</v>
      </c>
    </row>
    <row r="129" spans="1:12" x14ac:dyDescent="0.2">
      <c r="A129" s="14" t="s">
        <v>82</v>
      </c>
      <c r="B129" s="21">
        <v>57373.512494748305</v>
      </c>
      <c r="C129" s="2">
        <v>2581.9127928705566</v>
      </c>
      <c r="D129" s="2">
        <v>2239</v>
      </c>
      <c r="E129" s="2">
        <v>195</v>
      </c>
      <c r="F129" s="2">
        <f t="shared" ref="F129:F138" si="14">D129-E129</f>
        <v>2044</v>
      </c>
      <c r="G129" s="2">
        <v>537.91279287055659</v>
      </c>
      <c r="H129" s="10">
        <f>B129/$B$8</f>
        <v>8.2507535516547673E-2</v>
      </c>
    </row>
    <row r="130" spans="1:12" x14ac:dyDescent="0.2">
      <c r="A130" s="14" t="s">
        <v>83</v>
      </c>
      <c r="B130" s="21">
        <v>59603.800501044134</v>
      </c>
      <c r="C130" s="2">
        <v>2224.7311325349292</v>
      </c>
      <c r="D130" s="2">
        <v>2256</v>
      </c>
      <c r="E130" s="2">
        <v>222</v>
      </c>
      <c r="F130" s="2">
        <f t="shared" si="14"/>
        <v>2034</v>
      </c>
      <c r="G130" s="2">
        <v>190.7311325349292</v>
      </c>
      <c r="H130" s="10">
        <f>B130/$B$9</f>
        <v>8.3229257548864927E-2</v>
      </c>
    </row>
    <row r="131" spans="1:12" x14ac:dyDescent="0.2">
      <c r="A131" s="14" t="s">
        <v>84</v>
      </c>
      <c r="B131" s="21">
        <v>61325.240492391073</v>
      </c>
      <c r="C131" s="2">
        <v>1722.9228298143062</v>
      </c>
      <c r="D131" s="2">
        <v>2285</v>
      </c>
      <c r="E131" s="2">
        <v>262</v>
      </c>
      <c r="F131" s="2">
        <f t="shared" si="14"/>
        <v>2023</v>
      </c>
      <c r="G131" s="2">
        <v>-300.07717018569383</v>
      </c>
      <c r="H131" s="10">
        <f>B131/$B$10</f>
        <v>8.3924174299379359E-2</v>
      </c>
    </row>
    <row r="132" spans="1:12" x14ac:dyDescent="0.2">
      <c r="A132" s="14" t="s">
        <v>75</v>
      </c>
      <c r="B132" s="21">
        <v>62676.27212139569</v>
      </c>
      <c r="C132" s="2">
        <v>1352.1166170721553</v>
      </c>
      <c r="D132" s="2">
        <v>2122</v>
      </c>
      <c r="E132" s="2">
        <v>263</v>
      </c>
      <c r="F132" s="2">
        <f t="shared" si="14"/>
        <v>1859</v>
      </c>
      <c r="G132" s="2">
        <v>-506.88338292784465</v>
      </c>
      <c r="H132" s="10">
        <f>B132/$B$11</f>
        <v>8.4593751893141625E-2</v>
      </c>
    </row>
    <row r="133" spans="1:12" x14ac:dyDescent="0.2">
      <c r="A133" s="14" t="s">
        <v>76</v>
      </c>
      <c r="B133" s="21">
        <v>64438.477754474603</v>
      </c>
      <c r="C133" s="2">
        <v>1765.4389180379876</v>
      </c>
      <c r="D133" s="2">
        <v>1967</v>
      </c>
      <c r="E133" s="2">
        <v>257</v>
      </c>
      <c r="F133" s="2">
        <f t="shared" si="14"/>
        <v>1710</v>
      </c>
      <c r="G133" s="2">
        <v>55.438918037987605</v>
      </c>
      <c r="H133" s="10">
        <f>B133/$B$12</f>
        <v>8.5239351449294481E-2</v>
      </c>
    </row>
    <row r="134" spans="1:12" x14ac:dyDescent="0.2">
      <c r="A134" s="14" t="s">
        <v>77</v>
      </c>
      <c r="B134" s="21">
        <v>65799.06667583219</v>
      </c>
      <c r="C134" s="2">
        <v>1355.2835263011148</v>
      </c>
      <c r="D134" s="2">
        <v>1731</v>
      </c>
      <c r="E134" s="2">
        <v>282</v>
      </c>
      <c r="F134" s="2">
        <f t="shared" si="14"/>
        <v>1449</v>
      </c>
      <c r="G134" s="2">
        <v>-93.716473698885238</v>
      </c>
      <c r="H134" s="10">
        <f>B134/$B$13</f>
        <v>8.586223831654409E-2</v>
      </c>
      <c r="I134" s="38"/>
    </row>
    <row r="135" spans="1:12" x14ac:dyDescent="0.2">
      <c r="A135" s="14" t="s">
        <v>78</v>
      </c>
      <c r="B135" s="21">
        <v>66995.275420193051</v>
      </c>
      <c r="C135" s="2">
        <v>1195.7565817919676</v>
      </c>
      <c r="D135" s="2">
        <v>1653</v>
      </c>
      <c r="E135" s="2">
        <v>257</v>
      </c>
      <c r="F135" s="2">
        <f t="shared" si="14"/>
        <v>1396</v>
      </c>
      <c r="G135" s="2">
        <v>-200.24341820803238</v>
      </c>
      <c r="H135" s="10">
        <f>B135/$B$14</f>
        <v>8.6463590350748229E-2</v>
      </c>
    </row>
    <row r="136" spans="1:12" x14ac:dyDescent="0.2">
      <c r="A136" s="14" t="s">
        <v>79</v>
      </c>
      <c r="B136" s="21">
        <v>67917.432787772137</v>
      </c>
      <c r="C136" s="2">
        <v>928.83771972102113</v>
      </c>
      <c r="D136" s="2">
        <v>1331</v>
      </c>
      <c r="E136" s="2">
        <v>260</v>
      </c>
      <c r="F136" s="2">
        <f t="shared" si="14"/>
        <v>1071</v>
      </c>
      <c r="G136" s="2">
        <v>-142.16228027897887</v>
      </c>
      <c r="H136" s="10">
        <f>B136/$B$15</f>
        <v>8.704450534855919E-2</v>
      </c>
    </row>
    <row r="137" spans="1:12" x14ac:dyDescent="0.2">
      <c r="A137" s="14" t="s">
        <v>80</v>
      </c>
      <c r="B137" s="21">
        <v>69186.669397356265</v>
      </c>
      <c r="C137" s="2">
        <v>1261.636785504219</v>
      </c>
      <c r="D137" s="2">
        <v>1240</v>
      </c>
      <c r="E137" s="2">
        <v>253</v>
      </c>
      <c r="F137" s="2">
        <f t="shared" si="14"/>
        <v>987</v>
      </c>
      <c r="G137" s="2">
        <v>274.63678550421901</v>
      </c>
      <c r="H137" s="10">
        <f>B137/$B$16</f>
        <v>8.7606007735830008E-2</v>
      </c>
    </row>
    <row r="138" spans="1:12" ht="12" thickBot="1" x14ac:dyDescent="0.25">
      <c r="A138" s="11" t="s">
        <v>74</v>
      </c>
      <c r="B138" s="25">
        <v>70356</v>
      </c>
      <c r="C138" s="5">
        <f>B138-B137</f>
        <v>1169.3306026437349</v>
      </c>
      <c r="D138" s="5">
        <v>917</v>
      </c>
      <c r="E138" s="5">
        <v>196</v>
      </c>
      <c r="F138" s="5">
        <f t="shared" si="14"/>
        <v>721</v>
      </c>
      <c r="G138" s="5">
        <f>C138-F138</f>
        <v>448.33060264373489</v>
      </c>
      <c r="H138" s="8">
        <f>B138/$B$17</f>
        <v>8.8010237588612553E-2</v>
      </c>
      <c r="I138" s="39"/>
      <c r="J138" s="38"/>
      <c r="L138" s="38"/>
    </row>
  </sheetData>
  <mergeCells count="1">
    <mergeCell ref="A1:H2"/>
  </mergeCells>
  <phoneticPr fontId="0" type="noConversion"/>
  <pageMargins left="0.75" right="0.75" top="1" bottom="1" header="0.5" footer="0.5"/>
  <pageSetup orientation="portrait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8"/>
  <sheetViews>
    <sheetView workbookViewId="0">
      <selection activeCell="L1" sqref="L1:L65536"/>
    </sheetView>
  </sheetViews>
  <sheetFormatPr defaultRowHeight="11.25" x14ac:dyDescent="0.2"/>
  <cols>
    <col min="1" max="1" width="25.7109375" style="2" customWidth="1"/>
    <col min="2" max="3" width="9.7109375" style="2" customWidth="1"/>
    <col min="4" max="5" width="8.42578125" style="2" customWidth="1"/>
    <col min="6" max="7" width="9.7109375" style="2" customWidth="1"/>
    <col min="8" max="8" width="7.7109375" style="6" customWidth="1"/>
    <col min="9" max="16384" width="9.140625" style="2"/>
  </cols>
  <sheetData>
    <row r="1" spans="1:8" ht="12.75" customHeight="1" x14ac:dyDescent="0.2">
      <c r="A1" s="40" t="s">
        <v>87</v>
      </c>
      <c r="B1" s="41"/>
      <c r="C1" s="41"/>
      <c r="D1" s="41"/>
      <c r="E1" s="41"/>
      <c r="F1" s="41"/>
      <c r="G1" s="41"/>
      <c r="H1" s="42"/>
    </row>
    <row r="2" spans="1:8" ht="12.75" customHeight="1" thickBot="1" x14ac:dyDescent="0.25">
      <c r="A2" s="43"/>
      <c r="B2" s="44"/>
      <c r="C2" s="44"/>
      <c r="D2" s="44"/>
      <c r="E2" s="44"/>
      <c r="F2" s="44"/>
      <c r="G2" s="44"/>
      <c r="H2" s="45"/>
    </row>
    <row r="3" spans="1:8" x14ac:dyDescent="0.2">
      <c r="A3" s="9" t="s">
        <v>15</v>
      </c>
      <c r="C3" s="1" t="s">
        <v>62</v>
      </c>
      <c r="D3" s="3"/>
      <c r="E3" s="3"/>
      <c r="F3" s="1" t="s">
        <v>66</v>
      </c>
      <c r="G3" s="3" t="s">
        <v>68</v>
      </c>
      <c r="H3" s="19" t="s">
        <v>71</v>
      </c>
    </row>
    <row r="4" spans="1:8" ht="12" thickBot="1" x14ac:dyDescent="0.25">
      <c r="A4" s="18" t="s">
        <v>88</v>
      </c>
      <c r="B4" s="5" t="s">
        <v>64</v>
      </c>
      <c r="C4" s="4" t="s">
        <v>63</v>
      </c>
      <c r="D4" s="4" t="s">
        <v>65</v>
      </c>
      <c r="E4" s="4" t="s">
        <v>70</v>
      </c>
      <c r="F4" s="4" t="s">
        <v>67</v>
      </c>
      <c r="G4" s="5" t="s">
        <v>69</v>
      </c>
      <c r="H4" s="20" t="s">
        <v>72</v>
      </c>
    </row>
    <row r="5" spans="1:8" x14ac:dyDescent="0.2">
      <c r="A5" s="12" t="s">
        <v>2</v>
      </c>
      <c r="H5" s="10"/>
    </row>
    <row r="6" spans="1:8" x14ac:dyDescent="0.2">
      <c r="A6" s="13" t="s">
        <v>73</v>
      </c>
      <c r="B6" s="2">
        <f t="shared" ref="B6:B17" si="0">B32+B45+B60+B73+B86+B99+B114+B127</f>
        <v>24798</v>
      </c>
      <c r="H6" s="10"/>
    </row>
    <row r="7" spans="1:8" x14ac:dyDescent="0.2">
      <c r="A7" s="14" t="s">
        <v>81</v>
      </c>
      <c r="B7" s="2">
        <f t="shared" si="0"/>
        <v>24827.000000000004</v>
      </c>
      <c r="C7" s="2">
        <f t="shared" ref="C7:G17" si="1">C33+C46+C61+C74+C87+C100+C115+C128</f>
        <v>28.999999999999844</v>
      </c>
      <c r="D7" s="2">
        <f t="shared" si="1"/>
        <v>121</v>
      </c>
      <c r="E7" s="2">
        <f t="shared" si="1"/>
        <v>48</v>
      </c>
      <c r="F7" s="2">
        <f t="shared" si="1"/>
        <v>73</v>
      </c>
      <c r="G7" s="2">
        <f t="shared" si="1"/>
        <v>-44.000000000000156</v>
      </c>
      <c r="H7" s="10"/>
    </row>
    <row r="8" spans="1:8" x14ac:dyDescent="0.2">
      <c r="A8" s="14" t="s">
        <v>82</v>
      </c>
      <c r="B8" s="2">
        <f t="shared" si="0"/>
        <v>25318</v>
      </c>
      <c r="C8" s="2">
        <f t="shared" si="1"/>
        <v>450.00000000000483</v>
      </c>
      <c r="D8" s="2">
        <f t="shared" si="1"/>
        <v>479</v>
      </c>
      <c r="E8" s="2">
        <f t="shared" si="1"/>
        <v>225</v>
      </c>
      <c r="F8" s="2">
        <f t="shared" si="1"/>
        <v>254</v>
      </c>
      <c r="G8" s="2">
        <f t="shared" si="1"/>
        <v>196.00000000000477</v>
      </c>
      <c r="H8" s="10"/>
    </row>
    <row r="9" spans="1:8" x14ac:dyDescent="0.2">
      <c r="A9" s="14" t="s">
        <v>83</v>
      </c>
      <c r="B9" s="2">
        <f t="shared" si="0"/>
        <v>25757</v>
      </c>
      <c r="C9" s="2">
        <f t="shared" si="1"/>
        <v>449.99999999999596</v>
      </c>
      <c r="D9" s="2">
        <f t="shared" si="1"/>
        <v>478</v>
      </c>
      <c r="E9" s="2">
        <f t="shared" si="1"/>
        <v>241</v>
      </c>
      <c r="F9" s="2">
        <f t="shared" si="1"/>
        <v>237</v>
      </c>
      <c r="G9" s="2">
        <f t="shared" si="1"/>
        <v>212.99999999999596</v>
      </c>
      <c r="H9" s="10"/>
    </row>
    <row r="10" spans="1:8" x14ac:dyDescent="0.2">
      <c r="A10" s="14" t="s">
        <v>84</v>
      </c>
      <c r="B10" s="2">
        <f t="shared" si="0"/>
        <v>25915.000000000004</v>
      </c>
      <c r="C10" s="2">
        <f t="shared" si="1"/>
        <v>150.00000000000131</v>
      </c>
      <c r="D10" s="2">
        <f t="shared" si="1"/>
        <v>465</v>
      </c>
      <c r="E10" s="2">
        <f t="shared" si="1"/>
        <v>241</v>
      </c>
      <c r="F10" s="2">
        <f t="shared" si="1"/>
        <v>224</v>
      </c>
      <c r="G10" s="2">
        <f t="shared" si="1"/>
        <v>-73.999999999998636</v>
      </c>
      <c r="H10" s="10"/>
    </row>
    <row r="11" spans="1:8" x14ac:dyDescent="0.2">
      <c r="A11" s="14" t="s">
        <v>75</v>
      </c>
      <c r="B11" s="2">
        <f t="shared" si="0"/>
        <v>25925</v>
      </c>
      <c r="C11" s="2">
        <f t="shared" si="1"/>
        <v>49.9999999999973</v>
      </c>
      <c r="D11" s="2">
        <f t="shared" si="1"/>
        <v>419</v>
      </c>
      <c r="E11" s="2">
        <f t="shared" si="1"/>
        <v>220</v>
      </c>
      <c r="F11" s="2">
        <f t="shared" si="1"/>
        <v>199</v>
      </c>
      <c r="G11" s="2">
        <f t="shared" si="1"/>
        <v>-149.0000000000027</v>
      </c>
      <c r="H11" s="10"/>
    </row>
    <row r="12" spans="1:8" x14ac:dyDescent="0.2">
      <c r="A12" s="14" t="s">
        <v>76</v>
      </c>
      <c r="B12" s="2">
        <f t="shared" si="0"/>
        <v>26397.999999999993</v>
      </c>
      <c r="C12" s="2">
        <f t="shared" si="1"/>
        <v>449.99999999999795</v>
      </c>
      <c r="D12" s="2">
        <f t="shared" si="1"/>
        <v>457</v>
      </c>
      <c r="E12" s="2">
        <f t="shared" si="1"/>
        <v>254</v>
      </c>
      <c r="F12" s="2">
        <f t="shared" si="1"/>
        <v>203</v>
      </c>
      <c r="G12" s="2">
        <f t="shared" si="1"/>
        <v>246.99999999999798</v>
      </c>
      <c r="H12" s="10"/>
    </row>
    <row r="13" spans="1:8" x14ac:dyDescent="0.2">
      <c r="A13" s="14" t="s">
        <v>77</v>
      </c>
      <c r="B13" s="2">
        <f t="shared" si="0"/>
        <v>26342</v>
      </c>
      <c r="C13" s="2">
        <f t="shared" si="1"/>
        <v>-49.999999999992752</v>
      </c>
      <c r="D13" s="2">
        <f t="shared" si="1"/>
        <v>434</v>
      </c>
      <c r="E13" s="2">
        <f t="shared" si="1"/>
        <v>225</v>
      </c>
      <c r="F13" s="2">
        <f t="shared" si="1"/>
        <v>209</v>
      </c>
      <c r="G13" s="2">
        <f t="shared" si="1"/>
        <v>-258.99999999999278</v>
      </c>
      <c r="H13" s="10"/>
    </row>
    <row r="14" spans="1:8" x14ac:dyDescent="0.2">
      <c r="A14" s="14" t="s">
        <v>78</v>
      </c>
      <c r="B14" s="2">
        <f t="shared" si="0"/>
        <v>26462.999999999996</v>
      </c>
      <c r="C14" s="2">
        <f t="shared" si="1"/>
        <v>99.999999999991019</v>
      </c>
      <c r="D14" s="2">
        <f t="shared" si="1"/>
        <v>431</v>
      </c>
      <c r="E14" s="2">
        <f t="shared" si="1"/>
        <v>223</v>
      </c>
      <c r="F14" s="2">
        <f t="shared" si="1"/>
        <v>208</v>
      </c>
      <c r="G14" s="2">
        <f t="shared" si="1"/>
        <v>-108.000000000009</v>
      </c>
      <c r="H14" s="10"/>
    </row>
    <row r="15" spans="1:8" x14ac:dyDescent="0.2">
      <c r="A15" s="14" t="s">
        <v>79</v>
      </c>
      <c r="B15" s="2">
        <f t="shared" si="0"/>
        <v>26318.999999999996</v>
      </c>
      <c r="C15" s="2">
        <f t="shared" si="1"/>
        <v>-149.99999999999699</v>
      </c>
      <c r="D15" s="2">
        <f t="shared" si="1"/>
        <v>412</v>
      </c>
      <c r="E15" s="2">
        <f t="shared" si="1"/>
        <v>227</v>
      </c>
      <c r="F15" s="2">
        <f t="shared" si="1"/>
        <v>185</v>
      </c>
      <c r="G15" s="2">
        <f t="shared" si="1"/>
        <v>-334.99999999999704</v>
      </c>
      <c r="H15" s="10"/>
    </row>
    <row r="16" spans="1:8" x14ac:dyDescent="0.2">
      <c r="A16" s="14" t="s">
        <v>80</v>
      </c>
      <c r="B16" s="2">
        <f t="shared" si="0"/>
        <v>26308.000000000004</v>
      </c>
      <c r="C16" s="2">
        <f t="shared" si="1"/>
        <v>6.5369931689929217E-13</v>
      </c>
      <c r="D16" s="2">
        <f t="shared" si="1"/>
        <v>407</v>
      </c>
      <c r="E16" s="2">
        <f t="shared" si="1"/>
        <v>225</v>
      </c>
      <c r="F16" s="2">
        <f t="shared" si="1"/>
        <v>182</v>
      </c>
      <c r="G16" s="2">
        <f t="shared" si="1"/>
        <v>-181.99999999999935</v>
      </c>
      <c r="H16" s="10"/>
    </row>
    <row r="17" spans="1:11" x14ac:dyDescent="0.2">
      <c r="A17" s="15" t="s">
        <v>74</v>
      </c>
      <c r="B17" s="7">
        <f t="shared" si="0"/>
        <v>26453</v>
      </c>
      <c r="C17" s="7">
        <f t="shared" si="1"/>
        <v>144.99999999999781</v>
      </c>
      <c r="D17" s="7">
        <f t="shared" si="1"/>
        <v>278</v>
      </c>
      <c r="E17" s="7">
        <f t="shared" si="1"/>
        <v>193</v>
      </c>
      <c r="F17" s="7">
        <f t="shared" si="1"/>
        <v>85</v>
      </c>
      <c r="G17" s="7">
        <f t="shared" si="1"/>
        <v>59.999999999997797</v>
      </c>
      <c r="H17" s="16"/>
    </row>
    <row r="18" spans="1:11" x14ac:dyDescent="0.2">
      <c r="A18" s="12" t="s">
        <v>3</v>
      </c>
      <c r="H18" s="10"/>
    </row>
    <row r="19" spans="1:11" x14ac:dyDescent="0.2">
      <c r="A19" s="13" t="s">
        <v>73</v>
      </c>
      <c r="B19" s="2">
        <f t="shared" ref="B19:B30" si="2">B32+B45+B60+B73</f>
        <v>4958</v>
      </c>
      <c r="H19" s="10">
        <f>B19/$B$6</f>
        <v>0.19993547866763448</v>
      </c>
      <c r="K19" s="6"/>
    </row>
    <row r="20" spans="1:11" x14ac:dyDescent="0.2">
      <c r="A20" s="14" t="s">
        <v>81</v>
      </c>
      <c r="B20" s="2">
        <f t="shared" si="2"/>
        <v>5025.3413524337939</v>
      </c>
      <c r="C20" s="2">
        <f>B20-B19</f>
        <v>67.341352433793872</v>
      </c>
      <c r="D20" s="2">
        <f t="shared" ref="D20:E30" si="3">D33+D46+D61+D74</f>
        <v>44</v>
      </c>
      <c r="E20" s="2">
        <f t="shared" si="3"/>
        <v>1</v>
      </c>
      <c r="F20" s="2">
        <f>D20-E20</f>
        <v>43</v>
      </c>
      <c r="G20" s="2">
        <f>C20-F20</f>
        <v>24.341352433793872</v>
      </c>
      <c r="H20" s="10">
        <f>B20/$B$7</f>
        <v>0.20241436147878492</v>
      </c>
    </row>
    <row r="21" spans="1:11" x14ac:dyDescent="0.2">
      <c r="A21" s="14" t="s">
        <v>82</v>
      </c>
      <c r="B21" s="2">
        <f t="shared" si="2"/>
        <v>5373.6912612275255</v>
      </c>
      <c r="C21" s="2">
        <f t="shared" ref="C21:C30" si="4">B21-B20</f>
        <v>348.34990879373163</v>
      </c>
      <c r="D21" s="2">
        <f t="shared" si="3"/>
        <v>147</v>
      </c>
      <c r="E21" s="2">
        <f t="shared" si="3"/>
        <v>10</v>
      </c>
      <c r="F21" s="2">
        <f t="shared" ref="F21:F30" si="5">D21-E21</f>
        <v>137</v>
      </c>
      <c r="G21" s="2">
        <f t="shared" ref="G21:G30" si="6">C21-F21</f>
        <v>211.34990879373163</v>
      </c>
      <c r="H21" s="10">
        <f>B21/$B$8</f>
        <v>0.2122478576991676</v>
      </c>
    </row>
    <row r="22" spans="1:11" x14ac:dyDescent="0.2">
      <c r="A22" s="14" t="s">
        <v>83</v>
      </c>
      <c r="B22" s="2">
        <f t="shared" si="2"/>
        <v>5716.8186867063605</v>
      </c>
      <c r="C22" s="2">
        <f t="shared" si="4"/>
        <v>343.12742547883499</v>
      </c>
      <c r="D22" s="2">
        <f t="shared" si="3"/>
        <v>159</v>
      </c>
      <c r="E22" s="2">
        <f t="shared" si="3"/>
        <v>9</v>
      </c>
      <c r="F22" s="2">
        <f t="shared" si="5"/>
        <v>150</v>
      </c>
      <c r="G22" s="2">
        <f t="shared" si="6"/>
        <v>193.12742547883499</v>
      </c>
      <c r="H22" s="10">
        <f>B22/$B$9</f>
        <v>0.221952039705958</v>
      </c>
    </row>
    <row r="23" spans="1:11" x14ac:dyDescent="0.2">
      <c r="A23" s="14" t="s">
        <v>84</v>
      </c>
      <c r="B23" s="2">
        <f t="shared" si="2"/>
        <v>6000.0854799281406</v>
      </c>
      <c r="C23" s="2">
        <f t="shared" si="4"/>
        <v>283.26679322178006</v>
      </c>
      <c r="D23" s="2">
        <f t="shared" si="3"/>
        <v>149</v>
      </c>
      <c r="E23" s="2">
        <f t="shared" si="3"/>
        <v>15</v>
      </c>
      <c r="F23" s="2">
        <f t="shared" si="5"/>
        <v>134</v>
      </c>
      <c r="G23" s="2">
        <f t="shared" si="6"/>
        <v>149.26679322178006</v>
      </c>
      <c r="H23" s="10">
        <f>B23/$B$10</f>
        <v>0.23152944163334516</v>
      </c>
    </row>
    <row r="24" spans="1:11" x14ac:dyDescent="0.2">
      <c r="A24" s="14" t="s">
        <v>75</v>
      </c>
      <c r="B24" s="2">
        <f t="shared" si="2"/>
        <v>6247.4721377174965</v>
      </c>
      <c r="C24" s="2">
        <f t="shared" si="4"/>
        <v>247.38665778935592</v>
      </c>
      <c r="D24" s="2">
        <f t="shared" si="3"/>
        <v>165</v>
      </c>
      <c r="E24" s="2">
        <f t="shared" si="3"/>
        <v>18</v>
      </c>
      <c r="F24" s="2">
        <f t="shared" si="5"/>
        <v>147</v>
      </c>
      <c r="G24" s="2">
        <f t="shared" si="6"/>
        <v>100.38665778935592</v>
      </c>
      <c r="H24" s="10">
        <f>B24/$B$11</f>
        <v>0.24098253183095455</v>
      </c>
    </row>
    <row r="25" spans="1:11" x14ac:dyDescent="0.2">
      <c r="A25" s="14" t="s">
        <v>76</v>
      </c>
      <c r="B25" s="2">
        <f t="shared" si="2"/>
        <v>6607.781448167204</v>
      </c>
      <c r="C25" s="2">
        <f t="shared" si="4"/>
        <v>360.30931044970748</v>
      </c>
      <c r="D25" s="2">
        <f t="shared" si="3"/>
        <v>181</v>
      </c>
      <c r="E25" s="2">
        <f t="shared" si="3"/>
        <v>10</v>
      </c>
      <c r="F25" s="2">
        <f t="shared" si="5"/>
        <v>171</v>
      </c>
      <c r="G25" s="2">
        <f t="shared" si="6"/>
        <v>189.30931044970748</v>
      </c>
      <c r="H25" s="10">
        <f>B25/$B$12</f>
        <v>0.25031371498474148</v>
      </c>
    </row>
    <row r="26" spans="1:11" x14ac:dyDescent="0.2">
      <c r="A26" s="14" t="s">
        <v>77</v>
      </c>
      <c r="B26" s="2">
        <f t="shared" si="2"/>
        <v>6836.4163523467996</v>
      </c>
      <c r="C26" s="2">
        <f t="shared" si="4"/>
        <v>228.63490417959565</v>
      </c>
      <c r="D26" s="2">
        <f t="shared" si="3"/>
        <v>162</v>
      </c>
      <c r="E26" s="2">
        <f t="shared" si="3"/>
        <v>12</v>
      </c>
      <c r="F26" s="2">
        <f t="shared" si="5"/>
        <v>150</v>
      </c>
      <c r="G26" s="2">
        <f t="shared" si="6"/>
        <v>78.634904179595651</v>
      </c>
      <c r="H26" s="10">
        <f>B26/$B$13</f>
        <v>0.25952533415635864</v>
      </c>
    </row>
    <row r="27" spans="1:11" x14ac:dyDescent="0.2">
      <c r="A27" s="14" t="s">
        <v>78</v>
      </c>
      <c r="B27" s="2">
        <f t="shared" si="2"/>
        <v>7108.4823998410902</v>
      </c>
      <c r="C27" s="2">
        <f t="shared" si="4"/>
        <v>272.06604749429061</v>
      </c>
      <c r="D27" s="2">
        <f t="shared" si="3"/>
        <v>186</v>
      </c>
      <c r="E27" s="2">
        <f t="shared" si="3"/>
        <v>10</v>
      </c>
      <c r="F27" s="2">
        <f t="shared" si="5"/>
        <v>176</v>
      </c>
      <c r="G27" s="2">
        <f t="shared" si="6"/>
        <v>96.066047494290615</v>
      </c>
      <c r="H27" s="10">
        <f>B27/$B$14</f>
        <v>0.268619672744628</v>
      </c>
    </row>
    <row r="28" spans="1:11" x14ac:dyDescent="0.2">
      <c r="A28" s="14" t="s">
        <v>79</v>
      </c>
      <c r="B28" s="2">
        <f t="shared" si="2"/>
        <v>7306.1269327696027</v>
      </c>
      <c r="C28" s="2">
        <f t="shared" si="4"/>
        <v>197.64453292851249</v>
      </c>
      <c r="D28" s="2">
        <f t="shared" si="3"/>
        <v>175</v>
      </c>
      <c r="E28" s="2">
        <f t="shared" si="3"/>
        <v>16</v>
      </c>
      <c r="F28" s="2">
        <f t="shared" si="5"/>
        <v>159</v>
      </c>
      <c r="G28" s="2">
        <f t="shared" si="6"/>
        <v>38.64453292851249</v>
      </c>
      <c r="H28" s="10">
        <f>B28/$B$15</f>
        <v>0.27759895637256748</v>
      </c>
    </row>
    <row r="29" spans="1:11" x14ac:dyDescent="0.2">
      <c r="A29" s="14" t="s">
        <v>80</v>
      </c>
      <c r="B29" s="2">
        <f t="shared" si="2"/>
        <v>7536.3305515330721</v>
      </c>
      <c r="C29" s="2">
        <f t="shared" si="4"/>
        <v>230.20361876346942</v>
      </c>
      <c r="D29" s="2">
        <f t="shared" si="3"/>
        <v>177</v>
      </c>
      <c r="E29" s="2">
        <f t="shared" si="3"/>
        <v>13</v>
      </c>
      <c r="F29" s="2">
        <f t="shared" si="5"/>
        <v>164</v>
      </c>
      <c r="G29" s="2">
        <f t="shared" si="6"/>
        <v>66.203618763469422</v>
      </c>
      <c r="H29" s="10">
        <f>B29/$B$16</f>
        <v>0.28646535470324885</v>
      </c>
    </row>
    <row r="30" spans="1:11" x14ac:dyDescent="0.2">
      <c r="A30" s="15" t="s">
        <v>74</v>
      </c>
      <c r="B30" s="7">
        <f t="shared" si="2"/>
        <v>7744</v>
      </c>
      <c r="C30" s="7">
        <f t="shared" si="4"/>
        <v>207.66944846692786</v>
      </c>
      <c r="D30" s="7">
        <f t="shared" si="3"/>
        <v>116</v>
      </c>
      <c r="E30" s="7">
        <f t="shared" si="3"/>
        <v>9</v>
      </c>
      <c r="F30" s="7">
        <f t="shared" si="5"/>
        <v>107</v>
      </c>
      <c r="G30" s="7">
        <f t="shared" si="6"/>
        <v>100.66944846692786</v>
      </c>
      <c r="H30" s="16">
        <f>B30/$B$17</f>
        <v>0.29274562431482254</v>
      </c>
      <c r="I30" s="38"/>
      <c r="K30" s="39"/>
    </row>
    <row r="31" spans="1:11" x14ac:dyDescent="0.2">
      <c r="A31" s="12" t="s">
        <v>4</v>
      </c>
      <c r="H31" s="10"/>
    </row>
    <row r="32" spans="1:11" x14ac:dyDescent="0.2">
      <c r="A32" s="13" t="s">
        <v>73</v>
      </c>
      <c r="B32" s="2">
        <v>4703</v>
      </c>
      <c r="H32" s="10">
        <f>B32/$B$6</f>
        <v>0.1896523913218808</v>
      </c>
    </row>
    <row r="33" spans="1:8" x14ac:dyDescent="0.2">
      <c r="A33" s="14" t="s">
        <v>81</v>
      </c>
      <c r="B33" s="2">
        <v>4769.1425305095008</v>
      </c>
      <c r="C33" s="2">
        <f>B33-B32</f>
        <v>66.14253050950083</v>
      </c>
      <c r="D33" s="2">
        <v>44</v>
      </c>
      <c r="E33" s="2">
        <v>1</v>
      </c>
      <c r="F33" s="2">
        <f>D33-E33</f>
        <v>43</v>
      </c>
      <c r="G33" s="2">
        <f>C33-F33</f>
        <v>23.14253050950083</v>
      </c>
      <c r="H33" s="10">
        <f>B33/$B$7</f>
        <v>0.19209499861076651</v>
      </c>
    </row>
    <row r="34" spans="1:8" x14ac:dyDescent="0.2">
      <c r="A34" s="14" t="s">
        <v>82</v>
      </c>
      <c r="B34" s="2">
        <v>5108.7823313409963</v>
      </c>
      <c r="C34" s="2">
        <v>331.58949318534815</v>
      </c>
      <c r="D34" s="2">
        <v>147</v>
      </c>
      <c r="E34" s="2">
        <v>10</v>
      </c>
      <c r="F34" s="2">
        <v>137</v>
      </c>
      <c r="G34" s="2">
        <v>194.58949318534815</v>
      </c>
      <c r="H34" s="10">
        <f>B34/$B$8</f>
        <v>0.20178459322778247</v>
      </c>
    </row>
    <row r="35" spans="1:8" x14ac:dyDescent="0.2">
      <c r="A35" s="14" t="s">
        <v>83</v>
      </c>
      <c r="B35" s="2">
        <v>5443.65865165584</v>
      </c>
      <c r="C35" s="2">
        <v>337.0290156309984</v>
      </c>
      <c r="D35" s="2">
        <v>158</v>
      </c>
      <c r="E35" s="2">
        <v>9</v>
      </c>
      <c r="F35" s="2">
        <v>149</v>
      </c>
      <c r="G35" s="2">
        <v>188.0290156309984</v>
      </c>
      <c r="H35" s="10">
        <f>B35/$B$9</f>
        <v>0.21134676599199595</v>
      </c>
    </row>
    <row r="36" spans="1:8" x14ac:dyDescent="0.2">
      <c r="A36" s="14" t="s">
        <v>84</v>
      </c>
      <c r="B36" s="2">
        <v>5721.6177216058632</v>
      </c>
      <c r="C36" s="2">
        <v>276.12673710266517</v>
      </c>
      <c r="D36" s="2">
        <v>147</v>
      </c>
      <c r="E36" s="2">
        <v>14</v>
      </c>
      <c r="F36" s="2">
        <v>133</v>
      </c>
      <c r="G36" s="2">
        <v>143.12673710266517</v>
      </c>
      <c r="H36" s="10">
        <f>B36/$B$10</f>
        <v>0.22078401395353511</v>
      </c>
    </row>
    <row r="37" spans="1:8" x14ac:dyDescent="0.2">
      <c r="A37" s="14" t="s">
        <v>75</v>
      </c>
      <c r="B37" s="2">
        <v>5965.3105951561902</v>
      </c>
      <c r="C37" s="2">
        <v>252.75710299314596</v>
      </c>
      <c r="D37" s="2">
        <v>163</v>
      </c>
      <c r="E37" s="2">
        <v>17</v>
      </c>
      <c r="F37" s="2">
        <v>146</v>
      </c>
      <c r="G37" s="2">
        <v>106.75710299314596</v>
      </c>
      <c r="H37" s="10">
        <f>B37/$B$11</f>
        <v>0.2300987693406438</v>
      </c>
    </row>
    <row r="38" spans="1:8" x14ac:dyDescent="0.2">
      <c r="A38" s="14" t="s">
        <v>76</v>
      </c>
      <c r="B38" s="2">
        <v>6316.8672167445147</v>
      </c>
      <c r="C38" s="2">
        <v>346.2827391581086</v>
      </c>
      <c r="D38" s="2">
        <v>179</v>
      </c>
      <c r="E38" s="2">
        <v>10</v>
      </c>
      <c r="F38" s="2">
        <v>169</v>
      </c>
      <c r="G38" s="2">
        <v>177.2827391581086</v>
      </c>
      <c r="H38" s="10">
        <f>B38/$B$12</f>
        <v>0.23929340164953847</v>
      </c>
    </row>
    <row r="39" spans="1:8" x14ac:dyDescent="0.2">
      <c r="A39" s="14" t="s">
        <v>77</v>
      </c>
      <c r="B39" s="2">
        <v>6542.5683261238701</v>
      </c>
      <c r="C39" s="2">
        <v>227.20948433328795</v>
      </c>
      <c r="D39" s="2">
        <v>162</v>
      </c>
      <c r="E39" s="2">
        <v>12</v>
      </c>
      <c r="F39" s="2">
        <v>150</v>
      </c>
      <c r="G39" s="2">
        <v>77.209484333287946</v>
      </c>
      <c r="H39" s="10">
        <f>B39/$B$13</f>
        <v>0.24837021965393175</v>
      </c>
    </row>
    <row r="40" spans="1:8" x14ac:dyDescent="0.2">
      <c r="A40" s="14" t="s">
        <v>78</v>
      </c>
      <c r="B40" s="2">
        <v>6809.7627789382177</v>
      </c>
      <c r="C40" s="2">
        <v>261.86218190372165</v>
      </c>
      <c r="D40" s="2">
        <v>185</v>
      </c>
      <c r="E40" s="2">
        <v>10</v>
      </c>
      <c r="F40" s="2">
        <v>175</v>
      </c>
      <c r="G40" s="2">
        <v>86.862181903721648</v>
      </c>
      <c r="H40" s="10">
        <f>B40/$B$14</f>
        <v>0.25733147333780065</v>
      </c>
    </row>
    <row r="41" spans="1:8" x14ac:dyDescent="0.2">
      <c r="A41" s="14" t="s">
        <v>79</v>
      </c>
      <c r="B41" s="2">
        <v>7005.5744641105503</v>
      </c>
      <c r="C41" s="2">
        <v>194.09958656638537</v>
      </c>
      <c r="D41" s="2">
        <v>174</v>
      </c>
      <c r="E41" s="2">
        <v>16</v>
      </c>
      <c r="F41" s="2">
        <v>158</v>
      </c>
      <c r="G41" s="2">
        <v>36.099586566385369</v>
      </c>
      <c r="H41" s="10">
        <f>B41/$B$15</f>
        <v>0.26617935575479884</v>
      </c>
    </row>
    <row r="42" spans="1:8" x14ac:dyDescent="0.2">
      <c r="A42" s="14" t="s">
        <v>80</v>
      </c>
      <c r="B42" s="2">
        <v>7232.4902547398824</v>
      </c>
      <c r="C42" s="2">
        <v>229.7738703501318</v>
      </c>
      <c r="D42" s="2">
        <v>174</v>
      </c>
      <c r="E42" s="2">
        <v>13</v>
      </c>
      <c r="F42" s="2">
        <v>161</v>
      </c>
      <c r="G42" s="2">
        <v>68.773870350131801</v>
      </c>
      <c r="H42" s="10">
        <f>B42/$B$16</f>
        <v>0.27491600481754147</v>
      </c>
    </row>
    <row r="43" spans="1:8" x14ac:dyDescent="0.2">
      <c r="A43" s="15" t="s">
        <v>74</v>
      </c>
      <c r="B43" s="7">
        <v>7443</v>
      </c>
      <c r="C43" s="7">
        <f>B43-B42</f>
        <v>210.5097452601176</v>
      </c>
      <c r="D43" s="7">
        <v>115</v>
      </c>
      <c r="E43" s="7">
        <v>9</v>
      </c>
      <c r="F43" s="7">
        <f>D43-E43</f>
        <v>106</v>
      </c>
      <c r="G43" s="7">
        <f>C43-F43</f>
        <v>104.5097452601176</v>
      </c>
      <c r="H43" s="16">
        <f>B43/$B$17</f>
        <v>0.28136695270857748</v>
      </c>
    </row>
    <row r="44" spans="1:8" x14ac:dyDescent="0.2">
      <c r="A44" s="12" t="s">
        <v>92</v>
      </c>
      <c r="H44" s="10"/>
    </row>
    <row r="45" spans="1:8" x14ac:dyDescent="0.2">
      <c r="A45" s="9" t="s">
        <v>93</v>
      </c>
      <c r="B45" s="2">
        <v>10</v>
      </c>
      <c r="H45" s="10">
        <f>B45/$B$6</f>
        <v>4.0325832728445841E-4</v>
      </c>
    </row>
    <row r="46" spans="1:8" x14ac:dyDescent="0.2">
      <c r="A46" s="14" t="s">
        <v>81</v>
      </c>
      <c r="B46" s="2">
        <v>11.643728155959465</v>
      </c>
      <c r="C46" s="2">
        <f>B46-B45</f>
        <v>1.6437281559594652</v>
      </c>
      <c r="D46" s="2">
        <v>0</v>
      </c>
      <c r="E46" s="2">
        <v>0</v>
      </c>
      <c r="F46" s="2">
        <f>D46-E46</f>
        <v>0</v>
      </c>
      <c r="G46" s="2">
        <f>C46-F46</f>
        <v>1.6437281559594652</v>
      </c>
      <c r="H46" s="10">
        <f>B46/$B$7</f>
        <v>4.689945686534605E-4</v>
      </c>
    </row>
    <row r="47" spans="1:8" x14ac:dyDescent="0.2">
      <c r="A47" s="14" t="s">
        <v>82</v>
      </c>
      <c r="B47" s="2">
        <v>18.476167199023237</v>
      </c>
      <c r="C47" s="2">
        <v>6.8085164143872081</v>
      </c>
      <c r="D47" s="2">
        <v>0</v>
      </c>
      <c r="E47" s="2">
        <v>0</v>
      </c>
      <c r="F47" s="2">
        <v>0</v>
      </c>
      <c r="G47" s="2">
        <v>6.8085164143872081</v>
      </c>
      <c r="H47" s="10">
        <f>B47/$B$8</f>
        <v>7.2976408875200405E-4</v>
      </c>
    </row>
    <row r="48" spans="1:8" x14ac:dyDescent="0.2">
      <c r="A48" s="14" t="s">
        <v>83</v>
      </c>
      <c r="B48" s="2">
        <v>25.424847786812066</v>
      </c>
      <c r="C48" s="2">
        <v>6.9549066106526709</v>
      </c>
      <c r="D48" s="2">
        <v>0</v>
      </c>
      <c r="E48" s="2">
        <v>0</v>
      </c>
      <c r="F48" s="2">
        <v>0</v>
      </c>
      <c r="G48" s="2">
        <v>6.9549066106526709</v>
      </c>
      <c r="H48" s="10">
        <f>B48/$B$9</f>
        <v>9.871043905273155E-4</v>
      </c>
    </row>
    <row r="49" spans="1:8" x14ac:dyDescent="0.2">
      <c r="A49" s="14" t="s">
        <v>84</v>
      </c>
      <c r="B49" s="2">
        <v>32.162657533098624</v>
      </c>
      <c r="C49" s="2">
        <v>6.726103236889184</v>
      </c>
      <c r="D49" s="2">
        <v>0</v>
      </c>
      <c r="E49" s="2">
        <v>0</v>
      </c>
      <c r="F49" s="2">
        <v>0</v>
      </c>
      <c r="G49" s="2">
        <v>6.726103236889184</v>
      </c>
      <c r="H49" s="10">
        <f>B49/$B$10</f>
        <v>1.2410826754041529E-3</v>
      </c>
    </row>
    <row r="50" spans="1:8" x14ac:dyDescent="0.2">
      <c r="A50" s="14" t="s">
        <v>75</v>
      </c>
      <c r="B50" s="2">
        <v>38.673992077768339</v>
      </c>
      <c r="C50" s="2">
        <v>6.5672448948082689</v>
      </c>
      <c r="D50" s="2">
        <v>0</v>
      </c>
      <c r="E50" s="2">
        <v>0</v>
      </c>
      <c r="F50" s="2">
        <v>0</v>
      </c>
      <c r="G50" s="2">
        <v>6.5672448948082689</v>
      </c>
      <c r="H50" s="10">
        <f>B50/$B$11</f>
        <v>1.4917644002996468E-3</v>
      </c>
    </row>
    <row r="51" spans="1:8" x14ac:dyDescent="0.2">
      <c r="A51" s="14" t="s">
        <v>76</v>
      </c>
      <c r="B51" s="2">
        <v>45.911753587400547</v>
      </c>
      <c r="C51" s="2">
        <v>7.2039458262924541</v>
      </c>
      <c r="D51" s="2">
        <v>1</v>
      </c>
      <c r="E51" s="2">
        <v>0</v>
      </c>
      <c r="F51" s="2">
        <v>1</v>
      </c>
      <c r="G51" s="2">
        <v>6.2039458262924541</v>
      </c>
      <c r="H51" s="10">
        <f>B51/$B$12</f>
        <v>1.7392133338662232E-3</v>
      </c>
    </row>
    <row r="52" spans="1:8" x14ac:dyDescent="0.2">
      <c r="A52" s="14" t="s">
        <v>77</v>
      </c>
      <c r="B52" s="2">
        <v>52.249136005701857</v>
      </c>
      <c r="C52" s="2">
        <v>6.3497719245181656</v>
      </c>
      <c r="D52" s="2">
        <v>0</v>
      </c>
      <c r="E52" s="2">
        <v>0</v>
      </c>
      <c r="F52" s="2">
        <v>0</v>
      </c>
      <c r="G52" s="2">
        <v>6.3497719245181656</v>
      </c>
      <c r="H52" s="10">
        <f>B52/$B$13</f>
        <v>1.9834916105725404E-3</v>
      </c>
    </row>
    <row r="53" spans="1:8" x14ac:dyDescent="0.2">
      <c r="A53" s="14" t="s">
        <v>78</v>
      </c>
      <c r="B53" s="2">
        <v>58.871171830087107</v>
      </c>
      <c r="C53" s="2">
        <v>6.5772473143253052</v>
      </c>
      <c r="D53" s="2">
        <v>0</v>
      </c>
      <c r="E53" s="2">
        <v>0</v>
      </c>
      <c r="F53" s="2">
        <v>0</v>
      </c>
      <c r="G53" s="2">
        <v>6.5772473143253052</v>
      </c>
      <c r="H53" s="10">
        <f>B53/$B$14</f>
        <v>2.2246597827187816E-3</v>
      </c>
    </row>
    <row r="54" spans="1:8" x14ac:dyDescent="0.2">
      <c r="A54" s="14" t="s">
        <v>79</v>
      </c>
      <c r="B54" s="2">
        <v>64.81782445410434</v>
      </c>
      <c r="C54" s="2">
        <v>5.9287804406535258</v>
      </c>
      <c r="D54" s="2">
        <v>0</v>
      </c>
      <c r="E54" s="2">
        <v>0</v>
      </c>
      <c r="F54" s="2">
        <v>0</v>
      </c>
      <c r="G54" s="2">
        <v>5.9287804406535258</v>
      </c>
      <c r="H54" s="10">
        <f>B54/$B$15</f>
        <v>2.462776870477767E-3</v>
      </c>
    </row>
    <row r="55" spans="1:8" x14ac:dyDescent="0.2">
      <c r="A55" s="14" t="s">
        <v>80</v>
      </c>
      <c r="B55" s="2">
        <v>70.976363987562706</v>
      </c>
      <c r="C55" s="2">
        <v>6.1837490907170434</v>
      </c>
      <c r="D55" s="2">
        <v>0</v>
      </c>
      <c r="E55" s="2">
        <v>0</v>
      </c>
      <c r="F55" s="2">
        <v>0</v>
      </c>
      <c r="G55" s="2">
        <v>6.1837490907170434</v>
      </c>
      <c r="H55" s="10">
        <f>B55/$B$16</f>
        <v>2.6979004100487567E-3</v>
      </c>
    </row>
    <row r="56" spans="1:8" x14ac:dyDescent="0.2">
      <c r="A56" s="15" t="s">
        <v>74</v>
      </c>
      <c r="B56" s="7">
        <v>68</v>
      </c>
      <c r="C56" s="7">
        <f>B56-B55</f>
        <v>-2.9763639875627064</v>
      </c>
      <c r="D56" s="7">
        <v>0</v>
      </c>
      <c r="E56" s="7">
        <v>0</v>
      </c>
      <c r="F56" s="7">
        <f>D56-E56</f>
        <v>0</v>
      </c>
      <c r="G56" s="7">
        <f>C56-F56</f>
        <v>-2.9763639875627064</v>
      </c>
      <c r="H56" s="16">
        <f>B56/$B$17</f>
        <v>2.5705969077231315E-3</v>
      </c>
    </row>
    <row r="57" spans="1:8" x14ac:dyDescent="0.2">
      <c r="A57" s="23"/>
      <c r="B57" s="24"/>
      <c r="C57" s="24"/>
      <c r="D57" s="24"/>
      <c r="E57" s="24"/>
      <c r="F57" s="24"/>
      <c r="G57" s="24"/>
      <c r="H57" s="22"/>
    </row>
    <row r="58" spans="1:8" x14ac:dyDescent="0.2">
      <c r="A58" s="1"/>
    </row>
    <row r="59" spans="1:8" x14ac:dyDescent="0.2">
      <c r="A59" s="12" t="s">
        <v>86</v>
      </c>
      <c r="H59" s="10"/>
    </row>
    <row r="60" spans="1:8" x14ac:dyDescent="0.2">
      <c r="A60" s="9" t="s">
        <v>89</v>
      </c>
      <c r="B60" s="2">
        <v>170</v>
      </c>
      <c r="H60" s="10">
        <f>B60/$B$6</f>
        <v>6.8553915638357929E-3</v>
      </c>
    </row>
    <row r="61" spans="1:8" x14ac:dyDescent="0.2">
      <c r="A61" s="14" t="s">
        <v>81</v>
      </c>
      <c r="B61" s="2">
        <v>169.97919924152436</v>
      </c>
      <c r="C61" s="2">
        <f>B61-B60</f>
        <v>-2.0800758475644443E-2</v>
      </c>
      <c r="D61" s="2">
        <v>0</v>
      </c>
      <c r="E61" s="2">
        <v>0</v>
      </c>
      <c r="F61" s="2">
        <f>D61-E61</f>
        <v>0</v>
      </c>
      <c r="G61" s="2">
        <f>C61-F61</f>
        <v>-2.0800758475644443E-2</v>
      </c>
      <c r="H61" s="10">
        <f>B61/$B$7</f>
        <v>6.8465460684546797E-3</v>
      </c>
    </row>
    <row r="62" spans="1:8" x14ac:dyDescent="0.2">
      <c r="A62" s="14" t="s">
        <v>82</v>
      </c>
      <c r="B62" s="2">
        <v>172.45246366103771</v>
      </c>
      <c r="C62" s="2">
        <v>2.1931876372554768</v>
      </c>
      <c r="D62" s="2">
        <v>0</v>
      </c>
      <c r="E62" s="2">
        <v>0</v>
      </c>
      <c r="F62" s="2">
        <v>0</v>
      </c>
      <c r="G62" s="2">
        <v>2.1931876372554768</v>
      </c>
      <c r="H62" s="10">
        <f>B62/$B$8</f>
        <v>6.8114568157452288E-3</v>
      </c>
    </row>
    <row r="63" spans="1:8" x14ac:dyDescent="0.2">
      <c r="A63" s="14" t="s">
        <v>83</v>
      </c>
      <c r="B63" s="2">
        <v>174.55078455424689</v>
      </c>
      <c r="C63" s="2">
        <v>2.1734893128922295</v>
      </c>
      <c r="D63" s="2">
        <v>1</v>
      </c>
      <c r="E63" s="2">
        <v>0</v>
      </c>
      <c r="F63" s="2">
        <v>1</v>
      </c>
      <c r="G63" s="2">
        <v>1.1734893128922295</v>
      </c>
      <c r="H63" s="10">
        <f>B63/$B$9</f>
        <v>6.7768290000484099E-3</v>
      </c>
    </row>
    <row r="64" spans="1:8" x14ac:dyDescent="0.2">
      <c r="A64" s="14" t="s">
        <v>84</v>
      </c>
      <c r="B64" s="2">
        <v>174.73586749235173</v>
      </c>
      <c r="C64" s="2">
        <v>0.13138093742449541</v>
      </c>
      <c r="D64" s="2">
        <v>1</v>
      </c>
      <c r="E64" s="2">
        <v>0</v>
      </c>
      <c r="F64" s="2">
        <v>1</v>
      </c>
      <c r="G64" s="2">
        <v>-0.86861906257550459</v>
      </c>
      <c r="H64" s="10">
        <f>B64/$B$10</f>
        <v>6.7426535787131663E-3</v>
      </c>
    </row>
    <row r="65" spans="1:8" x14ac:dyDescent="0.2">
      <c r="A65" s="14" t="s">
        <v>75</v>
      </c>
      <c r="B65" s="2">
        <v>173.92879620879546</v>
      </c>
      <c r="C65" s="2">
        <v>-0.53820843627980253</v>
      </c>
      <c r="D65" s="2">
        <v>1</v>
      </c>
      <c r="E65" s="2">
        <v>1</v>
      </c>
      <c r="F65" s="2">
        <v>0</v>
      </c>
      <c r="G65" s="2">
        <v>-0.53820843627980253</v>
      </c>
      <c r="H65" s="10">
        <f>B65/$B$11</f>
        <v>6.7089217438301048E-3</v>
      </c>
    </row>
    <row r="66" spans="1:8" x14ac:dyDescent="0.2">
      <c r="A66" s="14" t="s">
        <v>76</v>
      </c>
      <c r="B66" s="2">
        <v>176.22314649728466</v>
      </c>
      <c r="C66" s="2">
        <v>2.1399784947227829</v>
      </c>
      <c r="D66" s="2">
        <v>1</v>
      </c>
      <c r="E66" s="2">
        <v>0</v>
      </c>
      <c r="F66" s="2">
        <v>1</v>
      </c>
      <c r="G66" s="2">
        <v>1.1399784947227829</v>
      </c>
      <c r="H66" s="10">
        <f>B66/$B$12</f>
        <v>6.6756249146634108E-3</v>
      </c>
    </row>
    <row r="67" spans="1:8" x14ac:dyDescent="0.2">
      <c r="A67" s="14" t="s">
        <v>77</v>
      </c>
      <c r="B67" s="2">
        <v>174.98344510750411</v>
      </c>
      <c r="C67" s="2">
        <v>-1.1999106017668737</v>
      </c>
      <c r="D67" s="2">
        <v>0</v>
      </c>
      <c r="E67" s="2">
        <v>0</v>
      </c>
      <c r="F67" s="2">
        <v>0</v>
      </c>
      <c r="G67" s="2">
        <v>-1.1999106017668737</v>
      </c>
      <c r="H67" s="10">
        <f>B67/$B$13</f>
        <v>6.6427547303737041E-3</v>
      </c>
    </row>
    <row r="68" spans="1:8" x14ac:dyDescent="0.2">
      <c r="A68" s="14" t="s">
        <v>78</v>
      </c>
      <c r="B68" s="2">
        <v>174.92844942740754</v>
      </c>
      <c r="C68" s="2">
        <v>-0.19407165749888122</v>
      </c>
      <c r="D68" s="2">
        <v>1</v>
      </c>
      <c r="E68" s="2">
        <v>0</v>
      </c>
      <c r="F68" s="2">
        <v>1</v>
      </c>
      <c r="G68" s="2">
        <v>-1.1940716574988812</v>
      </c>
      <c r="H68" s="10">
        <f>B68/$B$14</f>
        <v>6.6103030430188399E-3</v>
      </c>
    </row>
    <row r="69" spans="1:8" x14ac:dyDescent="0.2">
      <c r="A69" s="14" t="s">
        <v>79</v>
      </c>
      <c r="B69" s="2">
        <v>173.13327523088077</v>
      </c>
      <c r="C69" s="2">
        <v>-1.8342272332730261</v>
      </c>
      <c r="D69" s="2">
        <v>1</v>
      </c>
      <c r="E69" s="2">
        <v>0</v>
      </c>
      <c r="F69" s="2">
        <v>1</v>
      </c>
      <c r="G69" s="2">
        <v>-2.8342272332730261</v>
      </c>
      <c r="H69" s="10">
        <f>B69/$B$15</f>
        <v>6.5782619108203499E-3</v>
      </c>
    </row>
    <row r="70" spans="1:8" x14ac:dyDescent="0.2">
      <c r="A70" s="14" t="s">
        <v>80</v>
      </c>
      <c r="B70" s="2">
        <v>172.22857345001898</v>
      </c>
      <c r="C70" s="2">
        <v>-0.83208779328973037</v>
      </c>
      <c r="D70" s="2">
        <v>2</v>
      </c>
      <c r="E70" s="2">
        <v>0</v>
      </c>
      <c r="F70" s="2">
        <v>2</v>
      </c>
      <c r="G70" s="2">
        <v>-2.8320877932897304</v>
      </c>
      <c r="H70" s="10">
        <f>B70/$B$16</f>
        <v>6.5466235916838587E-3</v>
      </c>
    </row>
    <row r="71" spans="1:8" x14ac:dyDescent="0.2">
      <c r="A71" s="15" t="s">
        <v>74</v>
      </c>
      <c r="B71" s="7">
        <v>175</v>
      </c>
      <c r="C71" s="7">
        <f>B71-B70</f>
        <v>2.7714265499810153</v>
      </c>
      <c r="D71" s="7">
        <v>1</v>
      </c>
      <c r="E71" s="7">
        <v>0</v>
      </c>
      <c r="F71" s="7">
        <f>D71-E71</f>
        <v>1</v>
      </c>
      <c r="G71" s="7">
        <f>C71-F71</f>
        <v>1.7714265499810153</v>
      </c>
      <c r="H71" s="16">
        <f>B71/$B$17</f>
        <v>6.6155067478168824E-3</v>
      </c>
    </row>
    <row r="72" spans="1:8" x14ac:dyDescent="0.2">
      <c r="A72" s="12" t="s">
        <v>85</v>
      </c>
      <c r="H72" s="10"/>
    </row>
    <row r="73" spans="1:8" x14ac:dyDescent="0.2">
      <c r="A73" s="9" t="s">
        <v>90</v>
      </c>
      <c r="B73" s="2">
        <v>75</v>
      </c>
      <c r="H73" s="10">
        <f>B73/$B$6</f>
        <v>3.0244374546334381E-3</v>
      </c>
    </row>
    <row r="74" spans="1:8" x14ac:dyDescent="0.2">
      <c r="A74" s="14" t="s">
        <v>81</v>
      </c>
      <c r="B74" s="2">
        <v>74.575894526809662</v>
      </c>
      <c r="C74" s="2">
        <f>B74-B73</f>
        <v>-0.42410547319033753</v>
      </c>
      <c r="D74" s="2">
        <v>0</v>
      </c>
      <c r="E74" s="2">
        <v>0</v>
      </c>
      <c r="F74" s="2">
        <f>D74-E74</f>
        <v>0</v>
      </c>
      <c r="G74" s="2">
        <f>C74-F74</f>
        <v>-0.42410547319033753</v>
      </c>
      <c r="H74" s="10">
        <f>B74/$B$7</f>
        <v>3.0038222309102854E-3</v>
      </c>
    </row>
    <row r="75" spans="1:8" x14ac:dyDescent="0.2">
      <c r="A75" s="14" t="s">
        <v>82</v>
      </c>
      <c r="B75" s="2">
        <v>73.980299026467648</v>
      </c>
      <c r="C75" s="2">
        <v>-0.71728019585692948</v>
      </c>
      <c r="D75" s="2">
        <v>0</v>
      </c>
      <c r="E75" s="2">
        <v>0</v>
      </c>
      <c r="F75" s="2">
        <v>0</v>
      </c>
      <c r="G75" s="2">
        <v>-0.71728019585692948</v>
      </c>
      <c r="H75" s="10">
        <f>B75/$B$8</f>
        <v>2.9220435668878921E-3</v>
      </c>
    </row>
    <row r="76" spans="1:8" x14ac:dyDescent="0.2">
      <c r="A76" s="14" t="s">
        <v>83</v>
      </c>
      <c r="B76" s="2">
        <v>73.184402709461054</v>
      </c>
      <c r="C76" s="2">
        <v>-0.76318891506630848</v>
      </c>
      <c r="D76" s="2">
        <v>0</v>
      </c>
      <c r="E76" s="2">
        <v>0</v>
      </c>
      <c r="F76" s="2">
        <v>0</v>
      </c>
      <c r="G76" s="2">
        <v>-0.76318891506630848</v>
      </c>
      <c r="H76" s="10">
        <f>B76/$B$9</f>
        <v>2.8413403233863046E-3</v>
      </c>
    </row>
    <row r="77" spans="1:8" x14ac:dyDescent="0.2">
      <c r="A77" s="14" t="s">
        <v>84</v>
      </c>
      <c r="B77" s="2">
        <v>71.569233296827562</v>
      </c>
      <c r="C77" s="2">
        <v>-1.6367054017551794</v>
      </c>
      <c r="D77" s="2">
        <v>1</v>
      </c>
      <c r="E77" s="2">
        <v>1</v>
      </c>
      <c r="F77" s="2">
        <v>0</v>
      </c>
      <c r="G77" s="2">
        <v>-1.6367054017551794</v>
      </c>
      <c r="H77" s="10">
        <f>B77/$B$10</f>
        <v>2.7616914256927477E-3</v>
      </c>
    </row>
    <row r="78" spans="1:8" x14ac:dyDescent="0.2">
      <c r="A78" s="14" t="s">
        <v>75</v>
      </c>
      <c r="B78" s="2">
        <v>69.558754274742881</v>
      </c>
      <c r="C78" s="2">
        <v>-1.9019767420447664</v>
      </c>
      <c r="D78" s="2">
        <v>1</v>
      </c>
      <c r="E78" s="2">
        <v>0</v>
      </c>
      <c r="F78" s="2">
        <v>1</v>
      </c>
      <c r="G78" s="2">
        <v>-2.9019767420447664</v>
      </c>
      <c r="H78" s="10">
        <f>B78/$B$11</f>
        <v>2.6830763461810174E-3</v>
      </c>
    </row>
    <row r="79" spans="1:8" x14ac:dyDescent="0.2">
      <c r="A79" s="14" t="s">
        <v>76</v>
      </c>
      <c r="B79" s="2">
        <v>68.779331338004724</v>
      </c>
      <c r="C79" s="2">
        <v>-0.84128889521933559</v>
      </c>
      <c r="D79" s="2">
        <v>0</v>
      </c>
      <c r="E79" s="2">
        <v>0</v>
      </c>
      <c r="F79" s="2">
        <v>0</v>
      </c>
      <c r="G79" s="2">
        <v>-0.84128889521933559</v>
      </c>
      <c r="H79" s="10">
        <f>B79/$B$12</f>
        <v>2.6054750866734127E-3</v>
      </c>
    </row>
    <row r="80" spans="1:8" x14ac:dyDescent="0.2">
      <c r="A80" s="14" t="s">
        <v>77</v>
      </c>
      <c r="B80" s="2">
        <v>66.615445109723922</v>
      </c>
      <c r="C80" s="2">
        <v>-2.1488662331622947</v>
      </c>
      <c r="D80" s="2">
        <v>0</v>
      </c>
      <c r="E80" s="2">
        <v>0</v>
      </c>
      <c r="F80" s="2">
        <v>0</v>
      </c>
      <c r="G80" s="2">
        <v>-2.1488662331622947</v>
      </c>
      <c r="H80" s="10">
        <f>B80/$B$13</f>
        <v>2.5288681614806744E-3</v>
      </c>
    </row>
    <row r="81" spans="1:11" x14ac:dyDescent="0.2">
      <c r="A81" s="14" t="s">
        <v>78</v>
      </c>
      <c r="B81" s="2">
        <v>64.919999645377374</v>
      </c>
      <c r="C81" s="2">
        <v>-1.7475684851925735</v>
      </c>
      <c r="D81" s="2">
        <v>0</v>
      </c>
      <c r="E81" s="2">
        <v>0</v>
      </c>
      <c r="F81" s="2">
        <v>0</v>
      </c>
      <c r="G81" s="2">
        <v>-1.7475684851925735</v>
      </c>
      <c r="H81" s="10">
        <f>B81/$B$14</f>
        <v>2.4532365810897246E-3</v>
      </c>
    </row>
    <row r="82" spans="1:11" x14ac:dyDescent="0.2">
      <c r="A82" s="14" t="s">
        <v>79</v>
      </c>
      <c r="B82" s="2">
        <v>62.601368974067427</v>
      </c>
      <c r="C82" s="2">
        <v>-2.3319312706487096</v>
      </c>
      <c r="D82" s="2">
        <v>0</v>
      </c>
      <c r="E82" s="2">
        <v>0</v>
      </c>
      <c r="F82" s="2">
        <v>0</v>
      </c>
      <c r="G82" s="2">
        <v>-2.3319312706487096</v>
      </c>
      <c r="H82" s="10">
        <f>B82/$B$15</f>
        <v>2.378561836470513E-3</v>
      </c>
    </row>
    <row r="83" spans="1:11" x14ac:dyDescent="0.2">
      <c r="A83" s="14" t="s">
        <v>80</v>
      </c>
      <c r="B83" s="2">
        <v>60.635359355607434</v>
      </c>
      <c r="C83" s="2">
        <v>-1.9392555506388618</v>
      </c>
      <c r="D83" s="2">
        <v>1</v>
      </c>
      <c r="E83" s="2">
        <v>0</v>
      </c>
      <c r="F83" s="2">
        <v>1</v>
      </c>
      <c r="G83" s="2">
        <v>-2.9392555506388618</v>
      </c>
      <c r="H83" s="10">
        <f>B83/$B$16</f>
        <v>2.3048258839747388E-3</v>
      </c>
    </row>
    <row r="84" spans="1:11" x14ac:dyDescent="0.2">
      <c r="A84" s="15" t="s">
        <v>74</v>
      </c>
      <c r="B84" s="7">
        <v>58</v>
      </c>
      <c r="C84" s="7">
        <f>B84-B83</f>
        <v>-2.6353593556074344</v>
      </c>
      <c r="D84" s="7">
        <v>0</v>
      </c>
      <c r="E84" s="7">
        <v>0</v>
      </c>
      <c r="F84" s="7">
        <f>D84-E84</f>
        <v>0</v>
      </c>
      <c r="G84" s="7">
        <f>C84-F84</f>
        <v>-2.6353593556074344</v>
      </c>
      <c r="H84" s="16">
        <f>B84/$B$17</f>
        <v>2.1925679507050241E-3</v>
      </c>
    </row>
    <row r="85" spans="1:11" x14ac:dyDescent="0.2">
      <c r="A85" s="12" t="s">
        <v>94</v>
      </c>
      <c r="H85" s="10"/>
    </row>
    <row r="86" spans="1:11" x14ac:dyDescent="0.2">
      <c r="A86" s="13" t="s">
        <v>73</v>
      </c>
      <c r="B86" s="2">
        <v>18489</v>
      </c>
      <c r="H86" s="10">
        <f>B86/$B$6</f>
        <v>0.7455843213162352</v>
      </c>
      <c r="K86" s="38"/>
    </row>
    <row r="87" spans="1:11" x14ac:dyDescent="0.2">
      <c r="A87" s="14" t="s">
        <v>81</v>
      </c>
      <c r="B87" s="2">
        <v>18438.149906403618</v>
      </c>
      <c r="C87" s="2">
        <f>B87-B86</f>
        <v>-50.850093596382067</v>
      </c>
      <c r="D87" s="2">
        <v>63</v>
      </c>
      <c r="E87" s="2">
        <v>45</v>
      </c>
      <c r="F87" s="2">
        <f>D87-E87</f>
        <v>18</v>
      </c>
      <c r="G87" s="2">
        <f>C87-F87</f>
        <v>-68.850093596382067</v>
      </c>
      <c r="H87" s="10">
        <f>B87/$B$7</f>
        <v>0.74266523971497223</v>
      </c>
    </row>
    <row r="88" spans="1:11" x14ac:dyDescent="0.2">
      <c r="A88" s="14" t="s">
        <v>82</v>
      </c>
      <c r="B88" s="2">
        <v>18509.623095945932</v>
      </c>
      <c r="C88" s="2">
        <v>41.232349739551864</v>
      </c>
      <c r="D88" s="2">
        <v>284</v>
      </c>
      <c r="E88" s="2">
        <v>211</v>
      </c>
      <c r="F88" s="2">
        <v>73</v>
      </c>
      <c r="G88" s="2">
        <v>-31.767650260448136</v>
      </c>
      <c r="H88" s="10">
        <f>B88/$B$8</f>
        <v>0.73108551607338379</v>
      </c>
    </row>
    <row r="89" spans="1:11" x14ac:dyDescent="0.2">
      <c r="A89" s="14" t="s">
        <v>83</v>
      </c>
      <c r="B89" s="2">
        <v>18536.232914136785</v>
      </c>
      <c r="C89" s="2">
        <v>34.731750988772546</v>
      </c>
      <c r="D89" s="2">
        <v>270</v>
      </c>
      <c r="E89" s="2">
        <v>224</v>
      </c>
      <c r="F89" s="2">
        <v>46</v>
      </c>
      <c r="G89" s="2">
        <v>-11.268249011227454</v>
      </c>
      <c r="H89" s="10">
        <f>B89/$B$9</f>
        <v>0.71965807019982075</v>
      </c>
    </row>
    <row r="90" spans="1:11" x14ac:dyDescent="0.2">
      <c r="A90" s="14" t="s">
        <v>84</v>
      </c>
      <c r="B90" s="2">
        <v>18357.665573668852</v>
      </c>
      <c r="C90" s="2">
        <v>-184.15543274578158</v>
      </c>
      <c r="D90" s="2">
        <v>257</v>
      </c>
      <c r="E90" s="2">
        <v>216</v>
      </c>
      <c r="F90" s="2">
        <v>41</v>
      </c>
      <c r="G90" s="2">
        <v>-225.15543274578158</v>
      </c>
      <c r="H90" s="10">
        <f>B90/$B$10</f>
        <v>0.7083799179497916</v>
      </c>
    </row>
    <row r="91" spans="1:11" x14ac:dyDescent="0.2">
      <c r="A91" s="14" t="s">
        <v>75</v>
      </c>
      <c r="B91" s="2">
        <v>18076.158357330929</v>
      </c>
      <c r="C91" s="2">
        <v>-253.45031375254257</v>
      </c>
      <c r="D91" s="2">
        <v>207</v>
      </c>
      <c r="E91" s="2">
        <v>199</v>
      </c>
      <c r="F91" s="2">
        <v>8</v>
      </c>
      <c r="G91" s="2">
        <v>-261.45031375254257</v>
      </c>
      <c r="H91" s="10">
        <f>B91/$B$11</f>
        <v>0.69724815264535889</v>
      </c>
    </row>
    <row r="92" spans="1:11" x14ac:dyDescent="0.2">
      <c r="A92" s="14" t="s">
        <v>76</v>
      </c>
      <c r="B92" s="2">
        <v>18115.889964163958</v>
      </c>
      <c r="C92" s="2">
        <v>23.67292290205296</v>
      </c>
      <c r="D92" s="2">
        <v>233</v>
      </c>
      <c r="E92" s="2">
        <v>236</v>
      </c>
      <c r="F92" s="2">
        <v>-3</v>
      </c>
      <c r="G92" s="2">
        <v>26.67292290205296</v>
      </c>
      <c r="H92" s="10">
        <f>B92/$B$12</f>
        <v>0.68625994257761813</v>
      </c>
    </row>
    <row r="93" spans="1:11" x14ac:dyDescent="0.2">
      <c r="A93" s="14" t="s">
        <v>77</v>
      </c>
      <c r="B93" s="2">
        <v>17791.716828517678</v>
      </c>
      <c r="C93" s="2">
        <v>-320.14235530259248</v>
      </c>
      <c r="D93" s="2">
        <v>240</v>
      </c>
      <c r="E93" s="2">
        <v>210</v>
      </c>
      <c r="F93" s="2">
        <v>30</v>
      </c>
      <c r="G93" s="2">
        <v>-350.14235530259248</v>
      </c>
      <c r="H93" s="10">
        <f>B93/$B$13</f>
        <v>0.67541252860518097</v>
      </c>
    </row>
    <row r="94" spans="1:11" x14ac:dyDescent="0.2">
      <c r="A94" s="14" t="s">
        <v>78</v>
      </c>
      <c r="B94" s="2">
        <v>17590.041359667994</v>
      </c>
      <c r="C94" s="2">
        <v>-215.71991096250713</v>
      </c>
      <c r="D94" s="2">
        <v>200</v>
      </c>
      <c r="E94" s="2">
        <v>205</v>
      </c>
      <c r="F94" s="2">
        <v>-5</v>
      </c>
      <c r="G94" s="2">
        <v>-210.71991096250713</v>
      </c>
      <c r="H94" s="10">
        <f>B94/$B$14</f>
        <v>0.66470322184438635</v>
      </c>
    </row>
    <row r="95" spans="1:11" x14ac:dyDescent="0.2">
      <c r="A95" s="14" t="s">
        <v>79</v>
      </c>
      <c r="B95" s="2">
        <v>17216.031716688201</v>
      </c>
      <c r="C95" s="2">
        <v>-377.79695972330956</v>
      </c>
      <c r="D95" s="2">
        <v>205</v>
      </c>
      <c r="E95" s="2">
        <v>207</v>
      </c>
      <c r="F95" s="2">
        <v>-2</v>
      </c>
      <c r="G95" s="2">
        <v>-375.79695972330956</v>
      </c>
      <c r="H95" s="10">
        <f>B95/$B$15</f>
        <v>0.65412940144717524</v>
      </c>
    </row>
    <row r="96" spans="1:11" x14ac:dyDescent="0.2">
      <c r="A96" s="14" t="s">
        <v>80</v>
      </c>
      <c r="B96" s="2">
        <v>16934.157385870691</v>
      </c>
      <c r="C96" s="2">
        <v>-274.5953802897202</v>
      </c>
      <c r="D96" s="2">
        <v>202</v>
      </c>
      <c r="E96" s="2">
        <v>207</v>
      </c>
      <c r="F96" s="2">
        <v>-5</v>
      </c>
      <c r="G96" s="2">
        <v>-269.5953802897202</v>
      </c>
      <c r="H96" s="10">
        <f>B96/$B$16</f>
        <v>0.64368851246277514</v>
      </c>
    </row>
    <row r="97" spans="1:11" x14ac:dyDescent="0.2">
      <c r="A97" s="15" t="s">
        <v>74</v>
      </c>
      <c r="B97" s="7">
        <v>16829</v>
      </c>
      <c r="C97" s="7">
        <f>B97-B96</f>
        <v>-105.15738587069063</v>
      </c>
      <c r="D97" s="7">
        <v>150</v>
      </c>
      <c r="E97" s="7">
        <v>177</v>
      </c>
      <c r="F97" s="7">
        <f>D97-E97</f>
        <v>-27</v>
      </c>
      <c r="G97" s="7">
        <f>C97-F97</f>
        <v>-78.157385870690632</v>
      </c>
      <c r="H97" s="16">
        <f>B97/$B$17</f>
        <v>0.63618493176577329</v>
      </c>
      <c r="J97" s="38"/>
      <c r="K97" s="38"/>
    </row>
    <row r="98" spans="1:11" x14ac:dyDescent="0.2">
      <c r="A98" s="12" t="s">
        <v>95</v>
      </c>
      <c r="H98" s="10"/>
      <c r="J98" s="38"/>
    </row>
    <row r="99" spans="1:11" x14ac:dyDescent="0.2">
      <c r="A99" s="17" t="s">
        <v>96</v>
      </c>
      <c r="B99" s="2">
        <v>131</v>
      </c>
      <c r="H99" s="10">
        <f>B99/$B$6</f>
        <v>5.2826840874264057E-3</v>
      </c>
    </row>
    <row r="100" spans="1:11" x14ac:dyDescent="0.2">
      <c r="A100" s="14" t="s">
        <v>81</v>
      </c>
      <c r="B100" s="2">
        <v>132.20687066373321</v>
      </c>
      <c r="C100" s="2">
        <f>B100-B99</f>
        <v>1.2068706637332127</v>
      </c>
      <c r="D100" s="2">
        <v>0</v>
      </c>
      <c r="E100" s="2">
        <v>0</v>
      </c>
      <c r="F100" s="2">
        <f>D100-E100</f>
        <v>0</v>
      </c>
      <c r="G100" s="2">
        <f>C100-F100</f>
        <v>1.2068706637332127</v>
      </c>
      <c r="H100" s="10">
        <f>B100/$B$7</f>
        <v>5.325124689399976E-3</v>
      </c>
    </row>
    <row r="101" spans="1:11" x14ac:dyDescent="0.2">
      <c r="A101" s="14" t="s">
        <v>82</v>
      </c>
      <c r="B101" s="2">
        <v>139.08399214395487</v>
      </c>
      <c r="C101" s="2">
        <v>6.6557609257949935</v>
      </c>
      <c r="D101" s="2">
        <v>2</v>
      </c>
      <c r="E101" s="2">
        <v>0</v>
      </c>
      <c r="F101" s="2">
        <v>2</v>
      </c>
      <c r="G101" s="2">
        <v>4.6557609257949935</v>
      </c>
      <c r="H101" s="10">
        <f>B101/$B$8</f>
        <v>5.4934825872483949E-3</v>
      </c>
    </row>
    <row r="102" spans="1:11" x14ac:dyDescent="0.2">
      <c r="A102" s="14" t="s">
        <v>83</v>
      </c>
      <c r="B102" s="2">
        <v>145.77500014008868</v>
      </c>
      <c r="C102" s="2">
        <v>6.7502732971011028</v>
      </c>
      <c r="D102" s="2">
        <v>0</v>
      </c>
      <c r="E102" s="2">
        <v>2</v>
      </c>
      <c r="F102" s="2">
        <v>-2</v>
      </c>
      <c r="G102" s="2">
        <v>8.7502732971011028</v>
      </c>
      <c r="H102" s="10">
        <f>B102/$B$9</f>
        <v>5.6596265147373015E-3</v>
      </c>
    </row>
    <row r="103" spans="1:11" x14ac:dyDescent="0.2">
      <c r="A103" s="14" t="s">
        <v>84</v>
      </c>
      <c r="B103" s="2">
        <v>150.91859033094639</v>
      </c>
      <c r="C103" s="2">
        <v>5.0958535785845811</v>
      </c>
      <c r="D103" s="2">
        <v>0</v>
      </c>
      <c r="E103" s="2">
        <v>3</v>
      </c>
      <c r="F103" s="2">
        <v>-3</v>
      </c>
      <c r="G103" s="2">
        <v>8.0958535785845811</v>
      </c>
      <c r="H103" s="10">
        <f>B103/$B$10</f>
        <v>5.8235998584196935E-3</v>
      </c>
    </row>
    <row r="104" spans="1:11" x14ac:dyDescent="0.2">
      <c r="A104" s="14" t="s">
        <v>75</v>
      </c>
      <c r="B104" s="2">
        <v>155.17265847667738</v>
      </c>
      <c r="C104" s="2">
        <v>4.4910582655712972</v>
      </c>
      <c r="D104" s="2">
        <v>1</v>
      </c>
      <c r="E104" s="2">
        <v>1</v>
      </c>
      <c r="F104" s="2">
        <v>0</v>
      </c>
      <c r="G104" s="2">
        <v>4.4910582655712972</v>
      </c>
      <c r="H104" s="10">
        <f>B104/$B$11</f>
        <v>5.985444878560362E-3</v>
      </c>
    </row>
    <row r="105" spans="1:11" x14ac:dyDescent="0.2">
      <c r="A105" s="14" t="s">
        <v>76</v>
      </c>
      <c r="B105" s="2">
        <v>162.22106207432063</v>
      </c>
      <c r="C105" s="2">
        <v>6.9110578811701373</v>
      </c>
      <c r="D105" s="2">
        <v>1</v>
      </c>
      <c r="E105" s="2">
        <v>0</v>
      </c>
      <c r="F105" s="2">
        <v>1</v>
      </c>
      <c r="G105" s="2">
        <v>5.9110578811701373</v>
      </c>
      <c r="H105" s="10">
        <f>B105/$B$12</f>
        <v>6.1452027454474076E-3</v>
      </c>
    </row>
    <row r="106" spans="1:11" x14ac:dyDescent="0.2">
      <c r="A106" s="14" t="s">
        <v>77</v>
      </c>
      <c r="B106" s="2">
        <v>166.0313493744203</v>
      </c>
      <c r="C106" s="2">
        <v>3.8484202032032613</v>
      </c>
      <c r="D106" s="2">
        <v>1</v>
      </c>
      <c r="E106" s="2">
        <v>1</v>
      </c>
      <c r="F106" s="2">
        <v>0</v>
      </c>
      <c r="G106" s="2">
        <v>3.8484202032032613</v>
      </c>
      <c r="H106" s="10">
        <f>B106/$B$13</f>
        <v>6.3029135743079608E-3</v>
      </c>
    </row>
    <row r="107" spans="1:11" x14ac:dyDescent="0.2">
      <c r="A107" s="14" t="s">
        <v>78</v>
      </c>
      <c r="B107" s="2">
        <v>170.91436735161312</v>
      </c>
      <c r="C107" s="2">
        <v>4.7486326546327291</v>
      </c>
      <c r="D107" s="2">
        <v>1</v>
      </c>
      <c r="E107" s="2">
        <v>0</v>
      </c>
      <c r="F107" s="2">
        <v>1</v>
      </c>
      <c r="G107" s="2">
        <v>3.7486326546327291</v>
      </c>
      <c r="H107" s="10">
        <f>B107/$B$14</f>
        <v>6.4586164588902673E-3</v>
      </c>
    </row>
    <row r="108" spans="1:11" x14ac:dyDescent="0.2">
      <c r="A108" s="14" t="s">
        <v>79</v>
      </c>
      <c r="B108" s="2">
        <v>174.03042658975434</v>
      </c>
      <c r="C108" s="2">
        <v>3.074386611535175</v>
      </c>
      <c r="D108" s="2">
        <v>5</v>
      </c>
      <c r="E108" s="2">
        <v>1</v>
      </c>
      <c r="F108" s="2">
        <v>4</v>
      </c>
      <c r="G108" s="2">
        <v>-0.92561338846482499</v>
      </c>
      <c r="H108" s="10">
        <f>B108/$B$15</f>
        <v>6.6123495037712062E-3</v>
      </c>
    </row>
    <row r="109" spans="1:11" x14ac:dyDescent="0.2">
      <c r="A109" s="14" t="s">
        <v>80</v>
      </c>
      <c r="B109" s="2">
        <v>177.95125439705575</v>
      </c>
      <c r="C109" s="2">
        <v>3.992349249029445</v>
      </c>
      <c r="D109" s="2">
        <v>1</v>
      </c>
      <c r="E109" s="2">
        <v>1</v>
      </c>
      <c r="F109" s="2">
        <v>0</v>
      </c>
      <c r="G109" s="2">
        <v>3.992349249029445</v>
      </c>
      <c r="H109" s="10">
        <f>B109/$B$16</f>
        <v>6.7641498554453297E-3</v>
      </c>
    </row>
    <row r="110" spans="1:11" x14ac:dyDescent="0.2">
      <c r="A110" s="15" t="s">
        <v>74</v>
      </c>
      <c r="B110" s="7">
        <v>187</v>
      </c>
      <c r="C110" s="7">
        <f>B110-B109</f>
        <v>9.0487456029442512</v>
      </c>
      <c r="D110" s="7">
        <v>1</v>
      </c>
      <c r="E110" s="7">
        <v>2</v>
      </c>
      <c r="F110" s="7">
        <f>D110-E110</f>
        <v>-1</v>
      </c>
      <c r="G110" s="7">
        <f>C110-F110</f>
        <v>10.048745602944251</v>
      </c>
      <c r="H110" s="16">
        <f>B110/$B$17</f>
        <v>7.069141496238612E-3</v>
      </c>
      <c r="I110" s="38"/>
      <c r="K110" s="38"/>
    </row>
    <row r="111" spans="1:11" x14ac:dyDescent="0.2">
      <c r="A111" s="23"/>
      <c r="B111" s="24"/>
      <c r="C111" s="24"/>
      <c r="D111" s="24"/>
      <c r="E111" s="24"/>
      <c r="F111" s="24"/>
      <c r="G111" s="24"/>
      <c r="H111" s="22"/>
    </row>
    <row r="112" spans="1:11" x14ac:dyDescent="0.2">
      <c r="A112" s="1"/>
    </row>
    <row r="113" spans="1:11" x14ac:dyDescent="0.2">
      <c r="A113" s="12" t="s">
        <v>98</v>
      </c>
      <c r="H113" s="10"/>
    </row>
    <row r="114" spans="1:11" x14ac:dyDescent="0.2">
      <c r="A114" s="9" t="s">
        <v>97</v>
      </c>
      <c r="B114" s="2">
        <v>447</v>
      </c>
      <c r="H114" s="10">
        <f>B114/$B$6</f>
        <v>1.8025647229615291E-2</v>
      </c>
    </row>
    <row r="115" spans="1:11" x14ac:dyDescent="0.2">
      <c r="A115" s="14" t="s">
        <v>81</v>
      </c>
      <c r="B115" s="2">
        <v>452.98275520268209</v>
      </c>
      <c r="C115" s="2">
        <f>B115-B114</f>
        <v>5.9827552026820854</v>
      </c>
      <c r="D115" s="2">
        <v>1</v>
      </c>
      <c r="E115" s="2">
        <v>1</v>
      </c>
      <c r="F115" s="2">
        <f>D115-E115</f>
        <v>0</v>
      </c>
      <c r="G115" s="2">
        <f>C115-F115</f>
        <v>5.9827552026820854</v>
      </c>
      <c r="H115" s="10">
        <f>B115/$B$7</f>
        <v>1.8245569549389051E-2</v>
      </c>
    </row>
    <row r="116" spans="1:11" x14ac:dyDescent="0.2">
      <c r="A116" s="14" t="s">
        <v>82</v>
      </c>
      <c r="B116" s="2">
        <v>484.02903837320048</v>
      </c>
      <c r="C116" s="2">
        <v>30.282511416142086</v>
      </c>
      <c r="D116" s="2">
        <v>7</v>
      </c>
      <c r="E116" s="2">
        <v>2</v>
      </c>
      <c r="F116" s="2">
        <v>5</v>
      </c>
      <c r="G116" s="2">
        <v>25.282511416142086</v>
      </c>
      <c r="H116" s="10">
        <f>B116/$B$8</f>
        <v>1.9117980818911466E-2</v>
      </c>
    </row>
    <row r="117" spans="1:11" x14ac:dyDescent="0.2">
      <c r="A117" s="14" t="s">
        <v>83</v>
      </c>
      <c r="B117" s="2">
        <v>514.59703081289024</v>
      </c>
      <c r="C117" s="2">
        <v>30.772263657590031</v>
      </c>
      <c r="D117" s="2">
        <v>6</v>
      </c>
      <c r="E117" s="2">
        <v>2</v>
      </c>
      <c r="F117" s="2">
        <v>4</v>
      </c>
      <c r="G117" s="2">
        <v>26.772263657590031</v>
      </c>
      <c r="H117" s="10">
        <f>B117/$B$9</f>
        <v>1.9978919548584471E-2</v>
      </c>
    </row>
    <row r="118" spans="1:11" x14ac:dyDescent="0.2">
      <c r="A118" s="14" t="s">
        <v>84</v>
      </c>
      <c r="B118" s="2">
        <v>539.77344272815435</v>
      </c>
      <c r="C118" s="2">
        <v>25.003835193666077</v>
      </c>
      <c r="D118" s="2">
        <v>9</v>
      </c>
      <c r="E118" s="2">
        <v>3</v>
      </c>
      <c r="F118" s="2">
        <v>6</v>
      </c>
      <c r="G118" s="2">
        <v>19.003835193666077</v>
      </c>
      <c r="H118" s="10">
        <f>B118/$B$10</f>
        <v>2.0828610562537306E-2</v>
      </c>
    </row>
    <row r="119" spans="1:11" x14ac:dyDescent="0.2">
      <c r="A119" s="14" t="s">
        <v>75</v>
      </c>
      <c r="B119" s="2">
        <v>561.72404860003735</v>
      </c>
      <c r="C119" s="2">
        <v>22.804716851536227</v>
      </c>
      <c r="D119" s="2">
        <v>8</v>
      </c>
      <c r="E119" s="2">
        <v>1</v>
      </c>
      <c r="F119" s="2">
        <v>7</v>
      </c>
      <c r="G119" s="2">
        <v>15.804716851536227</v>
      </c>
      <c r="H119" s="10">
        <f>B119/$B$11</f>
        <v>2.1667272848603175E-2</v>
      </c>
    </row>
    <row r="120" spans="1:11" x14ac:dyDescent="0.2">
      <c r="A120" s="14" t="s">
        <v>76</v>
      </c>
      <c r="B120" s="2">
        <v>593.826171067617</v>
      </c>
      <c r="C120" s="2">
        <v>31.605430885857572</v>
      </c>
      <c r="D120" s="2">
        <v>4</v>
      </c>
      <c r="E120" s="2">
        <v>4</v>
      </c>
      <c r="F120" s="2">
        <v>0</v>
      </c>
      <c r="G120" s="2">
        <v>31.605430885857572</v>
      </c>
      <c r="H120" s="10">
        <f>B120/$B$12</f>
        <v>2.2495119746481444E-2</v>
      </c>
    </row>
    <row r="121" spans="1:11" x14ac:dyDescent="0.2">
      <c r="A121" s="14" t="s">
        <v>77</v>
      </c>
      <c r="B121" s="2">
        <v>614.09416416734075</v>
      </c>
      <c r="C121" s="2">
        <v>20.409501733260186</v>
      </c>
      <c r="D121" s="2">
        <v>7</v>
      </c>
      <c r="E121" s="2">
        <v>0</v>
      </c>
      <c r="F121" s="2">
        <v>7</v>
      </c>
      <c r="G121" s="2">
        <v>13.409501733260186</v>
      </c>
      <c r="H121" s="10">
        <f>B121/$B$13</f>
        <v>2.3312359128666797E-2</v>
      </c>
    </row>
    <row r="122" spans="1:11" x14ac:dyDescent="0.2">
      <c r="A122" s="14" t="s">
        <v>78</v>
      </c>
      <c r="B122" s="2">
        <v>638.26621956114127</v>
      </c>
      <c r="C122" s="2">
        <v>23.672007004302941</v>
      </c>
      <c r="D122" s="2">
        <v>6</v>
      </c>
      <c r="E122" s="2">
        <v>2</v>
      </c>
      <c r="F122" s="2">
        <v>4</v>
      </c>
      <c r="G122" s="2">
        <v>19.672007004302941</v>
      </c>
      <c r="H122" s="10">
        <f>B122/$B$14</f>
        <v>2.41191935744678E-2</v>
      </c>
    </row>
    <row r="123" spans="1:11" x14ac:dyDescent="0.2">
      <c r="A123" s="14" t="s">
        <v>79</v>
      </c>
      <c r="B123" s="2">
        <v>655.75948072437598</v>
      </c>
      <c r="C123" s="2">
        <v>17.333410089491963</v>
      </c>
      <c r="D123" s="2">
        <v>3</v>
      </c>
      <c r="E123" s="2">
        <v>1</v>
      </c>
      <c r="F123" s="2">
        <v>2</v>
      </c>
      <c r="G123" s="2">
        <v>15.333410089491963</v>
      </c>
      <c r="H123" s="10">
        <f>B123/$B$15</f>
        <v>2.4915820537420724E-2</v>
      </c>
    </row>
    <row r="124" spans="1:11" x14ac:dyDescent="0.2">
      <c r="A124" s="14" t="s">
        <v>80</v>
      </c>
      <c r="B124" s="2">
        <v>676.17959437809213</v>
      </c>
      <c r="C124" s="2">
        <v>20.68789478387589</v>
      </c>
      <c r="D124" s="2">
        <v>6</v>
      </c>
      <c r="E124" s="2">
        <v>1</v>
      </c>
      <c r="F124" s="2">
        <v>5</v>
      </c>
      <c r="G124" s="2">
        <v>15.68789478387589</v>
      </c>
      <c r="H124" s="10">
        <f>B124/$B$16</f>
        <v>2.570243250638939E-2</v>
      </c>
    </row>
    <row r="125" spans="1:11" x14ac:dyDescent="0.2">
      <c r="A125" s="15" t="s">
        <v>74</v>
      </c>
      <c r="B125" s="7">
        <v>699</v>
      </c>
      <c r="C125" s="7">
        <f>B125-B124</f>
        <v>22.820405621907867</v>
      </c>
      <c r="D125" s="7">
        <v>0</v>
      </c>
      <c r="E125" s="7">
        <v>3</v>
      </c>
      <c r="F125" s="7">
        <f>D125-E125</f>
        <v>-3</v>
      </c>
      <c r="G125" s="7">
        <f>C125-F125</f>
        <v>25.820405621907867</v>
      </c>
      <c r="H125" s="16">
        <f>B125/$B$17</f>
        <v>2.6424224095565722E-2</v>
      </c>
      <c r="J125" s="38"/>
      <c r="K125" s="38"/>
    </row>
    <row r="126" spans="1:11" x14ac:dyDescent="0.2">
      <c r="A126" s="12" t="s">
        <v>99</v>
      </c>
      <c r="H126" s="10"/>
    </row>
    <row r="127" spans="1:11" x14ac:dyDescent="0.2">
      <c r="A127" s="9" t="s">
        <v>100</v>
      </c>
      <c r="B127" s="2">
        <v>773</v>
      </c>
      <c r="H127" s="10">
        <f>B127/$B$6</f>
        <v>3.1171868699088636E-2</v>
      </c>
      <c r="I127" s="38"/>
    </row>
    <row r="128" spans="1:11" x14ac:dyDescent="0.2">
      <c r="A128" s="14" t="s">
        <v>81</v>
      </c>
      <c r="B128" s="2">
        <v>778.3191152961723</v>
      </c>
      <c r="C128" s="2">
        <f>B128-B127</f>
        <v>5.3191152961722992</v>
      </c>
      <c r="D128" s="2">
        <v>13</v>
      </c>
      <c r="E128" s="2">
        <v>1</v>
      </c>
      <c r="F128" s="2">
        <f>D128-E128</f>
        <v>12</v>
      </c>
      <c r="G128" s="2">
        <f>C128-F128</f>
        <v>-6.6808847038277008</v>
      </c>
      <c r="H128" s="10">
        <f>B128/$B$7</f>
        <v>3.1349704567453666E-2</v>
      </c>
    </row>
    <row r="129" spans="1:12" x14ac:dyDescent="0.2">
      <c r="A129" s="14" t="s">
        <v>82</v>
      </c>
      <c r="B129" s="2">
        <v>811.57261230938877</v>
      </c>
      <c r="C129" s="2">
        <v>31.955460877381938</v>
      </c>
      <c r="D129" s="2">
        <v>39</v>
      </c>
      <c r="E129" s="2">
        <v>2</v>
      </c>
      <c r="F129" s="2">
        <v>37</v>
      </c>
      <c r="G129" s="2">
        <v>-5.0445391226180618</v>
      </c>
      <c r="H129" s="10">
        <f>B129/$B$8</f>
        <v>3.2055162821288757E-2</v>
      </c>
    </row>
    <row r="130" spans="1:12" x14ac:dyDescent="0.2">
      <c r="A130" s="14" t="s">
        <v>83</v>
      </c>
      <c r="B130" s="2">
        <v>843.57636820387734</v>
      </c>
      <c r="C130" s="2">
        <v>32.351489417055291</v>
      </c>
      <c r="D130" s="2">
        <v>43</v>
      </c>
      <c r="E130" s="2">
        <v>4</v>
      </c>
      <c r="F130" s="2">
        <v>39</v>
      </c>
      <c r="G130" s="2">
        <v>-6.6485105829447093</v>
      </c>
      <c r="H130" s="10">
        <f>B130/$B$9</f>
        <v>3.2751344030899458E-2</v>
      </c>
    </row>
    <row r="131" spans="1:12" x14ac:dyDescent="0.2">
      <c r="A131" s="14" t="s">
        <v>84</v>
      </c>
      <c r="B131" s="2">
        <v>866.55691334390826</v>
      </c>
      <c r="C131" s="2">
        <v>22.708228098308609</v>
      </c>
      <c r="D131" s="2">
        <v>50</v>
      </c>
      <c r="E131" s="2">
        <v>4</v>
      </c>
      <c r="F131" s="2">
        <v>46</v>
      </c>
      <c r="G131" s="2">
        <v>-23.291771901691391</v>
      </c>
      <c r="H131" s="10">
        <f>B131/$B$10</f>
        <v>3.3438429995906162E-2</v>
      </c>
    </row>
    <row r="132" spans="1:12" x14ac:dyDescent="0.2">
      <c r="A132" s="14" t="s">
        <v>75</v>
      </c>
      <c r="B132" s="2">
        <v>884.47279787485922</v>
      </c>
      <c r="C132" s="2">
        <v>19.270375925802682</v>
      </c>
      <c r="D132" s="2">
        <v>38</v>
      </c>
      <c r="E132" s="2">
        <v>1</v>
      </c>
      <c r="F132" s="2">
        <v>37</v>
      </c>
      <c r="G132" s="2">
        <v>-17.729624074197318</v>
      </c>
      <c r="H132" s="10">
        <f>B132/$B$11</f>
        <v>3.411659779652302E-2</v>
      </c>
    </row>
    <row r="133" spans="1:12" x14ac:dyDescent="0.2">
      <c r="A133" s="14" t="s">
        <v>76</v>
      </c>
      <c r="B133" s="2">
        <v>918.28135452689355</v>
      </c>
      <c r="C133" s="2">
        <v>33.025213747012799</v>
      </c>
      <c r="D133" s="2">
        <v>38</v>
      </c>
      <c r="E133" s="2">
        <v>4</v>
      </c>
      <c r="F133" s="2">
        <v>34</v>
      </c>
      <c r="G133" s="2">
        <v>-0.9747862529872009</v>
      </c>
      <c r="H133" s="10">
        <f>B133/$B$12</f>
        <v>3.4786019945711559E-2</v>
      </c>
    </row>
    <row r="134" spans="1:12" x14ac:dyDescent="0.2">
      <c r="A134" s="14" t="s">
        <v>77</v>
      </c>
      <c r="B134" s="2">
        <v>933.74130559376044</v>
      </c>
      <c r="C134" s="2">
        <v>15.673953943259335</v>
      </c>
      <c r="D134" s="2">
        <v>24</v>
      </c>
      <c r="E134" s="2">
        <v>2</v>
      </c>
      <c r="F134" s="2">
        <v>22</v>
      </c>
      <c r="G134" s="2">
        <v>-6.3260460567406653</v>
      </c>
      <c r="H134" s="10">
        <f>B134/$B$13</f>
        <v>3.5446864535485553E-2</v>
      </c>
      <c r="I134" s="38"/>
    </row>
    <row r="135" spans="1:12" x14ac:dyDescent="0.2">
      <c r="A135" s="14" t="s">
        <v>78</v>
      </c>
      <c r="B135" s="2">
        <v>955.2956535781608</v>
      </c>
      <c r="C135" s="2">
        <v>20.801482228206964</v>
      </c>
      <c r="D135" s="2">
        <v>38</v>
      </c>
      <c r="E135" s="2">
        <v>6</v>
      </c>
      <c r="F135" s="2">
        <v>32</v>
      </c>
      <c r="G135" s="2">
        <v>-11.198517771793036</v>
      </c>
      <c r="H135" s="10">
        <f>B135/$B$14</f>
        <v>3.6099295377627669E-2</v>
      </c>
    </row>
    <row r="136" spans="1:12" x14ac:dyDescent="0.2">
      <c r="A136" s="14" t="s">
        <v>79</v>
      </c>
      <c r="B136" s="2">
        <v>967.05144322806177</v>
      </c>
      <c r="C136" s="2">
        <v>11.526954519168271</v>
      </c>
      <c r="D136" s="2">
        <v>24</v>
      </c>
      <c r="E136" s="2">
        <v>2</v>
      </c>
      <c r="F136" s="2">
        <v>22</v>
      </c>
      <c r="G136" s="2">
        <v>-10.473045480831729</v>
      </c>
      <c r="H136" s="10">
        <f>B136/$B$15</f>
        <v>3.6743472139065383E-2</v>
      </c>
    </row>
    <row r="137" spans="1:12" x14ac:dyDescent="0.2">
      <c r="A137" s="14" t="s">
        <v>80</v>
      </c>
      <c r="B137" s="2">
        <v>983.38121382109216</v>
      </c>
      <c r="C137" s="2">
        <v>16.728860159895248</v>
      </c>
      <c r="D137" s="2">
        <v>21</v>
      </c>
      <c r="E137" s="2">
        <v>3</v>
      </c>
      <c r="F137" s="2">
        <v>18</v>
      </c>
      <c r="G137" s="2">
        <v>-1.2711398401047518</v>
      </c>
      <c r="H137" s="10">
        <f>B137/$B$16</f>
        <v>3.7379550472141254E-2</v>
      </c>
    </row>
    <row r="138" spans="1:12" ht="12" thickBot="1" x14ac:dyDescent="0.25">
      <c r="A138" s="11" t="s">
        <v>74</v>
      </c>
      <c r="B138" s="5">
        <v>994</v>
      </c>
      <c r="C138" s="5">
        <f>B138-B137</f>
        <v>10.61878617890784</v>
      </c>
      <c r="D138" s="5">
        <v>11</v>
      </c>
      <c r="E138" s="5">
        <v>2</v>
      </c>
      <c r="F138" s="5">
        <f>D138-E138</f>
        <v>9</v>
      </c>
      <c r="G138" s="5">
        <f>C138-F138</f>
        <v>1.6187861789078397</v>
      </c>
      <c r="H138" s="8">
        <f>B138/$B$17</f>
        <v>3.7576078327599897E-2</v>
      </c>
      <c r="I138" s="39"/>
      <c r="J138" s="38"/>
      <c r="L138" s="38"/>
    </row>
  </sheetData>
  <mergeCells count="1">
    <mergeCell ref="A1:H2"/>
  </mergeCells>
  <phoneticPr fontId="0" type="noConversion"/>
  <pageMargins left="0.75" right="0.75" top="1" bottom="1" header="0.5" footer="0.5"/>
  <pageSetup orientation="portrait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9"/>
  <sheetViews>
    <sheetView workbookViewId="0">
      <selection activeCell="L1" sqref="L1:L65536"/>
    </sheetView>
  </sheetViews>
  <sheetFormatPr defaultRowHeight="11.25" x14ac:dyDescent="0.2"/>
  <cols>
    <col min="1" max="1" width="25.7109375" style="2" customWidth="1"/>
    <col min="2" max="3" width="9.7109375" style="2" customWidth="1"/>
    <col min="4" max="5" width="8.42578125" style="2" customWidth="1"/>
    <col min="6" max="7" width="9.7109375" style="2" customWidth="1"/>
    <col min="8" max="8" width="7.7109375" style="6" customWidth="1"/>
    <col min="9" max="16384" width="9.140625" style="2"/>
  </cols>
  <sheetData>
    <row r="1" spans="1:8" ht="12.75" customHeight="1" x14ac:dyDescent="0.2">
      <c r="A1" s="40" t="s">
        <v>87</v>
      </c>
      <c r="B1" s="41"/>
      <c r="C1" s="41"/>
      <c r="D1" s="41"/>
      <c r="E1" s="41"/>
      <c r="F1" s="41"/>
      <c r="G1" s="41"/>
      <c r="H1" s="42"/>
    </row>
    <row r="2" spans="1:8" ht="12.75" customHeight="1" thickBot="1" x14ac:dyDescent="0.25">
      <c r="A2" s="43"/>
      <c r="B2" s="44"/>
      <c r="C2" s="44"/>
      <c r="D2" s="44"/>
      <c r="E2" s="44"/>
      <c r="F2" s="44"/>
      <c r="G2" s="44"/>
      <c r="H2" s="45"/>
    </row>
    <row r="3" spans="1:8" x14ac:dyDescent="0.2">
      <c r="A3" s="9" t="s">
        <v>16</v>
      </c>
      <c r="C3" s="1" t="s">
        <v>62</v>
      </c>
      <c r="D3" s="3"/>
      <c r="E3" s="3"/>
      <c r="F3" s="1" t="s">
        <v>66</v>
      </c>
      <c r="G3" s="3" t="s">
        <v>68</v>
      </c>
      <c r="H3" s="19" t="s">
        <v>71</v>
      </c>
    </row>
    <row r="4" spans="1:8" ht="12" thickBot="1" x14ac:dyDescent="0.25">
      <c r="A4" s="18" t="s">
        <v>88</v>
      </c>
      <c r="B4" s="5" t="s">
        <v>64</v>
      </c>
      <c r="C4" s="4" t="s">
        <v>63</v>
      </c>
      <c r="D4" s="4" t="s">
        <v>65</v>
      </c>
      <c r="E4" s="4" t="s">
        <v>70</v>
      </c>
      <c r="F4" s="4" t="s">
        <v>67</v>
      </c>
      <c r="G4" s="5" t="s">
        <v>69</v>
      </c>
      <c r="H4" s="20" t="s">
        <v>72</v>
      </c>
    </row>
    <row r="5" spans="1:8" x14ac:dyDescent="0.2">
      <c r="A5" s="12" t="s">
        <v>2</v>
      </c>
      <c r="H5" s="10"/>
    </row>
    <row r="6" spans="1:8" x14ac:dyDescent="0.2">
      <c r="A6" s="13" t="s">
        <v>73</v>
      </c>
      <c r="B6" s="2">
        <f t="shared" ref="B6:B17" si="0">B32+B45+B61+B74+B87+B100+B115+B128</f>
        <v>119118</v>
      </c>
      <c r="H6" s="10"/>
    </row>
    <row r="7" spans="1:8" x14ac:dyDescent="0.2">
      <c r="A7" s="14" t="s">
        <v>81</v>
      </c>
      <c r="B7" s="2">
        <f t="shared" si="0"/>
        <v>119370.00000000001</v>
      </c>
      <c r="C7" s="2">
        <f t="shared" ref="C7:G17" si="1">C33+C46+C62+C75+C88+C101+C116+C129</f>
        <v>252.00000000000927</v>
      </c>
      <c r="D7" s="2">
        <f t="shared" si="1"/>
        <v>474</v>
      </c>
      <c r="E7" s="2">
        <f t="shared" si="1"/>
        <v>272</v>
      </c>
      <c r="F7" s="2">
        <f t="shared" si="1"/>
        <v>202</v>
      </c>
      <c r="G7" s="2">
        <f t="shared" si="1"/>
        <v>50.000000000009244</v>
      </c>
      <c r="H7" s="10"/>
    </row>
    <row r="8" spans="1:8" x14ac:dyDescent="0.2">
      <c r="A8" s="14" t="s">
        <v>82</v>
      </c>
      <c r="B8" s="2">
        <f t="shared" si="0"/>
        <v>121432.99999999997</v>
      </c>
      <c r="C8" s="2">
        <f t="shared" si="1"/>
        <v>1999.9999999999764</v>
      </c>
      <c r="D8" s="2">
        <f t="shared" si="1"/>
        <v>1770</v>
      </c>
      <c r="E8" s="2">
        <f t="shared" si="1"/>
        <v>1088</v>
      </c>
      <c r="F8" s="2">
        <f t="shared" si="1"/>
        <v>682</v>
      </c>
      <c r="G8" s="2">
        <f t="shared" si="1"/>
        <v>1317.9999999999764</v>
      </c>
      <c r="H8" s="10"/>
    </row>
    <row r="9" spans="1:8" x14ac:dyDescent="0.2">
      <c r="A9" s="14" t="s">
        <v>83</v>
      </c>
      <c r="B9" s="2">
        <f t="shared" si="0"/>
        <v>123386.00000000001</v>
      </c>
      <c r="C9" s="2">
        <f t="shared" si="1"/>
        <v>1999.9999999999989</v>
      </c>
      <c r="D9" s="2">
        <f t="shared" si="1"/>
        <v>1689</v>
      </c>
      <c r="E9" s="2">
        <f t="shared" si="1"/>
        <v>1129</v>
      </c>
      <c r="F9" s="2">
        <f t="shared" si="1"/>
        <v>560</v>
      </c>
      <c r="G9" s="2">
        <f t="shared" si="1"/>
        <v>1439.9999999999989</v>
      </c>
      <c r="H9" s="10"/>
    </row>
    <row r="10" spans="1:8" x14ac:dyDescent="0.2">
      <c r="A10" s="14" t="s">
        <v>84</v>
      </c>
      <c r="B10" s="2">
        <f t="shared" si="0"/>
        <v>124670.00000000003</v>
      </c>
      <c r="C10" s="2">
        <f t="shared" si="1"/>
        <v>1300.0000000000312</v>
      </c>
      <c r="D10" s="2">
        <f t="shared" si="1"/>
        <v>1560</v>
      </c>
      <c r="E10" s="2">
        <f t="shared" si="1"/>
        <v>1135</v>
      </c>
      <c r="F10" s="2">
        <f t="shared" si="1"/>
        <v>425</v>
      </c>
      <c r="G10" s="2">
        <f t="shared" si="1"/>
        <v>875.00000000003115</v>
      </c>
      <c r="H10" s="10"/>
    </row>
    <row r="11" spans="1:8" x14ac:dyDescent="0.2">
      <c r="A11" s="14" t="s">
        <v>75</v>
      </c>
      <c r="B11" s="2">
        <f t="shared" si="0"/>
        <v>124462.00000000001</v>
      </c>
      <c r="C11" s="2">
        <f t="shared" si="1"/>
        <v>-200.00000000003661</v>
      </c>
      <c r="D11" s="2">
        <f t="shared" si="1"/>
        <v>1699</v>
      </c>
      <c r="E11" s="2">
        <f t="shared" si="1"/>
        <v>1153</v>
      </c>
      <c r="F11" s="2">
        <f t="shared" si="1"/>
        <v>546</v>
      </c>
      <c r="G11" s="2">
        <f t="shared" si="1"/>
        <v>-746.00000000003661</v>
      </c>
      <c r="H11" s="10"/>
    </row>
    <row r="12" spans="1:8" x14ac:dyDescent="0.2">
      <c r="A12" s="14" t="s">
        <v>76</v>
      </c>
      <c r="B12" s="2">
        <f t="shared" si="0"/>
        <v>124979.00000000001</v>
      </c>
      <c r="C12" s="2">
        <f t="shared" si="1"/>
        <v>500.00000000002115</v>
      </c>
      <c r="D12" s="2">
        <f t="shared" si="1"/>
        <v>1561</v>
      </c>
      <c r="E12" s="2">
        <f t="shared" si="1"/>
        <v>1071</v>
      </c>
      <c r="F12" s="2">
        <f t="shared" si="1"/>
        <v>490</v>
      </c>
      <c r="G12" s="2">
        <f t="shared" si="1"/>
        <v>10.000000000021146</v>
      </c>
      <c r="H12" s="10"/>
    </row>
    <row r="13" spans="1:8" x14ac:dyDescent="0.2">
      <c r="A13" s="14" t="s">
        <v>77</v>
      </c>
      <c r="B13" s="2">
        <f t="shared" si="0"/>
        <v>125339.99999999999</v>
      </c>
      <c r="C13" s="2">
        <f t="shared" si="1"/>
        <v>299.99999999997362</v>
      </c>
      <c r="D13" s="2">
        <f t="shared" si="1"/>
        <v>1507</v>
      </c>
      <c r="E13" s="2">
        <f t="shared" si="1"/>
        <v>1147</v>
      </c>
      <c r="F13" s="2">
        <f t="shared" si="1"/>
        <v>360</v>
      </c>
      <c r="G13" s="2">
        <f t="shared" si="1"/>
        <v>-60.000000000026432</v>
      </c>
      <c r="H13" s="10"/>
    </row>
    <row r="14" spans="1:8" x14ac:dyDescent="0.2">
      <c r="A14" s="14" t="s">
        <v>78</v>
      </c>
      <c r="B14" s="2">
        <f t="shared" si="0"/>
        <v>126346.99999999999</v>
      </c>
      <c r="C14" s="2">
        <f t="shared" si="1"/>
        <v>1000.0000000000094</v>
      </c>
      <c r="D14" s="2">
        <f t="shared" si="1"/>
        <v>1471</v>
      </c>
      <c r="E14" s="2">
        <f t="shared" si="1"/>
        <v>1095</v>
      </c>
      <c r="F14" s="2">
        <f t="shared" si="1"/>
        <v>376</v>
      </c>
      <c r="G14" s="2">
        <f t="shared" si="1"/>
        <v>624.00000000000944</v>
      </c>
      <c r="H14" s="10"/>
    </row>
    <row r="15" spans="1:8" x14ac:dyDescent="0.2">
      <c r="A15" s="14" t="s">
        <v>79</v>
      </c>
      <c r="B15" s="2">
        <f t="shared" si="0"/>
        <v>125453</v>
      </c>
      <c r="C15" s="2">
        <f t="shared" si="1"/>
        <v>-799.99999999999045</v>
      </c>
      <c r="D15" s="2">
        <f t="shared" si="1"/>
        <v>1500</v>
      </c>
      <c r="E15" s="2">
        <f t="shared" si="1"/>
        <v>1185</v>
      </c>
      <c r="F15" s="2">
        <f t="shared" si="1"/>
        <v>315</v>
      </c>
      <c r="G15" s="2">
        <f t="shared" si="1"/>
        <v>-1114.9999999999905</v>
      </c>
      <c r="H15" s="10"/>
    </row>
    <row r="16" spans="1:8" x14ac:dyDescent="0.2">
      <c r="A16" s="14" t="s">
        <v>80</v>
      </c>
      <c r="B16" s="2">
        <f t="shared" si="0"/>
        <v>126392.99999999997</v>
      </c>
      <c r="C16" s="2">
        <f t="shared" si="1"/>
        <v>899.99999999997385</v>
      </c>
      <c r="D16" s="2">
        <f t="shared" si="1"/>
        <v>1465</v>
      </c>
      <c r="E16" s="2">
        <f t="shared" si="1"/>
        <v>1162</v>
      </c>
      <c r="F16" s="2">
        <f t="shared" si="1"/>
        <v>303</v>
      </c>
      <c r="G16" s="2">
        <f t="shared" si="1"/>
        <v>596.99999999997385</v>
      </c>
      <c r="H16" s="10"/>
    </row>
    <row r="17" spans="1:11" x14ac:dyDescent="0.2">
      <c r="A17" s="15" t="s">
        <v>74</v>
      </c>
      <c r="B17" s="7">
        <f t="shared" si="0"/>
        <v>126518</v>
      </c>
      <c r="C17" s="7">
        <f t="shared" si="1"/>
        <v>125.00000000001862</v>
      </c>
      <c r="D17" s="7">
        <f t="shared" si="1"/>
        <v>1028</v>
      </c>
      <c r="E17" s="7">
        <f t="shared" si="1"/>
        <v>897</v>
      </c>
      <c r="F17" s="7">
        <f t="shared" si="1"/>
        <v>131</v>
      </c>
      <c r="G17" s="7">
        <f t="shared" si="1"/>
        <v>-5.9999999999813838</v>
      </c>
      <c r="H17" s="16"/>
    </row>
    <row r="18" spans="1:11" x14ac:dyDescent="0.2">
      <c r="A18" s="12" t="s">
        <v>3</v>
      </c>
      <c r="H18" s="10"/>
    </row>
    <row r="19" spans="1:11" x14ac:dyDescent="0.2">
      <c r="A19" s="13" t="s">
        <v>73</v>
      </c>
      <c r="B19" s="2">
        <f t="shared" ref="B19:B30" si="2">B32+B45+B61+B74</f>
        <v>4989</v>
      </c>
      <c r="H19" s="10">
        <f>B19/$B$6</f>
        <v>4.1882838865662624E-2</v>
      </c>
      <c r="K19" s="6"/>
    </row>
    <row r="20" spans="1:11" x14ac:dyDescent="0.2">
      <c r="A20" s="14" t="s">
        <v>81</v>
      </c>
      <c r="B20" s="2">
        <f t="shared" si="2"/>
        <v>5072.2083775087103</v>
      </c>
      <c r="C20" s="2">
        <f>B20-B19</f>
        <v>83.208377508710328</v>
      </c>
      <c r="D20" s="2">
        <f t="shared" ref="D20:E30" si="3">D33+D46+D62+D75</f>
        <v>25</v>
      </c>
      <c r="E20" s="2">
        <f t="shared" si="3"/>
        <v>2</v>
      </c>
      <c r="F20" s="2">
        <f>D20-E20</f>
        <v>23</v>
      </c>
      <c r="G20" s="2">
        <f>C20-F20</f>
        <v>60.208377508710328</v>
      </c>
      <c r="H20" s="10">
        <f>B20/$B$7</f>
        <v>4.2491483433934066E-2</v>
      </c>
    </row>
    <row r="21" spans="1:11" x14ac:dyDescent="0.2">
      <c r="A21" s="14" t="s">
        <v>82</v>
      </c>
      <c r="B21" s="2">
        <f t="shared" si="2"/>
        <v>5453.2283902181052</v>
      </c>
      <c r="C21" s="2">
        <f t="shared" ref="C21:C30" si="4">B21-B20</f>
        <v>381.0200127093949</v>
      </c>
      <c r="D21" s="2">
        <f t="shared" si="3"/>
        <v>97</v>
      </c>
      <c r="E21" s="2">
        <f t="shared" si="3"/>
        <v>14</v>
      </c>
      <c r="F21" s="2">
        <f t="shared" ref="F21:F30" si="5">D21-E21</f>
        <v>83</v>
      </c>
      <c r="G21" s="2">
        <f t="shared" ref="G21:G30" si="6">C21-F21</f>
        <v>298.0200127093949</v>
      </c>
      <c r="H21" s="10">
        <f>B21/$B$8</f>
        <v>4.4907301888433185E-2</v>
      </c>
    </row>
    <row r="22" spans="1:11" x14ac:dyDescent="0.2">
      <c r="A22" s="14" t="s">
        <v>83</v>
      </c>
      <c r="B22" s="2">
        <f t="shared" si="2"/>
        <v>5835.3580614663906</v>
      </c>
      <c r="C22" s="2">
        <f t="shared" si="4"/>
        <v>382.12967124828538</v>
      </c>
      <c r="D22" s="2">
        <f t="shared" si="3"/>
        <v>90</v>
      </c>
      <c r="E22" s="2">
        <f t="shared" si="3"/>
        <v>19</v>
      </c>
      <c r="F22" s="2">
        <f t="shared" si="5"/>
        <v>71</v>
      </c>
      <c r="G22" s="2">
        <f t="shared" si="6"/>
        <v>311.12967124828538</v>
      </c>
      <c r="H22" s="10">
        <f>B22/$B$9</f>
        <v>4.7293518401329081E-2</v>
      </c>
    </row>
    <row r="23" spans="1:11" ht="10.5" customHeight="1" x14ac:dyDescent="0.2">
      <c r="A23" s="14" t="s">
        <v>84</v>
      </c>
      <c r="B23" s="2">
        <f t="shared" si="2"/>
        <v>6189.949495818536</v>
      </c>
      <c r="C23" s="2">
        <f t="shared" si="4"/>
        <v>354.59143435214537</v>
      </c>
      <c r="D23" s="2">
        <f t="shared" si="3"/>
        <v>94</v>
      </c>
      <c r="E23" s="2">
        <f t="shared" si="3"/>
        <v>11</v>
      </c>
      <c r="F23" s="2">
        <f t="shared" si="5"/>
        <v>83</v>
      </c>
      <c r="G23" s="2">
        <f t="shared" si="6"/>
        <v>271.59143435214537</v>
      </c>
      <c r="H23" s="10">
        <f>B23/$B$10</f>
        <v>4.9650673745235699E-2</v>
      </c>
    </row>
    <row r="24" spans="1:11" x14ac:dyDescent="0.2">
      <c r="A24" s="14" t="s">
        <v>75</v>
      </c>
      <c r="B24" s="2">
        <f t="shared" si="2"/>
        <v>6469.4470890425564</v>
      </c>
      <c r="C24" s="2">
        <f t="shared" si="4"/>
        <v>279.49759322402042</v>
      </c>
      <c r="D24" s="2">
        <f t="shared" si="3"/>
        <v>139</v>
      </c>
      <c r="E24" s="2">
        <f t="shared" si="3"/>
        <v>16</v>
      </c>
      <c r="F24" s="2">
        <f t="shared" si="5"/>
        <v>123</v>
      </c>
      <c r="G24" s="2">
        <f t="shared" si="6"/>
        <v>156.49759322402042</v>
      </c>
      <c r="H24" s="10">
        <f>B24/$B$11</f>
        <v>5.1979295600605449E-2</v>
      </c>
    </row>
    <row r="25" spans="1:11" x14ac:dyDescent="0.2">
      <c r="A25" s="14" t="s">
        <v>76</v>
      </c>
      <c r="B25" s="2">
        <f t="shared" si="2"/>
        <v>6783.8474908156795</v>
      </c>
      <c r="C25" s="2">
        <f t="shared" si="4"/>
        <v>314.40040177312312</v>
      </c>
      <c r="D25" s="2">
        <f t="shared" si="3"/>
        <v>119</v>
      </c>
      <c r="E25" s="2">
        <f t="shared" si="3"/>
        <v>17</v>
      </c>
      <c r="F25" s="2">
        <f t="shared" si="5"/>
        <v>102</v>
      </c>
      <c r="G25" s="2">
        <f t="shared" si="6"/>
        <v>212.40040177312312</v>
      </c>
      <c r="H25" s="10">
        <f>B25/$B$12</f>
        <v>5.4279898949548953E-2</v>
      </c>
    </row>
    <row r="26" spans="1:11" x14ac:dyDescent="0.2">
      <c r="A26" s="14" t="s">
        <v>77</v>
      </c>
      <c r="B26" s="2">
        <f t="shared" si="2"/>
        <v>7088.3513223353893</v>
      </c>
      <c r="C26" s="2">
        <f t="shared" si="4"/>
        <v>304.50383151970982</v>
      </c>
      <c r="D26" s="2">
        <f t="shared" si="3"/>
        <v>115</v>
      </c>
      <c r="E26" s="2">
        <f t="shared" si="3"/>
        <v>19</v>
      </c>
      <c r="F26" s="2">
        <f t="shared" si="5"/>
        <v>96</v>
      </c>
      <c r="G26" s="2">
        <f t="shared" si="6"/>
        <v>208.50383151970982</v>
      </c>
      <c r="H26" s="10">
        <f>B26/$B$13</f>
        <v>5.6552986455524097E-2</v>
      </c>
    </row>
    <row r="27" spans="1:11" x14ac:dyDescent="0.2">
      <c r="A27" s="14" t="s">
        <v>78</v>
      </c>
      <c r="B27" s="2">
        <f t="shared" si="2"/>
        <v>7429.0834224586197</v>
      </c>
      <c r="C27" s="2">
        <f t="shared" si="4"/>
        <v>340.73210012323034</v>
      </c>
      <c r="D27" s="2">
        <f t="shared" si="3"/>
        <v>127</v>
      </c>
      <c r="E27" s="2">
        <f t="shared" si="3"/>
        <v>15</v>
      </c>
      <c r="F27" s="2">
        <f t="shared" si="5"/>
        <v>112</v>
      </c>
      <c r="G27" s="2">
        <f t="shared" si="6"/>
        <v>228.73210012323034</v>
      </c>
      <c r="H27" s="10">
        <f>B27/$B$14</f>
        <v>5.8799048829482461E-2</v>
      </c>
    </row>
    <row r="28" spans="1:11" x14ac:dyDescent="0.2">
      <c r="A28" s="14" t="s">
        <v>79</v>
      </c>
      <c r="B28" s="2">
        <f t="shared" si="2"/>
        <v>7654.9620579071106</v>
      </c>
      <c r="C28" s="2">
        <f t="shared" si="4"/>
        <v>225.87863544849097</v>
      </c>
      <c r="D28" s="2">
        <f t="shared" si="3"/>
        <v>147</v>
      </c>
      <c r="E28" s="2">
        <f t="shared" si="3"/>
        <v>19</v>
      </c>
      <c r="F28" s="2">
        <f t="shared" si="5"/>
        <v>128</v>
      </c>
      <c r="G28" s="2">
        <f t="shared" si="6"/>
        <v>97.878635448490968</v>
      </c>
      <c r="H28" s="10">
        <f>B28/$B$15</f>
        <v>6.1018565183033571E-2</v>
      </c>
    </row>
    <row r="29" spans="1:11" x14ac:dyDescent="0.2">
      <c r="A29" s="14" t="s">
        <v>80</v>
      </c>
      <c r="B29" s="2">
        <f t="shared" si="2"/>
        <v>7989.5547418382966</v>
      </c>
      <c r="C29" s="2">
        <f t="shared" si="4"/>
        <v>334.592683931186</v>
      </c>
      <c r="D29" s="2">
        <f t="shared" si="3"/>
        <v>142</v>
      </c>
      <c r="E29" s="2">
        <f t="shared" si="3"/>
        <v>22</v>
      </c>
      <c r="F29" s="2">
        <f t="shared" si="5"/>
        <v>120</v>
      </c>
      <c r="G29" s="2">
        <f t="shared" si="6"/>
        <v>214.592683931186</v>
      </c>
      <c r="H29" s="10">
        <f>B29/$B$16</f>
        <v>6.3212003369160469E-2</v>
      </c>
    </row>
    <row r="30" spans="1:11" x14ac:dyDescent="0.2">
      <c r="A30" s="15" t="s">
        <v>74</v>
      </c>
      <c r="B30" s="7">
        <f t="shared" si="2"/>
        <v>8194</v>
      </c>
      <c r="C30" s="7">
        <f t="shared" si="4"/>
        <v>204.44525816170335</v>
      </c>
      <c r="D30" s="7">
        <f t="shared" si="3"/>
        <v>111</v>
      </c>
      <c r="E30" s="7">
        <f t="shared" si="3"/>
        <v>10</v>
      </c>
      <c r="F30" s="7">
        <f t="shared" si="5"/>
        <v>101</v>
      </c>
      <c r="G30" s="7">
        <f t="shared" si="6"/>
        <v>103.44525816170335</v>
      </c>
      <c r="H30" s="16">
        <f>B30/$B$17</f>
        <v>6.4765487914763123E-2</v>
      </c>
      <c r="I30" s="38"/>
      <c r="K30" s="39"/>
    </row>
    <row r="31" spans="1:11" x14ac:dyDescent="0.2">
      <c r="A31" s="12" t="s">
        <v>4</v>
      </c>
      <c r="H31" s="10"/>
    </row>
    <row r="32" spans="1:11" x14ac:dyDescent="0.2">
      <c r="A32" s="13" t="s">
        <v>73</v>
      </c>
      <c r="B32" s="2">
        <v>4356</v>
      </c>
      <c r="H32" s="10">
        <f>B32/$B$6</f>
        <v>3.6568780536946559E-2</v>
      </c>
    </row>
    <row r="33" spans="1:8" x14ac:dyDescent="0.2">
      <c r="A33" s="14" t="s">
        <v>81</v>
      </c>
      <c r="B33" s="2">
        <v>4423.0839476679193</v>
      </c>
      <c r="C33" s="2">
        <f>B33-B32</f>
        <v>67.083947667919347</v>
      </c>
      <c r="D33" s="2">
        <v>23</v>
      </c>
      <c r="E33" s="2">
        <v>1</v>
      </c>
      <c r="F33" s="2">
        <f>D33-E33</f>
        <v>22</v>
      </c>
      <c r="G33" s="2">
        <f>C33-F33</f>
        <v>45.083947667919347</v>
      </c>
      <c r="H33" s="10">
        <f>B33/$B$7</f>
        <v>3.705356410880388E-2</v>
      </c>
    </row>
    <row r="34" spans="1:8" x14ac:dyDescent="0.2">
      <c r="A34" s="14" t="s">
        <v>82</v>
      </c>
      <c r="B34" s="2">
        <v>4733.1858755604217</v>
      </c>
      <c r="C34" s="2">
        <v>307.70405501275582</v>
      </c>
      <c r="D34" s="2">
        <v>88</v>
      </c>
      <c r="E34" s="2">
        <v>13</v>
      </c>
      <c r="F34" s="2">
        <v>75</v>
      </c>
      <c r="G34" s="2">
        <v>232.70405501275582</v>
      </c>
      <c r="H34" s="10">
        <f>B34/$B$8</f>
        <v>3.8977756257034105E-2</v>
      </c>
    </row>
    <row r="35" spans="1:8" x14ac:dyDescent="0.2">
      <c r="A35" s="14" t="s">
        <v>83</v>
      </c>
      <c r="B35" s="2">
        <v>5043.8186283891264</v>
      </c>
      <c r="C35" s="2">
        <v>312.49131597285214</v>
      </c>
      <c r="D35" s="2">
        <v>85</v>
      </c>
      <c r="E35" s="2">
        <v>17</v>
      </c>
      <c r="F35" s="2">
        <v>68</v>
      </c>
      <c r="G35" s="2">
        <v>244.49131597285214</v>
      </c>
      <c r="H35" s="10">
        <f>B35/$B$9</f>
        <v>4.087837054762393E-2</v>
      </c>
    </row>
    <row r="36" spans="1:8" x14ac:dyDescent="0.2">
      <c r="A36" s="14" t="s">
        <v>84</v>
      </c>
      <c r="B36" s="2">
        <v>5330.3702865997275</v>
      </c>
      <c r="C36" s="2">
        <v>287.26203615406575</v>
      </c>
      <c r="D36" s="2">
        <v>87</v>
      </c>
      <c r="E36" s="2">
        <v>11</v>
      </c>
      <c r="F36" s="2">
        <v>76</v>
      </c>
      <c r="G36" s="2">
        <v>211.26203615406575</v>
      </c>
      <c r="H36" s="10">
        <f>B36/$B$10</f>
        <v>4.275583770433726E-2</v>
      </c>
    </row>
    <row r="37" spans="1:8" x14ac:dyDescent="0.2">
      <c r="A37" s="14" t="s">
        <v>75</v>
      </c>
      <c r="B37" s="2">
        <v>5552.3217619074258</v>
      </c>
      <c r="C37" s="2">
        <v>222.36400214144396</v>
      </c>
      <c r="D37" s="2">
        <v>133</v>
      </c>
      <c r="E37" s="2">
        <v>15</v>
      </c>
      <c r="F37" s="2">
        <v>118</v>
      </c>
      <c r="G37" s="2">
        <v>104.36400214144396</v>
      </c>
      <c r="H37" s="10">
        <f>B37/$B$11</f>
        <v>4.4610578023070696E-2</v>
      </c>
    </row>
    <row r="38" spans="1:8" x14ac:dyDescent="0.2">
      <c r="A38" s="14" t="s">
        <v>76</v>
      </c>
      <c r="B38" s="2">
        <v>5804.3999076558157</v>
      </c>
      <c r="C38" s="2">
        <v>251.35824681891063</v>
      </c>
      <c r="D38" s="2">
        <v>114</v>
      </c>
      <c r="E38" s="2">
        <v>17</v>
      </c>
      <c r="F38" s="2">
        <v>97</v>
      </c>
      <c r="G38" s="2">
        <v>154.35824681891063</v>
      </c>
      <c r="H38" s="10">
        <f>B38/$B$12</f>
        <v>4.6443001685529686E-2</v>
      </c>
    </row>
    <row r="39" spans="1:8" x14ac:dyDescent="0.2">
      <c r="A39" s="14" t="s">
        <v>77</v>
      </c>
      <c r="B39" s="2">
        <v>6048.0948257871787</v>
      </c>
      <c r="C39" s="2">
        <v>240.78947473350036</v>
      </c>
      <c r="D39" s="2">
        <v>112</v>
      </c>
      <c r="E39" s="2">
        <v>19</v>
      </c>
      <c r="F39" s="2">
        <v>93</v>
      </c>
      <c r="G39" s="2">
        <v>147.78947473350036</v>
      </c>
      <c r="H39" s="10">
        <f>B39/$B$13</f>
        <v>4.8253509061649748E-2</v>
      </c>
    </row>
    <row r="40" spans="1:8" x14ac:dyDescent="0.2">
      <c r="A40" s="14" t="s">
        <v>78</v>
      </c>
      <c r="B40" s="2">
        <v>6322.7186105325354</v>
      </c>
      <c r="C40" s="2">
        <v>274.20192803076498</v>
      </c>
      <c r="D40" s="2">
        <v>123</v>
      </c>
      <c r="E40" s="2">
        <v>14</v>
      </c>
      <c r="F40" s="2">
        <v>109</v>
      </c>
      <c r="G40" s="2">
        <v>165.20192803076498</v>
      </c>
      <c r="H40" s="10">
        <f>B40/$B$14</f>
        <v>5.0042491001231024E-2</v>
      </c>
    </row>
    <row r="41" spans="1:8" x14ac:dyDescent="0.2">
      <c r="A41" s="14" t="s">
        <v>79</v>
      </c>
      <c r="B41" s="2">
        <v>6499.7612184932605</v>
      </c>
      <c r="C41" s="2">
        <v>181.82969050619886</v>
      </c>
      <c r="D41" s="2">
        <v>138</v>
      </c>
      <c r="E41" s="2">
        <v>19</v>
      </c>
      <c r="F41" s="2">
        <v>119</v>
      </c>
      <c r="G41" s="2">
        <v>62.829690506198858</v>
      </c>
      <c r="H41" s="10">
        <f>B41/$B$15</f>
        <v>5.1810329115232479E-2</v>
      </c>
    </row>
    <row r="42" spans="1:8" x14ac:dyDescent="0.2">
      <c r="A42" s="14" t="s">
        <v>80</v>
      </c>
      <c r="B42" s="2">
        <v>6769.2799585875473</v>
      </c>
      <c r="C42" s="2">
        <v>267.45855639820093</v>
      </c>
      <c r="D42" s="2">
        <v>136</v>
      </c>
      <c r="E42" s="2">
        <v>22</v>
      </c>
      <c r="F42" s="2">
        <v>114</v>
      </c>
      <c r="G42" s="2">
        <v>153.45855639820093</v>
      </c>
      <c r="H42" s="10">
        <f>B42/$B$16</f>
        <v>5.3557396047150943E-2</v>
      </c>
    </row>
    <row r="43" spans="1:8" x14ac:dyDescent="0.2">
      <c r="A43" s="15" t="s">
        <v>74</v>
      </c>
      <c r="B43" s="7">
        <v>6937</v>
      </c>
      <c r="C43" s="7">
        <f>B43-B42</f>
        <v>167.7200414124527</v>
      </c>
      <c r="D43" s="7">
        <v>105</v>
      </c>
      <c r="E43" s="7">
        <v>10</v>
      </c>
      <c r="F43" s="7">
        <f>D43-E43</f>
        <v>95</v>
      </c>
      <c r="G43" s="7">
        <f>C43-F43</f>
        <v>72.720041412452701</v>
      </c>
      <c r="H43" s="16">
        <f>B43/$B$17</f>
        <v>5.4830142746486663E-2</v>
      </c>
    </row>
    <row r="44" spans="1:8" x14ac:dyDescent="0.2">
      <c r="A44" s="12" t="s">
        <v>92</v>
      </c>
      <c r="H44" s="10"/>
    </row>
    <row r="45" spans="1:8" x14ac:dyDescent="0.2">
      <c r="A45" s="9" t="s">
        <v>93</v>
      </c>
      <c r="B45" s="2">
        <v>37</v>
      </c>
      <c r="H45" s="10">
        <f>B45/$B$6</f>
        <v>3.1061636360583624E-4</v>
      </c>
    </row>
    <row r="46" spans="1:8" x14ac:dyDescent="0.2">
      <c r="A46" s="14" t="s">
        <v>81</v>
      </c>
      <c r="B46" s="2">
        <v>40.497975876712552</v>
      </c>
      <c r="C46" s="2">
        <f>B46-B45</f>
        <v>3.4979758767125517</v>
      </c>
      <c r="D46" s="2">
        <v>0</v>
      </c>
      <c r="E46" s="2">
        <v>0</v>
      </c>
      <c r="F46" s="2">
        <f>D46-E46</f>
        <v>0</v>
      </c>
      <c r="G46" s="2">
        <f>C46-F46</f>
        <v>3.4979758767125517</v>
      </c>
      <c r="H46" s="10">
        <f>B46/$B$7</f>
        <v>3.392642697219783E-4</v>
      </c>
    </row>
    <row r="47" spans="1:8" x14ac:dyDescent="0.2">
      <c r="A47" s="14" t="s">
        <v>82</v>
      </c>
      <c r="B47" s="2">
        <v>55.005858184420184</v>
      </c>
      <c r="C47" s="2">
        <v>14.48275627391088</v>
      </c>
      <c r="D47" s="2">
        <v>0</v>
      </c>
      <c r="E47" s="2">
        <v>0</v>
      </c>
      <c r="F47" s="2">
        <v>0</v>
      </c>
      <c r="G47" s="2">
        <v>14.48275627391088</v>
      </c>
      <c r="H47" s="10">
        <f>B47/$B$8</f>
        <v>4.5297290015416068E-4</v>
      </c>
    </row>
    <row r="48" spans="1:8" x14ac:dyDescent="0.2">
      <c r="A48" s="14" t="s">
        <v>83</v>
      </c>
      <c r="B48" s="2">
        <v>69.748651760782536</v>
      </c>
      <c r="C48" s="2">
        <v>14.765655717084776</v>
      </c>
      <c r="D48" s="2">
        <v>1</v>
      </c>
      <c r="E48" s="2">
        <v>0</v>
      </c>
      <c r="F48" s="2">
        <v>1</v>
      </c>
      <c r="G48" s="2">
        <v>13.765655717084776</v>
      </c>
      <c r="H48" s="10">
        <f>B48/$B$9</f>
        <v>5.6528821552512059E-4</v>
      </c>
    </row>
    <row r="49" spans="1:8" x14ac:dyDescent="0.2">
      <c r="A49" s="14" t="s">
        <v>84</v>
      </c>
      <c r="B49" s="2">
        <v>84.306300869052549</v>
      </c>
      <c r="C49" s="2">
        <v>14.570022143326241</v>
      </c>
      <c r="D49" s="2">
        <v>0</v>
      </c>
      <c r="E49" s="2">
        <v>0</v>
      </c>
      <c r="F49" s="2">
        <v>0</v>
      </c>
      <c r="G49" s="2">
        <v>14.570022143326241</v>
      </c>
      <c r="H49" s="10">
        <f>B49/$B$10</f>
        <v>6.7623566911889416E-4</v>
      </c>
    </row>
    <row r="50" spans="1:8" x14ac:dyDescent="0.2">
      <c r="A50" s="14" t="s">
        <v>75</v>
      </c>
      <c r="B50" s="2">
        <v>97.807230276386377</v>
      </c>
      <c r="C50" s="2">
        <v>13.510504260983978</v>
      </c>
      <c r="D50" s="2">
        <v>0</v>
      </c>
      <c r="E50" s="2">
        <v>0</v>
      </c>
      <c r="F50" s="2">
        <v>0</v>
      </c>
      <c r="G50" s="2">
        <v>13.510504260983978</v>
      </c>
      <c r="H50" s="10">
        <f>B50/$B$11</f>
        <v>7.8584009799285211E-4</v>
      </c>
    </row>
    <row r="51" spans="1:8" x14ac:dyDescent="0.2">
      <c r="A51" s="14" t="s">
        <v>76</v>
      </c>
      <c r="B51" s="2">
        <v>111.74694104869678</v>
      </c>
      <c r="C51" s="2">
        <v>13.928625489158506</v>
      </c>
      <c r="D51" s="2">
        <v>0</v>
      </c>
      <c r="E51" s="2">
        <v>0</v>
      </c>
      <c r="F51" s="2">
        <v>0</v>
      </c>
      <c r="G51" s="2">
        <v>13.928625489158506</v>
      </c>
      <c r="H51" s="10">
        <f>B51/$B$12</f>
        <v>8.9412574151414854E-4</v>
      </c>
    </row>
    <row r="52" spans="1:8" x14ac:dyDescent="0.2">
      <c r="A52" s="14" t="s">
        <v>77</v>
      </c>
      <c r="B52" s="2">
        <v>125.47991193202155</v>
      </c>
      <c r="C52" s="2">
        <v>13.674149592383714</v>
      </c>
      <c r="D52" s="2">
        <v>0</v>
      </c>
      <c r="E52" s="2">
        <v>0</v>
      </c>
      <c r="F52" s="2">
        <v>0</v>
      </c>
      <c r="G52" s="2">
        <v>13.674149592383714</v>
      </c>
      <c r="H52" s="10">
        <f>B52/$B$13</f>
        <v>1.0011162592310639E-3</v>
      </c>
    </row>
    <row r="53" spans="1:8" x14ac:dyDescent="0.2">
      <c r="A53" s="14" t="s">
        <v>78</v>
      </c>
      <c r="B53" s="2">
        <v>139.84524991906559</v>
      </c>
      <c r="C53" s="2">
        <v>14.353361404252269</v>
      </c>
      <c r="D53" s="2">
        <v>0</v>
      </c>
      <c r="E53" s="2">
        <v>1</v>
      </c>
      <c r="F53" s="2">
        <v>-1</v>
      </c>
      <c r="G53" s="2">
        <v>15.353361404252269</v>
      </c>
      <c r="H53" s="10">
        <f>B53/$B$14</f>
        <v>1.1068347481069246E-3</v>
      </c>
    </row>
    <row r="54" spans="1:8" x14ac:dyDescent="0.2">
      <c r="A54" s="14" t="s">
        <v>79</v>
      </c>
      <c r="B54" s="2">
        <v>151.96169049576193</v>
      </c>
      <c r="C54" s="2">
        <v>12.225393086537053</v>
      </c>
      <c r="D54" s="2">
        <v>0</v>
      </c>
      <c r="E54" s="2">
        <v>0</v>
      </c>
      <c r="F54" s="2">
        <v>0</v>
      </c>
      <c r="G54" s="2">
        <v>12.225393086537053</v>
      </c>
      <c r="H54" s="10">
        <f>B54/$B$15</f>
        <v>1.2113037591429613E-3</v>
      </c>
    </row>
    <row r="55" spans="1:8" x14ac:dyDescent="0.2">
      <c r="A55" s="14" t="s">
        <v>80</v>
      </c>
      <c r="B55" s="2">
        <v>166.1493257984923</v>
      </c>
      <c r="C55" s="2">
        <v>14.139905843244577</v>
      </c>
      <c r="D55" s="2">
        <v>1</v>
      </c>
      <c r="E55" s="2">
        <v>0</v>
      </c>
      <c r="F55" s="2">
        <v>1</v>
      </c>
      <c r="G55" s="2">
        <v>13.139905843244577</v>
      </c>
      <c r="H55" s="10">
        <f>B55/$B$16</f>
        <v>1.3145453134152394E-3</v>
      </c>
    </row>
    <row r="56" spans="1:8" x14ac:dyDescent="0.2">
      <c r="A56" s="15" t="s">
        <v>74</v>
      </c>
      <c r="B56" s="7">
        <v>172</v>
      </c>
      <c r="C56" s="7">
        <f>B56-B55</f>
        <v>5.8506742015077009</v>
      </c>
      <c r="D56" s="7">
        <v>0</v>
      </c>
      <c r="E56" s="7">
        <v>0</v>
      </c>
      <c r="F56" s="7">
        <f>D56-E56</f>
        <v>0</v>
      </c>
      <c r="G56" s="7">
        <f>C56-F56</f>
        <v>5.8506742015077009</v>
      </c>
      <c r="H56" s="16">
        <f>B56/$B$17</f>
        <v>1.3594903491993234E-3</v>
      </c>
    </row>
    <row r="57" spans="1:8" s="26" customFormat="1" x14ac:dyDescent="0.2">
      <c r="A57" s="27"/>
      <c r="B57" s="28"/>
      <c r="C57" s="28"/>
      <c r="D57" s="28"/>
      <c r="E57" s="28"/>
      <c r="F57" s="28"/>
      <c r="G57" s="28"/>
      <c r="H57" s="29"/>
    </row>
    <row r="58" spans="1:8" x14ac:dyDescent="0.2">
      <c r="A58" s="1"/>
    </row>
    <row r="59" spans="1:8" x14ac:dyDescent="0.2">
      <c r="A59" s="1"/>
    </row>
    <row r="60" spans="1:8" x14ac:dyDescent="0.2">
      <c r="A60" s="12" t="s">
        <v>86</v>
      </c>
      <c r="H60" s="10"/>
    </row>
    <row r="61" spans="1:8" x14ac:dyDescent="0.2">
      <c r="A61" s="9" t="s">
        <v>89</v>
      </c>
      <c r="B61" s="2">
        <v>517</v>
      </c>
      <c r="H61" s="10">
        <f>B61/$B$6</f>
        <v>4.3402340536274958E-3</v>
      </c>
    </row>
    <row r="62" spans="1:8" x14ac:dyDescent="0.2">
      <c r="A62" s="14" t="s">
        <v>81</v>
      </c>
      <c r="B62" s="2">
        <v>526.15486199608995</v>
      </c>
      <c r="C62" s="2">
        <f>B62-B61</f>
        <v>9.1548619960899487</v>
      </c>
      <c r="D62" s="2">
        <v>1</v>
      </c>
      <c r="E62" s="2">
        <v>1</v>
      </c>
      <c r="F62" s="2">
        <f>D62-E62</f>
        <v>0</v>
      </c>
      <c r="G62" s="2">
        <f>C62-F62</f>
        <v>9.1548619960899487</v>
      </c>
      <c r="H62" s="10">
        <f>B62/$B$7</f>
        <v>4.4077646141919237E-3</v>
      </c>
    </row>
    <row r="63" spans="1:8" x14ac:dyDescent="0.2">
      <c r="A63" s="14" t="s">
        <v>82</v>
      </c>
      <c r="B63" s="2">
        <v>567.7970783546192</v>
      </c>
      <c r="C63" s="2">
        <v>41.355681841572959</v>
      </c>
      <c r="D63" s="2">
        <v>7</v>
      </c>
      <c r="E63" s="2">
        <v>1</v>
      </c>
      <c r="F63" s="2">
        <v>6</v>
      </c>
      <c r="G63" s="2">
        <v>35.355681841572959</v>
      </c>
      <c r="H63" s="10">
        <f>B63/$B$8</f>
        <v>4.6758054100172058E-3</v>
      </c>
    </row>
    <row r="64" spans="1:8" x14ac:dyDescent="0.2">
      <c r="A64" s="14" t="s">
        <v>83</v>
      </c>
      <c r="B64" s="2">
        <v>609.59615826813297</v>
      </c>
      <c r="C64" s="2">
        <v>42.02254935724568</v>
      </c>
      <c r="D64" s="2">
        <v>4</v>
      </c>
      <c r="E64" s="2">
        <v>2</v>
      </c>
      <c r="F64" s="2">
        <v>2</v>
      </c>
      <c r="G64" s="2">
        <v>40.02254935724568</v>
      </c>
      <c r="H64" s="10">
        <f>B64/$B$9</f>
        <v>4.9405618001080584E-3</v>
      </c>
    </row>
    <row r="65" spans="1:8" x14ac:dyDescent="0.2">
      <c r="A65" s="14" t="s">
        <v>84</v>
      </c>
      <c r="B65" s="2">
        <v>648.54503210993664</v>
      </c>
      <c r="C65" s="2">
        <v>39.035768790136444</v>
      </c>
      <c r="D65" s="2">
        <v>7</v>
      </c>
      <c r="E65" s="2">
        <v>0</v>
      </c>
      <c r="F65" s="2">
        <v>7</v>
      </c>
      <c r="G65" s="2">
        <v>32.035768790136444</v>
      </c>
      <c r="H65" s="10">
        <f>B65/$B$10</f>
        <v>5.2020937844704943E-3</v>
      </c>
    </row>
    <row r="66" spans="1:8" x14ac:dyDescent="0.2">
      <c r="A66" s="14" t="s">
        <v>75</v>
      </c>
      <c r="B66" s="2">
        <v>679.61976138116268</v>
      </c>
      <c r="C66" s="2">
        <v>31.126163934290958</v>
      </c>
      <c r="D66" s="2">
        <v>6</v>
      </c>
      <c r="E66" s="2">
        <v>1</v>
      </c>
      <c r="F66" s="2">
        <v>5</v>
      </c>
      <c r="G66" s="2">
        <v>26.126163934290958</v>
      </c>
      <c r="H66" s="10">
        <f>B66/$B$11</f>
        <v>5.4604599105041104E-3</v>
      </c>
    </row>
    <row r="67" spans="1:8" x14ac:dyDescent="0.2">
      <c r="A67" s="14" t="s">
        <v>76</v>
      </c>
      <c r="B67" s="2">
        <v>714.34463452351429</v>
      </c>
      <c r="C67" s="2">
        <v>34.637405729403326</v>
      </c>
      <c r="D67" s="2">
        <v>4</v>
      </c>
      <c r="E67" s="2">
        <v>0</v>
      </c>
      <c r="F67" s="2">
        <v>4</v>
      </c>
      <c r="G67" s="2">
        <v>30.637405729403326</v>
      </c>
      <c r="H67" s="10">
        <f>B67/$B$12</f>
        <v>5.7157173166973189E-3</v>
      </c>
    </row>
    <row r="68" spans="1:8" x14ac:dyDescent="0.2">
      <c r="A68" s="14" t="s">
        <v>77</v>
      </c>
      <c r="B68" s="2">
        <v>748.01931524776001</v>
      </c>
      <c r="C68" s="2">
        <v>33.315933789604742</v>
      </c>
      <c r="D68" s="2">
        <v>2</v>
      </c>
      <c r="E68" s="2">
        <v>0</v>
      </c>
      <c r="F68" s="2">
        <v>2</v>
      </c>
      <c r="G68" s="2">
        <v>31.315933789604742</v>
      </c>
      <c r="H68" s="10">
        <f>B68/$B$13</f>
        <v>5.9679217747547475E-3</v>
      </c>
    </row>
    <row r="69" spans="1:8" x14ac:dyDescent="0.2">
      <c r="A69" s="14" t="s">
        <v>78</v>
      </c>
      <c r="B69" s="2">
        <v>785.51543733036692</v>
      </c>
      <c r="C69" s="2">
        <v>37.442633950276672</v>
      </c>
      <c r="D69" s="2">
        <v>4</v>
      </c>
      <c r="E69" s="2">
        <v>0</v>
      </c>
      <c r="F69" s="2">
        <v>4</v>
      </c>
      <c r="G69" s="2">
        <v>33.442633950276672</v>
      </c>
      <c r="H69" s="10">
        <f>B69/$B$14</f>
        <v>6.2171277302220627E-3</v>
      </c>
    </row>
    <row r="70" spans="1:8" x14ac:dyDescent="0.2">
      <c r="A70" s="14" t="s">
        <v>79</v>
      </c>
      <c r="B70" s="2">
        <v>810.85145762757361</v>
      </c>
      <c r="C70" s="2">
        <v>25.932004552585568</v>
      </c>
      <c r="D70" s="2">
        <v>8</v>
      </c>
      <c r="E70" s="2">
        <v>0</v>
      </c>
      <c r="F70" s="2">
        <v>8</v>
      </c>
      <c r="G70" s="2">
        <v>17.932004552585568</v>
      </c>
      <c r="H70" s="10">
        <f>B70/$B$15</f>
        <v>6.4633883416703756E-3</v>
      </c>
    </row>
    <row r="71" spans="1:8" x14ac:dyDescent="0.2">
      <c r="A71" s="14" t="s">
        <v>80</v>
      </c>
      <c r="B71" s="2">
        <v>847.68695024970032</v>
      </c>
      <c r="C71" s="2">
        <v>36.578660658697686</v>
      </c>
      <c r="D71" s="2">
        <v>5</v>
      </c>
      <c r="E71" s="2">
        <v>0</v>
      </c>
      <c r="F71" s="2">
        <v>5</v>
      </c>
      <c r="G71" s="2">
        <v>31.578660658697686</v>
      </c>
      <c r="H71" s="10">
        <f>B71/$B$16</f>
        <v>6.7067555184994465E-3</v>
      </c>
    </row>
    <row r="72" spans="1:8" x14ac:dyDescent="0.2">
      <c r="A72" s="15" t="s">
        <v>74</v>
      </c>
      <c r="B72" s="7">
        <v>868</v>
      </c>
      <c r="C72" s="7">
        <f>B72-B71</f>
        <v>20.313049750299683</v>
      </c>
      <c r="D72" s="7">
        <v>5</v>
      </c>
      <c r="E72" s="7">
        <v>0</v>
      </c>
      <c r="F72" s="7">
        <f>D72-E72</f>
        <v>5</v>
      </c>
      <c r="G72" s="7">
        <f>C72-F72</f>
        <v>15.313049750299683</v>
      </c>
      <c r="H72" s="16">
        <f>B72/$B$17</f>
        <v>6.860683855261702E-3</v>
      </c>
    </row>
    <row r="73" spans="1:8" x14ac:dyDescent="0.2">
      <c r="A73" s="12" t="s">
        <v>85</v>
      </c>
      <c r="H73" s="10"/>
    </row>
    <row r="74" spans="1:8" x14ac:dyDescent="0.2">
      <c r="A74" s="9" t="s">
        <v>90</v>
      </c>
      <c r="B74" s="2">
        <v>79</v>
      </c>
      <c r="H74" s="10">
        <f>B74/$B$6</f>
        <v>6.6320791148273138E-4</v>
      </c>
    </row>
    <row r="75" spans="1:8" x14ac:dyDescent="0.2">
      <c r="A75" s="14" t="s">
        <v>81</v>
      </c>
      <c r="B75" s="2">
        <v>82.471591967988971</v>
      </c>
      <c r="C75" s="2">
        <f>B75-B74</f>
        <v>3.4715919679889709</v>
      </c>
      <c r="D75" s="2">
        <v>1</v>
      </c>
      <c r="E75" s="2">
        <v>0</v>
      </c>
      <c r="F75" s="2">
        <f>D75-E75</f>
        <v>1</v>
      </c>
      <c r="G75" s="2">
        <f>C75-F75</f>
        <v>2.4715919679889709</v>
      </c>
      <c r="H75" s="10">
        <f>B75/$B$7</f>
        <v>6.9089044121629353E-4</v>
      </c>
    </row>
    <row r="76" spans="1:8" x14ac:dyDescent="0.2">
      <c r="A76" s="14" t="s">
        <v>82</v>
      </c>
      <c r="B76" s="2">
        <v>97.239578118643877</v>
      </c>
      <c r="C76" s="2">
        <v>14.720834115817894</v>
      </c>
      <c r="D76" s="2">
        <v>2</v>
      </c>
      <c r="E76" s="2">
        <v>0</v>
      </c>
      <c r="F76" s="2">
        <v>2</v>
      </c>
      <c r="G76" s="2">
        <v>12.720834115817894</v>
      </c>
      <c r="H76" s="10">
        <f>B76/$B$8</f>
        <v>8.00767321227705E-4</v>
      </c>
    </row>
    <row r="77" spans="1:8" x14ac:dyDescent="0.2">
      <c r="A77" s="14" t="s">
        <v>83</v>
      </c>
      <c r="B77" s="2">
        <v>112.19462304834863</v>
      </c>
      <c r="C77" s="2">
        <v>14.994200421038258</v>
      </c>
      <c r="D77" s="2">
        <v>0</v>
      </c>
      <c r="E77" s="2">
        <v>0</v>
      </c>
      <c r="F77" s="2">
        <v>0</v>
      </c>
      <c r="G77" s="2">
        <v>14.994200421038258</v>
      </c>
      <c r="H77" s="10">
        <f>B77/$B$9</f>
        <v>9.0929783807197433E-4</v>
      </c>
    </row>
    <row r="78" spans="1:8" x14ac:dyDescent="0.2">
      <c r="A78" s="14" t="s">
        <v>84</v>
      </c>
      <c r="B78" s="2">
        <v>126.72787623981876</v>
      </c>
      <c r="C78" s="2">
        <v>14.551018219356408</v>
      </c>
      <c r="D78" s="2">
        <v>0</v>
      </c>
      <c r="E78" s="2">
        <v>0</v>
      </c>
      <c r="F78" s="2">
        <v>0</v>
      </c>
      <c r="G78" s="2">
        <v>14.551018219356408</v>
      </c>
      <c r="H78" s="10">
        <f>B78/$B$10</f>
        <v>1.0165065873090457E-3</v>
      </c>
    </row>
    <row r="79" spans="1:8" x14ac:dyDescent="0.2">
      <c r="A79" s="14" t="s">
        <v>75</v>
      </c>
      <c r="B79" s="2">
        <v>139.69833547758117</v>
      </c>
      <c r="C79" s="2">
        <v>12.982615907766558</v>
      </c>
      <c r="D79" s="2">
        <v>0</v>
      </c>
      <c r="E79" s="2">
        <v>0</v>
      </c>
      <c r="F79" s="2">
        <v>0</v>
      </c>
      <c r="G79" s="2">
        <v>12.982615907766558</v>
      </c>
      <c r="H79" s="10">
        <f>B79/$B$11</f>
        <v>1.1224175690377879E-3</v>
      </c>
    </row>
    <row r="80" spans="1:8" x14ac:dyDescent="0.2">
      <c r="A80" s="14" t="s">
        <v>76</v>
      </c>
      <c r="B80" s="2">
        <v>153.35600758765321</v>
      </c>
      <c r="C80" s="2">
        <v>13.640788380770601</v>
      </c>
      <c r="D80" s="2">
        <v>1</v>
      </c>
      <c r="E80" s="2">
        <v>0</v>
      </c>
      <c r="F80" s="2">
        <v>1</v>
      </c>
      <c r="G80" s="2">
        <v>12.640788380770601</v>
      </c>
      <c r="H80" s="10">
        <f>B80/$B$12</f>
        <v>1.2270542058078013E-3</v>
      </c>
    </row>
    <row r="81" spans="1:11" x14ac:dyDescent="0.2">
      <c r="A81" s="14" t="s">
        <v>77</v>
      </c>
      <c r="B81" s="2">
        <v>166.75726936842887</v>
      </c>
      <c r="C81" s="2">
        <v>13.32227606805813</v>
      </c>
      <c r="D81" s="2">
        <v>1</v>
      </c>
      <c r="E81" s="2">
        <v>0</v>
      </c>
      <c r="F81" s="2">
        <v>1</v>
      </c>
      <c r="G81" s="2">
        <v>12.32227606805813</v>
      </c>
      <c r="H81" s="10">
        <f>B81/$B$13</f>
        <v>1.3304393598885342E-3</v>
      </c>
    </row>
    <row r="82" spans="1:11" x14ac:dyDescent="0.2">
      <c r="A82" s="14" t="s">
        <v>78</v>
      </c>
      <c r="B82" s="2">
        <v>181.00412467665228</v>
      </c>
      <c r="C82" s="2">
        <v>14.232740901172605</v>
      </c>
      <c r="D82" s="2">
        <v>0</v>
      </c>
      <c r="E82" s="2">
        <v>0</v>
      </c>
      <c r="F82" s="2">
        <v>0</v>
      </c>
      <c r="G82" s="2">
        <v>14.232740901172605</v>
      </c>
      <c r="H82" s="10">
        <f>B82/$B$14</f>
        <v>1.4325953499224541E-3</v>
      </c>
    </row>
    <row r="83" spans="1:11" x14ac:dyDescent="0.2">
      <c r="A83" s="14" t="s">
        <v>79</v>
      </c>
      <c r="B83" s="2">
        <v>192.38769129051394</v>
      </c>
      <c r="C83" s="2">
        <v>11.522975161756449</v>
      </c>
      <c r="D83" s="2">
        <v>1</v>
      </c>
      <c r="E83" s="2">
        <v>0</v>
      </c>
      <c r="F83" s="2">
        <v>1</v>
      </c>
      <c r="G83" s="2">
        <v>10.522975161756449</v>
      </c>
      <c r="H83" s="10">
        <f>B83/$B$15</f>
        <v>1.533543966987748E-3</v>
      </c>
    </row>
    <row r="84" spans="1:11" x14ac:dyDescent="0.2">
      <c r="A84" s="14" t="s">
        <v>80</v>
      </c>
      <c r="B84" s="2">
        <v>206.43850720255745</v>
      </c>
      <c r="C84" s="2">
        <v>13.990172491025703</v>
      </c>
      <c r="D84" s="2">
        <v>0</v>
      </c>
      <c r="E84" s="2">
        <v>0</v>
      </c>
      <c r="F84" s="2">
        <v>0</v>
      </c>
      <c r="G84" s="2">
        <v>13.990172491025703</v>
      </c>
      <c r="H84" s="10">
        <f>B84/$B$16</f>
        <v>1.6333064900948429E-3</v>
      </c>
    </row>
    <row r="85" spans="1:11" x14ac:dyDescent="0.2">
      <c r="A85" s="15" t="s">
        <v>74</v>
      </c>
      <c r="B85" s="7">
        <v>217</v>
      </c>
      <c r="C85" s="7">
        <f>B85-B84</f>
        <v>10.561492797442554</v>
      </c>
      <c r="D85" s="7">
        <v>1</v>
      </c>
      <c r="E85" s="7">
        <v>0</v>
      </c>
      <c r="F85" s="7">
        <f>D85-E85</f>
        <v>1</v>
      </c>
      <c r="G85" s="7">
        <f>C85-F85</f>
        <v>9.5614927974425541</v>
      </c>
      <c r="H85" s="16">
        <f>B85/$B$17</f>
        <v>1.7151709638154255E-3</v>
      </c>
    </row>
    <row r="86" spans="1:11" x14ac:dyDescent="0.2">
      <c r="A86" s="12" t="s">
        <v>94</v>
      </c>
      <c r="H86" s="10"/>
      <c r="K86" s="38"/>
    </row>
    <row r="87" spans="1:11" x14ac:dyDescent="0.2">
      <c r="A87" s="13" t="s">
        <v>73</v>
      </c>
      <c r="B87" s="2">
        <v>104747</v>
      </c>
      <c r="H87" s="10">
        <f>B87/$B$6</f>
        <v>0.87935492536812232</v>
      </c>
      <c r="K87" s="38"/>
    </row>
    <row r="88" spans="1:11" x14ac:dyDescent="0.2">
      <c r="A88" s="14" t="s">
        <v>81</v>
      </c>
      <c r="B88" s="2">
        <v>104792.71116321825</v>
      </c>
      <c r="C88" s="2">
        <f>B88-B87</f>
        <v>45.711163218249567</v>
      </c>
      <c r="D88" s="2">
        <v>401</v>
      </c>
      <c r="E88" s="2">
        <v>263</v>
      </c>
      <c r="F88" s="2">
        <f>D88-E88</f>
        <v>138</v>
      </c>
      <c r="G88" s="2">
        <f>C88-F88</f>
        <v>-92.288836781750433</v>
      </c>
      <c r="H88" s="10">
        <f>B88/$B$7</f>
        <v>0.87788147074824696</v>
      </c>
    </row>
    <row r="89" spans="1:11" x14ac:dyDescent="0.2">
      <c r="A89" s="14" t="s">
        <v>82</v>
      </c>
      <c r="B89" s="2">
        <v>105893.59148723276</v>
      </c>
      <c r="C89" s="2">
        <v>1045.7667886641575</v>
      </c>
      <c r="D89" s="2">
        <v>1430</v>
      </c>
      <c r="E89" s="2">
        <v>1019</v>
      </c>
      <c r="F89" s="2">
        <v>411</v>
      </c>
      <c r="G89" s="2">
        <v>634.7667886641575</v>
      </c>
      <c r="H89" s="10">
        <f>B89/$B$8</f>
        <v>0.87203306751239595</v>
      </c>
    </row>
    <row r="90" spans="1:11" x14ac:dyDescent="0.2">
      <c r="A90" s="14" t="s">
        <v>83</v>
      </c>
      <c r="B90" s="2">
        <v>106883.90316124223</v>
      </c>
      <c r="C90" s="2">
        <v>1031.2163538151217</v>
      </c>
      <c r="D90" s="2">
        <v>1368</v>
      </c>
      <c r="E90" s="2">
        <v>1068</v>
      </c>
      <c r="F90" s="2">
        <v>300</v>
      </c>
      <c r="G90" s="2">
        <v>731.21635381512169</v>
      </c>
      <c r="H90" s="10">
        <f>B90/$B$9</f>
        <v>0.86625632698395449</v>
      </c>
    </row>
    <row r="91" spans="1:11" x14ac:dyDescent="0.2">
      <c r="A91" s="14" t="s">
        <v>84</v>
      </c>
      <c r="B91" s="2">
        <v>107284.76102205229</v>
      </c>
      <c r="C91" s="2">
        <v>414.54677043284755</v>
      </c>
      <c r="D91" s="2">
        <v>1259</v>
      </c>
      <c r="E91" s="2">
        <v>1085</v>
      </c>
      <c r="F91" s="2">
        <v>174</v>
      </c>
      <c r="G91" s="2">
        <v>240.54677043284755</v>
      </c>
      <c r="H91" s="10">
        <f>B91/$B$10</f>
        <v>0.86054994001806584</v>
      </c>
    </row>
    <row r="92" spans="1:11" x14ac:dyDescent="0.2">
      <c r="A92" s="14" t="s">
        <v>75</v>
      </c>
      <c r="B92" s="2">
        <v>106404.13565106038</v>
      </c>
      <c r="C92" s="2">
        <v>-873.9551892842137</v>
      </c>
      <c r="D92" s="2">
        <v>1344</v>
      </c>
      <c r="E92" s="2">
        <v>1066</v>
      </c>
      <c r="F92" s="2">
        <v>278</v>
      </c>
      <c r="G92" s="2">
        <v>-1151.9551892842137</v>
      </c>
      <c r="H92" s="10">
        <f>B92/$B$11</f>
        <v>0.85491262916440658</v>
      </c>
    </row>
    <row r="93" spans="1:11" x14ac:dyDescent="0.2">
      <c r="A93" s="14" t="s">
        <v>76</v>
      </c>
      <c r="B93" s="2">
        <v>106150.05725812275</v>
      </c>
      <c r="C93" s="2">
        <v>-268.72886674386973</v>
      </c>
      <c r="D93" s="2">
        <v>1230</v>
      </c>
      <c r="E93" s="2">
        <v>999</v>
      </c>
      <c r="F93" s="2">
        <v>231</v>
      </c>
      <c r="G93" s="2">
        <v>-499.72886674386973</v>
      </c>
      <c r="H93" s="10">
        <f>B93/$B$12</f>
        <v>0.84934314771379782</v>
      </c>
    </row>
    <row r="94" spans="1:11" x14ac:dyDescent="0.2">
      <c r="A94" s="14" t="s">
        <v>77</v>
      </c>
      <c r="B94" s="2">
        <v>105766.9405421628</v>
      </c>
      <c r="C94" s="2">
        <v>-434.70653321310238</v>
      </c>
      <c r="D94" s="2">
        <v>1193</v>
      </c>
      <c r="E94" s="2">
        <v>1085</v>
      </c>
      <c r="F94" s="2">
        <v>108</v>
      </c>
      <c r="G94" s="2">
        <v>-542.70653321310238</v>
      </c>
      <c r="H94" s="10">
        <f>B94/$B$13</f>
        <v>0.84384027877902357</v>
      </c>
    </row>
    <row r="95" spans="1:11" x14ac:dyDescent="0.2">
      <c r="A95" s="14" t="s">
        <v>78</v>
      </c>
      <c r="B95" s="2">
        <v>105929.68291900247</v>
      </c>
      <c r="C95" s="2">
        <v>157.09105477362755</v>
      </c>
      <c r="D95" s="2">
        <v>1149</v>
      </c>
      <c r="E95" s="2">
        <v>1028</v>
      </c>
      <c r="F95" s="2">
        <v>121</v>
      </c>
      <c r="G95" s="2">
        <v>36.091054773627548</v>
      </c>
      <c r="H95" s="10">
        <f>B95/$B$14</f>
        <v>0.83840283440843455</v>
      </c>
    </row>
    <row r="96" spans="1:11" x14ac:dyDescent="0.2">
      <c r="A96" s="14" t="s">
        <v>79</v>
      </c>
      <c r="B96" s="2">
        <v>104506.06927496572</v>
      </c>
      <c r="C96" s="2">
        <v>-1345.0563170472014</v>
      </c>
      <c r="D96" s="2">
        <v>1169</v>
      </c>
      <c r="E96" s="2">
        <v>1111</v>
      </c>
      <c r="F96" s="2">
        <v>58</v>
      </c>
      <c r="G96" s="2">
        <v>-1403.0563170472014</v>
      </c>
      <c r="H96" s="10">
        <f>B96/$B$15</f>
        <v>0.83302965473098067</v>
      </c>
    </row>
    <row r="97" spans="1:11" x14ac:dyDescent="0.2">
      <c r="A97" s="14" t="s">
        <v>80</v>
      </c>
      <c r="B97" s="2">
        <v>104617.9643041565</v>
      </c>
      <c r="C97" s="2">
        <v>78.536672668342362</v>
      </c>
      <c r="D97" s="2">
        <v>1135</v>
      </c>
      <c r="E97" s="2">
        <v>1087</v>
      </c>
      <c r="F97" s="2">
        <v>48</v>
      </c>
      <c r="G97" s="2">
        <v>30.536672668342362</v>
      </c>
      <c r="H97" s="10">
        <f>B97/$B$16</f>
        <v>0.82771960713138004</v>
      </c>
      <c r="J97" s="38"/>
      <c r="K97" s="38"/>
    </row>
    <row r="98" spans="1:11" x14ac:dyDescent="0.2">
      <c r="A98" s="15" t="s">
        <v>74</v>
      </c>
      <c r="B98" s="7">
        <v>104230</v>
      </c>
      <c r="C98" s="7">
        <f>B98-B97</f>
        <v>-387.96430415649957</v>
      </c>
      <c r="D98" s="7">
        <v>785</v>
      </c>
      <c r="E98" s="7">
        <v>840</v>
      </c>
      <c r="F98" s="7">
        <f>D98-E98</f>
        <v>-55</v>
      </c>
      <c r="G98" s="7">
        <f>C98-F98</f>
        <v>-332.96430415649957</v>
      </c>
      <c r="H98" s="16">
        <f>B98/$B$17</f>
        <v>0.82383534358747368</v>
      </c>
      <c r="J98" s="38"/>
      <c r="K98" s="38"/>
    </row>
    <row r="99" spans="1:11" x14ac:dyDescent="0.2">
      <c r="A99" s="12" t="s">
        <v>95</v>
      </c>
      <c r="H99" s="10"/>
      <c r="J99" s="39"/>
    </row>
    <row r="100" spans="1:11" x14ac:dyDescent="0.2">
      <c r="A100" s="17" t="s">
        <v>96</v>
      </c>
      <c r="B100" s="2">
        <v>936</v>
      </c>
      <c r="H100" s="10">
        <f>B100/$B$6</f>
        <v>7.8577544955422355E-3</v>
      </c>
    </row>
    <row r="101" spans="1:11" x14ac:dyDescent="0.2">
      <c r="A101" s="14" t="s">
        <v>81</v>
      </c>
      <c r="B101" s="2">
        <v>954.73847232133323</v>
      </c>
      <c r="C101" s="2">
        <f>B101-B100</f>
        <v>18.738472321333234</v>
      </c>
      <c r="D101" s="2">
        <v>4</v>
      </c>
      <c r="E101" s="2">
        <v>1</v>
      </c>
      <c r="F101" s="2">
        <f>D101-E101</f>
        <v>3</v>
      </c>
      <c r="G101" s="2">
        <f>C101-F101</f>
        <v>15.738472321333234</v>
      </c>
      <c r="H101" s="10">
        <f>B101/$B$7</f>
        <v>7.9981441930244875E-3</v>
      </c>
    </row>
    <row r="102" spans="1:11" x14ac:dyDescent="0.2">
      <c r="A102" s="14" t="s">
        <v>82</v>
      </c>
      <c r="B102" s="2">
        <v>1038.9049557351289</v>
      </c>
      <c r="C102" s="2">
        <v>83.644211684916058</v>
      </c>
      <c r="D102" s="2">
        <v>20</v>
      </c>
      <c r="E102" s="2">
        <v>2</v>
      </c>
      <c r="F102" s="2">
        <v>18</v>
      </c>
      <c r="G102" s="2">
        <v>65.644211684916058</v>
      </c>
      <c r="H102" s="10">
        <f>B102/$B$8</f>
        <v>8.5553758511700204E-3</v>
      </c>
    </row>
    <row r="103" spans="1:11" x14ac:dyDescent="0.2">
      <c r="A103" s="14" t="s">
        <v>83</v>
      </c>
      <c r="B103" s="2">
        <v>1123.5257140811341</v>
      </c>
      <c r="C103" s="2">
        <v>85.03056666262637</v>
      </c>
      <c r="D103" s="2">
        <v>10</v>
      </c>
      <c r="E103" s="2">
        <v>4</v>
      </c>
      <c r="F103" s="2">
        <v>6</v>
      </c>
      <c r="G103" s="2">
        <v>79.03056666262637</v>
      </c>
      <c r="H103" s="10">
        <f>B103/$B$9</f>
        <v>9.1057795380442997E-3</v>
      </c>
    </row>
    <row r="104" spans="1:11" x14ac:dyDescent="0.2">
      <c r="A104" s="14" t="s">
        <v>84</v>
      </c>
      <c r="B104" s="2">
        <v>1203.0006701075333</v>
      </c>
      <c r="C104" s="2">
        <v>79.636959512507474</v>
      </c>
      <c r="D104" s="2">
        <v>16</v>
      </c>
      <c r="E104" s="2">
        <v>6</v>
      </c>
      <c r="F104" s="2">
        <v>10</v>
      </c>
      <c r="G104" s="2">
        <v>69.636959512507474</v>
      </c>
      <c r="H104" s="10">
        <f>B104/$B$10</f>
        <v>9.6494799880286596E-3</v>
      </c>
    </row>
    <row r="105" spans="1:11" x14ac:dyDescent="0.2">
      <c r="A105" s="14" t="s">
        <v>75</v>
      </c>
      <c r="B105" s="2">
        <v>1267.8444742423717</v>
      </c>
      <c r="C105" s="2">
        <v>64.941410493993089</v>
      </c>
      <c r="D105" s="2">
        <v>20</v>
      </c>
      <c r="E105" s="2">
        <v>4</v>
      </c>
      <c r="F105" s="2">
        <v>16</v>
      </c>
      <c r="G105" s="2">
        <v>48.941410493993089</v>
      </c>
      <c r="H105" s="10">
        <f>B105/$B$11</f>
        <v>1.0186598915672024E-2</v>
      </c>
    </row>
    <row r="106" spans="1:11" x14ac:dyDescent="0.2">
      <c r="A106" s="14" t="s">
        <v>76</v>
      </c>
      <c r="B106" s="2">
        <v>1339.4318259589127</v>
      </c>
      <c r="C106" s="2">
        <v>71.425323314982734</v>
      </c>
      <c r="D106" s="2">
        <v>14</v>
      </c>
      <c r="E106" s="2">
        <v>3</v>
      </c>
      <c r="F106" s="2">
        <v>11</v>
      </c>
      <c r="G106" s="2">
        <v>60.425323314982734</v>
      </c>
      <c r="H106" s="10">
        <f>B106/$B$12</f>
        <v>1.0717255106529197E-2</v>
      </c>
    </row>
    <row r="107" spans="1:11" x14ac:dyDescent="0.2">
      <c r="A107" s="14" t="s">
        <v>77</v>
      </c>
      <c r="B107" s="2">
        <v>1409.0176950240823</v>
      </c>
      <c r="C107" s="2">
        <v>68.911144127742773</v>
      </c>
      <c r="D107" s="2">
        <v>11</v>
      </c>
      <c r="E107" s="2">
        <v>7</v>
      </c>
      <c r="F107" s="2">
        <v>4</v>
      </c>
      <c r="G107" s="2">
        <v>64.911144127742773</v>
      </c>
      <c r="H107" s="10">
        <f>B107/$B$13</f>
        <v>1.1241564504739768E-2</v>
      </c>
    </row>
    <row r="108" spans="1:11" x14ac:dyDescent="0.2">
      <c r="A108" s="14" t="s">
        <v>78</v>
      </c>
      <c r="B108" s="2">
        <v>1485.795272666124</v>
      </c>
      <c r="C108" s="2">
        <v>76.674537128249767</v>
      </c>
      <c r="D108" s="2">
        <v>17</v>
      </c>
      <c r="E108" s="2">
        <v>9</v>
      </c>
      <c r="F108" s="2">
        <v>8</v>
      </c>
      <c r="G108" s="2">
        <v>68.674537128249767</v>
      </c>
      <c r="H108" s="10">
        <f>B108/$B$14</f>
        <v>1.1759640297483312E-2</v>
      </c>
    </row>
    <row r="109" spans="1:11" x14ac:dyDescent="0.2">
      <c r="A109" s="14" t="s">
        <v>79</v>
      </c>
      <c r="B109" s="2">
        <v>1539.5081561823986</v>
      </c>
      <c r="C109" s="2">
        <v>54.842351481088826</v>
      </c>
      <c r="D109" s="2">
        <v>14</v>
      </c>
      <c r="E109" s="2">
        <v>8</v>
      </c>
      <c r="F109" s="2">
        <v>6</v>
      </c>
      <c r="G109" s="2">
        <v>48.842351481088826</v>
      </c>
      <c r="H109" s="10">
        <f>B109/$B$15</f>
        <v>1.227159299644009E-2</v>
      </c>
    </row>
    <row r="110" spans="1:11" x14ac:dyDescent="0.2">
      <c r="A110" s="14" t="s">
        <v>80</v>
      </c>
      <c r="B110" s="2">
        <v>1614.9904145568628</v>
      </c>
      <c r="C110" s="2">
        <v>74.994936217246277</v>
      </c>
      <c r="D110" s="2">
        <v>14</v>
      </c>
      <c r="E110" s="2">
        <v>4</v>
      </c>
      <c r="F110" s="2">
        <v>10</v>
      </c>
      <c r="G110" s="2">
        <v>64.994936217246277</v>
      </c>
      <c r="H110" s="10">
        <f>B110/$B$16</f>
        <v>1.2777530516380363E-2</v>
      </c>
      <c r="I110" s="38"/>
      <c r="K110" s="38"/>
    </row>
    <row r="111" spans="1:11" x14ac:dyDescent="0.2">
      <c r="A111" s="15" t="s">
        <v>74</v>
      </c>
      <c r="B111" s="7">
        <v>1663</v>
      </c>
      <c r="C111" s="7">
        <f>B111-B110</f>
        <v>48.009585443137212</v>
      </c>
      <c r="D111" s="7">
        <v>10</v>
      </c>
      <c r="E111" s="7">
        <v>6</v>
      </c>
      <c r="F111" s="7">
        <f>D111-E111</f>
        <v>4</v>
      </c>
      <c r="G111" s="7">
        <f>C111-F111</f>
        <v>44.009585443137212</v>
      </c>
      <c r="H111" s="16">
        <f>B111/$B$17</f>
        <v>1.3144374713479505E-2</v>
      </c>
      <c r="I111" s="38"/>
      <c r="K111" s="38"/>
    </row>
    <row r="112" spans="1:11" x14ac:dyDescent="0.2">
      <c r="A112" s="23"/>
      <c r="B112" s="24"/>
      <c r="C112" s="24"/>
      <c r="D112" s="24"/>
      <c r="E112" s="24"/>
      <c r="F112" s="24"/>
      <c r="G112" s="24"/>
      <c r="H112" s="22"/>
    </row>
    <row r="113" spans="1:11" x14ac:dyDescent="0.2">
      <c r="A113" s="1"/>
    </row>
    <row r="114" spans="1:11" x14ac:dyDescent="0.2">
      <c r="A114" s="12" t="s">
        <v>98</v>
      </c>
      <c r="H114" s="10"/>
    </row>
    <row r="115" spans="1:11" x14ac:dyDescent="0.2">
      <c r="A115" s="9" t="s">
        <v>97</v>
      </c>
      <c r="B115" s="2">
        <v>6190</v>
      </c>
      <c r="H115" s="10">
        <f>B115/$B$6</f>
        <v>5.1965278127570978E-2</v>
      </c>
    </row>
    <row r="116" spans="1:11" x14ac:dyDescent="0.2">
      <c r="A116" s="14" t="s">
        <v>81</v>
      </c>
      <c r="B116" s="2">
        <v>6271.4083459904477</v>
      </c>
      <c r="C116" s="2">
        <f>B116-B115</f>
        <v>81.408345990447742</v>
      </c>
      <c r="D116" s="2">
        <v>27</v>
      </c>
      <c r="E116" s="2">
        <v>5</v>
      </c>
      <c r="F116" s="2">
        <f>D116-E116</f>
        <v>22</v>
      </c>
      <c r="G116" s="2">
        <f>C116-F116</f>
        <v>59.408345990447742</v>
      </c>
      <c r="H116" s="10">
        <f>B116/$B$7</f>
        <v>5.2537558398177489E-2</v>
      </c>
    </row>
    <row r="117" spans="1:11" x14ac:dyDescent="0.2">
      <c r="A117" s="14" t="s">
        <v>82</v>
      </c>
      <c r="B117" s="2">
        <v>6655.6262141739735</v>
      </c>
      <c r="C117" s="2">
        <v>380.83304309531377</v>
      </c>
      <c r="D117" s="2">
        <v>155</v>
      </c>
      <c r="E117" s="2">
        <v>50</v>
      </c>
      <c r="F117" s="2">
        <v>105</v>
      </c>
      <c r="G117" s="2">
        <v>275.83304309531377</v>
      </c>
      <c r="H117" s="10">
        <f>B117/$B$8</f>
        <v>5.4809040492897115E-2</v>
      </c>
    </row>
    <row r="118" spans="1:11" x14ac:dyDescent="0.2">
      <c r="A118" s="14" t="s">
        <v>83</v>
      </c>
      <c r="B118" s="2">
        <v>7039.5031163288213</v>
      </c>
      <c r="C118" s="2">
        <v>386.48433814067266</v>
      </c>
      <c r="D118" s="2">
        <v>159</v>
      </c>
      <c r="E118" s="2">
        <v>35</v>
      </c>
      <c r="F118" s="2">
        <v>124</v>
      </c>
      <c r="G118" s="2">
        <v>262.48433814067266</v>
      </c>
      <c r="H118" s="10">
        <f>B118/$B$9</f>
        <v>5.7052689254281849E-2</v>
      </c>
    </row>
    <row r="119" spans="1:11" x14ac:dyDescent="0.2">
      <c r="A119" s="14" t="s">
        <v>84</v>
      </c>
      <c r="B119" s="2">
        <v>7389.0678688806811</v>
      </c>
      <c r="C119" s="2">
        <v>350.54408529667216</v>
      </c>
      <c r="D119" s="2">
        <v>134</v>
      </c>
      <c r="E119" s="2">
        <v>29</v>
      </c>
      <c r="F119" s="2">
        <v>105</v>
      </c>
      <c r="G119" s="2">
        <v>245.54408529667216</v>
      </c>
      <c r="H119" s="10">
        <f>B119/$B$10</f>
        <v>5.9269013145750213E-2</v>
      </c>
    </row>
    <row r="120" spans="1:11" x14ac:dyDescent="0.2">
      <c r="A120" s="14" t="s">
        <v>75</v>
      </c>
      <c r="B120" s="2">
        <v>7649.2488626194499</v>
      </c>
      <c r="C120" s="2">
        <v>260.7383466605861</v>
      </c>
      <c r="D120" s="2">
        <v>138</v>
      </c>
      <c r="E120" s="2">
        <v>58</v>
      </c>
      <c r="F120" s="2">
        <v>80</v>
      </c>
      <c r="G120" s="2">
        <v>180.7383466605861</v>
      </c>
      <c r="H120" s="10">
        <f>B120/$B$11</f>
        <v>6.1458508320768178E-2</v>
      </c>
    </row>
    <row r="121" spans="1:11" x14ac:dyDescent="0.2">
      <c r="A121" s="14" t="s">
        <v>76</v>
      </c>
      <c r="B121" s="2">
        <v>7951.3713193036028</v>
      </c>
      <c r="C121" s="2">
        <v>301.12308820682028</v>
      </c>
      <c r="D121" s="2">
        <v>140</v>
      </c>
      <c r="E121" s="2">
        <v>45</v>
      </c>
      <c r="F121" s="2">
        <v>95</v>
      </c>
      <c r="G121" s="2">
        <v>206.12308820682028</v>
      </c>
      <c r="H121" s="10">
        <f>B121/$B$12</f>
        <v>6.3621658993139665E-2</v>
      </c>
    </row>
    <row r="122" spans="1:11" x14ac:dyDescent="0.2">
      <c r="A122" s="14" t="s">
        <v>77</v>
      </c>
      <c r="B122" s="2">
        <v>8242.2252631012707</v>
      </c>
      <c r="C122" s="2">
        <v>286.88753144705151</v>
      </c>
      <c r="D122" s="2">
        <v>141</v>
      </c>
      <c r="E122" s="2">
        <v>30</v>
      </c>
      <c r="F122" s="2">
        <v>111</v>
      </c>
      <c r="G122" s="2">
        <v>175.88753144705151</v>
      </c>
      <c r="H122" s="10">
        <f>B122/$B$13</f>
        <v>6.5758937794010458E-2</v>
      </c>
    </row>
    <row r="123" spans="1:11" x14ac:dyDescent="0.2">
      <c r="A123" s="14" t="s">
        <v>78</v>
      </c>
      <c r="B123" s="2">
        <v>8575.2727403557983</v>
      </c>
      <c r="C123" s="2">
        <v>332.48790687882865</v>
      </c>
      <c r="D123" s="2">
        <v>126</v>
      </c>
      <c r="E123" s="2">
        <v>41</v>
      </c>
      <c r="F123" s="2">
        <v>85</v>
      </c>
      <c r="G123" s="2">
        <v>247.48790687882865</v>
      </c>
      <c r="H123" s="10">
        <f>B123/$B$14</f>
        <v>6.7870806116138882E-2</v>
      </c>
    </row>
    <row r="124" spans="1:11" x14ac:dyDescent="0.2">
      <c r="A124" s="14" t="s">
        <v>79</v>
      </c>
      <c r="B124" s="2">
        <v>8776.4051503889641</v>
      </c>
      <c r="C124" s="2">
        <v>207.61035049958627</v>
      </c>
      <c r="D124" s="2">
        <v>132</v>
      </c>
      <c r="E124" s="2">
        <v>36</v>
      </c>
      <c r="F124" s="2">
        <v>96</v>
      </c>
      <c r="G124" s="2">
        <v>111.61035049958627</v>
      </c>
      <c r="H124" s="10">
        <f>B124/$B$15</f>
        <v>6.9957714445959551E-2</v>
      </c>
    </row>
    <row r="125" spans="1:11" x14ac:dyDescent="0.2">
      <c r="A125" s="14" t="s">
        <v>80</v>
      </c>
      <c r="B125" s="2">
        <v>9102.836838531568</v>
      </c>
      <c r="C125" s="2">
        <v>323.64781628242963</v>
      </c>
      <c r="D125" s="2">
        <v>130</v>
      </c>
      <c r="E125" s="2">
        <v>40</v>
      </c>
      <c r="F125" s="2">
        <v>90</v>
      </c>
      <c r="G125" s="2">
        <v>233.64781628242963</v>
      </c>
      <c r="H125" s="10">
        <f>B125/$B$16</f>
        <v>7.2020102683942697E-2</v>
      </c>
      <c r="J125" s="38"/>
      <c r="K125" s="38"/>
    </row>
    <row r="126" spans="1:11" x14ac:dyDescent="0.2">
      <c r="A126" s="15" t="s">
        <v>74</v>
      </c>
      <c r="B126" s="7">
        <v>9307</v>
      </c>
      <c r="C126" s="7">
        <f>B126-B125</f>
        <v>204.16316146843201</v>
      </c>
      <c r="D126" s="7">
        <v>99</v>
      </c>
      <c r="E126" s="7">
        <v>37</v>
      </c>
      <c r="F126" s="7">
        <f>D126-E126</f>
        <v>62</v>
      </c>
      <c r="G126" s="7">
        <f>C126-F126</f>
        <v>142.16316146843201</v>
      </c>
      <c r="H126" s="16">
        <f>B126/$B$17</f>
        <v>7.3562655116268041E-2</v>
      </c>
      <c r="J126" s="38"/>
      <c r="K126" s="38"/>
    </row>
    <row r="127" spans="1:11" x14ac:dyDescent="0.2">
      <c r="A127" s="12" t="s">
        <v>99</v>
      </c>
      <c r="H127" s="10"/>
      <c r="I127" s="38"/>
    </row>
    <row r="128" spans="1:11" x14ac:dyDescent="0.2">
      <c r="A128" s="9" t="s">
        <v>100</v>
      </c>
      <c r="B128" s="2">
        <v>2256</v>
      </c>
      <c r="H128" s="10">
        <f>B128/$B$6</f>
        <v>1.8939203143101799E-2</v>
      </c>
      <c r="I128" s="38"/>
    </row>
    <row r="129" spans="1:12" x14ac:dyDescent="0.2">
      <c r="A129" s="14" t="s">
        <v>81</v>
      </c>
      <c r="B129" s="2">
        <v>2278.9336409612679</v>
      </c>
      <c r="C129" s="2">
        <f>B129-B128</f>
        <v>22.933640961267884</v>
      </c>
      <c r="D129" s="2">
        <v>17</v>
      </c>
      <c r="E129" s="2">
        <v>1</v>
      </c>
      <c r="F129" s="2">
        <f>D129-E129</f>
        <v>16</v>
      </c>
      <c r="G129" s="2">
        <f>C129-F129</f>
        <v>6.9336409612678835</v>
      </c>
      <c r="H129" s="10">
        <f>B129/$B$7</f>
        <v>1.9091343226616968E-2</v>
      </c>
    </row>
    <row r="130" spans="1:12" x14ac:dyDescent="0.2">
      <c r="A130" s="14" t="s">
        <v>82</v>
      </c>
      <c r="B130" s="2">
        <v>2391.6489526400164</v>
      </c>
      <c r="C130" s="2">
        <v>111.49262931153135</v>
      </c>
      <c r="D130" s="2">
        <v>68</v>
      </c>
      <c r="E130" s="2">
        <v>3</v>
      </c>
      <c r="F130" s="2">
        <v>65</v>
      </c>
      <c r="G130" s="2">
        <v>46.492629311531346</v>
      </c>
      <c r="H130" s="10">
        <f>B130/$B$8</f>
        <v>1.9695214255103777E-2</v>
      </c>
    </row>
    <row r="131" spans="1:12" x14ac:dyDescent="0.2">
      <c r="A131" s="14" t="s">
        <v>83</v>
      </c>
      <c r="B131" s="2">
        <v>2503.7099468814422</v>
      </c>
      <c r="C131" s="2">
        <v>112.99501991335728</v>
      </c>
      <c r="D131" s="2">
        <v>62</v>
      </c>
      <c r="E131" s="2">
        <v>3</v>
      </c>
      <c r="F131" s="2">
        <v>59</v>
      </c>
      <c r="G131" s="2">
        <v>53.995019913357282</v>
      </c>
      <c r="H131" s="10">
        <f>B131/$B$9</f>
        <v>2.029168582239024E-2</v>
      </c>
    </row>
    <row r="132" spans="1:12" x14ac:dyDescent="0.2">
      <c r="A132" s="14" t="s">
        <v>84</v>
      </c>
      <c r="B132" s="2">
        <v>2603.2209431409865</v>
      </c>
      <c r="C132" s="2">
        <v>99.853339451119155</v>
      </c>
      <c r="D132" s="2">
        <v>57</v>
      </c>
      <c r="E132" s="2">
        <v>4</v>
      </c>
      <c r="F132" s="2">
        <v>53</v>
      </c>
      <c r="G132" s="2">
        <v>46.853339451119155</v>
      </c>
      <c r="H132" s="10">
        <f>B132/$B$10</f>
        <v>2.0880893102919594E-2</v>
      </c>
    </row>
    <row r="133" spans="1:12" x14ac:dyDescent="0.2">
      <c r="A133" s="14" t="s">
        <v>75</v>
      </c>
      <c r="B133" s="2">
        <v>2671.3239230352424</v>
      </c>
      <c r="C133" s="2">
        <v>68.292145885112404</v>
      </c>
      <c r="D133" s="2">
        <v>58</v>
      </c>
      <c r="E133" s="2">
        <v>9</v>
      </c>
      <c r="F133" s="2">
        <v>49</v>
      </c>
      <c r="G133" s="2">
        <v>19.292145885112404</v>
      </c>
      <c r="H133" s="10">
        <f>B133/$B$11</f>
        <v>2.1462967998547685E-2</v>
      </c>
    </row>
    <row r="134" spans="1:12" x14ac:dyDescent="0.2">
      <c r="A134" s="14" t="s">
        <v>76</v>
      </c>
      <c r="B134" s="2">
        <v>2754.2921057990548</v>
      </c>
      <c r="C134" s="2">
        <v>82.61538880384478</v>
      </c>
      <c r="D134" s="2">
        <v>58</v>
      </c>
      <c r="E134" s="2">
        <v>7</v>
      </c>
      <c r="F134" s="2">
        <v>51</v>
      </c>
      <c r="G134" s="2">
        <v>31.61538880384478</v>
      </c>
      <c r="H134" s="10">
        <f>B134/$B$12</f>
        <v>2.2038039236984251E-2</v>
      </c>
      <c r="I134" s="38"/>
    </row>
    <row r="135" spans="1:12" x14ac:dyDescent="0.2">
      <c r="A135" s="14" t="s">
        <v>77</v>
      </c>
      <c r="B135" s="2">
        <v>2833.4651773764344</v>
      </c>
      <c r="C135" s="2">
        <v>77.806023454734714</v>
      </c>
      <c r="D135" s="2">
        <v>47</v>
      </c>
      <c r="E135" s="2">
        <v>6</v>
      </c>
      <c r="F135" s="2">
        <v>41</v>
      </c>
      <c r="G135" s="2">
        <v>36.806023454734714</v>
      </c>
      <c r="H135" s="10">
        <f>B135/$B$13</f>
        <v>2.2606232466702049E-2</v>
      </c>
    </row>
    <row r="136" spans="1:12" x14ac:dyDescent="0.2">
      <c r="A136" s="14" t="s">
        <v>78</v>
      </c>
      <c r="B136" s="2">
        <v>2927.1656455169805</v>
      </c>
      <c r="C136" s="2">
        <v>93.515836932836919</v>
      </c>
      <c r="D136" s="2">
        <v>52</v>
      </c>
      <c r="E136" s="2">
        <v>2</v>
      </c>
      <c r="F136" s="2">
        <v>50</v>
      </c>
      <c r="G136" s="2">
        <v>43.515836932836919</v>
      </c>
      <c r="H136" s="10">
        <f>B136/$B$14</f>
        <v>2.3167670348460831E-2</v>
      </c>
    </row>
    <row r="137" spans="1:12" x14ac:dyDescent="0.2">
      <c r="A137" s="14" t="s">
        <v>79</v>
      </c>
      <c r="B137" s="2">
        <v>2976.0553605558125</v>
      </c>
      <c r="C137" s="2">
        <v>51.093551759458023</v>
      </c>
      <c r="D137" s="2">
        <v>38</v>
      </c>
      <c r="E137" s="2">
        <v>11</v>
      </c>
      <c r="F137" s="2">
        <v>27</v>
      </c>
      <c r="G137" s="2">
        <v>24.093551759458023</v>
      </c>
      <c r="H137" s="10">
        <f>B137/$B$15</f>
        <v>2.3722472643586144E-2</v>
      </c>
    </row>
    <row r="138" spans="1:12" x14ac:dyDescent="0.2">
      <c r="A138" s="14" t="s">
        <v>80</v>
      </c>
      <c r="B138" s="2">
        <v>3067.6537009167537</v>
      </c>
      <c r="C138" s="2">
        <v>90.653279440786719</v>
      </c>
      <c r="D138" s="2">
        <v>44</v>
      </c>
      <c r="E138" s="2">
        <v>9</v>
      </c>
      <c r="F138" s="2">
        <v>35</v>
      </c>
      <c r="G138" s="2">
        <v>55.653279440786719</v>
      </c>
      <c r="H138" s="10">
        <f>B138/$B$16</f>
        <v>2.427075629913646E-2</v>
      </c>
      <c r="I138" s="39"/>
      <c r="J138" s="38"/>
      <c r="L138" s="38"/>
    </row>
    <row r="139" spans="1:12" ht="12" thickBot="1" x14ac:dyDescent="0.25">
      <c r="A139" s="11" t="s">
        <v>74</v>
      </c>
      <c r="B139" s="5">
        <v>3124</v>
      </c>
      <c r="C139" s="5">
        <f>B139-B138</f>
        <v>56.346299083246322</v>
      </c>
      <c r="D139" s="5">
        <v>23</v>
      </c>
      <c r="E139" s="5">
        <v>4</v>
      </c>
      <c r="F139" s="5">
        <f>D139-E139</f>
        <v>19</v>
      </c>
      <c r="G139" s="5">
        <f>C139-F139</f>
        <v>37.346299083246322</v>
      </c>
      <c r="H139" s="8">
        <f>B139/$B$17</f>
        <v>2.4692138668015617E-2</v>
      </c>
    </row>
  </sheetData>
  <mergeCells count="1">
    <mergeCell ref="A1:H2"/>
  </mergeCells>
  <phoneticPr fontId="0" type="noConversion"/>
  <pageMargins left="0.75" right="0.75" top="1" bottom="1" header="0.5" footer="0.5"/>
  <pageSetup orientation="portrait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8"/>
  <sheetViews>
    <sheetView workbookViewId="0">
      <selection activeCell="L1" sqref="L1:L65536"/>
    </sheetView>
  </sheetViews>
  <sheetFormatPr defaultRowHeight="11.25" x14ac:dyDescent="0.2"/>
  <cols>
    <col min="1" max="1" width="25.7109375" style="2" customWidth="1"/>
    <col min="2" max="3" width="9.7109375" style="2" customWidth="1"/>
    <col min="4" max="5" width="8.42578125" style="2" customWidth="1"/>
    <col min="6" max="7" width="9.7109375" style="2" customWidth="1"/>
    <col min="8" max="8" width="7.7109375" style="6" customWidth="1"/>
    <col min="9" max="16384" width="9.140625" style="2"/>
  </cols>
  <sheetData>
    <row r="1" spans="1:8" ht="12.75" customHeight="1" x14ac:dyDescent="0.2">
      <c r="A1" s="40" t="s">
        <v>87</v>
      </c>
      <c r="B1" s="41"/>
      <c r="C1" s="41"/>
      <c r="D1" s="41"/>
      <c r="E1" s="41"/>
      <c r="F1" s="41"/>
      <c r="G1" s="41"/>
      <c r="H1" s="42"/>
    </row>
    <row r="2" spans="1:8" ht="12.75" customHeight="1" thickBot="1" x14ac:dyDescent="0.25">
      <c r="A2" s="43"/>
      <c r="B2" s="44"/>
      <c r="C2" s="44"/>
      <c r="D2" s="44"/>
      <c r="E2" s="44"/>
      <c r="F2" s="44"/>
      <c r="G2" s="44"/>
      <c r="H2" s="45"/>
    </row>
    <row r="3" spans="1:8" x14ac:dyDescent="0.2">
      <c r="A3" s="9" t="s">
        <v>17</v>
      </c>
      <c r="C3" s="1" t="s">
        <v>62</v>
      </c>
      <c r="D3" s="3"/>
      <c r="E3" s="3"/>
      <c r="F3" s="1" t="s">
        <v>66</v>
      </c>
      <c r="G3" s="3" t="s">
        <v>68</v>
      </c>
      <c r="H3" s="19" t="s">
        <v>71</v>
      </c>
    </row>
    <row r="4" spans="1:8" ht="12" thickBot="1" x14ac:dyDescent="0.25">
      <c r="A4" s="18" t="s">
        <v>88</v>
      </c>
      <c r="B4" s="5" t="s">
        <v>64</v>
      </c>
      <c r="C4" s="4" t="s">
        <v>63</v>
      </c>
      <c r="D4" s="4" t="s">
        <v>65</v>
      </c>
      <c r="E4" s="4" t="s">
        <v>70</v>
      </c>
      <c r="F4" s="4" t="s">
        <v>67</v>
      </c>
      <c r="G4" s="5" t="s">
        <v>69</v>
      </c>
      <c r="H4" s="20" t="s">
        <v>72</v>
      </c>
    </row>
    <row r="5" spans="1:8" x14ac:dyDescent="0.2">
      <c r="A5" s="12" t="s">
        <v>2</v>
      </c>
      <c r="H5" s="10"/>
    </row>
    <row r="6" spans="1:8" x14ac:dyDescent="0.2">
      <c r="A6" s="13" t="s">
        <v>73</v>
      </c>
      <c r="B6" s="2">
        <f t="shared" ref="B6:B17" si="0">B32+B45+B60+B73+B86+B99+B114+B127</f>
        <v>109303</v>
      </c>
      <c r="H6" s="10"/>
    </row>
    <row r="7" spans="1:8" x14ac:dyDescent="0.2">
      <c r="A7" s="14" t="s">
        <v>81</v>
      </c>
      <c r="B7" s="2">
        <f t="shared" si="0"/>
        <v>110074.00000000003</v>
      </c>
      <c r="C7" s="2">
        <f t="shared" ref="C7:G17" si="1">C33+C46+C61+C74+C87+C100+C115+C128</f>
        <v>771.00000000001432</v>
      </c>
      <c r="D7" s="2">
        <f t="shared" si="1"/>
        <v>609</v>
      </c>
      <c r="E7" s="2">
        <f t="shared" si="1"/>
        <v>187</v>
      </c>
      <c r="F7" s="2">
        <f t="shared" si="1"/>
        <v>422</v>
      </c>
      <c r="G7" s="2">
        <f t="shared" si="1"/>
        <v>349.00000000001432</v>
      </c>
      <c r="H7" s="10"/>
    </row>
    <row r="8" spans="1:8" x14ac:dyDescent="0.2">
      <c r="A8" s="14" t="s">
        <v>82</v>
      </c>
      <c r="B8" s="2">
        <f t="shared" si="0"/>
        <v>115211</v>
      </c>
      <c r="C8" s="2">
        <f t="shared" si="1"/>
        <v>5100.0000000000055</v>
      </c>
      <c r="D8" s="2">
        <f t="shared" si="1"/>
        <v>2830</v>
      </c>
      <c r="E8" s="2">
        <f t="shared" si="1"/>
        <v>830</v>
      </c>
      <c r="F8" s="2">
        <f t="shared" si="1"/>
        <v>2000</v>
      </c>
      <c r="G8" s="2">
        <f t="shared" si="1"/>
        <v>3100.0000000000055</v>
      </c>
      <c r="H8" s="10"/>
    </row>
    <row r="9" spans="1:8" x14ac:dyDescent="0.2">
      <c r="A9" s="14" t="s">
        <v>83</v>
      </c>
      <c r="B9" s="2">
        <f t="shared" si="0"/>
        <v>122788.00000000001</v>
      </c>
      <c r="C9" s="2">
        <f t="shared" si="1"/>
        <v>7600.0000000000218</v>
      </c>
      <c r="D9" s="2">
        <f t="shared" si="1"/>
        <v>2957</v>
      </c>
      <c r="E9" s="2">
        <f t="shared" si="1"/>
        <v>770</v>
      </c>
      <c r="F9" s="2">
        <f t="shared" si="1"/>
        <v>2187</v>
      </c>
      <c r="G9" s="2">
        <f t="shared" si="1"/>
        <v>5413.00000000002</v>
      </c>
      <c r="H9" s="10"/>
    </row>
    <row r="10" spans="1:8" x14ac:dyDescent="0.2">
      <c r="A10" s="14" t="s">
        <v>84</v>
      </c>
      <c r="B10" s="2">
        <f t="shared" si="0"/>
        <v>130169.00000000003</v>
      </c>
      <c r="C10" s="2">
        <f t="shared" si="1"/>
        <v>7399.9999999999836</v>
      </c>
      <c r="D10" s="2">
        <f t="shared" si="1"/>
        <v>2867</v>
      </c>
      <c r="E10" s="2">
        <f t="shared" si="1"/>
        <v>791</v>
      </c>
      <c r="F10" s="2">
        <f t="shared" si="1"/>
        <v>2076</v>
      </c>
      <c r="G10" s="2">
        <f t="shared" si="1"/>
        <v>5323.9999999999836</v>
      </c>
      <c r="H10" s="10"/>
    </row>
    <row r="11" spans="1:8" x14ac:dyDescent="0.2">
      <c r="A11" s="14" t="s">
        <v>75</v>
      </c>
      <c r="B11" s="2">
        <f t="shared" si="0"/>
        <v>133518.99999999997</v>
      </c>
      <c r="C11" s="2">
        <f t="shared" si="1"/>
        <v>3299.9999999999986</v>
      </c>
      <c r="D11" s="2">
        <f t="shared" si="1"/>
        <v>2833</v>
      </c>
      <c r="E11" s="2">
        <f t="shared" si="1"/>
        <v>826</v>
      </c>
      <c r="F11" s="2">
        <f t="shared" si="1"/>
        <v>2007</v>
      </c>
      <c r="G11" s="2">
        <f t="shared" si="1"/>
        <v>1292.9999999999986</v>
      </c>
      <c r="H11" s="10"/>
    </row>
    <row r="12" spans="1:8" x14ac:dyDescent="0.2">
      <c r="A12" s="14" t="s">
        <v>76</v>
      </c>
      <c r="B12" s="2">
        <f t="shared" si="0"/>
        <v>136182.99999999997</v>
      </c>
      <c r="C12" s="2">
        <f t="shared" si="1"/>
        <v>2699.9999999999791</v>
      </c>
      <c r="D12" s="2">
        <f t="shared" si="1"/>
        <v>2632</v>
      </c>
      <c r="E12" s="2">
        <f t="shared" si="1"/>
        <v>783</v>
      </c>
      <c r="F12" s="2">
        <f t="shared" si="1"/>
        <v>1849</v>
      </c>
      <c r="G12" s="2">
        <f t="shared" si="1"/>
        <v>850.99999999997976</v>
      </c>
      <c r="H12" s="10"/>
    </row>
    <row r="13" spans="1:8" x14ac:dyDescent="0.2">
      <c r="A13" s="14" t="s">
        <v>77</v>
      </c>
      <c r="B13" s="2">
        <f t="shared" si="0"/>
        <v>138126.00000000003</v>
      </c>
      <c r="C13" s="2">
        <f t="shared" si="1"/>
        <v>1900.00000000004</v>
      </c>
      <c r="D13" s="2">
        <f t="shared" si="1"/>
        <v>2589</v>
      </c>
      <c r="E13" s="2">
        <f t="shared" si="1"/>
        <v>842</v>
      </c>
      <c r="F13" s="2">
        <f t="shared" si="1"/>
        <v>1747</v>
      </c>
      <c r="G13" s="2">
        <f t="shared" si="1"/>
        <v>153.0000000000399</v>
      </c>
      <c r="H13" s="10"/>
    </row>
    <row r="14" spans="1:8" x14ac:dyDescent="0.2">
      <c r="A14" s="14" t="s">
        <v>78</v>
      </c>
      <c r="B14" s="2">
        <f t="shared" si="0"/>
        <v>139026.00000000003</v>
      </c>
      <c r="C14" s="2">
        <f t="shared" si="1"/>
        <v>899.99999999996021</v>
      </c>
      <c r="D14" s="2">
        <f t="shared" si="1"/>
        <v>2456</v>
      </c>
      <c r="E14" s="2">
        <f t="shared" si="1"/>
        <v>833</v>
      </c>
      <c r="F14" s="2">
        <f t="shared" si="1"/>
        <v>1623</v>
      </c>
      <c r="G14" s="2">
        <f t="shared" si="1"/>
        <v>-723.00000000004002</v>
      </c>
      <c r="H14" s="10"/>
    </row>
    <row r="15" spans="1:8" x14ac:dyDescent="0.2">
      <c r="A15" s="14" t="s">
        <v>79</v>
      </c>
      <c r="B15" s="2">
        <f t="shared" si="0"/>
        <v>139222.99999999997</v>
      </c>
      <c r="C15" s="2">
        <f t="shared" si="1"/>
        <v>200.00000000000148</v>
      </c>
      <c r="D15" s="2">
        <f t="shared" si="1"/>
        <v>2421</v>
      </c>
      <c r="E15" s="2">
        <f t="shared" si="1"/>
        <v>845</v>
      </c>
      <c r="F15" s="2">
        <f t="shared" si="1"/>
        <v>1576</v>
      </c>
      <c r="G15" s="2">
        <f t="shared" si="1"/>
        <v>-1375.9999999999986</v>
      </c>
      <c r="H15" s="10"/>
    </row>
    <row r="16" spans="1:8" x14ac:dyDescent="0.2">
      <c r="A16" s="14" t="s">
        <v>80</v>
      </c>
      <c r="B16" s="2">
        <f t="shared" si="0"/>
        <v>140822.00000000003</v>
      </c>
      <c r="C16" s="2">
        <f t="shared" si="1"/>
        <v>1600.0000000000359</v>
      </c>
      <c r="D16" s="2">
        <f t="shared" si="1"/>
        <v>2442</v>
      </c>
      <c r="E16" s="2">
        <f t="shared" si="1"/>
        <v>874</v>
      </c>
      <c r="F16" s="2">
        <f t="shared" si="1"/>
        <v>1568</v>
      </c>
      <c r="G16" s="2">
        <f t="shared" si="1"/>
        <v>32.000000000035811</v>
      </c>
      <c r="H16" s="10"/>
    </row>
    <row r="17" spans="1:11" x14ac:dyDescent="0.2">
      <c r="A17" s="15" t="s">
        <v>74</v>
      </c>
      <c r="B17" s="7">
        <f t="shared" si="0"/>
        <v>142360.98264332532</v>
      </c>
      <c r="C17" s="7">
        <f t="shared" si="1"/>
        <v>1538.9826433253145</v>
      </c>
      <c r="D17" s="7">
        <f t="shared" si="1"/>
        <v>1985</v>
      </c>
      <c r="E17" s="7">
        <f t="shared" si="1"/>
        <v>622</v>
      </c>
      <c r="F17" s="7">
        <f t="shared" si="1"/>
        <v>1363</v>
      </c>
      <c r="G17" s="7">
        <f t="shared" si="1"/>
        <v>175.98264332531437</v>
      </c>
      <c r="H17" s="16"/>
    </row>
    <row r="18" spans="1:11" x14ac:dyDescent="0.2">
      <c r="A18" s="12" t="s">
        <v>3</v>
      </c>
      <c r="H18" s="10"/>
    </row>
    <row r="19" spans="1:11" x14ac:dyDescent="0.2">
      <c r="A19" s="13" t="s">
        <v>73</v>
      </c>
      <c r="B19" s="2">
        <f t="shared" ref="B19:B30" si="2">B32+B45+B60+B73</f>
        <v>71935</v>
      </c>
      <c r="H19" s="10">
        <f>B19/$B$6</f>
        <v>0.65812466263506031</v>
      </c>
      <c r="K19" s="6"/>
    </row>
    <row r="20" spans="1:11" x14ac:dyDescent="0.2">
      <c r="A20" s="14" t="s">
        <v>81</v>
      </c>
      <c r="B20" s="2">
        <f t="shared" si="2"/>
        <v>72669.695506548669</v>
      </c>
      <c r="C20" s="2">
        <f>B20-B19</f>
        <v>734.69550654866907</v>
      </c>
      <c r="D20" s="2">
        <f t="shared" ref="D20:E30" si="3">D33+D46+D61+D74</f>
        <v>493</v>
      </c>
      <c r="E20" s="2">
        <f t="shared" si="3"/>
        <v>70</v>
      </c>
      <c r="F20" s="2">
        <f>D20-E20</f>
        <v>423</v>
      </c>
      <c r="G20" s="2">
        <f>C20-F20</f>
        <v>311.69550654866907</v>
      </c>
      <c r="H20" s="10">
        <f>B20/$B$7</f>
        <v>0.66018946805375156</v>
      </c>
    </row>
    <row r="21" spans="1:11" x14ac:dyDescent="0.2">
      <c r="A21" s="14" t="s">
        <v>82</v>
      </c>
      <c r="B21" s="2">
        <f t="shared" si="2"/>
        <v>76977.978555129666</v>
      </c>
      <c r="C21" s="2">
        <f t="shared" ref="C21:C30" si="4">B21-B20</f>
        <v>4308.2830485809973</v>
      </c>
      <c r="D21" s="2">
        <f t="shared" si="3"/>
        <v>2326</v>
      </c>
      <c r="E21" s="2">
        <f t="shared" si="3"/>
        <v>297</v>
      </c>
      <c r="F21" s="2">
        <f t="shared" ref="F21:F30" si="5">D21-E21</f>
        <v>2029</v>
      </c>
      <c r="G21" s="2">
        <f t="shared" ref="G21:G30" si="6">C21-F21</f>
        <v>2279.2830485809973</v>
      </c>
      <c r="H21" s="10">
        <f>B21/$B$8</f>
        <v>0.66814782056513411</v>
      </c>
    </row>
    <row r="22" spans="1:11" x14ac:dyDescent="0.2">
      <c r="A22" s="14" t="s">
        <v>83</v>
      </c>
      <c r="B22" s="2">
        <f t="shared" si="2"/>
        <v>82962.381859229165</v>
      </c>
      <c r="C22" s="2">
        <f t="shared" si="4"/>
        <v>5984.4033040994982</v>
      </c>
      <c r="D22" s="2">
        <f t="shared" si="3"/>
        <v>2488</v>
      </c>
      <c r="E22" s="2">
        <f t="shared" si="3"/>
        <v>292</v>
      </c>
      <c r="F22" s="2">
        <f t="shared" si="5"/>
        <v>2196</v>
      </c>
      <c r="G22" s="2">
        <f t="shared" si="6"/>
        <v>3788.4033040994982</v>
      </c>
      <c r="H22" s="10">
        <f>B22/$B$9</f>
        <v>0.67565545378399483</v>
      </c>
    </row>
    <row r="23" spans="1:11" x14ac:dyDescent="0.2">
      <c r="A23" s="14" t="s">
        <v>84</v>
      </c>
      <c r="B23" s="2">
        <f t="shared" si="2"/>
        <v>88872.833055859781</v>
      </c>
      <c r="C23" s="2">
        <f t="shared" si="4"/>
        <v>5910.4511966306163</v>
      </c>
      <c r="D23" s="2">
        <f t="shared" si="3"/>
        <v>2401</v>
      </c>
      <c r="E23" s="2">
        <f t="shared" si="3"/>
        <v>332</v>
      </c>
      <c r="F23" s="2">
        <f t="shared" si="5"/>
        <v>2069</v>
      </c>
      <c r="G23" s="2">
        <f t="shared" si="6"/>
        <v>3841.4511966306163</v>
      </c>
      <c r="H23" s="10">
        <f>B23/$B$10</f>
        <v>0.68274960286903763</v>
      </c>
    </row>
    <row r="24" spans="1:11" x14ac:dyDescent="0.2">
      <c r="A24" s="14" t="s">
        <v>75</v>
      </c>
      <c r="B24" s="2">
        <f t="shared" si="2"/>
        <v>92056.478582830037</v>
      </c>
      <c r="C24" s="2">
        <f t="shared" si="4"/>
        <v>3183.6455269702565</v>
      </c>
      <c r="D24" s="2">
        <f t="shared" si="3"/>
        <v>2390</v>
      </c>
      <c r="E24" s="2">
        <f t="shared" si="3"/>
        <v>339</v>
      </c>
      <c r="F24" s="2">
        <f t="shared" si="5"/>
        <v>2051</v>
      </c>
      <c r="G24" s="2">
        <f t="shared" si="6"/>
        <v>1132.6455269702565</v>
      </c>
      <c r="H24" s="10">
        <f>B24/$B$11</f>
        <v>0.68946351143155704</v>
      </c>
    </row>
    <row r="25" spans="1:11" x14ac:dyDescent="0.2">
      <c r="A25" s="14" t="s">
        <v>76</v>
      </c>
      <c r="B25" s="2">
        <f t="shared" si="2"/>
        <v>94759.801863408196</v>
      </c>
      <c r="C25" s="2">
        <f t="shared" si="4"/>
        <v>2703.323280578159</v>
      </c>
      <c r="D25" s="2">
        <f t="shared" si="3"/>
        <v>2228</v>
      </c>
      <c r="E25" s="2">
        <f t="shared" si="3"/>
        <v>322</v>
      </c>
      <c r="F25" s="2">
        <f t="shared" si="5"/>
        <v>1906</v>
      </c>
      <c r="G25" s="2">
        <f t="shared" si="6"/>
        <v>797.32328057815903</v>
      </c>
      <c r="H25" s="10">
        <f>B25/$B$12</f>
        <v>0.69582695243465198</v>
      </c>
    </row>
    <row r="26" spans="1:11" x14ac:dyDescent="0.2">
      <c r="A26" s="14" t="s">
        <v>77</v>
      </c>
      <c r="B26" s="2">
        <f t="shared" si="2"/>
        <v>96946.035604365985</v>
      </c>
      <c r="C26" s="2">
        <f t="shared" si="4"/>
        <v>2186.2337409577885</v>
      </c>
      <c r="D26" s="2">
        <f t="shared" si="3"/>
        <v>2200</v>
      </c>
      <c r="E26" s="2">
        <f t="shared" si="3"/>
        <v>374</v>
      </c>
      <c r="F26" s="2">
        <f t="shared" si="5"/>
        <v>1826</v>
      </c>
      <c r="G26" s="2">
        <f t="shared" si="6"/>
        <v>360.23374095778854</v>
      </c>
      <c r="H26" s="10">
        <f>B26/$B$13</f>
        <v>0.70186666959418187</v>
      </c>
    </row>
    <row r="27" spans="1:11" x14ac:dyDescent="0.2">
      <c r="A27" s="14" t="s">
        <v>78</v>
      </c>
      <c r="B27" s="2">
        <f t="shared" si="2"/>
        <v>98375.736454435842</v>
      </c>
      <c r="C27" s="2">
        <f t="shared" si="4"/>
        <v>1429.7008500698576</v>
      </c>
      <c r="D27" s="2">
        <f t="shared" si="3"/>
        <v>2102</v>
      </c>
      <c r="E27" s="2">
        <f t="shared" si="3"/>
        <v>411</v>
      </c>
      <c r="F27" s="2">
        <f t="shared" si="5"/>
        <v>1691</v>
      </c>
      <c r="G27" s="2">
        <f t="shared" si="6"/>
        <v>-261.29914993014245</v>
      </c>
      <c r="H27" s="10">
        <f>B27/$B$14</f>
        <v>0.70760675308529208</v>
      </c>
    </row>
    <row r="28" spans="1:11" x14ac:dyDescent="0.2">
      <c r="A28" s="14" t="s">
        <v>79</v>
      </c>
      <c r="B28" s="2">
        <f t="shared" si="2"/>
        <v>99275.599913501763</v>
      </c>
      <c r="C28" s="2">
        <f t="shared" si="4"/>
        <v>899.86345906592032</v>
      </c>
      <c r="D28" s="2">
        <f t="shared" si="3"/>
        <v>2077</v>
      </c>
      <c r="E28" s="2">
        <f t="shared" si="3"/>
        <v>411</v>
      </c>
      <c r="F28" s="2">
        <f t="shared" si="5"/>
        <v>1666</v>
      </c>
      <c r="G28" s="2">
        <f t="shared" si="6"/>
        <v>-766.13654093407968</v>
      </c>
      <c r="H28" s="10">
        <f>B28/$B$15</f>
        <v>0.71306896068538805</v>
      </c>
    </row>
    <row r="29" spans="1:11" x14ac:dyDescent="0.2">
      <c r="A29" s="14" t="s">
        <v>80</v>
      </c>
      <c r="B29" s="2">
        <f t="shared" si="2"/>
        <v>101148.63947375723</v>
      </c>
      <c r="C29" s="2">
        <f t="shared" si="4"/>
        <v>1873.0395602554636</v>
      </c>
      <c r="D29" s="2">
        <f t="shared" si="3"/>
        <v>1571</v>
      </c>
      <c r="E29" s="2">
        <f t="shared" si="3"/>
        <v>411</v>
      </c>
      <c r="F29" s="2">
        <f t="shared" si="5"/>
        <v>1160</v>
      </c>
      <c r="G29" s="2">
        <f t="shared" si="6"/>
        <v>713.03956025546358</v>
      </c>
      <c r="H29" s="10">
        <f>B29/$B$16</f>
        <v>0.71827299337999184</v>
      </c>
    </row>
    <row r="30" spans="1:11" x14ac:dyDescent="0.2">
      <c r="A30" s="15" t="s">
        <v>74</v>
      </c>
      <c r="B30" s="7">
        <f t="shared" si="2"/>
        <v>102799.98264332532</v>
      </c>
      <c r="C30" s="7">
        <f t="shared" si="4"/>
        <v>1651.343169568092</v>
      </c>
      <c r="D30" s="7">
        <f t="shared" si="3"/>
        <v>1703</v>
      </c>
      <c r="E30" s="7">
        <f t="shared" si="3"/>
        <v>303</v>
      </c>
      <c r="F30" s="7">
        <f t="shared" si="5"/>
        <v>1400</v>
      </c>
      <c r="G30" s="7">
        <f t="shared" si="6"/>
        <v>251.34316956809198</v>
      </c>
      <c r="H30" s="16">
        <f>B30/$B$17</f>
        <v>0.72210784678891204</v>
      </c>
      <c r="I30" s="38"/>
      <c r="K30" s="39"/>
    </row>
    <row r="31" spans="1:11" x14ac:dyDescent="0.2">
      <c r="A31" s="12" t="s">
        <v>4</v>
      </c>
      <c r="H31" s="10"/>
    </row>
    <row r="32" spans="1:11" x14ac:dyDescent="0.2">
      <c r="A32" s="13" t="s">
        <v>73</v>
      </c>
      <c r="B32" s="2">
        <v>69883</v>
      </c>
      <c r="H32" s="10">
        <f>B32/$B$6</f>
        <v>0.63935116145028037</v>
      </c>
    </row>
    <row r="33" spans="1:8" x14ac:dyDescent="0.2">
      <c r="A33" s="14" t="s">
        <v>81</v>
      </c>
      <c r="B33" s="2">
        <v>70572.150586083226</v>
      </c>
      <c r="C33" s="2">
        <f>B33-B32</f>
        <v>689.15058608322579</v>
      </c>
      <c r="D33" s="2">
        <v>493</v>
      </c>
      <c r="E33" s="2">
        <v>68</v>
      </c>
      <c r="F33" s="2">
        <f>D33-E33</f>
        <v>425</v>
      </c>
      <c r="G33" s="2">
        <f>C33-F33</f>
        <v>264.15058608322579</v>
      </c>
      <c r="H33" s="10">
        <f>B33/$B$7</f>
        <v>0.64113369720445523</v>
      </c>
    </row>
    <row r="34" spans="1:8" x14ac:dyDescent="0.2">
      <c r="A34" s="14" t="s">
        <v>82</v>
      </c>
      <c r="B34" s="2">
        <v>74657.200531099559</v>
      </c>
      <c r="C34" s="2">
        <v>4061.252423773185</v>
      </c>
      <c r="D34" s="2">
        <v>2316</v>
      </c>
      <c r="E34" s="2">
        <v>296</v>
      </c>
      <c r="F34" s="2">
        <v>2020</v>
      </c>
      <c r="G34" s="2">
        <v>2041.252423773185</v>
      </c>
      <c r="H34" s="10">
        <f>B34/$B$8</f>
        <v>0.64800410144083087</v>
      </c>
    </row>
    <row r="35" spans="1:8" x14ac:dyDescent="0.2">
      <c r="A35" s="14" t="s">
        <v>83</v>
      </c>
      <c r="B35" s="2">
        <v>80362.953548334975</v>
      </c>
      <c r="C35" s="2">
        <v>5720.7348871760041</v>
      </c>
      <c r="D35" s="2">
        <v>2482</v>
      </c>
      <c r="E35" s="2">
        <v>291</v>
      </c>
      <c r="F35" s="2">
        <v>2191</v>
      </c>
      <c r="G35" s="2">
        <v>3529.7348871760041</v>
      </c>
      <c r="H35" s="10">
        <f>B35/$B$9</f>
        <v>0.65448540206156114</v>
      </c>
    </row>
    <row r="36" spans="1:8" x14ac:dyDescent="0.2">
      <c r="A36" s="14" t="s">
        <v>84</v>
      </c>
      <c r="B36" s="2">
        <v>85990.909764789889</v>
      </c>
      <c r="C36" s="2">
        <v>5640.5812936937</v>
      </c>
      <c r="D36" s="2">
        <v>2394</v>
      </c>
      <c r="E36" s="2">
        <v>332</v>
      </c>
      <c r="F36" s="2">
        <v>2062</v>
      </c>
      <c r="G36" s="2">
        <v>3578.5812936937</v>
      </c>
      <c r="H36" s="10">
        <f>B36/$B$10</f>
        <v>0.66060974398504924</v>
      </c>
    </row>
    <row r="37" spans="1:8" x14ac:dyDescent="0.2">
      <c r="A37" s="14" t="s">
        <v>75</v>
      </c>
      <c r="B37" s="2">
        <v>88977.839514756968</v>
      </c>
      <c r="C37" s="2">
        <v>2953.7891372048616</v>
      </c>
      <c r="D37" s="2">
        <v>2384</v>
      </c>
      <c r="E37" s="2">
        <v>339</v>
      </c>
      <c r="F37" s="2">
        <v>2045</v>
      </c>
      <c r="G37" s="2">
        <v>908.78913720486162</v>
      </c>
      <c r="H37" s="10">
        <f>B37/$B$11</f>
        <v>0.66640582624762756</v>
      </c>
    </row>
    <row r="38" spans="1:8" x14ac:dyDescent="0.2">
      <c r="A38" s="14" t="s">
        <v>76</v>
      </c>
      <c r="B38" s="2">
        <v>91501.269411626054</v>
      </c>
      <c r="C38" s="2">
        <v>2547.5138965465449</v>
      </c>
      <c r="D38" s="2">
        <v>2219</v>
      </c>
      <c r="E38" s="2">
        <v>321</v>
      </c>
      <c r="F38" s="2">
        <v>1898</v>
      </c>
      <c r="G38" s="2">
        <v>649.51389654654486</v>
      </c>
      <c r="H38" s="10">
        <f>B38/$B$12</f>
        <v>0.67189935169313408</v>
      </c>
    </row>
    <row r="39" spans="1:8" x14ac:dyDescent="0.2">
      <c r="A39" s="14" t="s">
        <v>77</v>
      </c>
      <c r="B39" s="2">
        <v>93526.966597835664</v>
      </c>
      <c r="C39" s="2">
        <v>1996.6699486220023</v>
      </c>
      <c r="D39" s="2">
        <v>2197</v>
      </c>
      <c r="E39" s="2">
        <v>373</v>
      </c>
      <c r="F39" s="2">
        <v>1824</v>
      </c>
      <c r="G39" s="2">
        <v>172.66994862200227</v>
      </c>
      <c r="H39" s="10">
        <f>B39/$B$13</f>
        <v>0.67711340803205511</v>
      </c>
    </row>
    <row r="40" spans="1:8" x14ac:dyDescent="0.2">
      <c r="A40" s="14" t="s">
        <v>78</v>
      </c>
      <c r="B40" s="2">
        <v>94825.295902591664</v>
      </c>
      <c r="C40" s="2">
        <v>1298.2004647679569</v>
      </c>
      <c r="D40" s="2">
        <v>2093</v>
      </c>
      <c r="E40" s="2">
        <v>411</v>
      </c>
      <c r="F40" s="2">
        <v>1682</v>
      </c>
      <c r="G40" s="2">
        <v>-383.79953523204313</v>
      </c>
      <c r="H40" s="10">
        <f>B40/$B$14</f>
        <v>0.68206879218701277</v>
      </c>
    </row>
    <row r="41" spans="1:8" x14ac:dyDescent="0.2">
      <c r="A41" s="14" t="s">
        <v>79</v>
      </c>
      <c r="B41" s="2">
        <v>95616.168863320767</v>
      </c>
      <c r="C41" s="2">
        <v>792.8107107126998</v>
      </c>
      <c r="D41" s="2">
        <v>2067</v>
      </c>
      <c r="E41" s="2">
        <v>411</v>
      </c>
      <c r="F41" s="2">
        <v>1656</v>
      </c>
      <c r="G41" s="2">
        <v>-863.1892892873002</v>
      </c>
      <c r="H41" s="10">
        <f>B41/$B$15</f>
        <v>0.68678428753381826</v>
      </c>
    </row>
    <row r="42" spans="1:8" x14ac:dyDescent="0.2">
      <c r="A42" s="14" t="s">
        <v>80</v>
      </c>
      <c r="B42" s="2">
        <v>97346.995869584804</v>
      </c>
      <c r="C42" s="2">
        <v>1731.4149530370632</v>
      </c>
      <c r="D42" s="2">
        <v>1551</v>
      </c>
      <c r="E42" s="2">
        <v>411</v>
      </c>
      <c r="F42" s="2">
        <v>1140</v>
      </c>
      <c r="G42" s="2">
        <v>591.41495303706324</v>
      </c>
      <c r="H42" s="10">
        <f>B42/$B$16</f>
        <v>0.69127690183057178</v>
      </c>
    </row>
    <row r="43" spans="1:8" x14ac:dyDescent="0.2">
      <c r="A43" s="15" t="s">
        <v>74</v>
      </c>
      <c r="B43" s="7">
        <v>98886</v>
      </c>
      <c r="C43" s="7">
        <f>B43-B42</f>
        <v>1539.0041304151964</v>
      </c>
      <c r="D43" s="7">
        <v>1699</v>
      </c>
      <c r="E43" s="7">
        <v>302</v>
      </c>
      <c r="F43" s="7">
        <f>D43-E43</f>
        <v>1397</v>
      </c>
      <c r="G43" s="7">
        <f>C43-F43</f>
        <v>142.00413041519641</v>
      </c>
      <c r="H43" s="16">
        <f>B43/$B$17</f>
        <v>0.69461448048410424</v>
      </c>
    </row>
    <row r="44" spans="1:8" x14ac:dyDescent="0.2">
      <c r="A44" s="12" t="s">
        <v>92</v>
      </c>
      <c r="H44" s="10"/>
    </row>
    <row r="45" spans="1:8" x14ac:dyDescent="0.2">
      <c r="A45" s="9" t="s">
        <v>93</v>
      </c>
      <c r="B45" s="2">
        <v>565</v>
      </c>
      <c r="H45" s="10">
        <f>B45/$B$6</f>
        <v>5.169117041618254E-3</v>
      </c>
    </row>
    <row r="46" spans="1:8" x14ac:dyDescent="0.2">
      <c r="A46" s="14" t="s">
        <v>81</v>
      </c>
      <c r="B46" s="2">
        <v>576.85897220983827</v>
      </c>
      <c r="C46" s="2">
        <f>B46-B45</f>
        <v>11.858972209838271</v>
      </c>
      <c r="D46" s="2">
        <v>0</v>
      </c>
      <c r="E46" s="2">
        <v>0</v>
      </c>
      <c r="F46" s="2">
        <f>D46-E46</f>
        <v>0</v>
      </c>
      <c r="G46" s="2">
        <f>C46-F46</f>
        <v>11.858972209838271</v>
      </c>
      <c r="H46" s="10">
        <f>B46/$B$7</f>
        <v>5.2406469485058969E-3</v>
      </c>
    </row>
    <row r="47" spans="1:8" x14ac:dyDescent="0.2">
      <c r="A47" s="14" t="s">
        <v>82</v>
      </c>
      <c r="B47" s="2">
        <v>635.54347779917691</v>
      </c>
      <c r="C47" s="2">
        <v>58.48756898761701</v>
      </c>
      <c r="D47" s="2">
        <v>4</v>
      </c>
      <c r="E47" s="2">
        <v>1</v>
      </c>
      <c r="F47" s="2">
        <v>3</v>
      </c>
      <c r="G47" s="2">
        <v>55.48756898761701</v>
      </c>
      <c r="H47" s="10">
        <f>B47/$B$8</f>
        <v>5.5163437327961475E-3</v>
      </c>
    </row>
    <row r="48" spans="1:8" x14ac:dyDescent="0.2">
      <c r="A48" s="14" t="s">
        <v>83</v>
      </c>
      <c r="B48" s="2">
        <v>709.27585696669223</v>
      </c>
      <c r="C48" s="2">
        <v>73.862376066564593</v>
      </c>
      <c r="D48" s="2">
        <v>4</v>
      </c>
      <c r="E48" s="2">
        <v>0</v>
      </c>
      <c r="F48" s="2">
        <v>4</v>
      </c>
      <c r="G48" s="2">
        <v>69.862376066564593</v>
      </c>
      <c r="H48" s="10">
        <f>B48/$B$9</f>
        <v>5.7764264990609196E-3</v>
      </c>
    </row>
    <row r="49" spans="1:8" x14ac:dyDescent="0.2">
      <c r="A49" s="14" t="s">
        <v>84</v>
      </c>
      <c r="B49" s="2">
        <v>783.90182064068472</v>
      </c>
      <c r="C49" s="2">
        <v>74.743334296094417</v>
      </c>
      <c r="D49" s="2">
        <v>2</v>
      </c>
      <c r="E49" s="2">
        <v>0</v>
      </c>
      <c r="F49" s="2">
        <v>2</v>
      </c>
      <c r="G49" s="2">
        <v>72.743334296094417</v>
      </c>
      <c r="H49" s="10">
        <f>B49/$B$10</f>
        <v>6.0221851642148633E-3</v>
      </c>
    </row>
    <row r="50" spans="1:8" x14ac:dyDescent="0.2">
      <c r="A50" s="14" t="s">
        <v>75</v>
      </c>
      <c r="B50" s="2">
        <v>835.13081831249553</v>
      </c>
      <c r="C50" s="2">
        <v>50.923469275724301</v>
      </c>
      <c r="D50" s="2">
        <v>4</v>
      </c>
      <c r="E50" s="2">
        <v>0</v>
      </c>
      <c r="F50" s="2">
        <v>4</v>
      </c>
      <c r="G50" s="2">
        <v>46.923469275724301</v>
      </c>
      <c r="H50" s="10">
        <f>B50/$B$11</f>
        <v>6.2547713682134807E-3</v>
      </c>
    </row>
    <row r="51" spans="1:8" x14ac:dyDescent="0.2">
      <c r="A51" s="14" t="s">
        <v>76</v>
      </c>
      <c r="B51" s="2">
        <v>881.81441124445234</v>
      </c>
      <c r="C51" s="2">
        <v>46.912512268780347</v>
      </c>
      <c r="D51" s="2">
        <v>3</v>
      </c>
      <c r="E51" s="2">
        <v>1</v>
      </c>
      <c r="F51" s="2">
        <v>2</v>
      </c>
      <c r="G51" s="2">
        <v>44.912512268780347</v>
      </c>
      <c r="H51" s="10">
        <f>B51/$B$12</f>
        <v>6.4752165192751851E-3</v>
      </c>
    </row>
    <row r="52" spans="1:8" x14ac:dyDescent="0.2">
      <c r="A52" s="14" t="s">
        <v>77</v>
      </c>
      <c r="B52" s="2">
        <v>923.29593807504943</v>
      </c>
      <c r="C52" s="2">
        <v>41.197652525557146</v>
      </c>
      <c r="D52" s="2">
        <v>1</v>
      </c>
      <c r="E52" s="2">
        <v>0</v>
      </c>
      <c r="F52" s="2">
        <v>1</v>
      </c>
      <c r="G52" s="2">
        <v>40.197652525557146</v>
      </c>
      <c r="H52" s="10">
        <f>B52/$B$13</f>
        <v>6.6844470850893336E-3</v>
      </c>
    </row>
    <row r="53" spans="1:8" x14ac:dyDescent="0.2">
      <c r="A53" s="14" t="s">
        <v>78</v>
      </c>
      <c r="B53" s="2">
        <v>956.95733327882169</v>
      </c>
      <c r="C53" s="2">
        <v>33.656225090171006</v>
      </c>
      <c r="D53" s="2">
        <v>3</v>
      </c>
      <c r="E53" s="2">
        <v>0</v>
      </c>
      <c r="F53" s="2">
        <v>3</v>
      </c>
      <c r="G53" s="2">
        <v>30.656225090171006</v>
      </c>
      <c r="H53" s="10">
        <f>B53/$B$14</f>
        <v>6.8832976082086909E-3</v>
      </c>
    </row>
    <row r="54" spans="1:8" x14ac:dyDescent="0.2">
      <c r="A54" s="14" t="s">
        <v>79</v>
      </c>
      <c r="B54" s="2">
        <v>984.65770690891668</v>
      </c>
      <c r="C54" s="2">
        <v>27.716671365790376</v>
      </c>
      <c r="D54" s="2">
        <v>3</v>
      </c>
      <c r="E54" s="2">
        <v>0</v>
      </c>
      <c r="F54" s="2">
        <v>3</v>
      </c>
      <c r="G54" s="2">
        <v>24.716671365790376</v>
      </c>
      <c r="H54" s="10">
        <f>B54/$B$15</f>
        <v>7.0725218312270022E-3</v>
      </c>
    </row>
    <row r="55" spans="1:8" x14ac:dyDescent="0.2">
      <c r="A55" s="14" t="s">
        <v>80</v>
      </c>
      <c r="B55" s="2">
        <v>1021.3541176664745</v>
      </c>
      <c r="C55" s="2">
        <v>36.699517110298416</v>
      </c>
      <c r="D55" s="2">
        <v>10</v>
      </c>
      <c r="E55" s="2">
        <v>0</v>
      </c>
      <c r="F55" s="2">
        <v>10</v>
      </c>
      <c r="G55" s="2">
        <v>26.699517110298416</v>
      </c>
      <c r="H55" s="10">
        <f>B55/$B$16</f>
        <v>7.2528022444396066E-3</v>
      </c>
    </row>
    <row r="56" spans="1:8" x14ac:dyDescent="0.2">
      <c r="A56" s="15" t="s">
        <v>74</v>
      </c>
      <c r="B56" s="7">
        <v>1050.9826433253152</v>
      </c>
      <c r="C56" s="7">
        <f>B56-B55</f>
        <v>29.628525658840658</v>
      </c>
      <c r="D56" s="7">
        <v>1</v>
      </c>
      <c r="E56" s="7">
        <v>0</v>
      </c>
      <c r="F56" s="7">
        <f>D56-E56</f>
        <v>1</v>
      </c>
      <c r="G56" s="7">
        <f>C56-F56</f>
        <v>28.628525658840658</v>
      </c>
      <c r="H56" s="16">
        <f>B56/$B$17</f>
        <v>7.3825188883282211E-3</v>
      </c>
    </row>
    <row r="57" spans="1:8" x14ac:dyDescent="0.2">
      <c r="A57" s="23"/>
      <c r="B57" s="24"/>
      <c r="C57" s="24"/>
      <c r="D57" s="24"/>
      <c r="E57" s="24"/>
      <c r="F57" s="24"/>
      <c r="G57" s="24"/>
      <c r="H57" s="22"/>
    </row>
    <row r="58" spans="1:8" x14ac:dyDescent="0.2">
      <c r="A58" s="1"/>
    </row>
    <row r="59" spans="1:8" x14ac:dyDescent="0.2">
      <c r="A59" s="12" t="s">
        <v>86</v>
      </c>
      <c r="H59" s="10"/>
    </row>
    <row r="60" spans="1:8" x14ac:dyDescent="0.2">
      <c r="A60" s="9" t="s">
        <v>89</v>
      </c>
      <c r="B60" s="2">
        <v>530</v>
      </c>
      <c r="H60" s="10">
        <f>B60/$B$6</f>
        <v>4.8489062514295127E-3</v>
      </c>
    </row>
    <row r="61" spans="1:8" x14ac:dyDescent="0.2">
      <c r="A61" s="14" t="s">
        <v>81</v>
      </c>
      <c r="B61" s="2">
        <v>553.10032929407021</v>
      </c>
      <c r="C61" s="2">
        <f>B61-B60</f>
        <v>23.100329294070207</v>
      </c>
      <c r="D61" s="2">
        <v>0</v>
      </c>
      <c r="E61" s="2">
        <v>0</v>
      </c>
      <c r="F61" s="2">
        <f>D61-E61</f>
        <v>0</v>
      </c>
      <c r="G61" s="2">
        <f>C61-F61</f>
        <v>23.100329294070207</v>
      </c>
      <c r="H61" s="10">
        <f>B61/$B$7</f>
        <v>5.0248044887445725E-3</v>
      </c>
    </row>
    <row r="62" spans="1:8" x14ac:dyDescent="0.2">
      <c r="A62" s="14" t="s">
        <v>82</v>
      </c>
      <c r="B62" s="2">
        <v>657.02146159522704</v>
      </c>
      <c r="C62" s="2">
        <v>103.72775695005043</v>
      </c>
      <c r="D62" s="2">
        <v>1</v>
      </c>
      <c r="E62" s="2">
        <v>0</v>
      </c>
      <c r="F62" s="2">
        <v>1</v>
      </c>
      <c r="G62" s="2">
        <v>102.72775695005043</v>
      </c>
      <c r="H62" s="10">
        <f>B62/$B$8</f>
        <v>5.7027667635488541E-3</v>
      </c>
    </row>
    <row r="63" spans="1:8" x14ac:dyDescent="0.2">
      <c r="A63" s="14" t="s">
        <v>83</v>
      </c>
      <c r="B63" s="2">
        <v>778.76236174521023</v>
      </c>
      <c r="C63" s="2">
        <v>121.8797385781678</v>
      </c>
      <c r="D63" s="2">
        <v>0</v>
      </c>
      <c r="E63" s="2">
        <v>0</v>
      </c>
      <c r="F63" s="2">
        <v>0</v>
      </c>
      <c r="G63" s="2">
        <v>121.8797385781678</v>
      </c>
      <c r="H63" s="10">
        <f>B63/$B$9</f>
        <v>6.3423328154641346E-3</v>
      </c>
    </row>
    <row r="64" spans="1:8" x14ac:dyDescent="0.2">
      <c r="A64" s="14" t="s">
        <v>84</v>
      </c>
      <c r="B64" s="2">
        <v>904.24169406780345</v>
      </c>
      <c r="C64" s="2">
        <v>125.6185712433271</v>
      </c>
      <c r="D64" s="2">
        <v>0</v>
      </c>
      <c r="E64" s="2">
        <v>0</v>
      </c>
      <c r="F64" s="2">
        <v>0</v>
      </c>
      <c r="G64" s="2">
        <v>125.6185712433271</v>
      </c>
      <c r="H64" s="10">
        <f>B64/$B$10</f>
        <v>6.9466746619226026E-3</v>
      </c>
    </row>
    <row r="65" spans="1:8" x14ac:dyDescent="0.2">
      <c r="A65" s="14" t="s">
        <v>75</v>
      </c>
      <c r="B65" s="2">
        <v>1003.8791959537294</v>
      </c>
      <c r="C65" s="2">
        <v>99.279301109985227</v>
      </c>
      <c r="D65" s="2">
        <v>0</v>
      </c>
      <c r="E65" s="2">
        <v>0</v>
      </c>
      <c r="F65" s="2">
        <v>0</v>
      </c>
      <c r="G65" s="2">
        <v>99.279301109985227</v>
      </c>
      <c r="H65" s="10">
        <f>B65/$B$11</f>
        <v>7.5186242853356429E-3</v>
      </c>
    </row>
    <row r="66" spans="1:8" x14ac:dyDescent="0.2">
      <c r="A66" s="14" t="s">
        <v>76</v>
      </c>
      <c r="B66" s="2">
        <v>1097.7327604641362</v>
      </c>
      <c r="C66" s="2">
        <v>94.133450577961639</v>
      </c>
      <c r="D66" s="2">
        <v>0</v>
      </c>
      <c r="E66" s="2">
        <v>0</v>
      </c>
      <c r="F66" s="2">
        <v>0</v>
      </c>
      <c r="G66" s="2">
        <v>94.133450577961639</v>
      </c>
      <c r="H66" s="10">
        <f>B66/$B$12</f>
        <v>8.0607180078580767E-3</v>
      </c>
    </row>
    <row r="67" spans="1:8" x14ac:dyDescent="0.2">
      <c r="A67" s="14" t="s">
        <v>77</v>
      </c>
      <c r="B67" s="2">
        <v>1184.4627844392935</v>
      </c>
      <c r="C67" s="2">
        <v>86.37003568258524</v>
      </c>
      <c r="D67" s="2">
        <v>0</v>
      </c>
      <c r="E67" s="2">
        <v>0</v>
      </c>
      <c r="F67" s="2">
        <v>0</v>
      </c>
      <c r="G67" s="2">
        <v>86.37003568258524</v>
      </c>
      <c r="H67" s="10">
        <f>B67/$B$13</f>
        <v>8.5752340937932988E-3</v>
      </c>
    </row>
    <row r="68" spans="1:8" x14ac:dyDescent="0.2">
      <c r="A68" s="14" t="s">
        <v>78</v>
      </c>
      <c r="B68" s="2">
        <v>1260.1629108679879</v>
      </c>
      <c r="C68" s="2">
        <v>75.687412671487891</v>
      </c>
      <c r="D68" s="2">
        <v>1</v>
      </c>
      <c r="E68" s="2">
        <v>0</v>
      </c>
      <c r="F68" s="2">
        <v>1</v>
      </c>
      <c r="G68" s="2">
        <v>74.687412671487891</v>
      </c>
      <c r="H68" s="10">
        <f>B68/$B$14</f>
        <v>9.0642247555708117E-3</v>
      </c>
    </row>
    <row r="69" spans="1:8" x14ac:dyDescent="0.2">
      <c r="A69" s="14" t="s">
        <v>79</v>
      </c>
      <c r="B69" s="2">
        <v>1326.7316363045684</v>
      </c>
      <c r="C69" s="2">
        <v>66.585215779460441</v>
      </c>
      <c r="D69" s="2">
        <v>1</v>
      </c>
      <c r="E69" s="2">
        <v>0</v>
      </c>
      <c r="F69" s="2">
        <v>1</v>
      </c>
      <c r="G69" s="2">
        <v>65.585215779460441</v>
      </c>
      <c r="H69" s="10">
        <f>B69/$B$15</f>
        <v>9.5295435115215783E-3</v>
      </c>
    </row>
    <row r="70" spans="1:8" x14ac:dyDescent="0.2">
      <c r="A70" s="14" t="s">
        <v>80</v>
      </c>
      <c r="B70" s="2">
        <v>1404.3993110584991</v>
      </c>
      <c r="C70" s="2">
        <v>77.667451144079223</v>
      </c>
      <c r="D70" s="2">
        <v>1</v>
      </c>
      <c r="E70" s="2">
        <v>0</v>
      </c>
      <c r="F70" s="2">
        <v>1</v>
      </c>
      <c r="G70" s="2">
        <v>76.667451144079223</v>
      </c>
      <c r="H70" s="10">
        <f>B70/$B$16</f>
        <v>9.9728686644025705E-3</v>
      </c>
    </row>
    <row r="71" spans="1:8" x14ac:dyDescent="0.2">
      <c r="A71" s="15" t="s">
        <v>74</v>
      </c>
      <c r="B71" s="7">
        <v>1466</v>
      </c>
      <c r="C71" s="7">
        <f>B71-B70</f>
        <v>61.600688941500948</v>
      </c>
      <c r="D71" s="7">
        <v>1</v>
      </c>
      <c r="E71" s="7">
        <v>0</v>
      </c>
      <c r="F71" s="7">
        <f>D71-E71</f>
        <v>1</v>
      </c>
      <c r="G71" s="7">
        <f>C71-F71</f>
        <v>60.600688941500948</v>
      </c>
      <c r="H71" s="16">
        <f>B71/$B$17</f>
        <v>1.0297765390345416E-2</v>
      </c>
    </row>
    <row r="72" spans="1:8" x14ac:dyDescent="0.2">
      <c r="A72" s="12" t="s">
        <v>85</v>
      </c>
      <c r="H72" s="10"/>
    </row>
    <row r="73" spans="1:8" x14ac:dyDescent="0.2">
      <c r="A73" s="9" t="s">
        <v>90</v>
      </c>
      <c r="B73" s="2">
        <v>957</v>
      </c>
      <c r="H73" s="10">
        <f>B73/$B$6</f>
        <v>8.755477891732158E-3</v>
      </c>
    </row>
    <row r="74" spans="1:8" x14ac:dyDescent="0.2">
      <c r="A74" s="14" t="s">
        <v>81</v>
      </c>
      <c r="B74" s="2">
        <v>967.58561896152321</v>
      </c>
      <c r="C74" s="2">
        <f>B74-B73</f>
        <v>10.58561896152321</v>
      </c>
      <c r="D74" s="2">
        <v>0</v>
      </c>
      <c r="E74" s="2">
        <v>2</v>
      </c>
      <c r="F74" s="2">
        <f>D74-E74</f>
        <v>-2</v>
      </c>
      <c r="G74" s="2">
        <f>C74-F74</f>
        <v>12.58561896152321</v>
      </c>
      <c r="H74" s="10">
        <f>B74/$B$7</f>
        <v>8.7903194120457408E-3</v>
      </c>
    </row>
    <row r="75" spans="1:8" x14ac:dyDescent="0.2">
      <c r="A75" s="14" t="s">
        <v>82</v>
      </c>
      <c r="B75" s="2">
        <v>1028.213084635702</v>
      </c>
      <c r="C75" s="2">
        <v>60.300746674558241</v>
      </c>
      <c r="D75" s="2">
        <v>5</v>
      </c>
      <c r="E75" s="2">
        <v>0</v>
      </c>
      <c r="F75" s="2">
        <v>5</v>
      </c>
      <c r="G75" s="2">
        <v>55.300746674558241</v>
      </c>
      <c r="H75" s="10">
        <f>B75/$B$8</f>
        <v>8.9246086279582849E-3</v>
      </c>
    </row>
    <row r="76" spans="1:8" x14ac:dyDescent="0.2">
      <c r="A76" s="14" t="s">
        <v>83</v>
      </c>
      <c r="B76" s="2">
        <v>1111.3900921822928</v>
      </c>
      <c r="C76" s="2">
        <v>83.383793750393352</v>
      </c>
      <c r="D76" s="2">
        <v>2</v>
      </c>
      <c r="E76" s="2">
        <v>1</v>
      </c>
      <c r="F76" s="2">
        <v>1</v>
      </c>
      <c r="G76" s="2">
        <v>82.383793750393352</v>
      </c>
      <c r="H76" s="10">
        <f>B76/$B$9</f>
        <v>9.0512924079086936E-3</v>
      </c>
    </row>
    <row r="77" spans="1:8" x14ac:dyDescent="0.2">
      <c r="A77" s="14" t="s">
        <v>84</v>
      </c>
      <c r="B77" s="2">
        <v>1193.7797763613996</v>
      </c>
      <c r="C77" s="2">
        <v>82.565369641004963</v>
      </c>
      <c r="D77" s="2">
        <v>5</v>
      </c>
      <c r="E77" s="2">
        <v>0</v>
      </c>
      <c r="F77" s="2">
        <v>5</v>
      </c>
      <c r="G77" s="2">
        <v>77.565369641004963</v>
      </c>
      <c r="H77" s="10">
        <f>B77/$B$10</f>
        <v>9.1709990578509419E-3</v>
      </c>
    </row>
    <row r="78" spans="1:8" x14ac:dyDescent="0.2">
      <c r="A78" s="14" t="s">
        <v>75</v>
      </c>
      <c r="B78" s="2">
        <v>1239.6290538068388</v>
      </c>
      <c r="C78" s="2">
        <v>45.388574973568893</v>
      </c>
      <c r="D78" s="2">
        <v>2</v>
      </c>
      <c r="E78" s="2">
        <v>0</v>
      </c>
      <c r="F78" s="2">
        <v>2</v>
      </c>
      <c r="G78" s="2">
        <v>43.388574973568893</v>
      </c>
      <c r="H78" s="10">
        <f>B78/$B$11</f>
        <v>9.2842895303802391E-3</v>
      </c>
    </row>
    <row r="79" spans="1:8" x14ac:dyDescent="0.2">
      <c r="A79" s="14" t="s">
        <v>76</v>
      </c>
      <c r="B79" s="2">
        <v>1278.9852800735605</v>
      </c>
      <c r="C79" s="2">
        <v>39.692286093443045</v>
      </c>
      <c r="D79" s="2">
        <v>6</v>
      </c>
      <c r="E79" s="2">
        <v>0</v>
      </c>
      <c r="F79" s="2">
        <v>6</v>
      </c>
      <c r="G79" s="2">
        <v>33.692286093443045</v>
      </c>
      <c r="H79" s="10">
        <f>B79/$B$12</f>
        <v>9.3916662143847668E-3</v>
      </c>
    </row>
    <row r="80" spans="1:8" x14ac:dyDescent="0.2">
      <c r="A80" s="14" t="s">
        <v>77</v>
      </c>
      <c r="B80" s="2">
        <v>1311.3102840159686</v>
      </c>
      <c r="C80" s="2">
        <v>31.918512526799532</v>
      </c>
      <c r="D80" s="2">
        <v>2</v>
      </c>
      <c r="E80" s="2">
        <v>1</v>
      </c>
      <c r="F80" s="2">
        <v>1</v>
      </c>
      <c r="G80" s="2">
        <v>30.918512526799532</v>
      </c>
      <c r="H80" s="10">
        <f>B80/$B$13</f>
        <v>9.4935803832440543E-3</v>
      </c>
    </row>
    <row r="81" spans="1:11" x14ac:dyDescent="0.2">
      <c r="A81" s="14" t="s">
        <v>78</v>
      </c>
      <c r="B81" s="2">
        <v>1333.3203076973646</v>
      </c>
      <c r="C81" s="2">
        <v>22.007505369462933</v>
      </c>
      <c r="D81" s="2">
        <v>5</v>
      </c>
      <c r="E81" s="2">
        <v>0</v>
      </c>
      <c r="F81" s="2">
        <v>5</v>
      </c>
      <c r="G81" s="2">
        <v>17.007505369462933</v>
      </c>
      <c r="H81" s="10">
        <f>B81/$B$14</f>
        <v>9.5904385344997654E-3</v>
      </c>
    </row>
    <row r="82" spans="1:11" x14ac:dyDescent="0.2">
      <c r="A82" s="14" t="s">
        <v>79</v>
      </c>
      <c r="B82" s="2">
        <v>1348.0417069675157</v>
      </c>
      <c r="C82" s="2">
        <v>14.748050692445531</v>
      </c>
      <c r="D82" s="2">
        <v>6</v>
      </c>
      <c r="E82" s="2">
        <v>0</v>
      </c>
      <c r="F82" s="2">
        <v>6</v>
      </c>
      <c r="G82" s="2">
        <v>8.7480506924455312</v>
      </c>
      <c r="H82" s="10">
        <f>B82/$B$15</f>
        <v>9.6826078088212142E-3</v>
      </c>
    </row>
    <row r="83" spans="1:11" x14ac:dyDescent="0.2">
      <c r="A83" s="14" t="s">
        <v>80</v>
      </c>
      <c r="B83" s="2">
        <v>1375.8901754474464</v>
      </c>
      <c r="C83" s="2">
        <v>27.856219205440993</v>
      </c>
      <c r="D83" s="2">
        <v>9</v>
      </c>
      <c r="E83" s="2">
        <v>0</v>
      </c>
      <c r="F83" s="2">
        <v>9</v>
      </c>
      <c r="G83" s="2">
        <v>18.856219205440993</v>
      </c>
      <c r="H83" s="10">
        <f>B83/$B$16</f>
        <v>9.7704206405777941E-3</v>
      </c>
    </row>
    <row r="84" spans="1:11" x14ac:dyDescent="0.2">
      <c r="A84" s="15" t="s">
        <v>74</v>
      </c>
      <c r="B84" s="7">
        <v>1397</v>
      </c>
      <c r="C84" s="7">
        <f>B84-B83</f>
        <v>21.109824552553619</v>
      </c>
      <c r="D84" s="7">
        <v>2</v>
      </c>
      <c r="E84" s="7">
        <v>1</v>
      </c>
      <c r="F84" s="7">
        <f>D84-E84</f>
        <v>1</v>
      </c>
      <c r="G84" s="7">
        <f>C84-F84</f>
        <v>20.109824552553619</v>
      </c>
      <c r="H84" s="16">
        <f>B84/$B$17</f>
        <v>9.8130820261340696E-3</v>
      </c>
    </row>
    <row r="85" spans="1:11" x14ac:dyDescent="0.2">
      <c r="A85" s="12" t="s">
        <v>94</v>
      </c>
      <c r="H85" s="10"/>
    </row>
    <row r="86" spans="1:11" x14ac:dyDescent="0.2">
      <c r="A86" s="13" t="s">
        <v>73</v>
      </c>
      <c r="B86" s="2">
        <v>31855</v>
      </c>
      <c r="H86" s="10">
        <f>B86/$B$6</f>
        <v>0.29143756347035304</v>
      </c>
      <c r="K86" s="38"/>
    </row>
    <row r="87" spans="1:11" x14ac:dyDescent="0.2">
      <c r="A87" s="14" t="s">
        <v>81</v>
      </c>
      <c r="B87" s="2">
        <v>31773.392362294773</v>
      </c>
      <c r="C87" s="2">
        <f>B87-B86</f>
        <v>-81.607637705226807</v>
      </c>
      <c r="D87" s="2">
        <v>102</v>
      </c>
      <c r="E87" s="2">
        <v>100</v>
      </c>
      <c r="F87" s="2">
        <f>D87-E87</f>
        <v>2</v>
      </c>
      <c r="G87" s="2">
        <f>C87-F87</f>
        <v>-83.607637705226807</v>
      </c>
      <c r="H87" s="10">
        <f>B87/$B$7</f>
        <v>0.28865483549516474</v>
      </c>
    </row>
    <row r="88" spans="1:11" x14ac:dyDescent="0.2">
      <c r="A88" s="14" t="s">
        <v>82</v>
      </c>
      <c r="B88" s="2">
        <v>32020.524502821176</v>
      </c>
      <c r="C88" s="2">
        <v>236.56989136540142</v>
      </c>
      <c r="D88" s="2">
        <v>437</v>
      </c>
      <c r="E88" s="2">
        <v>465</v>
      </c>
      <c r="F88" s="2">
        <v>-28</v>
      </c>
      <c r="G88" s="2">
        <v>264.56989136540142</v>
      </c>
      <c r="H88" s="10">
        <f>B88/$B$8</f>
        <v>0.27792940346686668</v>
      </c>
    </row>
    <row r="89" spans="1:11" x14ac:dyDescent="0.2">
      <c r="A89" s="14" t="s">
        <v>83</v>
      </c>
      <c r="B89" s="2">
        <v>32884.026623205813</v>
      </c>
      <c r="C89" s="2">
        <v>869.77308066577098</v>
      </c>
      <c r="D89" s="2">
        <v>410</v>
      </c>
      <c r="E89" s="2">
        <v>404</v>
      </c>
      <c r="F89" s="2">
        <v>6</v>
      </c>
      <c r="G89" s="2">
        <v>863.77308066577098</v>
      </c>
      <c r="H89" s="10">
        <f>B89/$B$9</f>
        <v>0.2678114035834594</v>
      </c>
    </row>
    <row r="90" spans="1:11" x14ac:dyDescent="0.2">
      <c r="A90" s="14" t="s">
        <v>84</v>
      </c>
      <c r="B90" s="2">
        <v>33616.229407480881</v>
      </c>
      <c r="C90" s="2">
        <v>736.99481771248247</v>
      </c>
      <c r="D90" s="2">
        <v>396</v>
      </c>
      <c r="E90" s="2">
        <v>412</v>
      </c>
      <c r="F90" s="2">
        <v>-16</v>
      </c>
      <c r="G90" s="2">
        <v>752.99481771248247</v>
      </c>
      <c r="H90" s="10">
        <f>B90/$B$10</f>
        <v>0.25825065420707599</v>
      </c>
    </row>
    <row r="91" spans="1:11" x14ac:dyDescent="0.2">
      <c r="A91" s="14" t="s">
        <v>75</v>
      </c>
      <c r="B91" s="2">
        <v>33273.248982010955</v>
      </c>
      <c r="C91" s="2">
        <v>-355.72104045901506</v>
      </c>
      <c r="D91" s="2">
        <v>373</v>
      </c>
      <c r="E91" s="2">
        <v>440</v>
      </c>
      <c r="F91" s="2">
        <v>-67</v>
      </c>
      <c r="G91" s="2">
        <v>-288.72104045901506</v>
      </c>
      <c r="H91" s="10">
        <f>B91/$B$11</f>
        <v>0.2492023530884066</v>
      </c>
    </row>
    <row r="92" spans="1:11" x14ac:dyDescent="0.2">
      <c r="A92" s="14" t="s">
        <v>76</v>
      </c>
      <c r="B92" s="2">
        <v>32769.221674754983</v>
      </c>
      <c r="C92" s="2">
        <v>-495.20181416629202</v>
      </c>
      <c r="D92" s="2">
        <v>354</v>
      </c>
      <c r="E92" s="2">
        <v>407</v>
      </c>
      <c r="F92" s="2">
        <v>-53</v>
      </c>
      <c r="G92" s="2">
        <v>-442.20181416629202</v>
      </c>
      <c r="H92" s="10">
        <f>B92/$B$12</f>
        <v>0.24062637535342143</v>
      </c>
    </row>
    <row r="93" spans="1:11" x14ac:dyDescent="0.2">
      <c r="A93" s="14" t="s">
        <v>77</v>
      </c>
      <c r="B93" s="2">
        <v>32112.454972378826</v>
      </c>
      <c r="C93" s="2">
        <v>-666.90200440153058</v>
      </c>
      <c r="D93" s="2">
        <v>332</v>
      </c>
      <c r="E93" s="2">
        <v>408</v>
      </c>
      <c r="F93" s="2">
        <v>-76</v>
      </c>
      <c r="G93" s="2">
        <v>-590.90200440153058</v>
      </c>
      <c r="H93" s="10">
        <f>B93/$B$13</f>
        <v>0.23248667862950365</v>
      </c>
    </row>
    <row r="94" spans="1:11" x14ac:dyDescent="0.2">
      <c r="A94" s="14" t="s">
        <v>78</v>
      </c>
      <c r="B94" s="2">
        <v>31246.204263075702</v>
      </c>
      <c r="C94" s="2">
        <v>-866.04957637316329</v>
      </c>
      <c r="D94" s="2">
        <v>294</v>
      </c>
      <c r="E94" s="2">
        <v>365</v>
      </c>
      <c r="F94" s="2">
        <v>-71</v>
      </c>
      <c r="G94" s="2">
        <v>-795.04957637316329</v>
      </c>
      <c r="H94" s="10">
        <f>B94/$B$14</f>
        <v>0.22475079670763523</v>
      </c>
    </row>
    <row r="95" spans="1:11" x14ac:dyDescent="0.2">
      <c r="A95" s="14" t="s">
        <v>79</v>
      </c>
      <c r="B95" s="2">
        <v>30265.605374509065</v>
      </c>
      <c r="C95" s="2">
        <v>-979.7553242072463</v>
      </c>
      <c r="D95" s="2">
        <v>279</v>
      </c>
      <c r="E95" s="2">
        <v>382</v>
      </c>
      <c r="F95" s="2">
        <v>-103</v>
      </c>
      <c r="G95" s="2">
        <v>-876.7553242072463</v>
      </c>
      <c r="H95" s="10">
        <f>B95/$B$15</f>
        <v>0.21738940673961249</v>
      </c>
    </row>
    <row r="96" spans="1:11" x14ac:dyDescent="0.2">
      <c r="A96" s="14" t="s">
        <v>80</v>
      </c>
      <c r="B96" s="2">
        <v>29625.563130072529</v>
      </c>
      <c r="C96" s="2">
        <v>-639.67055915323726</v>
      </c>
      <c r="D96" s="30">
        <v>814</v>
      </c>
      <c r="E96" s="2">
        <v>416</v>
      </c>
      <c r="F96" s="2">
        <v>398</v>
      </c>
      <c r="G96" s="2">
        <v>-1037.6705591532373</v>
      </c>
      <c r="H96" s="10">
        <f>B96/$B$16</f>
        <v>0.21037595780540344</v>
      </c>
    </row>
    <row r="97" spans="1:11" x14ac:dyDescent="0.2">
      <c r="A97" s="15" t="s">
        <v>74</v>
      </c>
      <c r="B97" s="7">
        <v>29227</v>
      </c>
      <c r="C97" s="7">
        <f>B97-B96</f>
        <v>-398.56313007252902</v>
      </c>
      <c r="D97" s="7">
        <v>237</v>
      </c>
      <c r="E97" s="7">
        <v>286</v>
      </c>
      <c r="F97" s="7">
        <f>D97-E97</f>
        <v>-49</v>
      </c>
      <c r="G97" s="7">
        <f>C97-F97</f>
        <v>-349.56313007252902</v>
      </c>
      <c r="H97" s="16">
        <f>B97/$B$17</f>
        <v>0.20530203892471044</v>
      </c>
      <c r="J97" s="38"/>
      <c r="K97" s="38"/>
    </row>
    <row r="98" spans="1:11" x14ac:dyDescent="0.2">
      <c r="A98" s="12" t="s">
        <v>95</v>
      </c>
      <c r="H98" s="10"/>
      <c r="J98" s="38"/>
    </row>
    <row r="99" spans="1:11" x14ac:dyDescent="0.2">
      <c r="A99" s="17" t="s">
        <v>96</v>
      </c>
      <c r="B99" s="2">
        <v>2292</v>
      </c>
      <c r="H99" s="10">
        <f>B99/$B$6</f>
        <v>2.0969232317502723E-2</v>
      </c>
    </row>
    <row r="100" spans="1:11" x14ac:dyDescent="0.2">
      <c r="A100" s="14" t="s">
        <v>81</v>
      </c>
      <c r="B100" s="2">
        <v>2365.8244817056002</v>
      </c>
      <c r="C100" s="2">
        <f>B100-B99</f>
        <v>73.824481705600192</v>
      </c>
      <c r="D100" s="2">
        <v>7</v>
      </c>
      <c r="E100" s="2">
        <v>9</v>
      </c>
      <c r="F100" s="2">
        <f>D100-E100</f>
        <v>-2</v>
      </c>
      <c r="G100" s="2">
        <f>C100-F100</f>
        <v>75.824481705600192</v>
      </c>
      <c r="H100" s="10">
        <f>B100/$B$7</f>
        <v>2.149303633651543E-2</v>
      </c>
    </row>
    <row r="101" spans="1:11" x14ac:dyDescent="0.2">
      <c r="A101" s="14" t="s">
        <v>82</v>
      </c>
      <c r="B101" s="2">
        <v>2708.8326577802409</v>
      </c>
      <c r="C101" s="2">
        <v>342.19072592943712</v>
      </c>
      <c r="D101" s="2">
        <v>44</v>
      </c>
      <c r="E101" s="2">
        <v>43</v>
      </c>
      <c r="F101" s="2">
        <v>1</v>
      </c>
      <c r="G101" s="2">
        <v>341.19072592943712</v>
      </c>
      <c r="H101" s="10">
        <f>B101/$B$8</f>
        <v>2.3511927314060644E-2</v>
      </c>
    </row>
    <row r="102" spans="1:11" x14ac:dyDescent="0.2">
      <c r="A102" s="14" t="s">
        <v>83</v>
      </c>
      <c r="B102" s="2">
        <v>3120.8386122726351</v>
      </c>
      <c r="C102" s="2">
        <v>412.56958343975657</v>
      </c>
      <c r="D102" s="2">
        <v>32</v>
      </c>
      <c r="E102" s="2">
        <v>40</v>
      </c>
      <c r="F102" s="2">
        <v>-8</v>
      </c>
      <c r="G102" s="2">
        <v>420.56958343975657</v>
      </c>
      <c r="H102" s="10">
        <f>B102/$B$9</f>
        <v>2.5416478908953925E-2</v>
      </c>
    </row>
    <row r="103" spans="1:11" x14ac:dyDescent="0.2">
      <c r="A103" s="14" t="s">
        <v>84</v>
      </c>
      <c r="B103" s="2">
        <v>3542.6973386683612</v>
      </c>
      <c r="C103" s="2">
        <v>422.39742889617946</v>
      </c>
      <c r="D103" s="2">
        <v>38</v>
      </c>
      <c r="E103" s="2">
        <v>22</v>
      </c>
      <c r="F103" s="2">
        <v>16</v>
      </c>
      <c r="G103" s="2">
        <v>406.39742889617946</v>
      </c>
      <c r="H103" s="10">
        <f>B103/$B$10</f>
        <v>2.7216137011641484E-2</v>
      </c>
    </row>
    <row r="104" spans="1:11" x14ac:dyDescent="0.2">
      <c r="A104" s="14" t="s">
        <v>75</v>
      </c>
      <c r="B104" s="2">
        <v>3861.2806803506219</v>
      </c>
      <c r="C104" s="2">
        <v>317.19017407125421</v>
      </c>
      <c r="D104" s="2">
        <v>40</v>
      </c>
      <c r="E104" s="2">
        <v>20</v>
      </c>
      <c r="F104" s="2">
        <v>20</v>
      </c>
      <c r="G104" s="2">
        <v>297.19017407125421</v>
      </c>
      <c r="H104" s="10">
        <f>B104/$B$11</f>
        <v>2.8919334928741398E-2</v>
      </c>
    </row>
    <row r="105" spans="1:11" x14ac:dyDescent="0.2">
      <c r="A105" s="14" t="s">
        <v>76</v>
      </c>
      <c r="B105" s="2">
        <v>4158.1607249815133</v>
      </c>
      <c r="C105" s="2">
        <v>297.94858362847526</v>
      </c>
      <c r="D105" s="2">
        <v>32</v>
      </c>
      <c r="E105" s="2">
        <v>27</v>
      </c>
      <c r="F105" s="2">
        <v>5</v>
      </c>
      <c r="G105" s="2">
        <v>292.94858362847526</v>
      </c>
      <c r="H105" s="10">
        <f>B105/$B$12</f>
        <v>3.0533625525810962E-2</v>
      </c>
    </row>
    <row r="106" spans="1:11" x14ac:dyDescent="0.2">
      <c r="A106" s="14" t="s">
        <v>77</v>
      </c>
      <c r="B106" s="2">
        <v>4429.1197519347243</v>
      </c>
      <c r="C106" s="2">
        <v>269.60624469599861</v>
      </c>
      <c r="D106" s="2">
        <v>29</v>
      </c>
      <c r="E106" s="2">
        <v>34</v>
      </c>
      <c r="F106" s="2">
        <v>-5</v>
      </c>
      <c r="G106" s="2">
        <v>274.60624469599861</v>
      </c>
      <c r="H106" s="10">
        <f>B106/$B$13</f>
        <v>3.2065793202834536E-2</v>
      </c>
    </row>
    <row r="107" spans="1:11" x14ac:dyDescent="0.2">
      <c r="A107" s="14" t="s">
        <v>78</v>
      </c>
      <c r="B107" s="2">
        <v>4660.4225100653348</v>
      </c>
      <c r="C107" s="2">
        <v>231.26489807457438</v>
      </c>
      <c r="D107" s="2">
        <v>29</v>
      </c>
      <c r="E107" s="2">
        <v>31</v>
      </c>
      <c r="F107" s="2">
        <v>-2</v>
      </c>
      <c r="G107" s="2">
        <v>233.26489807457438</v>
      </c>
      <c r="H107" s="10">
        <f>B107/$B$14</f>
        <v>3.3521949204216001E-2</v>
      </c>
    </row>
    <row r="108" spans="1:11" x14ac:dyDescent="0.2">
      <c r="A108" s="14" t="s">
        <v>79</v>
      </c>
      <c r="B108" s="2">
        <v>4859.9426168083592</v>
      </c>
      <c r="C108" s="2">
        <v>199.5888023213347</v>
      </c>
      <c r="D108" s="2">
        <v>31</v>
      </c>
      <c r="E108" s="2">
        <v>26</v>
      </c>
      <c r="F108" s="2">
        <v>5</v>
      </c>
      <c r="G108" s="2">
        <v>194.5888023213347</v>
      </c>
      <c r="H108" s="10">
        <f>B108/$B$15</f>
        <v>3.4907613086978158E-2</v>
      </c>
    </row>
    <row r="109" spans="1:11" x14ac:dyDescent="0.2">
      <c r="A109" s="14" t="s">
        <v>80</v>
      </c>
      <c r="B109" s="2">
        <v>5101.6688065097214</v>
      </c>
      <c r="C109" s="2">
        <v>241.73205358434825</v>
      </c>
      <c r="D109" s="2">
        <v>25</v>
      </c>
      <c r="E109" s="2">
        <v>24</v>
      </c>
      <c r="F109" s="2">
        <v>1</v>
      </c>
      <c r="G109" s="2">
        <v>240.73205358434825</v>
      </c>
      <c r="H109" s="10">
        <f>B109/$B$16</f>
        <v>3.6227782637014955E-2</v>
      </c>
    </row>
    <row r="110" spans="1:11" x14ac:dyDescent="0.2">
      <c r="A110" s="15" t="s">
        <v>74</v>
      </c>
      <c r="B110" s="7">
        <v>5286</v>
      </c>
      <c r="C110" s="7">
        <f>B110-B109</f>
        <v>184.33119349027857</v>
      </c>
      <c r="D110" s="7">
        <v>16</v>
      </c>
      <c r="E110" s="7">
        <v>24</v>
      </c>
      <c r="F110" s="7">
        <f>D110-E110</f>
        <v>-8</v>
      </c>
      <c r="G110" s="7">
        <f>C110-F110</f>
        <v>192.33119349027857</v>
      </c>
      <c r="H110" s="16">
        <f>B110/$B$17</f>
        <v>3.7130960336538794E-2</v>
      </c>
      <c r="I110" s="38"/>
      <c r="K110" s="38"/>
    </row>
    <row r="111" spans="1:11" x14ac:dyDescent="0.2">
      <c r="A111" s="23"/>
      <c r="B111" s="24"/>
      <c r="C111" s="24"/>
      <c r="D111" s="24"/>
      <c r="E111" s="24"/>
      <c r="F111" s="24"/>
      <c r="G111" s="24"/>
      <c r="H111" s="22"/>
    </row>
    <row r="112" spans="1:11" x14ac:dyDescent="0.2">
      <c r="A112" s="1"/>
    </row>
    <row r="113" spans="1:11" x14ac:dyDescent="0.2">
      <c r="A113" s="12" t="s">
        <v>98</v>
      </c>
      <c r="H113" s="10"/>
    </row>
    <row r="114" spans="1:11" x14ac:dyDescent="0.2">
      <c r="A114" s="9" t="s">
        <v>97</v>
      </c>
      <c r="B114" s="2">
        <v>1574</v>
      </c>
      <c r="H114" s="10">
        <f>B114/$B$6</f>
        <v>1.4400336678773685E-2</v>
      </c>
    </row>
    <row r="115" spans="1:11" x14ac:dyDescent="0.2">
      <c r="A115" s="14" t="s">
        <v>81</v>
      </c>
      <c r="B115" s="2">
        <v>1587.9147868884641</v>
      </c>
      <c r="C115" s="2">
        <f>B115-B114</f>
        <v>13.91478688846405</v>
      </c>
      <c r="D115" s="2">
        <v>1</v>
      </c>
      <c r="E115" s="2">
        <v>7</v>
      </c>
      <c r="F115" s="2">
        <f>D115-E115</f>
        <v>-6</v>
      </c>
      <c r="G115" s="2">
        <f>C115-F115</f>
        <v>19.91478688846405</v>
      </c>
      <c r="H115" s="10">
        <f>B115/$B$7</f>
        <v>1.4425884285920959E-2</v>
      </c>
    </row>
    <row r="116" spans="1:11" x14ac:dyDescent="0.2">
      <c r="A116" s="14" t="s">
        <v>82</v>
      </c>
      <c r="B116" s="2">
        <v>1673.3651290913494</v>
      </c>
      <c r="C116" s="2">
        <v>84.915501338418835</v>
      </c>
      <c r="D116" s="2">
        <v>1</v>
      </c>
      <c r="E116" s="2">
        <v>11</v>
      </c>
      <c r="F116" s="2">
        <v>-10</v>
      </c>
      <c r="G116" s="2">
        <v>94.915501338418835</v>
      </c>
      <c r="H116" s="10">
        <f>B116/$B$8</f>
        <v>1.4524352093908998E-2</v>
      </c>
    </row>
    <row r="117" spans="1:11" x14ac:dyDescent="0.2">
      <c r="A117" s="14" t="s">
        <v>83</v>
      </c>
      <c r="B117" s="2">
        <v>1794.8220583315842</v>
      </c>
      <c r="C117" s="2">
        <v>121.792104031696</v>
      </c>
      <c r="D117" s="2">
        <v>6</v>
      </c>
      <c r="E117" s="2">
        <v>9</v>
      </c>
      <c r="F117" s="2">
        <v>-3</v>
      </c>
      <c r="G117" s="2">
        <v>124.792104031696</v>
      </c>
      <c r="H117" s="10">
        <f>B117/$B$9</f>
        <v>1.4617243202361664E-2</v>
      </c>
    </row>
    <row r="118" spans="1:11" x14ac:dyDescent="0.2">
      <c r="A118" s="14" t="s">
        <v>84</v>
      </c>
      <c r="B118" s="2">
        <v>1914.1375294024942</v>
      </c>
      <c r="C118" s="2">
        <v>119.59591972033149</v>
      </c>
      <c r="D118" s="2">
        <v>6</v>
      </c>
      <c r="E118" s="2">
        <v>7</v>
      </c>
      <c r="F118" s="2">
        <v>-1</v>
      </c>
      <c r="G118" s="2">
        <v>120.59591972033149</v>
      </c>
      <c r="H118" s="10">
        <f>B118/$B$10</f>
        <v>1.4705018317744577E-2</v>
      </c>
    </row>
    <row r="119" spans="1:11" x14ac:dyDescent="0.2">
      <c r="A119" s="14" t="s">
        <v>75</v>
      </c>
      <c r="B119" s="2">
        <v>1974.4908230866843</v>
      </c>
      <c r="C119" s="2">
        <v>59.616464429908774</v>
      </c>
      <c r="D119" s="2">
        <v>3</v>
      </c>
      <c r="E119" s="2">
        <v>7</v>
      </c>
      <c r="F119" s="2">
        <v>-4</v>
      </c>
      <c r="G119" s="2">
        <v>63.616464429908774</v>
      </c>
      <c r="H119" s="10">
        <f>B119/$B$11</f>
        <v>1.4788088759552459E-2</v>
      </c>
    </row>
    <row r="120" spans="1:11" x14ac:dyDescent="0.2">
      <c r="A120" s="14" t="s">
        <v>76</v>
      </c>
      <c r="B120" s="2">
        <v>2024.6085437175084</v>
      </c>
      <c r="C120" s="2">
        <v>50.651430306646034</v>
      </c>
      <c r="D120" s="2">
        <v>2</v>
      </c>
      <c r="E120" s="2">
        <v>8</v>
      </c>
      <c r="F120" s="2">
        <v>-6</v>
      </c>
      <c r="G120" s="2">
        <v>56.651430306646034</v>
      </c>
      <c r="H120" s="10">
        <f>B120/$B$12</f>
        <v>1.4866822905337002E-2</v>
      </c>
    </row>
    <row r="121" spans="1:11" x14ac:dyDescent="0.2">
      <c r="A121" s="14" t="s">
        <v>77</v>
      </c>
      <c r="B121" s="2">
        <v>2063.8167634995762</v>
      </c>
      <c r="C121" s="2">
        <v>38.567003449722506</v>
      </c>
      <c r="D121" s="2">
        <v>4</v>
      </c>
      <c r="E121" s="2">
        <v>7</v>
      </c>
      <c r="F121" s="2">
        <v>-3</v>
      </c>
      <c r="G121" s="2">
        <v>41.567003449722506</v>
      </c>
      <c r="H121" s="10">
        <f>B121/$B$13</f>
        <v>1.4941551652111664E-2</v>
      </c>
    </row>
    <row r="122" spans="1:11" x14ac:dyDescent="0.2">
      <c r="A122" s="14" t="s">
        <v>78</v>
      </c>
      <c r="B122" s="2">
        <v>2087.1379829244906</v>
      </c>
      <c r="C122" s="2">
        <v>23.319372868180835</v>
      </c>
      <c r="D122" s="2">
        <v>3</v>
      </c>
      <c r="E122" s="2">
        <v>7</v>
      </c>
      <c r="F122" s="2">
        <v>-4</v>
      </c>
      <c r="G122" s="2">
        <v>27.319372868180835</v>
      </c>
      <c r="H122" s="10">
        <f>B122/$B$14</f>
        <v>1.5012573064926633E-2</v>
      </c>
    </row>
    <row r="123" spans="1:11" x14ac:dyDescent="0.2">
      <c r="A123" s="14" t="s">
        <v>79</v>
      </c>
      <c r="B123" s="2">
        <v>2099.5046075626874</v>
      </c>
      <c r="C123" s="2">
        <v>12.410107941827391</v>
      </c>
      <c r="D123" s="2">
        <v>6</v>
      </c>
      <c r="E123" s="2">
        <v>12</v>
      </c>
      <c r="F123" s="2">
        <v>-6</v>
      </c>
      <c r="G123" s="2">
        <v>18.410107941827391</v>
      </c>
      <c r="H123" s="10">
        <f>B123/$B$15</f>
        <v>1.5080156350334986E-2</v>
      </c>
    </row>
    <row r="124" spans="1:11" x14ac:dyDescent="0.2">
      <c r="A124" s="14" t="s">
        <v>80</v>
      </c>
      <c r="B124" s="2">
        <v>2132.6851535096612</v>
      </c>
      <c r="C124" s="2">
        <v>33.194209547170431</v>
      </c>
      <c r="D124" s="2">
        <v>4</v>
      </c>
      <c r="E124" s="2">
        <v>3</v>
      </c>
      <c r="F124" s="2">
        <v>1</v>
      </c>
      <c r="G124" s="2">
        <v>32.194209547170431</v>
      </c>
      <c r="H124" s="10">
        <f>B124/$B$16</f>
        <v>1.5144545266433234E-2</v>
      </c>
    </row>
    <row r="125" spans="1:11" x14ac:dyDescent="0.2">
      <c r="A125" s="15" t="s">
        <v>74</v>
      </c>
      <c r="B125" s="7">
        <v>2165</v>
      </c>
      <c r="C125" s="7">
        <f>B125-B124</f>
        <v>32.314846490338823</v>
      </c>
      <c r="D125" s="7">
        <v>3</v>
      </c>
      <c r="E125" s="7">
        <v>4</v>
      </c>
      <c r="F125" s="7">
        <f>D125-E125</f>
        <v>-1</v>
      </c>
      <c r="G125" s="7">
        <f>C125-F125</f>
        <v>33.314846490338823</v>
      </c>
      <c r="H125" s="16">
        <f>B125/$B$17</f>
        <v>1.5207818601703837E-2</v>
      </c>
      <c r="J125" s="38"/>
      <c r="K125" s="38"/>
    </row>
    <row r="126" spans="1:11" x14ac:dyDescent="0.2">
      <c r="A126" s="12" t="s">
        <v>99</v>
      </c>
      <c r="H126" s="10"/>
    </row>
    <row r="127" spans="1:11" x14ac:dyDescent="0.2">
      <c r="A127" s="9" t="s">
        <v>100</v>
      </c>
      <c r="B127" s="2">
        <v>1647</v>
      </c>
      <c r="H127" s="10">
        <f>B127/$B$6</f>
        <v>1.5068204898310202E-2</v>
      </c>
      <c r="I127" s="38"/>
    </row>
    <row r="128" spans="1:11" x14ac:dyDescent="0.2">
      <c r="A128" s="14" t="s">
        <v>81</v>
      </c>
      <c r="B128" s="2">
        <v>1677.1728625625194</v>
      </c>
      <c r="C128" s="2">
        <f>B128-B127</f>
        <v>30.172862562519413</v>
      </c>
      <c r="D128" s="2">
        <v>6</v>
      </c>
      <c r="E128" s="2">
        <v>1</v>
      </c>
      <c r="F128" s="2">
        <f>D128-E128</f>
        <v>5</v>
      </c>
      <c r="G128" s="2">
        <f>C128-F128</f>
        <v>25.172862562519413</v>
      </c>
      <c r="H128" s="10">
        <f>B128/$B$7</f>
        <v>1.5236775828647265E-2</v>
      </c>
    </row>
    <row r="129" spans="1:12" x14ac:dyDescent="0.2">
      <c r="A129" s="14" t="s">
        <v>82</v>
      </c>
      <c r="B129" s="2">
        <v>1830.2991551775615</v>
      </c>
      <c r="C129" s="2">
        <v>152.55538498133728</v>
      </c>
      <c r="D129" s="2">
        <v>22</v>
      </c>
      <c r="E129" s="2">
        <v>14</v>
      </c>
      <c r="F129" s="2">
        <v>8</v>
      </c>
      <c r="G129" s="2">
        <v>144.55538498133728</v>
      </c>
      <c r="H129" s="10">
        <f>B129/$B$8</f>
        <v>1.5886496560029523E-2</v>
      </c>
    </row>
    <row r="130" spans="1:12" x14ac:dyDescent="0.2">
      <c r="A130" s="14" t="s">
        <v>83</v>
      </c>
      <c r="B130" s="2">
        <v>2025.9308469608141</v>
      </c>
      <c r="C130" s="2">
        <v>196.00443629166739</v>
      </c>
      <c r="D130" s="2">
        <v>21</v>
      </c>
      <c r="E130" s="2">
        <v>25</v>
      </c>
      <c r="F130" s="2">
        <v>-4</v>
      </c>
      <c r="G130" s="2">
        <v>200.00443629166739</v>
      </c>
      <c r="H130" s="10">
        <f>B130/$B$9</f>
        <v>1.6499420521230199E-2</v>
      </c>
    </row>
    <row r="131" spans="1:12" x14ac:dyDescent="0.2">
      <c r="A131" s="14" t="s">
        <v>84</v>
      </c>
      <c r="B131" s="2">
        <v>2223.1026685885031</v>
      </c>
      <c r="C131" s="2">
        <v>197.50326479686373</v>
      </c>
      <c r="D131" s="2">
        <v>26</v>
      </c>
      <c r="E131" s="2">
        <v>18</v>
      </c>
      <c r="F131" s="2">
        <v>8</v>
      </c>
      <c r="G131" s="2">
        <v>189.50326479686373</v>
      </c>
      <c r="H131" s="10">
        <f>B131/$B$10</f>
        <v>1.7078587594500247E-2</v>
      </c>
    </row>
    <row r="132" spans="1:12" x14ac:dyDescent="0.2">
      <c r="A132" s="14" t="s">
        <v>75</v>
      </c>
      <c r="B132" s="2">
        <v>2353.5009317216859</v>
      </c>
      <c r="C132" s="2">
        <v>129.53391939371068</v>
      </c>
      <c r="D132" s="2">
        <v>27</v>
      </c>
      <c r="E132" s="2">
        <v>20</v>
      </c>
      <c r="F132" s="2">
        <v>7</v>
      </c>
      <c r="G132" s="2">
        <v>122.53391939371068</v>
      </c>
      <c r="H132" s="10">
        <f>B132/$B$11</f>
        <v>1.7626711791742647E-2</v>
      </c>
    </row>
    <row r="133" spans="1:12" x14ac:dyDescent="0.2">
      <c r="A133" s="14" t="s">
        <v>76</v>
      </c>
      <c r="B133" s="2">
        <v>2471.2071931377909</v>
      </c>
      <c r="C133" s="2">
        <v>118.3496547444206</v>
      </c>
      <c r="D133" s="2">
        <v>16</v>
      </c>
      <c r="E133" s="2">
        <v>19</v>
      </c>
      <c r="F133" s="2">
        <v>-3</v>
      </c>
      <c r="G133" s="2">
        <v>121.3496547444206</v>
      </c>
      <c r="H133" s="10">
        <f>B133/$B$12</f>
        <v>1.8146223780778743E-2</v>
      </c>
    </row>
    <row r="134" spans="1:12" x14ac:dyDescent="0.2">
      <c r="A134" s="14" t="s">
        <v>77</v>
      </c>
      <c r="B134" s="2">
        <v>2574.5729078209247</v>
      </c>
      <c r="C134" s="2">
        <v>102.57260689890518</v>
      </c>
      <c r="D134" s="2">
        <v>24</v>
      </c>
      <c r="E134" s="2">
        <v>19</v>
      </c>
      <c r="F134" s="2">
        <v>5</v>
      </c>
      <c r="G134" s="2">
        <v>97.572606898905178</v>
      </c>
      <c r="H134" s="10">
        <f>B134/$B$13</f>
        <v>1.8639306921368348E-2</v>
      </c>
      <c r="I134" s="38"/>
    </row>
    <row r="135" spans="1:12" x14ac:dyDescent="0.2">
      <c r="A135" s="14" t="s">
        <v>78</v>
      </c>
      <c r="B135" s="2">
        <v>2656.4987894986452</v>
      </c>
      <c r="C135" s="2">
        <v>81.913697531289472</v>
      </c>
      <c r="D135" s="2">
        <v>28</v>
      </c>
      <c r="E135" s="2">
        <v>19</v>
      </c>
      <c r="F135" s="2">
        <v>9</v>
      </c>
      <c r="G135" s="2">
        <v>72.913697531289472</v>
      </c>
      <c r="H135" s="10">
        <f>B135/$B$14</f>
        <v>1.9107927937929918E-2</v>
      </c>
    </row>
    <row r="136" spans="1:12" x14ac:dyDescent="0.2">
      <c r="A136" s="14" t="s">
        <v>79</v>
      </c>
      <c r="B136" s="2">
        <v>2722.3474876181149</v>
      </c>
      <c r="C136" s="2">
        <v>65.895765393689544</v>
      </c>
      <c r="D136" s="2">
        <v>28</v>
      </c>
      <c r="E136" s="2">
        <v>14</v>
      </c>
      <c r="F136" s="2">
        <v>14</v>
      </c>
      <c r="G136" s="2">
        <v>51.895765393689544</v>
      </c>
      <c r="H136" s="10">
        <f>B136/$B$15</f>
        <v>1.9553863137686412E-2</v>
      </c>
    </row>
    <row r="137" spans="1:12" x14ac:dyDescent="0.2">
      <c r="A137" s="14" t="s">
        <v>80</v>
      </c>
      <c r="B137" s="2">
        <v>2813.4434361508656</v>
      </c>
      <c r="C137" s="2">
        <v>91.10615552487252</v>
      </c>
      <c r="D137" s="2">
        <v>28</v>
      </c>
      <c r="E137" s="2">
        <v>20</v>
      </c>
      <c r="F137" s="2">
        <v>8</v>
      </c>
      <c r="G137" s="2">
        <v>83.10615552487252</v>
      </c>
      <c r="H137" s="10">
        <f>B137/$B$16</f>
        <v>1.9978720911156388E-2</v>
      </c>
    </row>
    <row r="138" spans="1:12" ht="12" thickBot="1" x14ac:dyDescent="0.25">
      <c r="A138" s="11" t="s">
        <v>74</v>
      </c>
      <c r="B138" s="5">
        <v>2883</v>
      </c>
      <c r="C138" s="5">
        <f>B138-B137</f>
        <v>69.556563849134363</v>
      </c>
      <c r="D138" s="5">
        <v>26</v>
      </c>
      <c r="E138" s="5">
        <v>5</v>
      </c>
      <c r="F138" s="5">
        <f>D138-E138</f>
        <v>21</v>
      </c>
      <c r="G138" s="5">
        <f>C138-F138</f>
        <v>48.556563849134363</v>
      </c>
      <c r="H138" s="8">
        <f>B138/$B$17</f>
        <v>2.025133534813495E-2</v>
      </c>
      <c r="I138" s="39"/>
      <c r="J138" s="38"/>
      <c r="L138" s="38"/>
    </row>
  </sheetData>
  <mergeCells count="1">
    <mergeCell ref="A1:H2"/>
  </mergeCells>
  <phoneticPr fontId="0" type="noConversion"/>
  <pageMargins left="0.75" right="0.75" top="1" bottom="1" header="0.5" footer="0.5"/>
  <pageSetup orientation="portrait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8"/>
  <sheetViews>
    <sheetView workbookViewId="0">
      <selection activeCell="L93" sqref="L1:L65536"/>
    </sheetView>
  </sheetViews>
  <sheetFormatPr defaultRowHeight="11.25" x14ac:dyDescent="0.2"/>
  <cols>
    <col min="1" max="1" width="25.7109375" style="2" customWidth="1"/>
    <col min="2" max="3" width="9.7109375" style="2" customWidth="1"/>
    <col min="4" max="5" width="8.42578125" style="2" customWidth="1"/>
    <col min="6" max="7" width="9.7109375" style="2" customWidth="1"/>
    <col min="8" max="8" width="7.7109375" style="6" customWidth="1"/>
    <col min="9" max="16384" width="9.140625" style="2"/>
  </cols>
  <sheetData>
    <row r="1" spans="1:8" ht="12.75" customHeight="1" x14ac:dyDescent="0.2">
      <c r="A1" s="40" t="s">
        <v>87</v>
      </c>
      <c r="B1" s="41"/>
      <c r="C1" s="41"/>
      <c r="D1" s="41"/>
      <c r="E1" s="41"/>
      <c r="F1" s="41"/>
      <c r="G1" s="41"/>
      <c r="H1" s="42"/>
    </row>
    <row r="2" spans="1:8" ht="12.75" customHeight="1" thickBot="1" x14ac:dyDescent="0.25">
      <c r="A2" s="43"/>
      <c r="B2" s="44"/>
      <c r="C2" s="44"/>
      <c r="D2" s="44"/>
      <c r="E2" s="44"/>
      <c r="F2" s="44"/>
      <c r="G2" s="44"/>
      <c r="H2" s="45"/>
    </row>
    <row r="3" spans="1:8" x14ac:dyDescent="0.2">
      <c r="A3" s="9" t="s">
        <v>18</v>
      </c>
      <c r="C3" s="1" t="s">
        <v>62</v>
      </c>
      <c r="D3" s="3"/>
      <c r="E3" s="3"/>
      <c r="F3" s="1" t="s">
        <v>66</v>
      </c>
      <c r="G3" s="3" t="s">
        <v>68</v>
      </c>
      <c r="H3" s="19" t="s">
        <v>71</v>
      </c>
    </row>
    <row r="4" spans="1:8" ht="12" thickBot="1" x14ac:dyDescent="0.25">
      <c r="A4" s="18" t="s">
        <v>88</v>
      </c>
      <c r="B4" s="5" t="s">
        <v>64</v>
      </c>
      <c r="C4" s="4" t="s">
        <v>63</v>
      </c>
      <c r="D4" s="4" t="s">
        <v>65</v>
      </c>
      <c r="E4" s="4" t="s">
        <v>70</v>
      </c>
      <c r="F4" s="4" t="s">
        <v>67</v>
      </c>
      <c r="G4" s="5" t="s">
        <v>69</v>
      </c>
      <c r="H4" s="20" t="s">
        <v>72</v>
      </c>
    </row>
    <row r="5" spans="1:8" x14ac:dyDescent="0.2">
      <c r="A5" s="12" t="s">
        <v>2</v>
      </c>
      <c r="H5" s="10"/>
    </row>
    <row r="6" spans="1:8" x14ac:dyDescent="0.2">
      <c r="A6" s="13" t="s">
        <v>73</v>
      </c>
      <c r="B6" s="2">
        <f t="shared" ref="B6:B17" si="0">B32+B45+B60+B73+B86+B99+B114+B127</f>
        <v>18281</v>
      </c>
      <c r="H6" s="10"/>
    </row>
    <row r="7" spans="1:8" x14ac:dyDescent="0.2">
      <c r="A7" s="14" t="s">
        <v>81</v>
      </c>
      <c r="B7" s="2">
        <f t="shared" si="0"/>
        <v>18198</v>
      </c>
      <c r="C7" s="2">
        <f t="shared" ref="C7:G17" si="1">C33+C46+C61+C74+C87+C100+C115+C128</f>
        <v>-83.000000000001208</v>
      </c>
      <c r="D7" s="2">
        <f t="shared" si="1"/>
        <v>61</v>
      </c>
      <c r="E7" s="2">
        <f t="shared" si="1"/>
        <v>50</v>
      </c>
      <c r="F7" s="2">
        <f t="shared" si="1"/>
        <v>11</v>
      </c>
      <c r="G7" s="2">
        <f t="shared" si="1"/>
        <v>-94.000000000001208</v>
      </c>
      <c r="H7" s="10"/>
    </row>
    <row r="8" spans="1:8" x14ac:dyDescent="0.2">
      <c r="A8" s="14" t="s">
        <v>82</v>
      </c>
      <c r="B8" s="2">
        <f t="shared" si="0"/>
        <v>18298</v>
      </c>
      <c r="C8" s="2">
        <f t="shared" si="1"/>
        <v>99.999999999996817</v>
      </c>
      <c r="D8" s="2">
        <f t="shared" si="1"/>
        <v>254</v>
      </c>
      <c r="E8" s="2">
        <f t="shared" si="1"/>
        <v>191</v>
      </c>
      <c r="F8" s="2">
        <f t="shared" si="1"/>
        <v>63</v>
      </c>
      <c r="G8" s="2">
        <f t="shared" si="1"/>
        <v>36.999999999996817</v>
      </c>
      <c r="H8" s="10"/>
    </row>
    <row r="9" spans="1:8" x14ac:dyDescent="0.2">
      <c r="A9" s="14" t="s">
        <v>83</v>
      </c>
      <c r="B9" s="2">
        <f t="shared" si="0"/>
        <v>18284</v>
      </c>
      <c r="C9" s="2">
        <f t="shared" si="1"/>
        <v>-49.999999999995808</v>
      </c>
      <c r="D9" s="2">
        <f t="shared" si="1"/>
        <v>233</v>
      </c>
      <c r="E9" s="2">
        <f t="shared" si="1"/>
        <v>194</v>
      </c>
      <c r="F9" s="2">
        <f t="shared" si="1"/>
        <v>39</v>
      </c>
      <c r="G9" s="2">
        <f t="shared" si="1"/>
        <v>-88.999999999995808</v>
      </c>
      <c r="H9" s="10"/>
    </row>
    <row r="10" spans="1:8" x14ac:dyDescent="0.2">
      <c r="A10" s="14" t="s">
        <v>84</v>
      </c>
      <c r="B10" s="2">
        <f t="shared" si="0"/>
        <v>18337</v>
      </c>
      <c r="C10" s="2">
        <f t="shared" si="1"/>
        <v>50.00000000000081</v>
      </c>
      <c r="D10" s="2">
        <f t="shared" si="1"/>
        <v>212</v>
      </c>
      <c r="E10" s="2">
        <f t="shared" si="1"/>
        <v>161</v>
      </c>
      <c r="F10" s="2">
        <f t="shared" si="1"/>
        <v>51</v>
      </c>
      <c r="G10" s="2">
        <f t="shared" si="1"/>
        <v>-0.99999999999920419</v>
      </c>
      <c r="H10" s="10"/>
    </row>
    <row r="11" spans="1:8" x14ac:dyDescent="0.2">
      <c r="A11" s="14" t="s">
        <v>75</v>
      </c>
      <c r="B11" s="2">
        <f t="shared" si="0"/>
        <v>18483</v>
      </c>
      <c r="C11" s="2">
        <f t="shared" si="1"/>
        <v>150.00000000000063</v>
      </c>
      <c r="D11" s="2">
        <f t="shared" si="1"/>
        <v>216</v>
      </c>
      <c r="E11" s="2">
        <f t="shared" si="1"/>
        <v>189</v>
      </c>
      <c r="F11" s="2">
        <f t="shared" si="1"/>
        <v>27</v>
      </c>
      <c r="G11" s="2">
        <f t="shared" si="1"/>
        <v>123.00000000000061</v>
      </c>
      <c r="H11" s="10"/>
    </row>
    <row r="12" spans="1:8" x14ac:dyDescent="0.2">
      <c r="A12" s="14" t="s">
        <v>76</v>
      </c>
      <c r="B12" s="2">
        <f t="shared" si="0"/>
        <v>18371</v>
      </c>
      <c r="C12" s="2">
        <f t="shared" si="1"/>
        <v>-150.00000000000259</v>
      </c>
      <c r="D12" s="2">
        <f t="shared" si="1"/>
        <v>220</v>
      </c>
      <c r="E12" s="2">
        <f t="shared" si="1"/>
        <v>196</v>
      </c>
      <c r="F12" s="2">
        <f t="shared" si="1"/>
        <v>24</v>
      </c>
      <c r="G12" s="2">
        <f t="shared" si="1"/>
        <v>-174.00000000000259</v>
      </c>
      <c r="H12" s="10"/>
    </row>
    <row r="13" spans="1:8" x14ac:dyDescent="0.2">
      <c r="A13" s="14" t="s">
        <v>77</v>
      </c>
      <c r="B13" s="2">
        <f t="shared" si="0"/>
        <v>18401</v>
      </c>
      <c r="C13" s="2">
        <f t="shared" si="1"/>
        <v>3.2258640203508548E-12</v>
      </c>
      <c r="D13" s="2">
        <f t="shared" si="1"/>
        <v>235</v>
      </c>
      <c r="E13" s="2">
        <f t="shared" si="1"/>
        <v>248</v>
      </c>
      <c r="F13" s="2">
        <f t="shared" si="1"/>
        <v>-13</v>
      </c>
      <c r="G13" s="2">
        <f t="shared" si="1"/>
        <v>13.000000000003219</v>
      </c>
      <c r="H13" s="10"/>
    </row>
    <row r="14" spans="1:8" x14ac:dyDescent="0.2">
      <c r="A14" s="14" t="s">
        <v>78</v>
      </c>
      <c r="B14" s="2">
        <f t="shared" si="0"/>
        <v>18466</v>
      </c>
      <c r="C14" s="2">
        <f t="shared" si="1"/>
        <v>49.999999999996461</v>
      </c>
      <c r="D14" s="2">
        <f t="shared" si="1"/>
        <v>221</v>
      </c>
      <c r="E14" s="2">
        <f t="shared" si="1"/>
        <v>230</v>
      </c>
      <c r="F14" s="2">
        <f t="shared" si="1"/>
        <v>-9</v>
      </c>
      <c r="G14" s="2">
        <f t="shared" si="1"/>
        <v>58.999999999996454</v>
      </c>
      <c r="H14" s="10"/>
    </row>
    <row r="15" spans="1:8" x14ac:dyDescent="0.2">
      <c r="A15" s="14" t="s">
        <v>79</v>
      </c>
      <c r="B15" s="2">
        <f t="shared" si="0"/>
        <v>18404</v>
      </c>
      <c r="C15" s="2">
        <f t="shared" si="1"/>
        <v>-49.999999999997385</v>
      </c>
      <c r="D15" s="2">
        <f t="shared" si="1"/>
        <v>189</v>
      </c>
      <c r="E15" s="2">
        <f t="shared" si="1"/>
        <v>224</v>
      </c>
      <c r="F15" s="2">
        <f t="shared" si="1"/>
        <v>-35</v>
      </c>
      <c r="G15" s="2">
        <f t="shared" si="1"/>
        <v>-14.999999999997392</v>
      </c>
      <c r="H15" s="10"/>
    </row>
    <row r="16" spans="1:8" x14ac:dyDescent="0.2">
      <c r="A16" s="14" t="s">
        <v>80</v>
      </c>
      <c r="B16" s="2">
        <f t="shared" si="0"/>
        <v>18161.999999999996</v>
      </c>
      <c r="C16" s="2">
        <f t="shared" si="1"/>
        <v>-250.00000000000122</v>
      </c>
      <c r="D16" s="2">
        <f t="shared" si="1"/>
        <v>184</v>
      </c>
      <c r="E16" s="2">
        <f t="shared" si="1"/>
        <v>179</v>
      </c>
      <c r="F16" s="2">
        <f t="shared" si="1"/>
        <v>5</v>
      </c>
      <c r="G16" s="2">
        <f t="shared" si="1"/>
        <v>-255.00000000000128</v>
      </c>
      <c r="H16" s="10"/>
    </row>
    <row r="17" spans="1:11" x14ac:dyDescent="0.2">
      <c r="A17" s="15" t="s">
        <v>74</v>
      </c>
      <c r="B17" s="7">
        <f t="shared" si="0"/>
        <v>17945.008573419407</v>
      </c>
      <c r="C17" s="7">
        <f t="shared" si="1"/>
        <v>-216.99142658059185</v>
      </c>
      <c r="D17" s="7">
        <f t="shared" si="1"/>
        <v>146</v>
      </c>
      <c r="E17" s="7">
        <f t="shared" si="1"/>
        <v>156</v>
      </c>
      <c r="F17" s="7">
        <f t="shared" si="1"/>
        <v>-10</v>
      </c>
      <c r="G17" s="7">
        <f t="shared" si="1"/>
        <v>-206.99142658059185</v>
      </c>
      <c r="H17" s="16"/>
    </row>
    <row r="18" spans="1:11" x14ac:dyDescent="0.2">
      <c r="A18" s="12" t="s">
        <v>3</v>
      </c>
      <c r="H18" s="10"/>
    </row>
    <row r="19" spans="1:11" x14ac:dyDescent="0.2">
      <c r="A19" s="13" t="s">
        <v>73</v>
      </c>
      <c r="B19" s="2">
        <f t="shared" ref="B19:B30" si="2">B32+B45+B60+B73</f>
        <v>1536</v>
      </c>
      <c r="H19" s="10">
        <f>B19/$B$6</f>
        <v>8.4021661834691758E-2</v>
      </c>
      <c r="K19" s="6"/>
    </row>
    <row r="20" spans="1:11" x14ac:dyDescent="0.2">
      <c r="A20" s="14" t="s">
        <v>81</v>
      </c>
      <c r="B20" s="2">
        <f t="shared" si="2"/>
        <v>1547.4408463143041</v>
      </c>
      <c r="C20" s="2">
        <f>B20-B19</f>
        <v>11.440846314304054</v>
      </c>
      <c r="D20" s="2">
        <f t="shared" ref="D20:E30" si="3">D33+D46+D61+D74</f>
        <v>7</v>
      </c>
      <c r="E20" s="2">
        <f t="shared" si="3"/>
        <v>2</v>
      </c>
      <c r="F20" s="2">
        <f>D20-E20</f>
        <v>5</v>
      </c>
      <c r="G20" s="2">
        <f>C20-F20</f>
        <v>6.4408463143040535</v>
      </c>
      <c r="H20" s="10">
        <f>B20/$B$7</f>
        <v>8.50335666729478E-2</v>
      </c>
    </row>
    <row r="21" spans="1:11" x14ac:dyDescent="0.2">
      <c r="A21" s="14" t="s">
        <v>82</v>
      </c>
      <c r="B21" s="2">
        <f t="shared" si="2"/>
        <v>1630.1780918366042</v>
      </c>
      <c r="C21" s="2">
        <f t="shared" ref="C21:C30" si="4">B21-B20</f>
        <v>82.7372455223001</v>
      </c>
      <c r="D21" s="2">
        <f t="shared" si="3"/>
        <v>43</v>
      </c>
      <c r="E21" s="2">
        <f t="shared" si="3"/>
        <v>1</v>
      </c>
      <c r="F21" s="2">
        <f t="shared" ref="F21:F30" si="5">D21-E21</f>
        <v>42</v>
      </c>
      <c r="G21" s="2">
        <f t="shared" ref="G21:G30" si="6">C21-F21</f>
        <v>40.7372455223001</v>
      </c>
      <c r="H21" s="10">
        <f>B21/$B$8</f>
        <v>8.9090506713116413E-2</v>
      </c>
    </row>
    <row r="22" spans="1:11" x14ac:dyDescent="0.2">
      <c r="A22" s="14" t="s">
        <v>83</v>
      </c>
      <c r="B22" s="2">
        <f t="shared" si="2"/>
        <v>1703.3817198449462</v>
      </c>
      <c r="C22" s="2">
        <f t="shared" si="4"/>
        <v>73.203628008342093</v>
      </c>
      <c r="D22" s="2">
        <f t="shared" si="3"/>
        <v>41</v>
      </c>
      <c r="E22" s="2">
        <f t="shared" si="3"/>
        <v>3</v>
      </c>
      <c r="F22" s="2">
        <f t="shared" si="5"/>
        <v>38</v>
      </c>
      <c r="G22" s="2">
        <f t="shared" si="6"/>
        <v>35.203628008342093</v>
      </c>
      <c r="H22" s="10">
        <f>B22/$B$9</f>
        <v>9.3162421781062474E-2</v>
      </c>
    </row>
    <row r="23" spans="1:11" x14ac:dyDescent="0.2">
      <c r="A23" s="14" t="s">
        <v>84</v>
      </c>
      <c r="B23" s="2">
        <f t="shared" si="2"/>
        <v>1783.2621550901463</v>
      </c>
      <c r="C23" s="2">
        <f t="shared" si="4"/>
        <v>79.880435245200033</v>
      </c>
      <c r="D23" s="2">
        <f t="shared" si="3"/>
        <v>53</v>
      </c>
      <c r="E23" s="2">
        <f t="shared" si="3"/>
        <v>6</v>
      </c>
      <c r="F23" s="2">
        <f t="shared" si="5"/>
        <v>47</v>
      </c>
      <c r="G23" s="2">
        <f t="shared" si="6"/>
        <v>32.880435245200033</v>
      </c>
      <c r="H23" s="10">
        <f>B23/$B$10</f>
        <v>9.7249394944110071E-2</v>
      </c>
    </row>
    <row r="24" spans="1:11" x14ac:dyDescent="0.2">
      <c r="A24" s="14" t="s">
        <v>75</v>
      </c>
      <c r="B24" s="2">
        <f t="shared" si="2"/>
        <v>1873.279957206184</v>
      </c>
      <c r="C24" s="2">
        <f t="shared" si="4"/>
        <v>90.017802116037728</v>
      </c>
      <c r="D24" s="2">
        <f t="shared" si="3"/>
        <v>50</v>
      </c>
      <c r="E24" s="2">
        <f t="shared" si="3"/>
        <v>6</v>
      </c>
      <c r="F24" s="2">
        <f t="shared" si="5"/>
        <v>44</v>
      </c>
      <c r="G24" s="2">
        <f t="shared" si="6"/>
        <v>46.017802116037728</v>
      </c>
      <c r="H24" s="10">
        <f>B24/$B$11</f>
        <v>0.10135150988509355</v>
      </c>
    </row>
    <row r="25" spans="1:11" x14ac:dyDescent="0.2">
      <c r="A25" s="14" t="s">
        <v>76</v>
      </c>
      <c r="B25" s="2">
        <f t="shared" si="2"/>
        <v>1937.5682600321375</v>
      </c>
      <c r="C25" s="2">
        <f t="shared" si="4"/>
        <v>64.288302825953451</v>
      </c>
      <c r="D25" s="2">
        <f t="shared" si="3"/>
        <v>57</v>
      </c>
      <c r="E25" s="2">
        <f t="shared" si="3"/>
        <v>6</v>
      </c>
      <c r="F25" s="2">
        <f t="shared" si="5"/>
        <v>51</v>
      </c>
      <c r="G25" s="2">
        <f t="shared" si="6"/>
        <v>13.288302825953451</v>
      </c>
      <c r="H25" s="10">
        <f>B25/$B$12</f>
        <v>0.1054688509080691</v>
      </c>
    </row>
    <row r="26" spans="1:11" x14ac:dyDescent="0.2">
      <c r="A26" s="14" t="s">
        <v>77</v>
      </c>
      <c r="B26" s="2">
        <f t="shared" si="2"/>
        <v>2016.7772556742025</v>
      </c>
      <c r="C26" s="2">
        <f t="shared" si="4"/>
        <v>79.20899564206502</v>
      </c>
      <c r="D26" s="2">
        <f t="shared" si="3"/>
        <v>71</v>
      </c>
      <c r="E26" s="2">
        <f t="shared" si="3"/>
        <v>8</v>
      </c>
      <c r="F26" s="2">
        <f t="shared" si="5"/>
        <v>63</v>
      </c>
      <c r="G26" s="2">
        <f t="shared" si="6"/>
        <v>16.20899564206502</v>
      </c>
      <c r="H26" s="10">
        <f>B26/$B$13</f>
        <v>0.10960150294409013</v>
      </c>
    </row>
    <row r="27" spans="1:11" x14ac:dyDescent="0.2">
      <c r="A27" s="14" t="s">
        <v>78</v>
      </c>
      <c r="B27" s="2">
        <f t="shared" si="2"/>
        <v>2100.4992190524276</v>
      </c>
      <c r="C27" s="2">
        <f t="shared" si="4"/>
        <v>83.721963378225155</v>
      </c>
      <c r="D27" s="2">
        <f t="shared" si="3"/>
        <v>53</v>
      </c>
      <c r="E27" s="2">
        <f t="shared" si="3"/>
        <v>10</v>
      </c>
      <c r="F27" s="2">
        <f t="shared" si="5"/>
        <v>43</v>
      </c>
      <c r="G27" s="2">
        <f t="shared" si="6"/>
        <v>40.721963378225155</v>
      </c>
      <c r="H27" s="10">
        <f>B27/$B$14</f>
        <v>0.11374955155704687</v>
      </c>
    </row>
    <row r="28" spans="1:11" x14ac:dyDescent="0.2">
      <c r="A28" s="14" t="s">
        <v>79</v>
      </c>
      <c r="B28" s="2">
        <f t="shared" si="2"/>
        <v>2170.0723786039202</v>
      </c>
      <c r="C28" s="2">
        <f t="shared" si="4"/>
        <v>69.573159551492608</v>
      </c>
      <c r="D28" s="2">
        <f t="shared" si="3"/>
        <v>42</v>
      </c>
      <c r="E28" s="2">
        <f t="shared" si="3"/>
        <v>9</v>
      </c>
      <c r="F28" s="2">
        <f t="shared" si="5"/>
        <v>33</v>
      </c>
      <c r="G28" s="2">
        <f t="shared" si="6"/>
        <v>36.573159551492608</v>
      </c>
      <c r="H28" s="10">
        <f>B28/$B$15</f>
        <v>0.11791308294957184</v>
      </c>
    </row>
    <row r="29" spans="1:11" x14ac:dyDescent="0.2">
      <c r="A29" s="14" t="s">
        <v>80</v>
      </c>
      <c r="B29" s="2">
        <f t="shared" si="2"/>
        <v>2217.4382452451819</v>
      </c>
      <c r="C29" s="2">
        <f t="shared" si="4"/>
        <v>47.365866641261618</v>
      </c>
      <c r="D29" s="2">
        <f t="shared" si="3"/>
        <v>59</v>
      </c>
      <c r="E29" s="2">
        <f t="shared" si="3"/>
        <v>6</v>
      </c>
      <c r="F29" s="2">
        <f t="shared" si="5"/>
        <v>53</v>
      </c>
      <c r="G29" s="2">
        <f t="shared" si="6"/>
        <v>-5.6341333587383815</v>
      </c>
      <c r="H29" s="10">
        <f>B29/$B$16</f>
        <v>0.12209218396901125</v>
      </c>
    </row>
    <row r="30" spans="1:11" x14ac:dyDescent="0.2">
      <c r="A30" s="15" t="s">
        <v>74</v>
      </c>
      <c r="B30" s="7">
        <f t="shared" si="2"/>
        <v>2243.0085734194058</v>
      </c>
      <c r="C30" s="7">
        <f t="shared" si="4"/>
        <v>25.57032817422396</v>
      </c>
      <c r="D30" s="7">
        <f t="shared" si="3"/>
        <v>40</v>
      </c>
      <c r="E30" s="7">
        <f t="shared" si="3"/>
        <v>5</v>
      </c>
      <c r="F30" s="7">
        <f t="shared" si="5"/>
        <v>35</v>
      </c>
      <c r="G30" s="7">
        <f t="shared" si="6"/>
        <v>-9.4296718257760404</v>
      </c>
      <c r="H30" s="16">
        <f>B30/$B$17</f>
        <v>0.12499345231530321</v>
      </c>
      <c r="I30" s="38"/>
      <c r="K30" s="39"/>
    </row>
    <row r="31" spans="1:11" x14ac:dyDescent="0.2">
      <c r="A31" s="12" t="s">
        <v>4</v>
      </c>
      <c r="H31" s="10"/>
    </row>
    <row r="32" spans="1:11" x14ac:dyDescent="0.2">
      <c r="A32" s="13" t="s">
        <v>73</v>
      </c>
      <c r="B32" s="2">
        <v>1316</v>
      </c>
      <c r="H32" s="10">
        <f>B32/$B$6</f>
        <v>7.1987309228160379E-2</v>
      </c>
    </row>
    <row r="33" spans="1:8" x14ac:dyDescent="0.2">
      <c r="A33" s="14" t="s">
        <v>81</v>
      </c>
      <c r="B33" s="2">
        <v>1327.9619727080037</v>
      </c>
      <c r="C33" s="2">
        <f>B33-B32</f>
        <v>11.961972708003714</v>
      </c>
      <c r="D33" s="2">
        <v>7</v>
      </c>
      <c r="E33" s="2">
        <v>2</v>
      </c>
      <c r="F33" s="2">
        <f>D33-E33</f>
        <v>5</v>
      </c>
      <c r="G33" s="2">
        <f>C33-F33</f>
        <v>6.9619727080037137</v>
      </c>
      <c r="H33" s="10">
        <f>B33/$B$7</f>
        <v>7.2972962562259797E-2</v>
      </c>
    </row>
    <row r="34" spans="1:8" x14ac:dyDescent="0.2">
      <c r="A34" s="14" t="s">
        <v>82</v>
      </c>
      <c r="B34" s="2">
        <v>1407.567333207902</v>
      </c>
      <c r="C34" s="2">
        <v>79.613263884338267</v>
      </c>
      <c r="D34" s="2">
        <v>42</v>
      </c>
      <c r="E34" s="2">
        <v>1</v>
      </c>
      <c r="F34" s="2">
        <v>41</v>
      </c>
      <c r="G34" s="2">
        <v>38.613263884338267</v>
      </c>
      <c r="H34" s="10">
        <f>B34/$B$8</f>
        <v>7.6924654782375229E-2</v>
      </c>
    </row>
    <row r="35" spans="1:8" x14ac:dyDescent="0.2">
      <c r="A35" s="14" t="s">
        <v>83</v>
      </c>
      <c r="B35" s="2">
        <v>1479.0098288124382</v>
      </c>
      <c r="C35" s="2">
        <v>68.538354554672651</v>
      </c>
      <c r="D35" s="2">
        <v>39</v>
      </c>
      <c r="E35" s="2">
        <v>3</v>
      </c>
      <c r="F35" s="2">
        <v>36</v>
      </c>
      <c r="G35" s="2">
        <v>32.538354554672651</v>
      </c>
      <c r="H35" s="10">
        <f>B35/$B$9</f>
        <v>8.0890933538199414E-2</v>
      </c>
    </row>
    <row r="36" spans="1:8" x14ac:dyDescent="0.2">
      <c r="A36" s="14" t="s">
        <v>84</v>
      </c>
      <c r="B36" s="2">
        <v>1556.2956588303191</v>
      </c>
      <c r="C36" s="2">
        <v>76.895862207723439</v>
      </c>
      <c r="D36" s="2">
        <v>51</v>
      </c>
      <c r="E36" s="2">
        <v>5</v>
      </c>
      <c r="F36" s="2">
        <v>46</v>
      </c>
      <c r="G36" s="2">
        <v>30.895862207723439</v>
      </c>
      <c r="H36" s="10">
        <f>B36/$B$10</f>
        <v>8.4871879742068987E-2</v>
      </c>
    </row>
    <row r="37" spans="1:8" x14ac:dyDescent="0.2">
      <c r="A37" s="14" t="s">
        <v>75</v>
      </c>
      <c r="B37" s="2">
        <v>1642.5393869850648</v>
      </c>
      <c r="C37" s="2">
        <v>86.451357733308441</v>
      </c>
      <c r="D37" s="2">
        <v>49</v>
      </c>
      <c r="E37" s="2">
        <v>6</v>
      </c>
      <c r="F37" s="2">
        <v>43</v>
      </c>
      <c r="G37" s="2">
        <v>43.451357733308441</v>
      </c>
      <c r="H37" s="10">
        <f>B37/$B$11</f>
        <v>8.8867574905862945E-2</v>
      </c>
    </row>
    <row r="38" spans="1:8" x14ac:dyDescent="0.2">
      <c r="A38" s="14" t="s">
        <v>76</v>
      </c>
      <c r="B38" s="2">
        <v>1706.2635961635617</v>
      </c>
      <c r="C38" s="2">
        <v>60.062493968984427</v>
      </c>
      <c r="D38" s="2">
        <v>51</v>
      </c>
      <c r="E38" s="2">
        <v>6</v>
      </c>
      <c r="F38" s="2">
        <v>45</v>
      </c>
      <c r="G38" s="2">
        <v>15.062493968984427</v>
      </c>
      <c r="H38" s="10">
        <f>B38/$B$12</f>
        <v>9.2878101146565875E-2</v>
      </c>
    </row>
    <row r="39" spans="1:8" x14ac:dyDescent="0.2">
      <c r="A39" s="14" t="s">
        <v>77</v>
      </c>
      <c r="B39" s="2">
        <v>1783.1220614720355</v>
      </c>
      <c r="C39" s="2">
        <v>73.665552829498665</v>
      </c>
      <c r="D39" s="2">
        <v>67</v>
      </c>
      <c r="E39" s="2">
        <v>8</v>
      </c>
      <c r="F39" s="2">
        <v>59</v>
      </c>
      <c r="G39" s="2">
        <v>14.665552829498665</v>
      </c>
      <c r="H39" s="10">
        <f>B39/$B$13</f>
        <v>9.6903541191893677E-2</v>
      </c>
    </row>
    <row r="40" spans="1:8" x14ac:dyDescent="0.2">
      <c r="A40" s="14" t="s">
        <v>78</v>
      </c>
      <c r="B40" s="2">
        <v>1864.0315048755358</v>
      </c>
      <c r="C40" s="2">
        <v>78.98719957110734</v>
      </c>
      <c r="D40" s="2">
        <v>50</v>
      </c>
      <c r="E40" s="2">
        <v>9</v>
      </c>
      <c r="F40" s="2">
        <v>41</v>
      </c>
      <c r="G40" s="2">
        <v>37.98719957110734</v>
      </c>
      <c r="H40" s="10">
        <f>B40/$B$14</f>
        <v>0.10094397838598158</v>
      </c>
    </row>
    <row r="41" spans="1:8" x14ac:dyDescent="0.2">
      <c r="A41" s="14" t="s">
        <v>79</v>
      </c>
      <c r="B41" s="2">
        <v>1932.4107371772916</v>
      </c>
      <c r="C41" s="2">
        <v>69.168786138235646</v>
      </c>
      <c r="D41" s="2">
        <v>40</v>
      </c>
      <c r="E41" s="2">
        <v>9</v>
      </c>
      <c r="F41" s="2">
        <v>31</v>
      </c>
      <c r="G41" s="2">
        <v>38.168786138235646</v>
      </c>
      <c r="H41" s="10">
        <f>B41/$B$15</f>
        <v>0.10499949669513647</v>
      </c>
    </row>
    <row r="42" spans="1:8" x14ac:dyDescent="0.2">
      <c r="A42" s="14" t="s">
        <v>80</v>
      </c>
      <c r="B42" s="2">
        <v>1980.9326221213698</v>
      </c>
      <c r="C42" s="2">
        <v>47.22597236044362</v>
      </c>
      <c r="D42" s="2">
        <v>53</v>
      </c>
      <c r="E42" s="2">
        <v>6</v>
      </c>
      <c r="F42" s="2">
        <v>47</v>
      </c>
      <c r="G42" s="2">
        <v>0.22597236044362035</v>
      </c>
      <c r="H42" s="10">
        <f>B42/$B$16</f>
        <v>0.10907018071365325</v>
      </c>
    </row>
    <row r="43" spans="1:8" x14ac:dyDescent="0.2">
      <c r="A43" s="15" t="s">
        <v>74</v>
      </c>
      <c r="B43" s="7">
        <v>2017</v>
      </c>
      <c r="C43" s="7">
        <f>B43-B42</f>
        <v>36.067377878630168</v>
      </c>
      <c r="D43" s="7">
        <v>37</v>
      </c>
      <c r="E43" s="7">
        <v>4</v>
      </c>
      <c r="F43" s="7">
        <f>D43-E43</f>
        <v>33</v>
      </c>
      <c r="G43" s="7">
        <f>C43-F43</f>
        <v>3.0673778786301682</v>
      </c>
      <c r="H43" s="16">
        <f>B43/$B$17</f>
        <v>0.11239894323525877</v>
      </c>
    </row>
    <row r="44" spans="1:8" x14ac:dyDescent="0.2">
      <c r="A44" s="12" t="s">
        <v>92</v>
      </c>
      <c r="H44" s="10"/>
    </row>
    <row r="45" spans="1:8" x14ac:dyDescent="0.2">
      <c r="A45" s="9" t="s">
        <v>93</v>
      </c>
      <c r="B45" s="2">
        <v>12</v>
      </c>
      <c r="H45" s="10">
        <f>B45/$B$6</f>
        <v>6.5641923308352936E-4</v>
      </c>
    </row>
    <row r="46" spans="1:8" x14ac:dyDescent="0.2">
      <c r="A46" s="14" t="s">
        <v>81</v>
      </c>
      <c r="B46" s="2">
        <v>12.001017943651078</v>
      </c>
      <c r="C46" s="2">
        <f>B46-B45</f>
        <v>1.0179436510782125E-3</v>
      </c>
      <c r="D46" s="2">
        <v>0</v>
      </c>
      <c r="E46" s="2">
        <v>0</v>
      </c>
      <c r="F46" s="2">
        <f>D46-E46</f>
        <v>0</v>
      </c>
      <c r="G46" s="2">
        <f>C46-F46</f>
        <v>1.0179436510782125E-3</v>
      </c>
      <c r="H46" s="10">
        <f>B46/$B$7</f>
        <v>6.5946905943790955E-4</v>
      </c>
    </row>
    <row r="47" spans="1:8" x14ac:dyDescent="0.2">
      <c r="A47" s="14" t="s">
        <v>82</v>
      </c>
      <c r="B47" s="2">
        <v>12.290701768382922</v>
      </c>
      <c r="C47" s="2">
        <v>0.2897082795267707</v>
      </c>
      <c r="D47" s="2">
        <v>0</v>
      </c>
      <c r="E47" s="2">
        <v>0</v>
      </c>
      <c r="F47" s="2">
        <v>0</v>
      </c>
      <c r="G47" s="2">
        <v>0.2897082795267707</v>
      </c>
      <c r="H47" s="10">
        <f>B47/$B$8</f>
        <v>6.7169645690146041E-4</v>
      </c>
    </row>
    <row r="48" spans="1:8" x14ac:dyDescent="0.2">
      <c r="A48" s="14" t="s">
        <v>83</v>
      </c>
      <c r="B48" s="2">
        <v>12.505688981845713</v>
      </c>
      <c r="C48" s="2">
        <v>0.19038887494721735</v>
      </c>
      <c r="D48" s="2">
        <v>0</v>
      </c>
      <c r="E48" s="2">
        <v>0</v>
      </c>
      <c r="F48" s="2">
        <v>0</v>
      </c>
      <c r="G48" s="2">
        <v>0.19038887494721735</v>
      </c>
      <c r="H48" s="10">
        <f>B48/$B$9</f>
        <v>6.8396898828733941E-4</v>
      </c>
    </row>
    <row r="49" spans="1:8" x14ac:dyDescent="0.2">
      <c r="A49" s="14" t="s">
        <v>84</v>
      </c>
      <c r="B49" s="2">
        <v>12.767812957840444</v>
      </c>
      <c r="C49" s="2">
        <v>0.25961630615013043</v>
      </c>
      <c r="D49" s="2">
        <v>0</v>
      </c>
      <c r="E49" s="2">
        <v>0</v>
      </c>
      <c r="F49" s="2">
        <v>0</v>
      </c>
      <c r="G49" s="2">
        <v>0.25961630615013043</v>
      </c>
      <c r="H49" s="10">
        <f>B49/$B$10</f>
        <v>6.9628690395596028E-4</v>
      </c>
    </row>
    <row r="50" spans="1:8" x14ac:dyDescent="0.2">
      <c r="A50" s="14" t="s">
        <v>75</v>
      </c>
      <c r="B50" s="2">
        <v>13.09798638051867</v>
      </c>
      <c r="C50" s="2">
        <v>0.33255057307254177</v>
      </c>
      <c r="D50" s="2">
        <v>0</v>
      </c>
      <c r="E50" s="2">
        <v>0</v>
      </c>
      <c r="F50" s="2">
        <v>0</v>
      </c>
      <c r="G50" s="2">
        <v>0.33255057307254177</v>
      </c>
      <c r="H50" s="10">
        <f>B50/$B$11</f>
        <v>7.0865045612285174E-4</v>
      </c>
    </row>
    <row r="51" spans="1:8" x14ac:dyDescent="0.2">
      <c r="A51" s="14" t="s">
        <v>76</v>
      </c>
      <c r="B51" s="2">
        <v>13.246591402248631</v>
      </c>
      <c r="C51" s="2">
        <v>0.12079523396182879</v>
      </c>
      <c r="D51" s="2">
        <v>0</v>
      </c>
      <c r="E51" s="2">
        <v>0</v>
      </c>
      <c r="F51" s="2">
        <v>0</v>
      </c>
      <c r="G51" s="2">
        <v>0.12079523396182879</v>
      </c>
      <c r="H51" s="10">
        <f>B51/$B$12</f>
        <v>7.2105989887587133E-4</v>
      </c>
    </row>
    <row r="52" spans="1:8" x14ac:dyDescent="0.2">
      <c r="A52" s="14" t="s">
        <v>77</v>
      </c>
      <c r="B52" s="2">
        <v>13.497418498232253</v>
      </c>
      <c r="C52" s="2">
        <v>0.22793728449635609</v>
      </c>
      <c r="D52" s="2">
        <v>0</v>
      </c>
      <c r="E52" s="2">
        <v>0</v>
      </c>
      <c r="F52" s="2">
        <v>0</v>
      </c>
      <c r="G52" s="2">
        <v>0.22793728449635609</v>
      </c>
      <c r="H52" s="10">
        <f>B52/$B$13</f>
        <v>7.33515488192612E-4</v>
      </c>
    </row>
    <row r="53" spans="1:8" x14ac:dyDescent="0.2">
      <c r="A53" s="14" t="s">
        <v>78</v>
      </c>
      <c r="B53" s="2">
        <v>13.775958821836481</v>
      </c>
      <c r="C53" s="2">
        <v>0.26608736000455124</v>
      </c>
      <c r="D53" s="2">
        <v>1</v>
      </c>
      <c r="E53" s="2">
        <v>0</v>
      </c>
      <c r="F53" s="2">
        <v>1</v>
      </c>
      <c r="G53" s="2">
        <v>-0.73391263999544876</v>
      </c>
      <c r="H53" s="10">
        <f>B53/$B$14</f>
        <v>7.4601748195800288E-4</v>
      </c>
    </row>
    <row r="54" spans="1:8" x14ac:dyDescent="0.2">
      <c r="A54" s="14" t="s">
        <v>79</v>
      </c>
      <c r="B54" s="2">
        <v>13.960651240230714</v>
      </c>
      <c r="C54" s="2">
        <v>0.19233956774322181</v>
      </c>
      <c r="D54" s="2">
        <v>0</v>
      </c>
      <c r="E54" s="2">
        <v>0</v>
      </c>
      <c r="F54" s="2">
        <v>0</v>
      </c>
      <c r="G54" s="2">
        <v>0.19233956774322181</v>
      </c>
      <c r="H54" s="10">
        <f>B54/$B$15</f>
        <v>7.5856613998210795E-4</v>
      </c>
    </row>
    <row r="55" spans="1:8" x14ac:dyDescent="0.2">
      <c r="A55" s="14" t="s">
        <v>80</v>
      </c>
      <c r="B55" s="2">
        <v>14.005839231617136</v>
      </c>
      <c r="C55" s="2">
        <v>3.7708756854534897E-2</v>
      </c>
      <c r="D55" s="2">
        <v>1</v>
      </c>
      <c r="E55" s="2">
        <v>0</v>
      </c>
      <c r="F55" s="2">
        <v>1</v>
      </c>
      <c r="G55" s="2">
        <v>-0.9622912431454651</v>
      </c>
      <c r="H55" s="10">
        <f>B55/$B$16</f>
        <v>7.7116172401812239E-4</v>
      </c>
    </row>
    <row r="56" spans="1:8" x14ac:dyDescent="0.2">
      <c r="A56" s="15" t="s">
        <v>74</v>
      </c>
      <c r="B56" s="7">
        <v>14.008573419405913</v>
      </c>
      <c r="C56" s="7">
        <f>B56-B55</f>
        <v>2.7341877887767652E-3</v>
      </c>
      <c r="D56" s="7">
        <v>0</v>
      </c>
      <c r="E56" s="7">
        <v>0</v>
      </c>
      <c r="F56" s="7">
        <f>D56-E56</f>
        <v>0</v>
      </c>
      <c r="G56" s="7">
        <f>C56-F56</f>
        <v>2.7341877887767652E-3</v>
      </c>
      <c r="H56" s="16">
        <f>B56/$B$17</f>
        <v>7.806389928481706E-4</v>
      </c>
    </row>
    <row r="57" spans="1:8" x14ac:dyDescent="0.2">
      <c r="A57" s="23"/>
      <c r="B57" s="24"/>
      <c r="C57" s="24"/>
      <c r="D57" s="24"/>
      <c r="E57" s="24"/>
      <c r="F57" s="24"/>
      <c r="G57" s="24"/>
      <c r="H57" s="22"/>
    </row>
    <row r="58" spans="1:8" x14ac:dyDescent="0.2">
      <c r="A58" s="1"/>
    </row>
    <row r="59" spans="1:8" x14ac:dyDescent="0.2">
      <c r="A59" s="12" t="s">
        <v>86</v>
      </c>
      <c r="H59" s="10"/>
    </row>
    <row r="60" spans="1:8" x14ac:dyDescent="0.2">
      <c r="A60" s="9" t="s">
        <v>89</v>
      </c>
      <c r="B60" s="2">
        <v>199</v>
      </c>
      <c r="H60" s="10">
        <f>B60/$B$6</f>
        <v>1.0885618948635194E-2</v>
      </c>
    </row>
    <row r="61" spans="1:8" x14ac:dyDescent="0.2">
      <c r="A61" s="14" t="s">
        <v>81</v>
      </c>
      <c r="B61" s="2">
        <v>198.3400697050854</v>
      </c>
      <c r="C61" s="2">
        <f>B61-B60</f>
        <v>-0.6599302949146022</v>
      </c>
      <c r="D61" s="2">
        <v>0</v>
      </c>
      <c r="E61" s="2">
        <v>0</v>
      </c>
      <c r="F61" s="2">
        <f>D61-E61</f>
        <v>0</v>
      </c>
      <c r="G61" s="2">
        <f>C61-F61</f>
        <v>-0.6599302949146022</v>
      </c>
      <c r="H61" s="10">
        <f>B61/$B$7</f>
        <v>1.0899003720468479E-2</v>
      </c>
    </row>
    <row r="62" spans="1:8" x14ac:dyDescent="0.2">
      <c r="A62" s="14" t="s">
        <v>82</v>
      </c>
      <c r="B62" s="2">
        <v>200.41188421278773</v>
      </c>
      <c r="C62" s="2">
        <v>2.0719218324520625</v>
      </c>
      <c r="D62" s="2">
        <v>1</v>
      </c>
      <c r="E62" s="2">
        <v>0</v>
      </c>
      <c r="F62" s="2">
        <v>1</v>
      </c>
      <c r="G62" s="2">
        <v>1.0719218324520625</v>
      </c>
      <c r="H62" s="10">
        <f>B62/$B$8</f>
        <v>1.0952666095354013E-2</v>
      </c>
    </row>
    <row r="63" spans="1:8" x14ac:dyDescent="0.2">
      <c r="A63" s="14" t="s">
        <v>83</v>
      </c>
      <c r="B63" s="2">
        <v>201.24333143047954</v>
      </c>
      <c r="C63" s="2">
        <v>0.43531998281920892</v>
      </c>
      <c r="D63" s="2">
        <v>2</v>
      </c>
      <c r="E63" s="2">
        <v>0</v>
      </c>
      <c r="F63" s="2">
        <v>2</v>
      </c>
      <c r="G63" s="2">
        <v>-1.5646800171807911</v>
      </c>
      <c r="H63" s="10">
        <f>B63/$B$9</f>
        <v>1.1006526549468362E-2</v>
      </c>
    </row>
    <row r="64" spans="1:8" x14ac:dyDescent="0.2">
      <c r="A64" s="14" t="s">
        <v>84</v>
      </c>
      <c r="B64" s="2">
        <v>202.81796881141588</v>
      </c>
      <c r="C64" s="2">
        <v>1.5396175949002497</v>
      </c>
      <c r="D64" s="2">
        <v>2</v>
      </c>
      <c r="E64" s="2">
        <v>1</v>
      </c>
      <c r="F64" s="2">
        <v>1</v>
      </c>
      <c r="G64" s="2">
        <v>0.53961759490024974</v>
      </c>
      <c r="H64" s="10">
        <f>B64/$B$10</f>
        <v>1.1060586181568188E-2</v>
      </c>
    </row>
    <row r="65" spans="1:8" x14ac:dyDescent="0.2">
      <c r="A65" s="14" t="s">
        <v>75</v>
      </c>
      <c r="B65" s="2">
        <v>205.43570043953093</v>
      </c>
      <c r="C65" s="2">
        <v>2.6601833955808729</v>
      </c>
      <c r="D65" s="2">
        <v>1</v>
      </c>
      <c r="E65" s="2">
        <v>0</v>
      </c>
      <c r="F65" s="2">
        <v>1</v>
      </c>
      <c r="G65" s="2">
        <v>1.6601833955808729</v>
      </c>
      <c r="H65" s="10">
        <f>B65/$B$11</f>
        <v>1.1114846098551692E-2</v>
      </c>
    </row>
    <row r="66" spans="1:8" x14ac:dyDescent="0.2">
      <c r="A66" s="14" t="s">
        <v>76</v>
      </c>
      <c r="B66" s="2">
        <v>205.19134653077808</v>
      </c>
      <c r="C66" s="2">
        <v>-0.67058481400360392</v>
      </c>
      <c r="D66" s="2">
        <v>6</v>
      </c>
      <c r="E66" s="2">
        <v>0</v>
      </c>
      <c r="F66" s="2">
        <v>6</v>
      </c>
      <c r="G66" s="2">
        <v>-6.6705848140036039</v>
      </c>
      <c r="H66" s="10">
        <f>B66/$B$12</f>
        <v>1.1169307415534161E-2</v>
      </c>
    </row>
    <row r="67" spans="1:8" x14ac:dyDescent="0.2">
      <c r="A67" s="14" t="s">
        <v>77</v>
      </c>
      <c r="B67" s="2">
        <v>206.53229508026433</v>
      </c>
      <c r="C67" s="2">
        <v>1.0003482791408373</v>
      </c>
      <c r="D67" s="2">
        <v>4</v>
      </c>
      <c r="E67" s="2">
        <v>0</v>
      </c>
      <c r="F67" s="2">
        <v>4</v>
      </c>
      <c r="G67" s="2">
        <v>-2.9996517208591627</v>
      </c>
      <c r="H67" s="10">
        <f>B67/$B$13</f>
        <v>1.1223971255924369E-2</v>
      </c>
    </row>
    <row r="68" spans="1:8" x14ac:dyDescent="0.2">
      <c r="A68" s="14" t="s">
        <v>78</v>
      </c>
      <c r="B68" s="2">
        <v>208.27503638523243</v>
      </c>
      <c r="C68" s="2">
        <v>1.5680171066422304</v>
      </c>
      <c r="D68" s="2">
        <v>2</v>
      </c>
      <c r="E68" s="2">
        <v>1</v>
      </c>
      <c r="F68" s="2">
        <v>1</v>
      </c>
      <c r="G68" s="2">
        <v>0.56801710664223037</v>
      </c>
      <c r="H68" s="10">
        <f>B68/$B$14</f>
        <v>1.127883875150181E-2</v>
      </c>
    </row>
    <row r="69" spans="1:8" x14ac:dyDescent="0.2">
      <c r="A69" s="14" t="s">
        <v>79</v>
      </c>
      <c r="B69" s="2">
        <v>208.5892988260747</v>
      </c>
      <c r="C69" s="2">
        <v>0.44388098759702643</v>
      </c>
      <c r="D69" s="2">
        <v>2</v>
      </c>
      <c r="E69" s="2">
        <v>0</v>
      </c>
      <c r="F69" s="2">
        <v>2</v>
      </c>
      <c r="G69" s="2">
        <v>-1.5561190124029736</v>
      </c>
      <c r="H69" s="10">
        <f>B69/$B$15</f>
        <v>1.1333911042494822E-2</v>
      </c>
    </row>
    <row r="70" spans="1:8" x14ac:dyDescent="0.2">
      <c r="A70" s="14" t="s">
        <v>80</v>
      </c>
      <c r="B70" s="2">
        <v>206.85045566085279</v>
      </c>
      <c r="C70" s="2">
        <v>-1.8357056159002809</v>
      </c>
      <c r="D70" s="2">
        <v>5</v>
      </c>
      <c r="E70" s="2">
        <v>0</v>
      </c>
      <c r="F70" s="2">
        <v>5</v>
      </c>
      <c r="G70" s="2">
        <v>-6.8357056159002809</v>
      </c>
      <c r="H70" s="10">
        <f>B70/$B$16</f>
        <v>1.1389189277659554E-2</v>
      </c>
    </row>
    <row r="71" spans="1:8" x14ac:dyDescent="0.2">
      <c r="A71" s="15" t="s">
        <v>74</v>
      </c>
      <c r="B71" s="7">
        <v>202</v>
      </c>
      <c r="C71" s="7">
        <f>B71-B70</f>
        <v>-4.8504556608527878</v>
      </c>
      <c r="D71" s="7">
        <v>3</v>
      </c>
      <c r="E71" s="7">
        <v>1</v>
      </c>
      <c r="F71" s="7">
        <f>D71-E71</f>
        <v>2</v>
      </c>
      <c r="G71" s="7">
        <f>C71-F71</f>
        <v>-6.8504556608527878</v>
      </c>
      <c r="H71" s="16">
        <f>B71/$B$17</f>
        <v>1.1256612064215306E-2</v>
      </c>
    </row>
    <row r="72" spans="1:8" x14ac:dyDescent="0.2">
      <c r="A72" s="12" t="s">
        <v>85</v>
      </c>
      <c r="H72" s="10"/>
    </row>
    <row r="73" spans="1:8" x14ac:dyDescent="0.2">
      <c r="A73" s="9" t="s">
        <v>90</v>
      </c>
      <c r="B73" s="2">
        <v>9</v>
      </c>
      <c r="H73" s="10">
        <f>B73/$B$6</f>
        <v>4.9231442481264696E-4</v>
      </c>
    </row>
    <row r="74" spans="1:8" x14ac:dyDescent="0.2">
      <c r="A74" s="14" t="s">
        <v>81</v>
      </c>
      <c r="B74" s="2">
        <v>9.1377859575638603</v>
      </c>
      <c r="C74" s="2">
        <f>B74-B73</f>
        <v>0.13778595756386025</v>
      </c>
      <c r="D74" s="2">
        <v>0</v>
      </c>
      <c r="E74" s="2">
        <v>0</v>
      </c>
      <c r="F74" s="2">
        <f>D74-E74</f>
        <v>0</v>
      </c>
      <c r="G74" s="2">
        <f>C74-F74</f>
        <v>0.13778595756386025</v>
      </c>
      <c r="H74" s="10">
        <f>B74/$B$7</f>
        <v>5.0213133078161668E-4</v>
      </c>
    </row>
    <row r="75" spans="1:8" x14ac:dyDescent="0.2">
      <c r="A75" s="14" t="s">
        <v>82</v>
      </c>
      <c r="B75" s="2">
        <v>9.9081726475314991</v>
      </c>
      <c r="C75" s="2">
        <v>0.77046540606304781</v>
      </c>
      <c r="D75" s="2">
        <v>0</v>
      </c>
      <c r="E75" s="2">
        <v>0</v>
      </c>
      <c r="F75" s="2">
        <v>0</v>
      </c>
      <c r="G75" s="2">
        <v>0.77046540606304781</v>
      </c>
      <c r="H75" s="10">
        <f>B75/$B$8</f>
        <v>5.4148937848570874E-4</v>
      </c>
    </row>
    <row r="76" spans="1:8" x14ac:dyDescent="0.2">
      <c r="A76" s="14" t="s">
        <v>83</v>
      </c>
      <c r="B76" s="2">
        <v>10.622870620182958</v>
      </c>
      <c r="C76" s="2">
        <v>0.6938612419208372</v>
      </c>
      <c r="D76" s="2">
        <v>0</v>
      </c>
      <c r="E76" s="2">
        <v>0</v>
      </c>
      <c r="F76" s="2">
        <v>0</v>
      </c>
      <c r="G76" s="2">
        <v>0.6938612419208372</v>
      </c>
      <c r="H76" s="10">
        <f>B76/$B$9</f>
        <v>5.8099270510735934E-4</v>
      </c>
    </row>
    <row r="77" spans="1:8" x14ac:dyDescent="0.2">
      <c r="A77" s="14" t="s">
        <v>84</v>
      </c>
      <c r="B77" s="2">
        <v>11.38071449057079</v>
      </c>
      <c r="C77" s="2">
        <v>0.75463386405035848</v>
      </c>
      <c r="D77" s="2">
        <v>0</v>
      </c>
      <c r="E77" s="2">
        <v>0</v>
      </c>
      <c r="F77" s="2">
        <v>0</v>
      </c>
      <c r="G77" s="2">
        <v>0.75463386405035848</v>
      </c>
      <c r="H77" s="10">
        <f>B77/$B$10</f>
        <v>6.2064211651692157E-4</v>
      </c>
    </row>
    <row r="78" spans="1:8" x14ac:dyDescent="0.2">
      <c r="A78" s="14" t="s">
        <v>75</v>
      </c>
      <c r="B78" s="2">
        <v>12.206883401069804</v>
      </c>
      <c r="C78" s="2">
        <v>0.8273382007997867</v>
      </c>
      <c r="D78" s="2">
        <v>0</v>
      </c>
      <c r="E78" s="2">
        <v>0</v>
      </c>
      <c r="F78" s="2">
        <v>0</v>
      </c>
      <c r="G78" s="2">
        <v>0.8273382007997867</v>
      </c>
      <c r="H78" s="10">
        <f>B78/$B$11</f>
        <v>6.6043842455606799E-4</v>
      </c>
    </row>
    <row r="79" spans="1:8" x14ac:dyDescent="0.2">
      <c r="A79" s="14" t="s">
        <v>76</v>
      </c>
      <c r="B79" s="2">
        <v>12.866725935549175</v>
      </c>
      <c r="C79" s="2">
        <v>0.63190984874610301</v>
      </c>
      <c r="D79" s="2">
        <v>0</v>
      </c>
      <c r="E79" s="2">
        <v>0</v>
      </c>
      <c r="F79" s="2">
        <v>0</v>
      </c>
      <c r="G79" s="2">
        <v>0.63190984874610301</v>
      </c>
      <c r="H79" s="10">
        <f>B79/$B$12</f>
        <v>7.0038244709319985E-4</v>
      </c>
    </row>
    <row r="80" spans="1:8" x14ac:dyDescent="0.2">
      <c r="A80" s="14" t="s">
        <v>77</v>
      </c>
      <c r="B80" s="2">
        <v>13.62548062367045</v>
      </c>
      <c r="C80" s="2">
        <v>0.73369386604886699</v>
      </c>
      <c r="D80" s="2">
        <v>0</v>
      </c>
      <c r="E80" s="2">
        <v>0</v>
      </c>
      <c r="F80" s="2">
        <v>0</v>
      </c>
      <c r="G80" s="2">
        <v>0.73369386604886699</v>
      </c>
      <c r="H80" s="10">
        <f>B80/$B$13</f>
        <v>7.4047500807947664E-4</v>
      </c>
    </row>
    <row r="81" spans="1:11" x14ac:dyDescent="0.2">
      <c r="A81" s="14" t="s">
        <v>78</v>
      </c>
      <c r="B81" s="2">
        <v>14.416718969822602</v>
      </c>
      <c r="C81" s="2">
        <v>0.77546315720594272</v>
      </c>
      <c r="D81" s="2">
        <v>0</v>
      </c>
      <c r="E81" s="2">
        <v>0</v>
      </c>
      <c r="F81" s="2">
        <v>0</v>
      </c>
      <c r="G81" s="2">
        <v>0.77546315720594272</v>
      </c>
      <c r="H81" s="10">
        <f>B81/$B$14</f>
        <v>7.8071693760546959E-4</v>
      </c>
    </row>
    <row r="82" spans="1:11" x14ac:dyDescent="0.2">
      <c r="A82" s="14" t="s">
        <v>79</v>
      </c>
      <c r="B82" s="2">
        <v>15.111691360323347</v>
      </c>
      <c r="C82" s="2">
        <v>0.70014021177930275</v>
      </c>
      <c r="D82" s="2">
        <v>0</v>
      </c>
      <c r="E82" s="2">
        <v>0</v>
      </c>
      <c r="F82" s="2">
        <v>0</v>
      </c>
      <c r="G82" s="2">
        <v>0.70014021177930275</v>
      </c>
      <c r="H82" s="10">
        <f>B82/$B$15</f>
        <v>8.2110907195845177E-4</v>
      </c>
    </row>
    <row r="83" spans="1:11" x14ac:dyDescent="0.2">
      <c r="A83" s="14" t="s">
        <v>80</v>
      </c>
      <c r="B83" s="2">
        <v>15.649328231342134</v>
      </c>
      <c r="C83" s="2">
        <v>0.52652716209026984</v>
      </c>
      <c r="D83" s="2">
        <v>0</v>
      </c>
      <c r="E83" s="2">
        <v>0</v>
      </c>
      <c r="F83" s="2">
        <v>0</v>
      </c>
      <c r="G83" s="2">
        <v>0.52652716209026984</v>
      </c>
      <c r="H83" s="10">
        <f>B83/$B$16</f>
        <v>8.616522536803291E-4</v>
      </c>
    </row>
    <row r="84" spans="1:11" x14ac:dyDescent="0.2">
      <c r="A84" s="15" t="s">
        <v>74</v>
      </c>
      <c r="B84" s="7">
        <v>10</v>
      </c>
      <c r="C84" s="7">
        <f>B84-B83</f>
        <v>-5.6493282313421336</v>
      </c>
      <c r="D84" s="7">
        <v>0</v>
      </c>
      <c r="E84" s="7">
        <v>0</v>
      </c>
      <c r="F84" s="7">
        <f>D84-E84</f>
        <v>0</v>
      </c>
      <c r="G84" s="7">
        <f>C84-F84</f>
        <v>-5.6493282313421336</v>
      </c>
      <c r="H84" s="16">
        <f>B84/$B$17</f>
        <v>5.5725802298095572E-4</v>
      </c>
    </row>
    <row r="85" spans="1:11" x14ac:dyDescent="0.2">
      <c r="A85" s="12" t="s">
        <v>94</v>
      </c>
      <c r="H85" s="10"/>
    </row>
    <row r="86" spans="1:11" x14ac:dyDescent="0.2">
      <c r="A86" s="13" t="s">
        <v>73</v>
      </c>
      <c r="B86" s="2">
        <v>14835</v>
      </c>
      <c r="H86" s="10">
        <f>B86/$B$6</f>
        <v>0.81149827689951315</v>
      </c>
      <c r="K86" s="38"/>
    </row>
    <row r="87" spans="1:11" x14ac:dyDescent="0.2">
      <c r="A87" s="14" t="s">
        <v>81</v>
      </c>
      <c r="B87" s="2">
        <v>14740.204544959979</v>
      </c>
      <c r="C87" s="2">
        <f>B87-B86</f>
        <v>-94.795455040020897</v>
      </c>
      <c r="D87" s="2">
        <v>46</v>
      </c>
      <c r="E87" s="2">
        <v>45</v>
      </c>
      <c r="F87" s="2">
        <f>D87-E87</f>
        <v>1</v>
      </c>
      <c r="G87" s="2">
        <f>C87-F87</f>
        <v>-95.795455040020897</v>
      </c>
      <c r="H87" s="10">
        <f>B87/$B$7</f>
        <v>0.80999035855368606</v>
      </c>
    </row>
    <row r="88" spans="1:11" x14ac:dyDescent="0.2">
      <c r="A88" s="14" t="s">
        <v>82</v>
      </c>
      <c r="B88" s="2">
        <v>14710.581871485972</v>
      </c>
      <c r="C88" s="2">
        <v>-29.634764599741175</v>
      </c>
      <c r="D88" s="2">
        <v>176</v>
      </c>
      <c r="E88" s="2">
        <v>178</v>
      </c>
      <c r="F88" s="2">
        <v>-2</v>
      </c>
      <c r="G88" s="2">
        <v>-27.634764599741175</v>
      </c>
      <c r="H88" s="10">
        <f>B88/$B$8</f>
        <v>0.80394479568728672</v>
      </c>
    </row>
    <row r="89" spans="1:11" x14ac:dyDescent="0.2">
      <c r="A89" s="14" t="s">
        <v>83</v>
      </c>
      <c r="B89" s="2">
        <v>14588.381557077548</v>
      </c>
      <c r="C89" s="2">
        <v>-150.93601919016146</v>
      </c>
      <c r="D89" s="2">
        <v>159</v>
      </c>
      <c r="E89" s="2">
        <v>171</v>
      </c>
      <c r="F89" s="2">
        <v>-12</v>
      </c>
      <c r="G89" s="2">
        <v>-138.93601919016146</v>
      </c>
      <c r="H89" s="10">
        <f>B89/$B$9</f>
        <v>0.79787691736368127</v>
      </c>
    </row>
    <row r="90" spans="1:11" x14ac:dyDescent="0.2">
      <c r="A90" s="14" t="s">
        <v>84</v>
      </c>
      <c r="B90" s="2">
        <v>14518.990880491694</v>
      </c>
      <c r="C90" s="2">
        <v>-71.558965588006686</v>
      </c>
      <c r="D90" s="2">
        <v>114</v>
      </c>
      <c r="E90" s="2">
        <v>141</v>
      </c>
      <c r="F90" s="2">
        <v>-27</v>
      </c>
      <c r="G90" s="2">
        <v>-44.558965588006686</v>
      </c>
      <c r="H90" s="10">
        <f>B90/$B$10</f>
        <v>0.79178659979776922</v>
      </c>
    </row>
    <row r="91" spans="1:11" x14ac:dyDescent="0.2">
      <c r="A91" s="14" t="s">
        <v>75</v>
      </c>
      <c r="B91" s="2">
        <v>14521.607335102879</v>
      </c>
      <c r="C91" s="2">
        <v>5.9853261002244835</v>
      </c>
      <c r="D91" s="2">
        <v>130</v>
      </c>
      <c r="E91" s="2">
        <v>175</v>
      </c>
      <c r="F91" s="2">
        <v>-45</v>
      </c>
      <c r="G91" s="2">
        <v>50.985326100224484</v>
      </c>
      <c r="H91" s="10">
        <f>B91/$B$11</f>
        <v>0.78567371828723043</v>
      </c>
    </row>
    <row r="92" spans="1:11" x14ac:dyDescent="0.2">
      <c r="A92" s="14" t="s">
        <v>76</v>
      </c>
      <c r="B92" s="2">
        <v>14320.895302284929</v>
      </c>
      <c r="C92" s="2">
        <v>-230.13200856595722</v>
      </c>
      <c r="D92" s="2">
        <v>131</v>
      </c>
      <c r="E92" s="2">
        <v>176</v>
      </c>
      <c r="F92" s="2">
        <v>-45</v>
      </c>
      <c r="G92" s="2">
        <v>-185.13200856595722</v>
      </c>
      <c r="H92" s="10">
        <f>B92/$B$12</f>
        <v>0.77953814720401338</v>
      </c>
    </row>
    <row r="93" spans="1:11" x14ac:dyDescent="0.2">
      <c r="A93" s="14" t="s">
        <v>77</v>
      </c>
      <c r="B93" s="2">
        <v>14230.960963497413</v>
      </c>
      <c r="C93" s="2">
        <v>-112.69848609459041</v>
      </c>
      <c r="D93" s="2">
        <v>126</v>
      </c>
      <c r="E93" s="2">
        <v>228</v>
      </c>
      <c r="F93" s="2">
        <v>-102</v>
      </c>
      <c r="G93" s="2">
        <v>-10.698486094590407</v>
      </c>
      <c r="H93" s="10">
        <f>B93/$B$13</f>
        <v>0.77337975998572972</v>
      </c>
    </row>
    <row r="94" spans="1:11" x14ac:dyDescent="0.2">
      <c r="A94" s="14" t="s">
        <v>78</v>
      </c>
      <c r="B94" s="2">
        <v>14167.08619225827</v>
      </c>
      <c r="C94" s="2">
        <v>-74.75843325931055</v>
      </c>
      <c r="D94" s="2">
        <v>135</v>
      </c>
      <c r="E94" s="2">
        <v>200</v>
      </c>
      <c r="F94" s="2">
        <v>-65</v>
      </c>
      <c r="G94" s="2">
        <v>-9.7584332593105501</v>
      </c>
      <c r="H94" s="10">
        <f>B94/$B$14</f>
        <v>0.76719842912695058</v>
      </c>
    </row>
    <row r="95" spans="1:11" x14ac:dyDescent="0.2">
      <c r="A95" s="14" t="s">
        <v>79</v>
      </c>
      <c r="B95" s="2">
        <v>14005.334057640199</v>
      </c>
      <c r="C95" s="2">
        <v>-151.90049556106896</v>
      </c>
      <c r="D95" s="2">
        <v>113</v>
      </c>
      <c r="E95" s="2">
        <v>205</v>
      </c>
      <c r="F95" s="2">
        <v>-92</v>
      </c>
      <c r="G95" s="2">
        <v>-59.900495561068965</v>
      </c>
      <c r="H95" s="10">
        <f>B95/$B$15</f>
        <v>0.76099402617040857</v>
      </c>
    </row>
    <row r="96" spans="1:11" x14ac:dyDescent="0.2">
      <c r="A96" s="14" t="s">
        <v>80</v>
      </c>
      <c r="B96" s="2">
        <v>13708.067750880831</v>
      </c>
      <c r="C96" s="2">
        <v>-302.6567672678284</v>
      </c>
      <c r="D96" s="2">
        <v>100</v>
      </c>
      <c r="E96" s="2">
        <v>161</v>
      </c>
      <c r="F96" s="2">
        <v>-61</v>
      </c>
      <c r="G96" s="2">
        <v>-241.6567672678284</v>
      </c>
      <c r="H96" s="10">
        <f>B96/$B$16</f>
        <v>0.75476642169809682</v>
      </c>
    </row>
    <row r="97" spans="1:11" x14ac:dyDescent="0.2">
      <c r="A97" s="15" t="s">
        <v>74</v>
      </c>
      <c r="B97" s="7">
        <v>13486</v>
      </c>
      <c r="C97" s="7">
        <f>B97-B96</f>
        <v>-222.06775088083123</v>
      </c>
      <c r="D97" s="7">
        <v>81</v>
      </c>
      <c r="E97" s="7">
        <v>144</v>
      </c>
      <c r="F97" s="7">
        <f>D97-E97</f>
        <v>-63</v>
      </c>
      <c r="G97" s="7">
        <f>C97-F97</f>
        <v>-159.06775088083123</v>
      </c>
      <c r="H97" s="16">
        <f>B97/$B$17</f>
        <v>0.75151816979211694</v>
      </c>
      <c r="J97" s="38"/>
      <c r="K97" s="38"/>
    </row>
    <row r="98" spans="1:11" x14ac:dyDescent="0.2">
      <c r="A98" s="12" t="s">
        <v>95</v>
      </c>
      <c r="H98" s="10"/>
      <c r="J98" s="38"/>
    </row>
    <row r="99" spans="1:11" x14ac:dyDescent="0.2">
      <c r="A99" s="17" t="s">
        <v>96</v>
      </c>
      <c r="B99" s="2">
        <v>72</v>
      </c>
      <c r="H99" s="10">
        <f>B99/$B$6</f>
        <v>3.9385153985011757E-3</v>
      </c>
    </row>
    <row r="100" spans="1:11" x14ac:dyDescent="0.2">
      <c r="A100" s="14" t="s">
        <v>81</v>
      </c>
      <c r="B100" s="2">
        <v>71.309995877471621</v>
      </c>
      <c r="C100" s="2">
        <f>B100-B99</f>
        <v>-0.69000412252837862</v>
      </c>
      <c r="D100" s="2">
        <v>0</v>
      </c>
      <c r="E100" s="2">
        <v>0</v>
      </c>
      <c r="F100" s="2">
        <f>D100-E100</f>
        <v>0</v>
      </c>
      <c r="G100" s="2">
        <f>C100-F100</f>
        <v>-0.69000412252837862</v>
      </c>
      <c r="H100" s="10">
        <f>B100/$B$7</f>
        <v>3.9185622528558972E-3</v>
      </c>
    </row>
    <row r="101" spans="1:11" x14ac:dyDescent="0.2">
      <c r="A101" s="14" t="s">
        <v>82</v>
      </c>
      <c r="B101" s="2">
        <v>70.238078494665672</v>
      </c>
      <c r="C101" s="2">
        <v>-1.0720773755492274</v>
      </c>
      <c r="D101" s="2">
        <v>1</v>
      </c>
      <c r="E101" s="2">
        <v>0</v>
      </c>
      <c r="F101" s="2">
        <v>1</v>
      </c>
      <c r="G101" s="2">
        <v>-2.0720773755492274</v>
      </c>
      <c r="H101" s="10">
        <f>B101/$B$8</f>
        <v>3.8385658812255803E-3</v>
      </c>
    </row>
    <row r="102" spans="1:11" x14ac:dyDescent="0.2">
      <c r="A102" s="14" t="s">
        <v>83</v>
      </c>
      <c r="B102" s="2">
        <v>68.716285947974754</v>
      </c>
      <c r="C102" s="2">
        <v>-1.6572510021369595</v>
      </c>
      <c r="D102" s="2">
        <v>0</v>
      </c>
      <c r="E102" s="2">
        <v>1</v>
      </c>
      <c r="F102" s="2">
        <v>-1</v>
      </c>
      <c r="G102" s="2">
        <v>-0.65725100213695953</v>
      </c>
      <c r="H102" s="10">
        <f>B102/$B$9</f>
        <v>3.7582742259885558E-3</v>
      </c>
    </row>
    <row r="103" spans="1:11" x14ac:dyDescent="0.2">
      <c r="A103" s="14" t="s">
        <v>84</v>
      </c>
      <c r="B103" s="2">
        <v>67.437721749196939</v>
      </c>
      <c r="C103" s="2">
        <v>-1.2868572441142305</v>
      </c>
      <c r="D103" s="2">
        <v>0</v>
      </c>
      <c r="E103" s="2">
        <v>0</v>
      </c>
      <c r="F103" s="2">
        <v>0</v>
      </c>
      <c r="G103" s="2">
        <v>-1.2868572441142305</v>
      </c>
      <c r="H103" s="10">
        <f>B103/$B$10</f>
        <v>3.6776856491899951E-3</v>
      </c>
    </row>
    <row r="104" spans="1:11" x14ac:dyDescent="0.2">
      <c r="A104" s="14" t="s">
        <v>75</v>
      </c>
      <c r="B104" s="2">
        <v>66.47962668914397</v>
      </c>
      <c r="C104" s="2">
        <v>-0.94071504155731134</v>
      </c>
      <c r="D104" s="2">
        <v>2</v>
      </c>
      <c r="E104" s="2">
        <v>0</v>
      </c>
      <c r="F104" s="2">
        <v>2</v>
      </c>
      <c r="G104" s="2">
        <v>-2.9407150415573113</v>
      </c>
      <c r="H104" s="10">
        <f>B104/$B$11</f>
        <v>3.5967985007381901E-3</v>
      </c>
    </row>
    <row r="105" spans="1:11" x14ac:dyDescent="0.2">
      <c r="A105" s="14" t="s">
        <v>76</v>
      </c>
      <c r="B105" s="2">
        <v>64.585291854141104</v>
      </c>
      <c r="C105" s="2">
        <v>-2.0252488738772456</v>
      </c>
      <c r="D105" s="2">
        <v>0</v>
      </c>
      <c r="E105" s="2">
        <v>0</v>
      </c>
      <c r="F105" s="2">
        <v>0</v>
      </c>
      <c r="G105" s="2">
        <v>-2.0252488738772456</v>
      </c>
      <c r="H105" s="10">
        <f>B105/$B$12</f>
        <v>3.5156111182919332E-3</v>
      </c>
    </row>
    <row r="106" spans="1:11" x14ac:dyDescent="0.2">
      <c r="A106" s="14" t="s">
        <v>77</v>
      </c>
      <c r="B106" s="2">
        <v>63.191275741325214</v>
      </c>
      <c r="C106" s="2">
        <v>-1.4912540279589592</v>
      </c>
      <c r="D106" s="2">
        <v>1</v>
      </c>
      <c r="E106" s="2">
        <v>0</v>
      </c>
      <c r="F106" s="2">
        <v>1</v>
      </c>
      <c r="G106" s="2">
        <v>-2.4912540279589592</v>
      </c>
      <c r="H106" s="10">
        <f>B106/$B$13</f>
        <v>3.4341218271466342E-3</v>
      </c>
    </row>
    <row r="107" spans="1:11" x14ac:dyDescent="0.2">
      <c r="A107" s="14" t="s">
        <v>78</v>
      </c>
      <c r="B107" s="2">
        <v>61.904106208240577</v>
      </c>
      <c r="C107" s="2">
        <v>-1.3291933855966533</v>
      </c>
      <c r="D107" s="2">
        <v>1</v>
      </c>
      <c r="E107" s="2">
        <v>0</v>
      </c>
      <c r="F107" s="2">
        <v>1</v>
      </c>
      <c r="G107" s="2">
        <v>-2.3291933855966533</v>
      </c>
      <c r="H107" s="10">
        <f>B107/$B$14</f>
        <v>3.352328940119169E-3</v>
      </c>
    </row>
    <row r="108" spans="1:11" x14ac:dyDescent="0.2">
      <c r="A108" s="14" t="s">
        <v>79</v>
      </c>
      <c r="B108" s="2">
        <v>60.18532685976826</v>
      </c>
      <c r="C108" s="2">
        <v>-1.6700131901913622</v>
      </c>
      <c r="D108" s="2">
        <v>0</v>
      </c>
      <c r="E108" s="2">
        <v>0</v>
      </c>
      <c r="F108" s="2">
        <v>0</v>
      </c>
      <c r="G108" s="2">
        <v>-1.6700131901913622</v>
      </c>
      <c r="H108" s="10">
        <f>B108/$B$15</f>
        <v>3.2702307574314421E-3</v>
      </c>
    </row>
    <row r="109" spans="1:11" x14ac:dyDescent="0.2">
      <c r="A109" s="14" t="s">
        <v>80</v>
      </c>
      <c r="B109" s="2">
        <v>57.897287940455335</v>
      </c>
      <c r="C109" s="2">
        <v>-2.3049713839984278</v>
      </c>
      <c r="D109" s="2">
        <v>1</v>
      </c>
      <c r="E109" s="2">
        <v>0</v>
      </c>
      <c r="F109" s="2">
        <v>1</v>
      </c>
      <c r="G109" s="2">
        <v>-3.3049713839984278</v>
      </c>
      <c r="H109" s="10">
        <f>B109/$B$16</f>
        <v>3.1878255665926301E-3</v>
      </c>
    </row>
    <row r="110" spans="1:11" x14ac:dyDescent="0.2">
      <c r="A110" s="15" t="s">
        <v>74</v>
      </c>
      <c r="B110" s="7">
        <v>48</v>
      </c>
      <c r="C110" s="7">
        <f>B110-B109</f>
        <v>-9.8972879404553353</v>
      </c>
      <c r="D110" s="7">
        <v>2</v>
      </c>
      <c r="E110" s="7">
        <v>0</v>
      </c>
      <c r="F110" s="7">
        <f>D110-E110</f>
        <v>2</v>
      </c>
      <c r="G110" s="7">
        <f>C110-F110</f>
        <v>-11.897287940455335</v>
      </c>
      <c r="H110" s="16">
        <f>B110/$B$17</f>
        <v>2.6748385103085876E-3</v>
      </c>
      <c r="I110" s="38"/>
      <c r="K110" s="38"/>
    </row>
    <row r="111" spans="1:11" x14ac:dyDescent="0.2">
      <c r="A111" s="23"/>
      <c r="B111" s="24"/>
      <c r="C111" s="24"/>
      <c r="D111" s="24"/>
      <c r="E111" s="24"/>
      <c r="F111" s="24"/>
      <c r="G111" s="24"/>
      <c r="H111" s="22"/>
    </row>
    <row r="112" spans="1:11" x14ac:dyDescent="0.2">
      <c r="A112" s="1"/>
    </row>
    <row r="113" spans="1:11" x14ac:dyDescent="0.2">
      <c r="A113" s="12" t="s">
        <v>98</v>
      </c>
      <c r="H113" s="10"/>
    </row>
    <row r="114" spans="1:11" x14ac:dyDescent="0.2">
      <c r="A114" s="9" t="s">
        <v>97</v>
      </c>
      <c r="B114" s="2">
        <v>1665</v>
      </c>
      <c r="H114" s="10">
        <f>B114/$B$6</f>
        <v>9.1078168590339695E-2</v>
      </c>
    </row>
    <row r="115" spans="1:11" x14ac:dyDescent="0.2">
      <c r="A115" s="14" t="s">
        <v>81</v>
      </c>
      <c r="B115" s="2">
        <v>1665.1288839848314</v>
      </c>
      <c r="C115" s="2">
        <f>B115-B114</f>
        <v>0.12888398483141827</v>
      </c>
      <c r="D115" s="2">
        <v>8</v>
      </c>
      <c r="E115" s="2">
        <v>2</v>
      </c>
      <c r="F115" s="2">
        <f>D115-E115</f>
        <v>6</v>
      </c>
      <c r="G115" s="2">
        <f>C115-F115</f>
        <v>-5.8711160151685817</v>
      </c>
      <c r="H115" s="10">
        <f>B115/$B$7</f>
        <v>9.150065303796194E-2</v>
      </c>
    </row>
    <row r="116" spans="1:11" x14ac:dyDescent="0.2">
      <c r="A116" s="14" t="s">
        <v>82</v>
      </c>
      <c r="B116" s="2">
        <v>1705.2726379657279</v>
      </c>
      <c r="C116" s="2">
        <v>40.147141639512029</v>
      </c>
      <c r="D116" s="2">
        <v>30</v>
      </c>
      <c r="E116" s="2">
        <v>12</v>
      </c>
      <c r="F116" s="2">
        <v>18</v>
      </c>
      <c r="G116" s="2">
        <v>22.147141639512029</v>
      </c>
      <c r="H116" s="10">
        <f>B116/$B$8</f>
        <v>9.3194482345924576E-2</v>
      </c>
    </row>
    <row r="117" spans="1:11" x14ac:dyDescent="0.2">
      <c r="A117" s="14" t="s">
        <v>83</v>
      </c>
      <c r="B117" s="2">
        <v>1735.0522070386842</v>
      </c>
      <c r="C117" s="2">
        <v>26.366764934379489</v>
      </c>
      <c r="D117" s="2">
        <v>30</v>
      </c>
      <c r="E117" s="2">
        <v>16</v>
      </c>
      <c r="F117" s="2">
        <v>14</v>
      </c>
      <c r="G117" s="2">
        <v>12.366764934379489</v>
      </c>
      <c r="H117" s="10">
        <f>B117/$B$9</f>
        <v>9.4894563937797216E-2</v>
      </c>
    </row>
    <row r="118" spans="1:11" x14ac:dyDescent="0.2">
      <c r="A118" s="14" t="s">
        <v>84</v>
      </c>
      <c r="B118" s="2">
        <v>1771.3712991672603</v>
      </c>
      <c r="C118" s="2">
        <v>35.97127280013342</v>
      </c>
      <c r="D118" s="2">
        <v>41</v>
      </c>
      <c r="E118" s="2">
        <v>14</v>
      </c>
      <c r="F118" s="2">
        <v>27</v>
      </c>
      <c r="G118" s="2">
        <v>8.9712728001334199</v>
      </c>
      <c r="H118" s="10">
        <f>B118/$B$10</f>
        <v>9.6600932495351496E-2</v>
      </c>
    </row>
    <row r="119" spans="1:11" x14ac:dyDescent="0.2">
      <c r="A119" s="14" t="s">
        <v>75</v>
      </c>
      <c r="B119" s="2">
        <v>1817.130693120575</v>
      </c>
      <c r="C119" s="2">
        <v>46.089278898050225</v>
      </c>
      <c r="D119" s="2">
        <v>27</v>
      </c>
      <c r="E119" s="2">
        <v>8</v>
      </c>
      <c r="F119" s="2">
        <v>19</v>
      </c>
      <c r="G119" s="2">
        <v>27.089278898050225</v>
      </c>
      <c r="H119" s="10">
        <f>B119/$B$11</f>
        <v>9.8313622957343236E-2</v>
      </c>
    </row>
    <row r="120" spans="1:11" x14ac:dyDescent="0.2">
      <c r="A120" s="14" t="s">
        <v>76</v>
      </c>
      <c r="B120" s="2">
        <v>1837.7001901577712</v>
      </c>
      <c r="C120" s="2">
        <v>16.711526987733805</v>
      </c>
      <c r="D120" s="2">
        <v>29</v>
      </c>
      <c r="E120" s="2">
        <v>14</v>
      </c>
      <c r="F120" s="2">
        <v>15</v>
      </c>
      <c r="G120" s="2">
        <v>1.7115269877338051</v>
      </c>
      <c r="H120" s="10">
        <f>B120/$B$12</f>
        <v>0.10003267052189707</v>
      </c>
    </row>
    <row r="121" spans="1:11" x14ac:dyDescent="0.2">
      <c r="A121" s="14" t="s">
        <v>77</v>
      </c>
      <c r="B121" s="2">
        <v>1872.4509940507357</v>
      </c>
      <c r="C121" s="2">
        <v>31.575554324478617</v>
      </c>
      <c r="D121" s="2">
        <v>32</v>
      </c>
      <c r="E121" s="2">
        <v>12</v>
      </c>
      <c r="F121" s="2">
        <v>20</v>
      </c>
      <c r="G121" s="2">
        <v>11.575554324478617</v>
      </c>
      <c r="H121" s="10">
        <f>B121/$B$13</f>
        <v>0.10175811064891777</v>
      </c>
    </row>
    <row r="122" spans="1:11" x14ac:dyDescent="0.2">
      <c r="A122" s="14" t="s">
        <v>78</v>
      </c>
      <c r="B122" s="2">
        <v>1911.0459533686471</v>
      </c>
      <c r="C122" s="2">
        <v>36.867690922198562</v>
      </c>
      <c r="D122" s="2">
        <v>30</v>
      </c>
      <c r="E122" s="2">
        <v>19</v>
      </c>
      <c r="F122" s="2">
        <v>11</v>
      </c>
      <c r="G122" s="2">
        <v>25.867690922198562</v>
      </c>
      <c r="H122" s="10">
        <f>B122/$B$14</f>
        <v>0.10348997906252827</v>
      </c>
    </row>
    <row r="123" spans="1:11" x14ac:dyDescent="0.2">
      <c r="A123" s="14" t="s">
        <v>79</v>
      </c>
      <c r="B123" s="2">
        <v>1936.6218495120677</v>
      </c>
      <c r="C123" s="2">
        <v>26.636989292306225</v>
      </c>
      <c r="D123" s="2">
        <v>28</v>
      </c>
      <c r="E123" s="2">
        <v>9</v>
      </c>
      <c r="F123" s="2">
        <v>19</v>
      </c>
      <c r="G123" s="2">
        <v>7.6369892923062253</v>
      </c>
      <c r="H123" s="10">
        <f>B123/$B$15</f>
        <v>0.10522831175353552</v>
      </c>
    </row>
    <row r="124" spans="1:11" x14ac:dyDescent="0.2">
      <c r="A124" s="14" t="s">
        <v>80</v>
      </c>
      <c r="B124" s="2">
        <v>1942.8462591616899</v>
      </c>
      <c r="C124" s="2">
        <v>5.1871618340148871</v>
      </c>
      <c r="D124" s="2">
        <v>22</v>
      </c>
      <c r="E124" s="2">
        <v>11</v>
      </c>
      <c r="F124" s="2">
        <v>11</v>
      </c>
      <c r="G124" s="2">
        <v>-5.8128381659851129</v>
      </c>
      <c r="H124" s="10">
        <f>B124/$B$16</f>
        <v>0.10697314498192326</v>
      </c>
    </row>
    <row r="125" spans="1:11" x14ac:dyDescent="0.2">
      <c r="A125" s="15" t="s">
        <v>74</v>
      </c>
      <c r="B125" s="7">
        <v>1935</v>
      </c>
      <c r="C125" s="7">
        <f>B125-B124</f>
        <v>-7.8462591616898862</v>
      </c>
      <c r="D125" s="7">
        <v>21</v>
      </c>
      <c r="E125" s="7">
        <v>5</v>
      </c>
      <c r="F125" s="7">
        <f>D125-E125</f>
        <v>16</v>
      </c>
      <c r="G125" s="7">
        <f>C125-F125</f>
        <v>-23.846259161689886</v>
      </c>
      <c r="H125" s="16">
        <f>B125/$B$17</f>
        <v>0.10782942744681494</v>
      </c>
      <c r="J125" s="38"/>
      <c r="K125" s="38"/>
    </row>
    <row r="126" spans="1:11" x14ac:dyDescent="0.2">
      <c r="A126" s="12" t="s">
        <v>99</v>
      </c>
      <c r="H126" s="10"/>
    </row>
    <row r="127" spans="1:11" x14ac:dyDescent="0.2">
      <c r="A127" s="9" t="s">
        <v>100</v>
      </c>
      <c r="B127" s="2">
        <v>173</v>
      </c>
      <c r="H127" s="10">
        <f>B127/$B$6</f>
        <v>9.463377276954215E-3</v>
      </c>
      <c r="I127" s="38"/>
    </row>
    <row r="128" spans="1:11" x14ac:dyDescent="0.2">
      <c r="A128" s="14" t="s">
        <v>81</v>
      </c>
      <c r="B128" s="2">
        <v>173.9157288634126</v>
      </c>
      <c r="C128" s="2">
        <f>B128-B127</f>
        <v>0.91572886341259618</v>
      </c>
      <c r="D128" s="2">
        <v>0</v>
      </c>
      <c r="E128" s="2">
        <v>1</v>
      </c>
      <c r="F128" s="2">
        <f>D128-E128</f>
        <v>-1</v>
      </c>
      <c r="G128" s="2">
        <f>C128-F128</f>
        <v>1.9157288634125962</v>
      </c>
      <c r="H128" s="10">
        <f>B128/$B$7</f>
        <v>9.5568594825482245E-3</v>
      </c>
    </row>
    <row r="129" spans="1:12" x14ac:dyDescent="0.2">
      <c r="A129" s="14" t="s">
        <v>82</v>
      </c>
      <c r="B129" s="2">
        <v>181.72932021702786</v>
      </c>
      <c r="C129" s="2">
        <v>7.8143409333950444</v>
      </c>
      <c r="D129" s="2">
        <v>4</v>
      </c>
      <c r="E129" s="2">
        <v>0</v>
      </c>
      <c r="F129" s="2">
        <v>4</v>
      </c>
      <c r="G129" s="2">
        <v>3.8143409333950444</v>
      </c>
      <c r="H129" s="10">
        <f>B129/$B$8</f>
        <v>9.9316493724465986E-3</v>
      </c>
    </row>
    <row r="130" spans="1:12" x14ac:dyDescent="0.2">
      <c r="A130" s="14" t="s">
        <v>83</v>
      </c>
      <c r="B130" s="2">
        <v>188.46823009084591</v>
      </c>
      <c r="C130" s="2">
        <v>6.3685806035632027</v>
      </c>
      <c r="D130" s="2">
        <v>3</v>
      </c>
      <c r="E130" s="2">
        <v>3</v>
      </c>
      <c r="F130" s="2">
        <v>0</v>
      </c>
      <c r="G130" s="2">
        <v>6.3685806035632027</v>
      </c>
      <c r="H130" s="10">
        <f>B130/$B$9</f>
        <v>1.030782269147046E-2</v>
      </c>
    </row>
    <row r="131" spans="1:12" x14ac:dyDescent="0.2">
      <c r="A131" s="14" t="s">
        <v>84</v>
      </c>
      <c r="B131" s="2">
        <v>195.93794350170245</v>
      </c>
      <c r="C131" s="2">
        <v>7.4248200591641194</v>
      </c>
      <c r="D131" s="2">
        <v>4</v>
      </c>
      <c r="E131" s="2">
        <v>0</v>
      </c>
      <c r="F131" s="2">
        <v>4</v>
      </c>
      <c r="G131" s="2">
        <v>3.4248200591641194</v>
      </c>
      <c r="H131" s="10">
        <f>B131/$B$10</f>
        <v>1.0685387113579236E-2</v>
      </c>
    </row>
    <row r="132" spans="1:12" x14ac:dyDescent="0.2">
      <c r="A132" s="14" t="s">
        <v>75</v>
      </c>
      <c r="B132" s="2">
        <v>204.50238788121825</v>
      </c>
      <c r="C132" s="2">
        <v>8.5946801405215751</v>
      </c>
      <c r="D132" s="2">
        <v>7</v>
      </c>
      <c r="E132" s="2">
        <v>0</v>
      </c>
      <c r="F132" s="2">
        <v>7</v>
      </c>
      <c r="G132" s="2">
        <v>1.5946801405215751</v>
      </c>
      <c r="H132" s="10">
        <f>B132/$B$11</f>
        <v>1.1064350369594668E-2</v>
      </c>
    </row>
    <row r="133" spans="1:12" x14ac:dyDescent="0.2">
      <c r="A133" s="14" t="s">
        <v>76</v>
      </c>
      <c r="B133" s="2">
        <v>210.25095567101968</v>
      </c>
      <c r="C133" s="2">
        <v>5.3011162144093191</v>
      </c>
      <c r="D133" s="2">
        <v>3</v>
      </c>
      <c r="E133" s="2">
        <v>0</v>
      </c>
      <c r="F133" s="2">
        <v>3</v>
      </c>
      <c r="G133" s="2">
        <v>2.3011162144093191</v>
      </c>
      <c r="H133" s="10">
        <f>B133/$B$12</f>
        <v>1.1444720247728468E-2</v>
      </c>
    </row>
    <row r="134" spans="1:12" x14ac:dyDescent="0.2">
      <c r="A134" s="14" t="s">
        <v>77</v>
      </c>
      <c r="B134" s="2">
        <v>217.61951103632589</v>
      </c>
      <c r="C134" s="2">
        <v>6.986653538889243</v>
      </c>
      <c r="D134" s="2">
        <v>5</v>
      </c>
      <c r="E134" s="2">
        <v>0</v>
      </c>
      <c r="F134" s="2">
        <v>5</v>
      </c>
      <c r="G134" s="2">
        <v>1.986653538889243</v>
      </c>
      <c r="H134" s="10">
        <f>B134/$B$13</f>
        <v>1.1826504594115857E-2</v>
      </c>
      <c r="I134" s="38"/>
    </row>
    <row r="135" spans="1:12" x14ac:dyDescent="0.2">
      <c r="A135" s="14" t="s">
        <v>78</v>
      </c>
      <c r="B135" s="2">
        <v>225.46452911241445</v>
      </c>
      <c r="C135" s="2">
        <v>7.6231685277450367</v>
      </c>
      <c r="D135" s="2">
        <v>2</v>
      </c>
      <c r="E135" s="2">
        <v>1</v>
      </c>
      <c r="F135" s="2">
        <v>1</v>
      </c>
      <c r="G135" s="2">
        <v>6.6231685277450367</v>
      </c>
      <c r="H135" s="10">
        <f>B135/$B$14</f>
        <v>1.2209711313355055E-2</v>
      </c>
    </row>
    <row r="136" spans="1:12" x14ac:dyDescent="0.2">
      <c r="A136" s="14" t="s">
        <v>79</v>
      </c>
      <c r="B136" s="2">
        <v>231.78638738404825</v>
      </c>
      <c r="C136" s="2">
        <v>6.4283725536015197</v>
      </c>
      <c r="D136" s="2">
        <v>6</v>
      </c>
      <c r="E136" s="2">
        <v>1</v>
      </c>
      <c r="F136" s="2">
        <v>5</v>
      </c>
      <c r="G136" s="2">
        <v>1.4283725536015197</v>
      </c>
      <c r="H136" s="10">
        <f>B136/$B$15</f>
        <v>1.2594348369052828E-2</v>
      </c>
    </row>
    <row r="137" spans="1:12" x14ac:dyDescent="0.2">
      <c r="A137" s="14" t="s">
        <v>80</v>
      </c>
      <c r="B137" s="2">
        <v>235.75045677183942</v>
      </c>
      <c r="C137" s="2">
        <v>3.8200741543225547</v>
      </c>
      <c r="D137" s="2">
        <v>2</v>
      </c>
      <c r="E137" s="2">
        <v>1</v>
      </c>
      <c r="F137" s="2">
        <v>1</v>
      </c>
      <c r="G137" s="2">
        <v>2.8200741543225547</v>
      </c>
      <c r="H137" s="10">
        <f>B137/$B$16</f>
        <v>1.2980423784376142E-2</v>
      </c>
    </row>
    <row r="138" spans="1:12" ht="12" thickBot="1" x14ac:dyDescent="0.25">
      <c r="A138" s="11" t="s">
        <v>74</v>
      </c>
      <c r="B138" s="5">
        <v>233</v>
      </c>
      <c r="C138" s="5">
        <f>B138-B137</f>
        <v>-2.7504567718394242</v>
      </c>
      <c r="D138" s="5">
        <v>2</v>
      </c>
      <c r="E138" s="5">
        <v>2</v>
      </c>
      <c r="F138" s="5">
        <f>D138-E138</f>
        <v>0</v>
      </c>
      <c r="G138" s="5">
        <f>C138-F138</f>
        <v>-2.7504567718394242</v>
      </c>
      <c r="H138" s="8">
        <f>B138/$B$17</f>
        <v>1.2984111935456269E-2</v>
      </c>
      <c r="I138" s="39"/>
      <c r="J138" s="38"/>
      <c r="L138" s="38"/>
    </row>
  </sheetData>
  <mergeCells count="1">
    <mergeCell ref="A1:H2"/>
  </mergeCells>
  <phoneticPr fontId="0" type="noConversion"/>
  <pageMargins left="0.75" right="0.75" top="1" bottom="1" header="0.5" footer="0.5"/>
  <pageSetup orientation="portrait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8"/>
  <sheetViews>
    <sheetView workbookViewId="0">
      <selection activeCell="L1" sqref="L1:L65536"/>
    </sheetView>
  </sheetViews>
  <sheetFormatPr defaultRowHeight="11.25" x14ac:dyDescent="0.2"/>
  <cols>
    <col min="1" max="1" width="25.7109375" style="2" customWidth="1"/>
    <col min="2" max="3" width="9.7109375" style="2" customWidth="1"/>
    <col min="4" max="5" width="8.42578125" style="2" customWidth="1"/>
    <col min="6" max="7" width="9.7109375" style="2" customWidth="1"/>
    <col min="8" max="8" width="7.7109375" style="6" customWidth="1"/>
    <col min="9" max="16384" width="9.140625" style="2"/>
  </cols>
  <sheetData>
    <row r="1" spans="1:8" ht="12.75" customHeight="1" x14ac:dyDescent="0.2">
      <c r="A1" s="40" t="s">
        <v>87</v>
      </c>
      <c r="B1" s="41"/>
      <c r="C1" s="41"/>
      <c r="D1" s="41"/>
      <c r="E1" s="41"/>
      <c r="F1" s="41"/>
      <c r="G1" s="41"/>
      <c r="H1" s="42"/>
    </row>
    <row r="2" spans="1:8" ht="12.75" customHeight="1" thickBot="1" x14ac:dyDescent="0.25">
      <c r="A2" s="43"/>
      <c r="B2" s="44"/>
      <c r="C2" s="44"/>
      <c r="D2" s="44"/>
      <c r="E2" s="44"/>
      <c r="F2" s="44"/>
      <c r="G2" s="44"/>
      <c r="H2" s="45"/>
    </row>
    <row r="3" spans="1:8" x14ac:dyDescent="0.2">
      <c r="A3" s="9" t="s">
        <v>19</v>
      </c>
      <c r="C3" s="1" t="s">
        <v>62</v>
      </c>
      <c r="D3" s="3"/>
      <c r="E3" s="3"/>
      <c r="F3" s="1" t="s">
        <v>66</v>
      </c>
      <c r="G3" s="3" t="s">
        <v>68</v>
      </c>
      <c r="H3" s="19" t="s">
        <v>71</v>
      </c>
    </row>
    <row r="4" spans="1:8" ht="12" thickBot="1" x14ac:dyDescent="0.25">
      <c r="A4" s="18" t="s">
        <v>88</v>
      </c>
      <c r="B4" s="5" t="s">
        <v>64</v>
      </c>
      <c r="C4" s="4" t="s">
        <v>63</v>
      </c>
      <c r="D4" s="4" t="s">
        <v>65</v>
      </c>
      <c r="E4" s="4" t="s">
        <v>70</v>
      </c>
      <c r="F4" s="4" t="s">
        <v>67</v>
      </c>
      <c r="G4" s="5" t="s">
        <v>69</v>
      </c>
      <c r="H4" s="20" t="s">
        <v>72</v>
      </c>
    </row>
    <row r="5" spans="1:8" x14ac:dyDescent="0.2">
      <c r="A5" s="12" t="s">
        <v>2</v>
      </c>
      <c r="H5" s="10"/>
    </row>
    <row r="6" spans="1:8" x14ac:dyDescent="0.2">
      <c r="A6" s="13" t="s">
        <v>73</v>
      </c>
      <c r="B6" s="2">
        <f t="shared" ref="B6:B17" si="0">B32+B45+B60+B73+B86+B99+B114+B127</f>
        <v>543477</v>
      </c>
      <c r="H6" s="10"/>
    </row>
    <row r="7" spans="1:8" x14ac:dyDescent="0.2">
      <c r="A7" s="14" t="s">
        <v>81</v>
      </c>
      <c r="B7" s="2">
        <f t="shared" si="0"/>
        <v>547992</v>
      </c>
      <c r="C7" s="2">
        <f t="shared" ref="C7:G17" si="1">C33+C46+C61+C74+C87+C100+C115+C128</f>
        <v>4515.0000000000418</v>
      </c>
      <c r="D7" s="2">
        <f t="shared" si="1"/>
        <v>3086</v>
      </c>
      <c r="E7" s="2">
        <f t="shared" si="1"/>
        <v>947</v>
      </c>
      <c r="F7" s="2">
        <f t="shared" si="1"/>
        <v>2139</v>
      </c>
      <c r="G7" s="2">
        <f t="shared" si="1"/>
        <v>2376.0000000000423</v>
      </c>
      <c r="H7" s="10"/>
    </row>
    <row r="8" spans="1:8" x14ac:dyDescent="0.2">
      <c r="A8" s="14" t="s">
        <v>82</v>
      </c>
      <c r="B8" s="2">
        <f t="shared" si="0"/>
        <v>571684</v>
      </c>
      <c r="C8" s="2">
        <f t="shared" si="1"/>
        <v>23692.000000000018</v>
      </c>
      <c r="D8" s="2">
        <f t="shared" si="1"/>
        <v>12700</v>
      </c>
      <c r="E8" s="2">
        <f t="shared" si="1"/>
        <v>4019</v>
      </c>
      <c r="F8" s="2">
        <f t="shared" si="1"/>
        <v>8681</v>
      </c>
      <c r="G8" s="2">
        <f t="shared" si="1"/>
        <v>15011.000000000018</v>
      </c>
      <c r="H8" s="10"/>
    </row>
    <row r="9" spans="1:8" x14ac:dyDescent="0.2">
      <c r="A9" s="14" t="s">
        <v>83</v>
      </c>
      <c r="B9" s="2">
        <f t="shared" si="0"/>
        <v>590452.00000000012</v>
      </c>
      <c r="C9" s="2">
        <f t="shared" si="1"/>
        <v>18767.999999999982</v>
      </c>
      <c r="D9" s="2">
        <f t="shared" si="1"/>
        <v>13107</v>
      </c>
      <c r="E9" s="2">
        <f t="shared" si="1"/>
        <v>4155</v>
      </c>
      <c r="F9" s="2">
        <f t="shared" si="1"/>
        <v>8952</v>
      </c>
      <c r="G9" s="2">
        <f t="shared" si="1"/>
        <v>9815.9999999999818</v>
      </c>
      <c r="H9" s="10"/>
    </row>
    <row r="10" spans="1:8" x14ac:dyDescent="0.2">
      <c r="A10" s="14" t="s">
        <v>84</v>
      </c>
      <c r="B10" s="2">
        <f t="shared" si="0"/>
        <v>601623.99999999988</v>
      </c>
      <c r="C10" s="2">
        <f t="shared" si="1"/>
        <v>11171.999999999876</v>
      </c>
      <c r="D10" s="2">
        <f t="shared" si="1"/>
        <v>12746</v>
      </c>
      <c r="E10" s="2">
        <f t="shared" si="1"/>
        <v>4125</v>
      </c>
      <c r="F10" s="2">
        <f t="shared" si="1"/>
        <v>8621</v>
      </c>
      <c r="G10" s="2">
        <f t="shared" si="1"/>
        <v>2550.9999999998754</v>
      </c>
      <c r="H10" s="10"/>
    </row>
    <row r="11" spans="1:8" x14ac:dyDescent="0.2">
      <c r="A11" s="14" t="s">
        <v>75</v>
      </c>
      <c r="B11" s="2">
        <f t="shared" si="0"/>
        <v>612169</v>
      </c>
      <c r="C11" s="2">
        <f t="shared" si="1"/>
        <v>10545.000000000142</v>
      </c>
      <c r="D11" s="2">
        <f t="shared" si="1"/>
        <v>12753</v>
      </c>
      <c r="E11" s="2">
        <f t="shared" si="1"/>
        <v>4259</v>
      </c>
      <c r="F11" s="2">
        <f t="shared" si="1"/>
        <v>8494</v>
      </c>
      <c r="G11" s="2">
        <f t="shared" si="1"/>
        <v>2051.000000000141</v>
      </c>
      <c r="H11" s="10"/>
    </row>
    <row r="12" spans="1:8" x14ac:dyDescent="0.2">
      <c r="A12" s="14" t="s">
        <v>76</v>
      </c>
      <c r="B12" s="2">
        <f t="shared" si="0"/>
        <v>618967.99999999988</v>
      </c>
      <c r="C12" s="2">
        <f t="shared" si="1"/>
        <v>6798.9999999997817</v>
      </c>
      <c r="D12" s="2">
        <f t="shared" si="1"/>
        <v>12113</v>
      </c>
      <c r="E12" s="2">
        <f t="shared" si="1"/>
        <v>4233</v>
      </c>
      <c r="F12" s="2">
        <f t="shared" si="1"/>
        <v>7880</v>
      </c>
      <c r="G12" s="2">
        <f t="shared" si="1"/>
        <v>-1081.0000000002165</v>
      </c>
      <c r="H12" s="10"/>
    </row>
    <row r="13" spans="1:8" x14ac:dyDescent="0.2">
      <c r="A13" s="14" t="s">
        <v>77</v>
      </c>
      <c r="B13" s="2">
        <f t="shared" si="0"/>
        <v>625817.99999999988</v>
      </c>
      <c r="C13" s="2">
        <f t="shared" si="1"/>
        <v>6850.0000000000382</v>
      </c>
      <c r="D13" s="2">
        <f t="shared" si="1"/>
        <v>11641</v>
      </c>
      <c r="E13" s="2">
        <f t="shared" si="1"/>
        <v>4517</v>
      </c>
      <c r="F13" s="2">
        <f t="shared" si="1"/>
        <v>7124</v>
      </c>
      <c r="G13" s="2">
        <f t="shared" si="1"/>
        <v>-273.99999999996089</v>
      </c>
      <c r="H13" s="10"/>
    </row>
    <row r="14" spans="1:8" x14ac:dyDescent="0.2">
      <c r="A14" s="14" t="s">
        <v>78</v>
      </c>
      <c r="B14" s="2">
        <f t="shared" si="0"/>
        <v>635822</v>
      </c>
      <c r="C14" s="2">
        <f t="shared" si="1"/>
        <v>10004.000000000191</v>
      </c>
      <c r="D14" s="2">
        <f t="shared" si="1"/>
        <v>11429</v>
      </c>
      <c r="E14" s="2">
        <f t="shared" si="1"/>
        <v>4440</v>
      </c>
      <c r="F14" s="2">
        <f t="shared" si="1"/>
        <v>6989</v>
      </c>
      <c r="G14" s="2">
        <f t="shared" si="1"/>
        <v>3015.0000000001901</v>
      </c>
      <c r="H14" s="10"/>
    </row>
    <row r="15" spans="1:8" x14ac:dyDescent="0.2">
      <c r="A15" s="14" t="s">
        <v>79</v>
      </c>
      <c r="B15" s="2">
        <f t="shared" si="0"/>
        <v>640659.00000000012</v>
      </c>
      <c r="C15" s="2">
        <f t="shared" si="1"/>
        <v>4836.9999999999945</v>
      </c>
      <c r="D15" s="2">
        <f t="shared" si="1"/>
        <v>11435</v>
      </c>
      <c r="E15" s="2">
        <f t="shared" si="1"/>
        <v>4511</v>
      </c>
      <c r="F15" s="2">
        <f t="shared" si="1"/>
        <v>6924</v>
      </c>
      <c r="G15" s="2">
        <f t="shared" si="1"/>
        <v>-2087.0000000000055</v>
      </c>
      <c r="H15" s="10"/>
    </row>
    <row r="16" spans="1:8" x14ac:dyDescent="0.2">
      <c r="A16" s="14" t="s">
        <v>80</v>
      </c>
      <c r="B16" s="2">
        <f t="shared" si="0"/>
        <v>653399.99999999988</v>
      </c>
      <c r="C16" s="2">
        <f t="shared" si="1"/>
        <v>12740.999999999907</v>
      </c>
      <c r="D16" s="2">
        <f t="shared" si="1"/>
        <v>11379</v>
      </c>
      <c r="E16" s="2">
        <f t="shared" si="1"/>
        <v>4718</v>
      </c>
      <c r="F16" s="2">
        <f t="shared" si="1"/>
        <v>6661</v>
      </c>
      <c r="G16" s="2">
        <f t="shared" si="1"/>
        <v>6079.9999999999063</v>
      </c>
      <c r="H16" s="10"/>
    </row>
    <row r="17" spans="1:11" x14ac:dyDescent="0.2">
      <c r="A17" s="15" t="s">
        <v>74</v>
      </c>
      <c r="B17" s="7">
        <f t="shared" si="0"/>
        <v>661644.79901763308</v>
      </c>
      <c r="C17" s="7">
        <f t="shared" si="1"/>
        <v>8244.7990176330895</v>
      </c>
      <c r="D17" s="7">
        <f t="shared" si="1"/>
        <v>8714</v>
      </c>
      <c r="E17" s="7">
        <f t="shared" si="1"/>
        <v>3470</v>
      </c>
      <c r="F17" s="7">
        <f t="shared" si="1"/>
        <v>5244</v>
      </c>
      <c r="G17" s="7">
        <f t="shared" si="1"/>
        <v>3000.7990176330895</v>
      </c>
      <c r="H17" s="16"/>
    </row>
    <row r="18" spans="1:11" x14ac:dyDescent="0.2">
      <c r="A18" s="12" t="s">
        <v>3</v>
      </c>
      <c r="H18" s="10"/>
    </row>
    <row r="19" spans="1:11" x14ac:dyDescent="0.2">
      <c r="A19" s="13" t="s">
        <v>73</v>
      </c>
      <c r="B19" s="2">
        <f t="shared" ref="B19:B30" si="2">B32+B45+B60+B73</f>
        <v>151995</v>
      </c>
      <c r="H19" s="10">
        <f>B19/$B$6</f>
        <v>0.27967144883776129</v>
      </c>
      <c r="K19" s="6"/>
    </row>
    <row r="20" spans="1:11" x14ac:dyDescent="0.2">
      <c r="A20" s="14" t="s">
        <v>81</v>
      </c>
      <c r="B20" s="2">
        <f t="shared" si="2"/>
        <v>154982.72679002566</v>
      </c>
      <c r="C20" s="2">
        <f>B20-B19</f>
        <v>2987.7267900256556</v>
      </c>
      <c r="D20" s="2">
        <f t="shared" ref="D20:E30" si="3">D33+D46+D61+D74</f>
        <v>1181</v>
      </c>
      <c r="E20" s="2">
        <f t="shared" si="3"/>
        <v>119</v>
      </c>
      <c r="F20" s="2">
        <f>D20-E20</f>
        <v>1062</v>
      </c>
      <c r="G20" s="2">
        <f>C20-F20</f>
        <v>1925.7267900256556</v>
      </c>
      <c r="H20" s="10">
        <f>B20/$B$7</f>
        <v>0.28281932362155954</v>
      </c>
    </row>
    <row r="21" spans="1:11" x14ac:dyDescent="0.2">
      <c r="A21" s="14" t="s">
        <v>82</v>
      </c>
      <c r="B21" s="2">
        <f t="shared" si="2"/>
        <v>168691.17535005088</v>
      </c>
      <c r="C21" s="2">
        <f t="shared" ref="C21:C30" si="4">B21-B20</f>
        <v>13708.448560025223</v>
      </c>
      <c r="D21" s="2">
        <f t="shared" si="3"/>
        <v>5357</v>
      </c>
      <c r="E21" s="2">
        <f t="shared" si="3"/>
        <v>476</v>
      </c>
      <c r="F21" s="2">
        <f t="shared" ref="F21:F30" si="5">D21-E21</f>
        <v>4881</v>
      </c>
      <c r="G21" s="2">
        <f t="shared" ref="G21:G30" si="6">C21-F21</f>
        <v>8827.4485600252228</v>
      </c>
      <c r="H21" s="10">
        <f>B21/$B$8</f>
        <v>0.29507765714984308</v>
      </c>
    </row>
    <row r="22" spans="1:11" x14ac:dyDescent="0.2">
      <c r="A22" s="14" t="s">
        <v>83</v>
      </c>
      <c r="B22" s="2">
        <f t="shared" si="2"/>
        <v>181167.08098363428</v>
      </c>
      <c r="C22" s="2">
        <f t="shared" si="4"/>
        <v>12475.905633583403</v>
      </c>
      <c r="D22" s="2">
        <f t="shared" si="3"/>
        <v>5675</v>
      </c>
      <c r="E22" s="2">
        <f t="shared" si="3"/>
        <v>541</v>
      </c>
      <c r="F22" s="2">
        <f t="shared" si="5"/>
        <v>5134</v>
      </c>
      <c r="G22" s="2">
        <f t="shared" si="6"/>
        <v>7341.905633583403</v>
      </c>
      <c r="H22" s="10">
        <f>B22/$B$9</f>
        <v>0.30682778783649517</v>
      </c>
    </row>
    <row r="23" spans="1:11" x14ac:dyDescent="0.2">
      <c r="A23" s="14" t="s">
        <v>84</v>
      </c>
      <c r="B23" s="2">
        <f t="shared" si="2"/>
        <v>191377.00187777926</v>
      </c>
      <c r="C23" s="2">
        <f t="shared" si="4"/>
        <v>10209.920894144976</v>
      </c>
      <c r="D23" s="2">
        <f t="shared" si="3"/>
        <v>5785</v>
      </c>
      <c r="E23" s="2">
        <f t="shared" si="3"/>
        <v>565</v>
      </c>
      <c r="F23" s="2">
        <f t="shared" si="5"/>
        <v>5220</v>
      </c>
      <c r="G23" s="2">
        <f t="shared" si="6"/>
        <v>4989.920894144976</v>
      </c>
      <c r="H23" s="10">
        <f>B23/$B$10</f>
        <v>0.3181006772964165</v>
      </c>
    </row>
    <row r="24" spans="1:11" x14ac:dyDescent="0.2">
      <c r="A24" s="14" t="s">
        <v>75</v>
      </c>
      <c r="B24" s="2">
        <f t="shared" si="2"/>
        <v>201357.57944502216</v>
      </c>
      <c r="C24" s="2">
        <f t="shared" si="4"/>
        <v>9980.5775672429008</v>
      </c>
      <c r="D24" s="2">
        <f t="shared" si="3"/>
        <v>5979</v>
      </c>
      <c r="E24" s="2">
        <f t="shared" si="3"/>
        <v>595</v>
      </c>
      <c r="F24" s="2">
        <f t="shared" si="5"/>
        <v>5384</v>
      </c>
      <c r="G24" s="2">
        <f t="shared" si="6"/>
        <v>4596.5775672429008</v>
      </c>
      <c r="H24" s="10">
        <f>B24/$B$11</f>
        <v>0.32892482214065422</v>
      </c>
    </row>
    <row r="25" spans="1:11" x14ac:dyDescent="0.2">
      <c r="A25" s="14" t="s">
        <v>76</v>
      </c>
      <c r="B25" s="2">
        <f t="shared" si="2"/>
        <v>210032.2416493044</v>
      </c>
      <c r="C25" s="2">
        <f t="shared" si="4"/>
        <v>8674.6622042822419</v>
      </c>
      <c r="D25" s="2">
        <f t="shared" si="3"/>
        <v>5736</v>
      </c>
      <c r="E25" s="2">
        <f t="shared" si="3"/>
        <v>578</v>
      </c>
      <c r="F25" s="2">
        <f t="shared" si="5"/>
        <v>5158</v>
      </c>
      <c r="G25" s="2">
        <f t="shared" si="6"/>
        <v>3516.6622042822419</v>
      </c>
      <c r="H25" s="10">
        <f>B25/$B$12</f>
        <v>0.33932649450263092</v>
      </c>
    </row>
    <row r="26" spans="1:11" x14ac:dyDescent="0.2">
      <c r="A26" s="14" t="s">
        <v>77</v>
      </c>
      <c r="B26" s="2">
        <f t="shared" si="2"/>
        <v>218616.97374054746</v>
      </c>
      <c r="C26" s="2">
        <f t="shared" si="4"/>
        <v>8584.7320912430587</v>
      </c>
      <c r="D26" s="2">
        <f t="shared" si="3"/>
        <v>5804</v>
      </c>
      <c r="E26" s="2">
        <f t="shared" si="3"/>
        <v>626</v>
      </c>
      <c r="F26" s="2">
        <f t="shared" si="5"/>
        <v>5178</v>
      </c>
      <c r="G26" s="2">
        <f t="shared" si="6"/>
        <v>3406.7320912430587</v>
      </c>
      <c r="H26" s="10">
        <f>B26/$B$13</f>
        <v>0.3493299549398507</v>
      </c>
    </row>
    <row r="27" spans="1:11" x14ac:dyDescent="0.2">
      <c r="A27" s="14" t="s">
        <v>78</v>
      </c>
      <c r="B27" s="2">
        <f t="shared" si="2"/>
        <v>228233.16543400669</v>
      </c>
      <c r="C27" s="2">
        <f t="shared" si="4"/>
        <v>9616.19169345923</v>
      </c>
      <c r="D27" s="2">
        <f t="shared" si="3"/>
        <v>5882</v>
      </c>
      <c r="E27" s="2">
        <f t="shared" si="3"/>
        <v>576</v>
      </c>
      <c r="F27" s="2">
        <f t="shared" si="5"/>
        <v>5306</v>
      </c>
      <c r="G27" s="2">
        <f t="shared" si="6"/>
        <v>4310.19169345923</v>
      </c>
      <c r="H27" s="10">
        <f>B27/$B$14</f>
        <v>0.35895764134302788</v>
      </c>
    </row>
    <row r="28" spans="1:11" x14ac:dyDescent="0.2">
      <c r="A28" s="14" t="s">
        <v>79</v>
      </c>
      <c r="B28" s="2">
        <f t="shared" si="2"/>
        <v>235910.07943935634</v>
      </c>
      <c r="C28" s="2">
        <f t="shared" si="4"/>
        <v>7676.9140053496521</v>
      </c>
      <c r="D28" s="2">
        <f t="shared" si="3"/>
        <v>5822</v>
      </c>
      <c r="E28" s="2">
        <f t="shared" si="3"/>
        <v>596</v>
      </c>
      <c r="F28" s="2">
        <f t="shared" si="5"/>
        <v>5226</v>
      </c>
      <c r="G28" s="2">
        <f t="shared" si="6"/>
        <v>2450.9140053496521</v>
      </c>
      <c r="H28" s="10">
        <f>B28/$B$15</f>
        <v>0.3682303369489171</v>
      </c>
    </row>
    <row r="29" spans="1:11" x14ac:dyDescent="0.2">
      <c r="A29" s="14" t="s">
        <v>80</v>
      </c>
      <c r="B29" s="2">
        <f t="shared" si="2"/>
        <v>246441.12695643</v>
      </c>
      <c r="C29" s="2">
        <f t="shared" si="4"/>
        <v>10531.047517073661</v>
      </c>
      <c r="D29" s="2">
        <f t="shared" si="3"/>
        <v>5915</v>
      </c>
      <c r="E29" s="2">
        <f t="shared" si="3"/>
        <v>666</v>
      </c>
      <c r="F29" s="2">
        <f t="shared" si="5"/>
        <v>5249</v>
      </c>
      <c r="G29" s="2">
        <f t="shared" si="6"/>
        <v>5282.0475170736609</v>
      </c>
      <c r="H29" s="10">
        <f>B29/$B$16</f>
        <v>0.3771673201047292</v>
      </c>
    </row>
    <row r="30" spans="1:11" x14ac:dyDescent="0.2">
      <c r="A30" s="15" t="s">
        <v>74</v>
      </c>
      <c r="B30" s="7">
        <f t="shared" si="2"/>
        <v>253842.79901763308</v>
      </c>
      <c r="C30" s="7">
        <f t="shared" si="4"/>
        <v>7401.6720612030767</v>
      </c>
      <c r="D30" s="7">
        <f t="shared" si="3"/>
        <v>4579</v>
      </c>
      <c r="E30" s="7">
        <f t="shared" si="3"/>
        <v>464</v>
      </c>
      <c r="F30" s="7">
        <f t="shared" si="5"/>
        <v>4115</v>
      </c>
      <c r="G30" s="7">
        <f t="shared" si="6"/>
        <v>3286.6720612030767</v>
      </c>
      <c r="H30" s="16">
        <f>B30/$B$17</f>
        <v>0.38365418936946571</v>
      </c>
      <c r="I30" s="38"/>
      <c r="K30" s="39"/>
    </row>
    <row r="31" spans="1:11" x14ac:dyDescent="0.2">
      <c r="A31" s="12" t="s">
        <v>4</v>
      </c>
      <c r="H31" s="10"/>
    </row>
    <row r="32" spans="1:11" x14ac:dyDescent="0.2">
      <c r="A32" s="13" t="s">
        <v>73</v>
      </c>
      <c r="B32" s="2">
        <v>139620</v>
      </c>
      <c r="H32" s="10">
        <f>B32/$B$6</f>
        <v>0.25690139601123874</v>
      </c>
    </row>
    <row r="33" spans="1:8" x14ac:dyDescent="0.2">
      <c r="A33" s="14" t="s">
        <v>81</v>
      </c>
      <c r="B33" s="2">
        <v>142506.43149098416</v>
      </c>
      <c r="C33" s="2">
        <f>B33-B32</f>
        <v>2886.4314909841632</v>
      </c>
      <c r="D33" s="2">
        <v>1176</v>
      </c>
      <c r="E33" s="2">
        <v>119</v>
      </c>
      <c r="F33" s="2">
        <f>D33-E33</f>
        <v>1057</v>
      </c>
      <c r="G33" s="2">
        <f>C33-F33</f>
        <v>1829.4314909841632</v>
      </c>
      <c r="H33" s="10">
        <f>B33/$B$7</f>
        <v>0.26005202902776714</v>
      </c>
    </row>
    <row r="34" spans="1:8" x14ac:dyDescent="0.2">
      <c r="A34" s="14" t="s">
        <v>82</v>
      </c>
      <c r="B34" s="2">
        <v>155681.61776782566</v>
      </c>
      <c r="C34" s="2">
        <f t="shared" ref="C34:C43" si="7">B34-B33</f>
        <v>13175.186276841501</v>
      </c>
      <c r="D34" s="2">
        <v>5335</v>
      </c>
      <c r="E34" s="2">
        <v>474</v>
      </c>
      <c r="F34" s="2">
        <f t="shared" ref="F34:F43" si="8">D34-E34</f>
        <v>4861</v>
      </c>
      <c r="G34" s="2">
        <f t="shared" ref="G34:G43" si="9">C34-F34</f>
        <v>8314.1862768415012</v>
      </c>
      <c r="H34" s="10">
        <f>B34/$B$8</f>
        <v>0.2723211035604034</v>
      </c>
    </row>
    <row r="35" spans="1:8" x14ac:dyDescent="0.2">
      <c r="A35" s="14" t="s">
        <v>83</v>
      </c>
      <c r="B35" s="2">
        <v>167736.50752416879</v>
      </c>
      <c r="C35" s="2">
        <f t="shared" si="7"/>
        <v>12054.889756343124</v>
      </c>
      <c r="D35" s="2">
        <v>5649</v>
      </c>
      <c r="E35" s="2">
        <v>537</v>
      </c>
      <c r="F35" s="2">
        <f t="shared" si="8"/>
        <v>5112</v>
      </c>
      <c r="G35" s="2">
        <f t="shared" si="9"/>
        <v>6942.8897563431237</v>
      </c>
      <c r="H35" s="10">
        <f>B35/$B$9</f>
        <v>0.28408152995360969</v>
      </c>
    </row>
    <row r="36" spans="1:8" x14ac:dyDescent="0.2">
      <c r="A36" s="14" t="s">
        <v>84</v>
      </c>
      <c r="B36" s="2">
        <v>177698.24978914409</v>
      </c>
      <c r="C36" s="2">
        <f t="shared" si="7"/>
        <v>9961.7422649752989</v>
      </c>
      <c r="D36" s="2">
        <v>5756</v>
      </c>
      <c r="E36" s="2">
        <v>564</v>
      </c>
      <c r="F36" s="2">
        <f t="shared" si="8"/>
        <v>5192</v>
      </c>
      <c r="G36" s="2">
        <f t="shared" si="9"/>
        <v>4769.7422649752989</v>
      </c>
      <c r="H36" s="10">
        <f>B36/$B$10</f>
        <v>0.29536429695149152</v>
      </c>
    </row>
    <row r="37" spans="1:8" x14ac:dyDescent="0.2">
      <c r="A37" s="14" t="s">
        <v>75</v>
      </c>
      <c r="B37" s="2">
        <v>187444.87824377776</v>
      </c>
      <c r="C37" s="2">
        <f t="shared" si="7"/>
        <v>9746.6284546336683</v>
      </c>
      <c r="D37" s="2">
        <v>5953</v>
      </c>
      <c r="E37" s="2">
        <v>594</v>
      </c>
      <c r="F37" s="2">
        <f t="shared" si="8"/>
        <v>5359</v>
      </c>
      <c r="G37" s="2">
        <f t="shared" si="9"/>
        <v>4387.6284546336683</v>
      </c>
      <c r="H37" s="10">
        <f>B37/$B$11</f>
        <v>0.30619792613441349</v>
      </c>
    </row>
    <row r="38" spans="1:8" x14ac:dyDescent="0.2">
      <c r="A38" s="14" t="s">
        <v>76</v>
      </c>
      <c r="B38" s="2">
        <v>195970.66165524826</v>
      </c>
      <c r="C38" s="2">
        <f t="shared" si="7"/>
        <v>8525.7834114705038</v>
      </c>
      <c r="D38" s="2">
        <v>5699</v>
      </c>
      <c r="E38" s="2">
        <v>577</v>
      </c>
      <c r="F38" s="2">
        <f t="shared" si="8"/>
        <v>5122</v>
      </c>
      <c r="G38" s="2">
        <f t="shared" si="9"/>
        <v>3403.7834114705038</v>
      </c>
      <c r="H38" s="10">
        <f>B38/$B$12</f>
        <v>0.31660871265598267</v>
      </c>
    </row>
    <row r="39" spans="1:8" x14ac:dyDescent="0.2">
      <c r="A39" s="14" t="s">
        <v>77</v>
      </c>
      <c r="B39" s="2">
        <v>204405.26238461977</v>
      </c>
      <c r="C39" s="2">
        <f t="shared" si="7"/>
        <v>8434.6007293715084</v>
      </c>
      <c r="D39" s="2">
        <v>5767</v>
      </c>
      <c r="E39" s="2">
        <v>620</v>
      </c>
      <c r="F39" s="2">
        <f t="shared" si="8"/>
        <v>5147</v>
      </c>
      <c r="G39" s="2">
        <f t="shared" si="9"/>
        <v>3287.6007293715084</v>
      </c>
      <c r="H39" s="10">
        <f>B39/$B$13</f>
        <v>0.32662093833130368</v>
      </c>
    </row>
    <row r="40" spans="1:8" x14ac:dyDescent="0.2">
      <c r="A40" s="14" t="s">
        <v>78</v>
      </c>
      <c r="B40" s="2">
        <v>213799.6368557917</v>
      </c>
      <c r="C40" s="2">
        <f t="shared" si="7"/>
        <v>9394.3744711719337</v>
      </c>
      <c r="D40" s="2">
        <v>5847</v>
      </c>
      <c r="E40" s="2">
        <v>574</v>
      </c>
      <c r="F40" s="2">
        <f t="shared" si="8"/>
        <v>5273</v>
      </c>
      <c r="G40" s="2">
        <f t="shared" si="9"/>
        <v>4121.3744711719337</v>
      </c>
      <c r="H40" s="10">
        <f>B40/$B$14</f>
        <v>0.33625706071163264</v>
      </c>
    </row>
    <row r="41" spans="1:8" x14ac:dyDescent="0.2">
      <c r="A41" s="14" t="s">
        <v>79</v>
      </c>
      <c r="B41" s="2">
        <v>221371.95346017176</v>
      </c>
      <c r="C41" s="2">
        <f t="shared" si="7"/>
        <v>7572.3166043800593</v>
      </c>
      <c r="D41" s="2">
        <v>5784</v>
      </c>
      <c r="E41" s="2">
        <v>592</v>
      </c>
      <c r="F41" s="2">
        <f t="shared" si="8"/>
        <v>5192</v>
      </c>
      <c r="G41" s="2">
        <f t="shared" si="9"/>
        <v>2380.3166043800593</v>
      </c>
      <c r="H41" s="10">
        <f>B41/$B$15</f>
        <v>0.34553788124442447</v>
      </c>
    </row>
    <row r="42" spans="1:8" x14ac:dyDescent="0.2">
      <c r="A42" s="14" t="s">
        <v>80</v>
      </c>
      <c r="B42" s="2">
        <v>231618.99302340808</v>
      </c>
      <c r="C42" s="2">
        <f t="shared" si="7"/>
        <v>10247.039563236322</v>
      </c>
      <c r="D42" s="2">
        <v>5883</v>
      </c>
      <c r="E42" s="2">
        <v>663</v>
      </c>
      <c r="F42" s="2">
        <f t="shared" si="8"/>
        <v>5220</v>
      </c>
      <c r="G42" s="2">
        <f t="shared" si="9"/>
        <v>5027.0395632363216</v>
      </c>
      <c r="H42" s="10">
        <f>B42/$B$16</f>
        <v>0.35448269516897479</v>
      </c>
    </row>
    <row r="43" spans="1:8" x14ac:dyDescent="0.2">
      <c r="A43" s="15" t="s">
        <v>74</v>
      </c>
      <c r="B43" s="7">
        <v>238847</v>
      </c>
      <c r="C43" s="7">
        <f t="shared" si="7"/>
        <v>7228.0069765919179</v>
      </c>
      <c r="D43" s="7">
        <v>4553</v>
      </c>
      <c r="E43" s="7">
        <v>462</v>
      </c>
      <c r="F43" s="7">
        <f t="shared" si="8"/>
        <v>4091</v>
      </c>
      <c r="G43" s="7">
        <f t="shared" si="9"/>
        <v>3137.0069765919179</v>
      </c>
      <c r="H43" s="16">
        <f>B43/$B$17</f>
        <v>0.36098976422791262</v>
      </c>
    </row>
    <row r="44" spans="1:8" x14ac:dyDescent="0.2">
      <c r="A44" s="12" t="s">
        <v>92</v>
      </c>
      <c r="H44" s="10"/>
    </row>
    <row r="45" spans="1:8" x14ac:dyDescent="0.2">
      <c r="A45" s="9" t="s">
        <v>93</v>
      </c>
      <c r="B45" s="2">
        <v>3065</v>
      </c>
      <c r="H45" s="10">
        <f>B45/$B$6</f>
        <v>5.6396130839023546E-3</v>
      </c>
    </row>
    <row r="46" spans="1:8" x14ac:dyDescent="0.2">
      <c r="A46" s="14" t="s">
        <v>81</v>
      </c>
      <c r="B46" s="2">
        <v>3104.9754242929871</v>
      </c>
      <c r="C46" s="2">
        <f>B46-B45</f>
        <v>39.9754242929871</v>
      </c>
      <c r="D46" s="2">
        <v>0</v>
      </c>
      <c r="E46" s="2">
        <v>0</v>
      </c>
      <c r="F46" s="2">
        <f>D46-E46</f>
        <v>0</v>
      </c>
      <c r="G46" s="2">
        <f>C46-F46</f>
        <v>39.9754242929871</v>
      </c>
      <c r="H46" s="10">
        <f>B46/$B$7</f>
        <v>5.6660962647136952E-3</v>
      </c>
    </row>
    <row r="47" spans="1:8" x14ac:dyDescent="0.2">
      <c r="A47" s="14" t="s">
        <v>82</v>
      </c>
      <c r="B47" s="2">
        <v>3298.1742274771755</v>
      </c>
      <c r="C47" s="2">
        <f t="shared" ref="C47:C56" si="10">B47-B46</f>
        <v>193.19880318418836</v>
      </c>
      <c r="D47" s="2">
        <v>11</v>
      </c>
      <c r="E47" s="2">
        <v>0</v>
      </c>
      <c r="F47" s="2">
        <f t="shared" ref="F47:F56" si="11">D47-E47</f>
        <v>11</v>
      </c>
      <c r="G47" s="2">
        <f t="shared" ref="G47:G56" si="12">C47-F47</f>
        <v>182.19880318418836</v>
      </c>
      <c r="H47" s="10">
        <f>B47/$B$8</f>
        <v>5.7692260540389015E-3</v>
      </c>
    </row>
    <row r="48" spans="1:8" x14ac:dyDescent="0.2">
      <c r="A48" s="14" t="s">
        <v>83</v>
      </c>
      <c r="B48" s="2">
        <v>3464.8197581863355</v>
      </c>
      <c r="C48" s="2">
        <f t="shared" si="10"/>
        <v>166.64553070916008</v>
      </c>
      <c r="D48" s="2">
        <v>8</v>
      </c>
      <c r="E48" s="2">
        <v>3</v>
      </c>
      <c r="F48" s="2">
        <f t="shared" si="11"/>
        <v>5</v>
      </c>
      <c r="G48" s="2">
        <f t="shared" si="12"/>
        <v>161.64553070916008</v>
      </c>
      <c r="H48" s="10">
        <f>B48/$B$9</f>
        <v>5.8680803150575065E-3</v>
      </c>
    </row>
    <row r="49" spans="1:8" x14ac:dyDescent="0.2">
      <c r="A49" s="14" t="s">
        <v>84</v>
      </c>
      <c r="B49" s="2">
        <v>3587.4354986670337</v>
      </c>
      <c r="C49" s="2">
        <f t="shared" si="10"/>
        <v>122.61574048069815</v>
      </c>
      <c r="D49" s="2">
        <v>9</v>
      </c>
      <c r="E49" s="2">
        <v>1</v>
      </c>
      <c r="F49" s="2">
        <f t="shared" si="11"/>
        <v>8</v>
      </c>
      <c r="G49" s="2">
        <f t="shared" si="12"/>
        <v>114.61574048069815</v>
      </c>
      <c r="H49" s="10">
        <f>B49/$B$10</f>
        <v>5.9629195289201131E-3</v>
      </c>
    </row>
    <row r="50" spans="1:8" x14ac:dyDescent="0.2">
      <c r="A50" s="14" t="s">
        <v>75</v>
      </c>
      <c r="B50" s="2">
        <v>3706.0609876326243</v>
      </c>
      <c r="C50" s="2">
        <f t="shared" si="10"/>
        <v>118.62548896559065</v>
      </c>
      <c r="D50" s="2">
        <v>9</v>
      </c>
      <c r="E50" s="2">
        <v>1</v>
      </c>
      <c r="F50" s="2">
        <f t="shared" si="11"/>
        <v>8</v>
      </c>
      <c r="G50" s="2">
        <f t="shared" si="12"/>
        <v>110.62548896559065</v>
      </c>
      <c r="H50" s="10">
        <f>B50/$B$11</f>
        <v>6.0539834386135602E-3</v>
      </c>
    </row>
    <row r="51" spans="1:8" x14ac:dyDescent="0.2">
      <c r="A51" s="14" t="s">
        <v>76</v>
      </c>
      <c r="B51" s="2">
        <v>3801.3876841094043</v>
      </c>
      <c r="C51" s="2">
        <f t="shared" si="10"/>
        <v>95.326696476779944</v>
      </c>
      <c r="D51" s="2">
        <v>13</v>
      </c>
      <c r="E51" s="2">
        <v>1</v>
      </c>
      <c r="F51" s="2">
        <f t="shared" si="11"/>
        <v>12</v>
      </c>
      <c r="G51" s="2">
        <f t="shared" si="12"/>
        <v>83.326696476779944</v>
      </c>
      <c r="H51" s="10">
        <f>B51/$B$12</f>
        <v>6.1414930725165193E-3</v>
      </c>
    </row>
    <row r="52" spans="1:8" x14ac:dyDescent="0.2">
      <c r="A52" s="14" t="s">
        <v>77</v>
      </c>
      <c r="B52" s="2">
        <v>3896.12541849221</v>
      </c>
      <c r="C52" s="2">
        <f t="shared" si="10"/>
        <v>94.737734382805684</v>
      </c>
      <c r="D52" s="2">
        <v>12</v>
      </c>
      <c r="E52" s="2">
        <v>3</v>
      </c>
      <c r="F52" s="2">
        <f t="shared" si="11"/>
        <v>9</v>
      </c>
      <c r="G52" s="2">
        <f t="shared" si="12"/>
        <v>85.737734382805684</v>
      </c>
      <c r="H52" s="10">
        <f>B52/$B$13</f>
        <v>6.2256525355490104E-3</v>
      </c>
    </row>
    <row r="53" spans="1:8" x14ac:dyDescent="0.2">
      <c r="A53" s="14" t="s">
        <v>78</v>
      </c>
      <c r="B53" s="2">
        <v>4009.9071968213484</v>
      </c>
      <c r="C53" s="2">
        <f t="shared" si="10"/>
        <v>113.78177832913843</v>
      </c>
      <c r="D53" s="2">
        <v>2</v>
      </c>
      <c r="E53" s="2">
        <v>1</v>
      </c>
      <c r="F53" s="2">
        <f t="shared" si="11"/>
        <v>1</v>
      </c>
      <c r="G53" s="2">
        <f t="shared" si="12"/>
        <v>112.78177832913843</v>
      </c>
      <c r="H53" s="10">
        <f>B53/$B$14</f>
        <v>6.3066505984715037E-3</v>
      </c>
    </row>
    <row r="54" spans="1:8" x14ac:dyDescent="0.2">
      <c r="A54" s="14" t="s">
        <v>79</v>
      </c>
      <c r="B54" s="2">
        <v>4090.3912436163655</v>
      </c>
      <c r="C54" s="2">
        <f t="shared" si="10"/>
        <v>80.484046795017093</v>
      </c>
      <c r="D54" s="2">
        <v>7</v>
      </c>
      <c r="E54" s="2">
        <v>1</v>
      </c>
      <c r="F54" s="2">
        <f t="shared" si="11"/>
        <v>6</v>
      </c>
      <c r="G54" s="2">
        <f t="shared" si="12"/>
        <v>74.484046795017093</v>
      </c>
      <c r="H54" s="10">
        <f>B54/$B$15</f>
        <v>6.3846621113827556E-3</v>
      </c>
    </row>
    <row r="55" spans="1:8" x14ac:dyDescent="0.2">
      <c r="A55" s="14" t="s">
        <v>80</v>
      </c>
      <c r="B55" s="2">
        <v>4220.8655088970581</v>
      </c>
      <c r="C55" s="2">
        <f t="shared" si="10"/>
        <v>130.47426528069263</v>
      </c>
      <c r="D55" s="2">
        <v>9</v>
      </c>
      <c r="E55" s="2">
        <v>0</v>
      </c>
      <c r="F55" s="2">
        <f t="shared" si="11"/>
        <v>9</v>
      </c>
      <c r="G55" s="2">
        <f t="shared" si="12"/>
        <v>121.47426528069263</v>
      </c>
      <c r="H55" s="10">
        <f>B55/$B$16</f>
        <v>6.4598492636930805E-3</v>
      </c>
    </row>
    <row r="56" spans="1:8" x14ac:dyDescent="0.2">
      <c r="A56" s="15" t="s">
        <v>74</v>
      </c>
      <c r="B56" s="7">
        <v>4303</v>
      </c>
      <c r="C56" s="7">
        <f t="shared" si="10"/>
        <v>82.134491102941865</v>
      </c>
      <c r="D56" s="7">
        <v>10</v>
      </c>
      <c r="E56" s="7">
        <v>0</v>
      </c>
      <c r="F56" s="7">
        <f t="shared" si="11"/>
        <v>10</v>
      </c>
      <c r="G56" s="7">
        <f t="shared" si="12"/>
        <v>72.134491102941865</v>
      </c>
      <c r="H56" s="16">
        <f>B56/$B$17</f>
        <v>6.503489495253062E-3</v>
      </c>
    </row>
    <row r="57" spans="1:8" x14ac:dyDescent="0.2">
      <c r="A57" s="23"/>
      <c r="B57" s="24"/>
      <c r="C57" s="24"/>
      <c r="D57" s="24"/>
      <c r="E57" s="24"/>
      <c r="F57" s="24"/>
      <c r="G57" s="24"/>
      <c r="H57" s="22"/>
    </row>
    <row r="58" spans="1:8" x14ac:dyDescent="0.2">
      <c r="A58" s="1"/>
    </row>
    <row r="59" spans="1:8" x14ac:dyDescent="0.2">
      <c r="A59" s="12" t="s">
        <v>86</v>
      </c>
      <c r="H59" s="10"/>
    </row>
    <row r="60" spans="1:8" x14ac:dyDescent="0.2">
      <c r="A60" s="9" t="s">
        <v>89</v>
      </c>
      <c r="B60" s="2">
        <v>3970</v>
      </c>
      <c r="H60" s="10">
        <f>B60/$B$6</f>
        <v>7.3048169471753178E-3</v>
      </c>
    </row>
    <row r="61" spans="1:8" x14ac:dyDescent="0.2">
      <c r="A61" s="14" t="s">
        <v>81</v>
      </c>
      <c r="B61" s="2">
        <v>4052.5876234405532</v>
      </c>
      <c r="C61" s="2">
        <f>B61-B60</f>
        <v>82.587623440553216</v>
      </c>
      <c r="D61" s="2">
        <v>3</v>
      </c>
      <c r="E61" s="2">
        <v>0</v>
      </c>
      <c r="F61" s="2">
        <f>D61-E61</f>
        <v>3</v>
      </c>
      <c r="G61" s="2">
        <f>C61-F61</f>
        <v>79.587623440553216</v>
      </c>
      <c r="H61" s="10">
        <f>B61/$B$7</f>
        <v>7.3953408506703625E-3</v>
      </c>
    </row>
    <row r="62" spans="1:8" x14ac:dyDescent="0.2">
      <c r="A62" s="14" t="s">
        <v>82</v>
      </c>
      <c r="B62" s="2">
        <v>4429.3250646658253</v>
      </c>
      <c r="C62" s="2">
        <f t="shared" ref="C62:C71" si="13">B62-B61</f>
        <v>376.73744122527205</v>
      </c>
      <c r="D62" s="2">
        <v>6</v>
      </c>
      <c r="E62" s="2">
        <v>1</v>
      </c>
      <c r="F62" s="2">
        <f t="shared" ref="F62:F71" si="14">D62-E62</f>
        <v>5</v>
      </c>
      <c r="G62" s="2">
        <f t="shared" ref="G62:G71" si="15">C62-F62</f>
        <v>371.73744122527205</v>
      </c>
      <c r="H62" s="10">
        <f>B62/$B$8</f>
        <v>7.7478555717246335E-3</v>
      </c>
    </row>
    <row r="63" spans="1:8" x14ac:dyDescent="0.2">
      <c r="A63" s="14" t="s">
        <v>83</v>
      </c>
      <c r="B63" s="2">
        <v>4774.2507001851063</v>
      </c>
      <c r="C63" s="2">
        <f t="shared" si="13"/>
        <v>344.92563551928106</v>
      </c>
      <c r="D63" s="2">
        <v>8</v>
      </c>
      <c r="E63" s="2">
        <v>1</v>
      </c>
      <c r="F63" s="2">
        <f t="shared" si="14"/>
        <v>7</v>
      </c>
      <c r="G63" s="2">
        <f t="shared" si="15"/>
        <v>337.92563551928106</v>
      </c>
      <c r="H63" s="10">
        <f>B63/$B$9</f>
        <v>8.0857558280522466E-3</v>
      </c>
    </row>
    <row r="64" spans="1:8" x14ac:dyDescent="0.2">
      <c r="A64" s="14" t="s">
        <v>84</v>
      </c>
      <c r="B64" s="2">
        <v>5059.6169219991725</v>
      </c>
      <c r="C64" s="2">
        <f t="shared" si="13"/>
        <v>285.36622181406619</v>
      </c>
      <c r="D64" s="2">
        <v>7</v>
      </c>
      <c r="E64" s="2">
        <v>0</v>
      </c>
      <c r="F64" s="2">
        <f t="shared" si="14"/>
        <v>7</v>
      </c>
      <c r="G64" s="2">
        <f t="shared" si="15"/>
        <v>278.36622181406619</v>
      </c>
      <c r="H64" s="10">
        <f>B64/$B$10</f>
        <v>8.4099319874193414E-3</v>
      </c>
    </row>
    <row r="65" spans="1:8" x14ac:dyDescent="0.2">
      <c r="A65" s="14" t="s">
        <v>75</v>
      </c>
      <c r="B65" s="2">
        <v>5338.8504444357641</v>
      </c>
      <c r="C65" s="2">
        <f t="shared" si="13"/>
        <v>279.23352243659156</v>
      </c>
      <c r="D65" s="2">
        <v>11</v>
      </c>
      <c r="E65" s="2">
        <v>0</v>
      </c>
      <c r="F65" s="2">
        <f t="shared" si="14"/>
        <v>11</v>
      </c>
      <c r="G65" s="2">
        <f t="shared" si="15"/>
        <v>268.23352243659156</v>
      </c>
      <c r="H65" s="10">
        <f>B65/$B$11</f>
        <v>8.7212035311094883E-3</v>
      </c>
    </row>
    <row r="66" spans="1:8" x14ac:dyDescent="0.2">
      <c r="A66" s="14" t="s">
        <v>76</v>
      </c>
      <c r="B66" s="2">
        <v>5583.2931254769628</v>
      </c>
      <c r="C66" s="2">
        <f t="shared" si="13"/>
        <v>244.44268104119874</v>
      </c>
      <c r="D66" s="2">
        <v>7</v>
      </c>
      <c r="E66" s="2">
        <v>0</v>
      </c>
      <c r="F66" s="2">
        <f t="shared" si="14"/>
        <v>7</v>
      </c>
      <c r="G66" s="2">
        <f t="shared" si="15"/>
        <v>237.44268104119874</v>
      </c>
      <c r="H66" s="10">
        <f>B66/$B$12</f>
        <v>9.0203259707722586E-3</v>
      </c>
    </row>
    <row r="67" spans="1:8" x14ac:dyDescent="0.2">
      <c r="A67" s="14" t="s">
        <v>77</v>
      </c>
      <c r="B67" s="2">
        <v>5825.1120483154609</v>
      </c>
      <c r="C67" s="2">
        <f t="shared" si="13"/>
        <v>241.81892283849811</v>
      </c>
      <c r="D67" s="2">
        <v>16</v>
      </c>
      <c r="E67" s="2">
        <v>1</v>
      </c>
      <c r="F67" s="2">
        <f t="shared" si="14"/>
        <v>15</v>
      </c>
      <c r="G67" s="2">
        <f t="shared" si="15"/>
        <v>226.81892283849811</v>
      </c>
      <c r="H67" s="10">
        <f>B67/$B$13</f>
        <v>9.3079969708692659E-3</v>
      </c>
    </row>
    <row r="68" spans="1:8" x14ac:dyDescent="0.2">
      <c r="A68" s="14" t="s">
        <v>78</v>
      </c>
      <c r="B68" s="2">
        <v>6094.2659874220226</v>
      </c>
      <c r="C68" s="2">
        <f t="shared" si="13"/>
        <v>269.15393910656167</v>
      </c>
      <c r="D68" s="2">
        <v>14</v>
      </c>
      <c r="E68" s="2">
        <v>0</v>
      </c>
      <c r="F68" s="2">
        <f t="shared" si="14"/>
        <v>14</v>
      </c>
      <c r="G68" s="2">
        <f t="shared" si="15"/>
        <v>255.15393910656167</v>
      </c>
      <c r="H68" s="10">
        <f>B68/$B$14</f>
        <v>9.5848617811620587E-3</v>
      </c>
    </row>
    <row r="69" spans="1:8" x14ac:dyDescent="0.2">
      <c r="A69" s="14" t="s">
        <v>79</v>
      </c>
      <c r="B69" s="2">
        <v>6311.4637141075436</v>
      </c>
      <c r="C69" s="2">
        <f t="shared" si="13"/>
        <v>217.19772668552105</v>
      </c>
      <c r="D69" s="2">
        <v>14</v>
      </c>
      <c r="E69" s="2">
        <v>2</v>
      </c>
      <c r="F69" s="2">
        <f t="shared" si="14"/>
        <v>12</v>
      </c>
      <c r="G69" s="2">
        <f t="shared" si="15"/>
        <v>205.19772668552105</v>
      </c>
      <c r="H69" s="10">
        <f>B69/$B$15</f>
        <v>9.8515180682821005E-3</v>
      </c>
    </row>
    <row r="70" spans="1:8" x14ac:dyDescent="0.2">
      <c r="A70" s="14" t="s">
        <v>80</v>
      </c>
      <c r="B70" s="2">
        <v>6604.9071134000178</v>
      </c>
      <c r="C70" s="2">
        <f t="shared" si="13"/>
        <v>293.44339929247417</v>
      </c>
      <c r="D70" s="2">
        <v>8</v>
      </c>
      <c r="E70" s="2">
        <v>2</v>
      </c>
      <c r="F70" s="2">
        <f t="shared" si="14"/>
        <v>6</v>
      </c>
      <c r="G70" s="2">
        <f t="shared" si="15"/>
        <v>287.44339929247417</v>
      </c>
      <c r="H70" s="10">
        <f>B70/$B$16</f>
        <v>1.0108520222528342E-2</v>
      </c>
    </row>
    <row r="71" spans="1:8" x14ac:dyDescent="0.2">
      <c r="A71" s="15" t="s">
        <v>74</v>
      </c>
      <c r="B71" s="7">
        <v>6811.7990176330641</v>
      </c>
      <c r="C71" s="7">
        <f t="shared" si="13"/>
        <v>206.89190423304626</v>
      </c>
      <c r="D71" s="7">
        <v>7</v>
      </c>
      <c r="E71" s="7">
        <v>2</v>
      </c>
      <c r="F71" s="7">
        <f t="shared" si="14"/>
        <v>5</v>
      </c>
      <c r="G71" s="7">
        <f t="shared" si="15"/>
        <v>201.89190423304626</v>
      </c>
      <c r="H71" s="16">
        <f>B71/$B$17</f>
        <v>1.0295250605380377E-2</v>
      </c>
    </row>
    <row r="72" spans="1:8" x14ac:dyDescent="0.2">
      <c r="A72" s="12" t="s">
        <v>85</v>
      </c>
      <c r="H72" s="10"/>
    </row>
    <row r="73" spans="1:8" x14ac:dyDescent="0.2">
      <c r="A73" s="9" t="s">
        <v>90</v>
      </c>
      <c r="B73" s="2">
        <v>5340</v>
      </c>
      <c r="H73" s="10">
        <f>B73/$B$6</f>
        <v>9.8256227954448862E-3</v>
      </c>
    </row>
    <row r="74" spans="1:8" x14ac:dyDescent="0.2">
      <c r="A74" s="14" t="s">
        <v>81</v>
      </c>
      <c r="B74" s="2">
        <v>5318.7322513079534</v>
      </c>
      <c r="C74" s="2">
        <f>B74-B73</f>
        <v>-21.267748692046553</v>
      </c>
      <c r="D74" s="2">
        <v>2</v>
      </c>
      <c r="E74" s="2">
        <v>0</v>
      </c>
      <c r="F74" s="2">
        <f>D74-E74</f>
        <v>2</v>
      </c>
      <c r="G74" s="2">
        <f>C74-F74</f>
        <v>-23.267748692046553</v>
      </c>
      <c r="H74" s="10">
        <f>B74/$B$7</f>
        <v>9.7058574784083598E-3</v>
      </c>
    </row>
    <row r="75" spans="1:8" x14ac:dyDescent="0.2">
      <c r="A75" s="14" t="s">
        <v>82</v>
      </c>
      <c r="B75" s="2">
        <v>5282.0582900822219</v>
      </c>
      <c r="C75" s="2">
        <f t="shared" ref="C75:C84" si="16">B75-B74</f>
        <v>-36.673961225731546</v>
      </c>
      <c r="D75" s="2">
        <v>5</v>
      </c>
      <c r="E75" s="2">
        <v>1</v>
      </c>
      <c r="F75" s="2">
        <f t="shared" ref="F75:F84" si="17">D75-E75</f>
        <v>4</v>
      </c>
      <c r="G75" s="2">
        <f t="shared" ref="G75:G84" si="18">C75-F75</f>
        <v>-40.673961225731546</v>
      </c>
      <c r="H75" s="10">
        <f>B75/$B$8</f>
        <v>9.2394719636761258E-3</v>
      </c>
    </row>
    <row r="76" spans="1:8" x14ac:dyDescent="0.2">
      <c r="A76" s="14" t="s">
        <v>83</v>
      </c>
      <c r="B76" s="2">
        <v>5191.50300109404</v>
      </c>
      <c r="C76" s="2">
        <f t="shared" si="16"/>
        <v>-90.555288988181928</v>
      </c>
      <c r="D76" s="2">
        <v>10</v>
      </c>
      <c r="E76" s="2">
        <v>0</v>
      </c>
      <c r="F76" s="2">
        <f t="shared" si="17"/>
        <v>10</v>
      </c>
      <c r="G76" s="2">
        <f t="shared" si="18"/>
        <v>-100.55528898818193</v>
      </c>
      <c r="H76" s="10">
        <f>B76/$B$9</f>
        <v>8.7924217397756955E-3</v>
      </c>
    </row>
    <row r="77" spans="1:8" x14ac:dyDescent="0.2">
      <c r="A77" s="14" t="s">
        <v>84</v>
      </c>
      <c r="B77" s="2">
        <v>5031.6996679689673</v>
      </c>
      <c r="C77" s="2">
        <f t="shared" si="16"/>
        <v>-159.80333312507264</v>
      </c>
      <c r="D77" s="2">
        <v>13</v>
      </c>
      <c r="E77" s="2">
        <v>0</v>
      </c>
      <c r="F77" s="2">
        <f t="shared" si="17"/>
        <v>13</v>
      </c>
      <c r="G77" s="2">
        <f t="shared" si="18"/>
        <v>-172.80333312507264</v>
      </c>
      <c r="H77" s="10">
        <f>B77/$B$10</f>
        <v>8.3635288285855754E-3</v>
      </c>
    </row>
    <row r="78" spans="1:8" x14ac:dyDescent="0.2">
      <c r="A78" s="14" t="s">
        <v>75</v>
      </c>
      <c r="B78" s="2">
        <v>4867.7897691760209</v>
      </c>
      <c r="C78" s="2">
        <f t="shared" si="16"/>
        <v>-163.90989879294648</v>
      </c>
      <c r="D78" s="2">
        <v>6</v>
      </c>
      <c r="E78" s="2">
        <v>0</v>
      </c>
      <c r="F78" s="2">
        <f t="shared" si="17"/>
        <v>6</v>
      </c>
      <c r="G78" s="2">
        <f t="shared" si="18"/>
        <v>-169.90989879294648</v>
      </c>
      <c r="H78" s="10">
        <f>B78/$B$11</f>
        <v>7.9517090365177276E-3</v>
      </c>
    </row>
    <row r="79" spans="1:8" x14ac:dyDescent="0.2">
      <c r="A79" s="14" t="s">
        <v>76</v>
      </c>
      <c r="B79" s="2">
        <v>4676.8991844697639</v>
      </c>
      <c r="C79" s="2">
        <f t="shared" si="16"/>
        <v>-190.89058470625696</v>
      </c>
      <c r="D79" s="2">
        <v>17</v>
      </c>
      <c r="E79" s="2">
        <v>0</v>
      </c>
      <c r="F79" s="2">
        <f t="shared" si="17"/>
        <v>17</v>
      </c>
      <c r="G79" s="2">
        <f t="shared" si="18"/>
        <v>-207.89058470625696</v>
      </c>
      <c r="H79" s="10">
        <f>B79/$B$12</f>
        <v>7.5559628033594062E-3</v>
      </c>
    </row>
    <row r="80" spans="1:8" x14ac:dyDescent="0.2">
      <c r="A80" s="14" t="s">
        <v>77</v>
      </c>
      <c r="B80" s="2">
        <v>4490.4738891200113</v>
      </c>
      <c r="C80" s="2">
        <f t="shared" si="16"/>
        <v>-186.42529534975256</v>
      </c>
      <c r="D80" s="2">
        <v>9</v>
      </c>
      <c r="E80" s="2">
        <v>2</v>
      </c>
      <c r="F80" s="2">
        <f t="shared" si="17"/>
        <v>7</v>
      </c>
      <c r="G80" s="2">
        <f t="shared" si="18"/>
        <v>-193.42529534975256</v>
      </c>
      <c r="H80" s="10">
        <f>B80/$B$13</f>
        <v>7.1753671021287536E-3</v>
      </c>
    </row>
    <row r="81" spans="1:11" x14ac:dyDescent="0.2">
      <c r="A81" s="14" t="s">
        <v>78</v>
      </c>
      <c r="B81" s="2">
        <v>4329.3553939716194</v>
      </c>
      <c r="C81" s="2">
        <f t="shared" si="16"/>
        <v>-161.11849514839196</v>
      </c>
      <c r="D81" s="2">
        <v>19</v>
      </c>
      <c r="E81" s="2">
        <v>1</v>
      </c>
      <c r="F81" s="2">
        <f t="shared" si="17"/>
        <v>18</v>
      </c>
      <c r="G81" s="2">
        <f t="shared" si="18"/>
        <v>-179.11849514839196</v>
      </c>
      <c r="H81" s="10">
        <f>B81/$B$14</f>
        <v>6.8090682517616867E-3</v>
      </c>
    </row>
    <row r="82" spans="1:11" x14ac:dyDescent="0.2">
      <c r="A82" s="14" t="s">
        <v>79</v>
      </c>
      <c r="B82" s="2">
        <v>4136.2710214606668</v>
      </c>
      <c r="C82" s="2">
        <f t="shared" si="16"/>
        <v>-193.08437251095256</v>
      </c>
      <c r="D82" s="2">
        <v>17</v>
      </c>
      <c r="E82" s="2">
        <v>1</v>
      </c>
      <c r="F82" s="2">
        <f t="shared" si="17"/>
        <v>16</v>
      </c>
      <c r="G82" s="2">
        <f t="shared" si="18"/>
        <v>-209.08437251095256</v>
      </c>
      <c r="H82" s="10">
        <f>B82/$B$15</f>
        <v>6.4562755248278193E-3</v>
      </c>
    </row>
    <row r="83" spans="1:11" x14ac:dyDescent="0.2">
      <c r="A83" s="14" t="s">
        <v>80</v>
      </c>
      <c r="B83" s="2">
        <v>3996.3613107248257</v>
      </c>
      <c r="C83" s="2">
        <f t="shared" si="16"/>
        <v>-139.90971073584114</v>
      </c>
      <c r="D83" s="2">
        <v>15</v>
      </c>
      <c r="E83" s="2">
        <v>1</v>
      </c>
      <c r="F83" s="2">
        <f t="shared" si="17"/>
        <v>14</v>
      </c>
      <c r="G83" s="2">
        <f t="shared" si="18"/>
        <v>-153.90971073584114</v>
      </c>
      <c r="H83" s="10">
        <f>B83/$B$16</f>
        <v>6.1162554495329449E-3</v>
      </c>
    </row>
    <row r="84" spans="1:11" x14ac:dyDescent="0.2">
      <c r="A84" s="15" t="s">
        <v>74</v>
      </c>
      <c r="B84" s="7">
        <v>3881</v>
      </c>
      <c r="C84" s="7">
        <f t="shared" si="16"/>
        <v>-115.36131072482567</v>
      </c>
      <c r="D84" s="7">
        <v>9</v>
      </c>
      <c r="E84" s="7">
        <v>0</v>
      </c>
      <c r="F84" s="7">
        <f t="shared" si="17"/>
        <v>9</v>
      </c>
      <c r="G84" s="7">
        <f t="shared" si="18"/>
        <v>-124.36131072482567</v>
      </c>
      <c r="H84" s="16">
        <f>B84/$B$17</f>
        <v>5.8656850409196217E-3</v>
      </c>
    </row>
    <row r="85" spans="1:11" x14ac:dyDescent="0.2">
      <c r="A85" s="12" t="s">
        <v>94</v>
      </c>
      <c r="H85" s="10"/>
    </row>
    <row r="86" spans="1:11" x14ac:dyDescent="0.2">
      <c r="A86" s="13" t="s">
        <v>73</v>
      </c>
      <c r="B86" s="2">
        <v>341802</v>
      </c>
      <c r="H86" s="10">
        <f>B86/$B$6</f>
        <v>0.6289171390877627</v>
      </c>
      <c r="K86" s="38"/>
    </row>
    <row r="87" spans="1:11" x14ac:dyDescent="0.2">
      <c r="A87" s="14" t="s">
        <v>81</v>
      </c>
      <c r="B87" s="2">
        <v>342501.00884362281</v>
      </c>
      <c r="C87" s="2">
        <f>B87-B86</f>
        <v>699.00884362281067</v>
      </c>
      <c r="D87" s="2">
        <v>1611</v>
      </c>
      <c r="E87" s="2">
        <v>733</v>
      </c>
      <c r="F87" s="2">
        <f>D87-E87</f>
        <v>878</v>
      </c>
      <c r="G87" s="2">
        <f>C87-F87</f>
        <v>-178.99115637718933</v>
      </c>
      <c r="H87" s="10">
        <f>B87/$B$7</f>
        <v>0.62501096520318333</v>
      </c>
    </row>
    <row r="88" spans="1:11" x14ac:dyDescent="0.2">
      <c r="A88" s="14" t="s">
        <v>82</v>
      </c>
      <c r="B88" s="2">
        <v>348612.72731185827</v>
      </c>
      <c r="C88" s="2">
        <f t="shared" ref="C88:C97" si="19">B88-B87</f>
        <v>6111.7184682354564</v>
      </c>
      <c r="D88" s="2">
        <v>6102</v>
      </c>
      <c r="E88" s="2">
        <v>3188</v>
      </c>
      <c r="F88" s="2">
        <f t="shared" ref="F88:F97" si="20">D88-E88</f>
        <v>2914</v>
      </c>
      <c r="G88" s="2">
        <f t="shared" ref="G88:G97" si="21">C88-F88</f>
        <v>3197.7184682354564</v>
      </c>
      <c r="H88" s="10">
        <f>B88/$B$8</f>
        <v>0.60979969233327902</v>
      </c>
    </row>
    <row r="89" spans="1:11" x14ac:dyDescent="0.2">
      <c r="A89" s="14" t="s">
        <v>83</v>
      </c>
      <c r="B89" s="2">
        <v>351448.27526634489</v>
      </c>
      <c r="C89" s="2">
        <f t="shared" si="19"/>
        <v>2835.5479544866248</v>
      </c>
      <c r="D89" s="2">
        <v>6163</v>
      </c>
      <c r="E89" s="2">
        <v>3246</v>
      </c>
      <c r="F89" s="2">
        <f t="shared" si="20"/>
        <v>2917</v>
      </c>
      <c r="G89" s="2">
        <f t="shared" si="21"/>
        <v>-81.452045513375197</v>
      </c>
      <c r="H89" s="10">
        <f>B89/$B$9</f>
        <v>0.59521904450547181</v>
      </c>
    </row>
    <row r="90" spans="1:11" x14ac:dyDescent="0.2">
      <c r="A90" s="14" t="s">
        <v>84</v>
      </c>
      <c r="B90" s="2">
        <v>349682.27950948779</v>
      </c>
      <c r="C90" s="2">
        <f t="shared" si="19"/>
        <v>-1765.9957568570971</v>
      </c>
      <c r="D90" s="2">
        <v>5702</v>
      </c>
      <c r="E90" s="2">
        <v>3186</v>
      </c>
      <c r="F90" s="2">
        <f t="shared" si="20"/>
        <v>2516</v>
      </c>
      <c r="G90" s="2">
        <f t="shared" si="21"/>
        <v>-4281.9957568570971</v>
      </c>
      <c r="H90" s="10">
        <f>B90/$B$10</f>
        <v>0.58123060168724627</v>
      </c>
    </row>
    <row r="91" spans="1:11" x14ac:dyDescent="0.2">
      <c r="A91" s="14" t="s">
        <v>75</v>
      </c>
      <c r="B91" s="2">
        <v>347588.94765363086</v>
      </c>
      <c r="C91" s="2">
        <f t="shared" si="19"/>
        <v>-2093.3318558569299</v>
      </c>
      <c r="D91" s="2">
        <v>5480</v>
      </c>
      <c r="E91" s="2">
        <v>3274</v>
      </c>
      <c r="F91" s="2">
        <f t="shared" si="20"/>
        <v>2206</v>
      </c>
      <c r="G91" s="2">
        <f t="shared" si="21"/>
        <v>-4299.3318558569299</v>
      </c>
      <c r="H91" s="10">
        <f>B91/$B$11</f>
        <v>0.56779900265062566</v>
      </c>
    </row>
    <row r="92" spans="1:11" x14ac:dyDescent="0.2">
      <c r="A92" s="14" t="s">
        <v>76</v>
      </c>
      <c r="B92" s="2">
        <v>343460.17265390925</v>
      </c>
      <c r="C92" s="2">
        <f t="shared" si="19"/>
        <v>-4128.774999721616</v>
      </c>
      <c r="D92" s="2">
        <v>5136</v>
      </c>
      <c r="E92" s="2">
        <v>3273</v>
      </c>
      <c r="F92" s="2">
        <f t="shared" si="20"/>
        <v>1863</v>
      </c>
      <c r="G92" s="2">
        <f t="shared" si="21"/>
        <v>-5991.774999721616</v>
      </c>
      <c r="H92" s="10">
        <f>B92/$B$12</f>
        <v>0.554891646505004</v>
      </c>
    </row>
    <row r="93" spans="1:11" x14ac:dyDescent="0.2">
      <c r="A93" s="14" t="s">
        <v>77</v>
      </c>
      <c r="B93" s="2">
        <v>339492.76517266908</v>
      </c>
      <c r="C93" s="2">
        <f t="shared" si="19"/>
        <v>-3967.4074812401668</v>
      </c>
      <c r="D93" s="2">
        <v>4713</v>
      </c>
      <c r="E93" s="2">
        <v>3509</v>
      </c>
      <c r="F93" s="2">
        <f t="shared" si="20"/>
        <v>1204</v>
      </c>
      <c r="G93" s="2">
        <f t="shared" si="21"/>
        <v>-5171.4074812401668</v>
      </c>
      <c r="H93" s="10">
        <f>B93/$B$13</f>
        <v>0.54247842850903805</v>
      </c>
    </row>
    <row r="94" spans="1:11" x14ac:dyDescent="0.2">
      <c r="A94" s="14" t="s">
        <v>78</v>
      </c>
      <c r="B94" s="2">
        <v>337323.60298841138</v>
      </c>
      <c r="C94" s="2">
        <f t="shared" si="19"/>
        <v>-2169.1621842577006</v>
      </c>
      <c r="D94" s="2">
        <v>4382</v>
      </c>
      <c r="E94" s="2">
        <v>3478</v>
      </c>
      <c r="F94" s="2">
        <f t="shared" si="20"/>
        <v>904</v>
      </c>
      <c r="G94" s="2">
        <f t="shared" si="21"/>
        <v>-3073.1621842577006</v>
      </c>
      <c r="H94" s="10">
        <f>B94/$B$14</f>
        <v>0.53053150565474516</v>
      </c>
    </row>
    <row r="95" spans="1:11" x14ac:dyDescent="0.2">
      <c r="A95" s="14" t="s">
        <v>79</v>
      </c>
      <c r="B95" s="2">
        <v>332518.09396937425</v>
      </c>
      <c r="C95" s="2">
        <f t="shared" si="19"/>
        <v>-4805.5090190371266</v>
      </c>
      <c r="D95" s="2">
        <v>4524</v>
      </c>
      <c r="E95" s="2">
        <v>3545</v>
      </c>
      <c r="F95" s="2">
        <f t="shared" si="20"/>
        <v>979</v>
      </c>
      <c r="G95" s="2">
        <f t="shared" si="21"/>
        <v>-5784.5090190371266</v>
      </c>
      <c r="H95" s="10">
        <f>B95/$B$15</f>
        <v>0.51902508818166015</v>
      </c>
    </row>
    <row r="96" spans="1:11" x14ac:dyDescent="0.2">
      <c r="A96" s="14" t="s">
        <v>80</v>
      </c>
      <c r="B96" s="2">
        <v>331884.89479065227</v>
      </c>
      <c r="C96" s="2">
        <f t="shared" si="19"/>
        <v>-633.19917872198857</v>
      </c>
      <c r="D96" s="2">
        <v>4290</v>
      </c>
      <c r="E96" s="2">
        <v>3622</v>
      </c>
      <c r="F96" s="2">
        <f t="shared" si="20"/>
        <v>668</v>
      </c>
      <c r="G96" s="2">
        <f t="shared" si="21"/>
        <v>-1301.1991787219886</v>
      </c>
      <c r="H96" s="10">
        <f>B96/$B$16</f>
        <v>0.50793525373531123</v>
      </c>
    </row>
    <row r="97" spans="1:11" x14ac:dyDescent="0.2">
      <c r="A97" s="15" t="s">
        <v>74</v>
      </c>
      <c r="B97" s="7">
        <v>330740</v>
      </c>
      <c r="C97" s="7">
        <f t="shared" si="19"/>
        <v>-1144.8947906522662</v>
      </c>
      <c r="D97" s="7">
        <v>3266</v>
      </c>
      <c r="E97" s="7">
        <v>2714</v>
      </c>
      <c r="F97" s="7">
        <f t="shared" si="20"/>
        <v>552</v>
      </c>
      <c r="G97" s="7">
        <f t="shared" si="21"/>
        <v>-1696.8947906522662</v>
      </c>
      <c r="H97" s="16">
        <f>B97/$B$17</f>
        <v>0.49987546262142635</v>
      </c>
      <c r="J97" s="38"/>
      <c r="K97" s="38"/>
    </row>
    <row r="98" spans="1:11" x14ac:dyDescent="0.2">
      <c r="A98" s="12" t="s">
        <v>95</v>
      </c>
      <c r="H98" s="10"/>
      <c r="J98" s="38"/>
    </row>
    <row r="99" spans="1:11" x14ac:dyDescent="0.2">
      <c r="A99" s="17" t="s">
        <v>96</v>
      </c>
      <c r="B99" s="2">
        <v>29085</v>
      </c>
      <c r="H99" s="10">
        <f>B99/$B$6</f>
        <v>5.3516524158336048E-2</v>
      </c>
    </row>
    <row r="100" spans="1:11" x14ac:dyDescent="0.2">
      <c r="A100" s="14" t="s">
        <v>81</v>
      </c>
      <c r="B100" s="2">
        <v>29434.953325126757</v>
      </c>
      <c r="C100" s="2">
        <f>B100-B99</f>
        <v>349.95332512675668</v>
      </c>
      <c r="D100" s="2">
        <v>197</v>
      </c>
      <c r="E100" s="2">
        <v>75</v>
      </c>
      <c r="F100" s="2">
        <f>D100-E100</f>
        <v>122</v>
      </c>
      <c r="G100" s="2">
        <f>C100-F100</f>
        <v>227.95332512675668</v>
      </c>
      <c r="H100" s="10">
        <f>B100/$B$7</f>
        <v>5.3714202625452116E-2</v>
      </c>
    </row>
    <row r="101" spans="1:11" x14ac:dyDescent="0.2">
      <c r="A101" s="14" t="s">
        <v>82</v>
      </c>
      <c r="B101" s="2">
        <v>31147.627939089562</v>
      </c>
      <c r="C101" s="2">
        <f t="shared" ref="C101:C110" si="22">B101-B100</f>
        <v>1712.6746139628049</v>
      </c>
      <c r="D101" s="2">
        <v>783</v>
      </c>
      <c r="E101" s="2">
        <v>254</v>
      </c>
      <c r="F101" s="2">
        <f t="shared" ref="F101:F110" si="23">D101-E101</f>
        <v>529</v>
      </c>
      <c r="G101" s="2">
        <f t="shared" ref="G101:G110" si="24">C101-F101</f>
        <v>1183.6746139628049</v>
      </c>
      <c r="H101" s="10">
        <f>B101/$B$8</f>
        <v>5.4483994547843848E-2</v>
      </c>
    </row>
    <row r="102" spans="1:11" x14ac:dyDescent="0.2">
      <c r="A102" s="14" t="s">
        <v>83</v>
      </c>
      <c r="B102" s="2">
        <v>32605.865140794904</v>
      </c>
      <c r="C102" s="2">
        <f t="shared" si="22"/>
        <v>1458.2372017053422</v>
      </c>
      <c r="D102" s="2">
        <v>827</v>
      </c>
      <c r="E102" s="2">
        <v>267</v>
      </c>
      <c r="F102" s="2">
        <f t="shared" si="23"/>
        <v>560</v>
      </c>
      <c r="G102" s="2">
        <f t="shared" si="24"/>
        <v>898.23720170534216</v>
      </c>
      <c r="H102" s="10">
        <f>B102/$B$9</f>
        <v>5.5221872634515418E-2</v>
      </c>
    </row>
    <row r="103" spans="1:11" x14ac:dyDescent="0.2">
      <c r="A103" s="14" t="s">
        <v>84</v>
      </c>
      <c r="B103" s="2">
        <v>33648.698681970629</v>
      </c>
      <c r="C103" s="2">
        <f t="shared" si="22"/>
        <v>1042.8335411757253</v>
      </c>
      <c r="D103" s="2">
        <v>797</v>
      </c>
      <c r="E103" s="2">
        <v>281</v>
      </c>
      <c r="F103" s="2">
        <f t="shared" si="23"/>
        <v>516</v>
      </c>
      <c r="G103" s="2">
        <f t="shared" si="24"/>
        <v>526.83354117572526</v>
      </c>
      <c r="H103" s="10">
        <f>B103/$B$10</f>
        <v>5.5929781195515199E-2</v>
      </c>
    </row>
    <row r="104" spans="1:11" x14ac:dyDescent="0.2">
      <c r="A104" s="14" t="s">
        <v>75</v>
      </c>
      <c r="B104" s="2">
        <v>34654.586971067489</v>
      </c>
      <c r="C104" s="2">
        <f t="shared" si="22"/>
        <v>1005.8882890968598</v>
      </c>
      <c r="D104" s="2">
        <v>841</v>
      </c>
      <c r="E104" s="2">
        <v>291</v>
      </c>
      <c r="F104" s="2">
        <f t="shared" si="23"/>
        <v>550</v>
      </c>
      <c r="G104" s="2">
        <f t="shared" si="24"/>
        <v>455.88828909685981</v>
      </c>
      <c r="H104" s="10">
        <f>B104/$B$11</f>
        <v>5.6609509744968284E-2</v>
      </c>
    </row>
    <row r="105" spans="1:11" x14ac:dyDescent="0.2">
      <c r="A105" s="14" t="s">
        <v>76</v>
      </c>
      <c r="B105" s="2">
        <v>35443.78391064961</v>
      </c>
      <c r="C105" s="2">
        <f t="shared" si="22"/>
        <v>789.19693958212156</v>
      </c>
      <c r="D105" s="2">
        <v>775</v>
      </c>
      <c r="E105" s="2">
        <v>266</v>
      </c>
      <c r="F105" s="2">
        <f t="shared" si="23"/>
        <v>509</v>
      </c>
      <c r="G105" s="2">
        <f t="shared" si="24"/>
        <v>280.19693958212156</v>
      </c>
      <c r="H105" s="10">
        <f>B105/$B$12</f>
        <v>5.7262708105507258E-2</v>
      </c>
    </row>
    <row r="106" spans="1:11" x14ac:dyDescent="0.2">
      <c r="A106" s="14" t="s">
        <v>77</v>
      </c>
      <c r="B106" s="2">
        <v>36229.16711723934</v>
      </c>
      <c r="C106" s="2">
        <f t="shared" si="22"/>
        <v>785.38320658972953</v>
      </c>
      <c r="D106" s="2">
        <v>674</v>
      </c>
      <c r="E106" s="2">
        <v>269</v>
      </c>
      <c r="F106" s="2">
        <f t="shared" si="23"/>
        <v>405</v>
      </c>
      <c r="G106" s="2">
        <f t="shared" si="24"/>
        <v>380.38320658972953</v>
      </c>
      <c r="H106" s="10">
        <f>B106/$B$13</f>
        <v>5.7890899777953572E-2</v>
      </c>
    </row>
    <row r="107" spans="1:11" x14ac:dyDescent="0.2">
      <c r="A107" s="14" t="s">
        <v>78</v>
      </c>
      <c r="B107" s="2">
        <v>37192.721861654449</v>
      </c>
      <c r="C107" s="2">
        <f t="shared" si="22"/>
        <v>963.55474441510887</v>
      </c>
      <c r="D107" s="2">
        <v>705</v>
      </c>
      <c r="E107" s="2">
        <v>267</v>
      </c>
      <c r="F107" s="2">
        <f t="shared" si="23"/>
        <v>438</v>
      </c>
      <c r="G107" s="2">
        <f t="shared" si="24"/>
        <v>525.55474441510887</v>
      </c>
      <c r="H107" s="10">
        <f>B107/$B$14</f>
        <v>5.8495493804326441E-2</v>
      </c>
    </row>
    <row r="108" spans="1:11" x14ac:dyDescent="0.2">
      <c r="A108" s="14" t="s">
        <v>79</v>
      </c>
      <c r="B108" s="2">
        <v>37848.72127103051</v>
      </c>
      <c r="C108" s="2">
        <f t="shared" si="22"/>
        <v>655.99940937606152</v>
      </c>
      <c r="D108" s="2">
        <v>661</v>
      </c>
      <c r="E108" s="2">
        <v>270</v>
      </c>
      <c r="F108" s="2">
        <f t="shared" si="23"/>
        <v>391</v>
      </c>
      <c r="G108" s="2">
        <f t="shared" si="24"/>
        <v>264.99940937606152</v>
      </c>
      <c r="H108" s="10">
        <f>B108/$B$15</f>
        <v>5.9077795318618023E-2</v>
      </c>
    </row>
    <row r="109" spans="1:11" x14ac:dyDescent="0.2">
      <c r="A109" s="14" t="s">
        <v>80</v>
      </c>
      <c r="B109" s="2">
        <v>38968.132369385094</v>
      </c>
      <c r="C109" s="2">
        <f t="shared" si="22"/>
        <v>1119.4110983545834</v>
      </c>
      <c r="D109" s="2">
        <v>688</v>
      </c>
      <c r="E109" s="2">
        <v>308</v>
      </c>
      <c r="F109" s="2">
        <f t="shared" si="23"/>
        <v>380</v>
      </c>
      <c r="G109" s="2">
        <f t="shared" si="24"/>
        <v>739.41109835458337</v>
      </c>
      <c r="H109" s="10">
        <f>B109/$B$16</f>
        <v>5.9639014951614784E-2</v>
      </c>
    </row>
    <row r="110" spans="1:11" x14ac:dyDescent="0.2">
      <c r="A110" s="15" t="s">
        <v>74</v>
      </c>
      <c r="B110" s="7">
        <v>39734</v>
      </c>
      <c r="C110" s="7">
        <f t="shared" si="22"/>
        <v>765.86763061490637</v>
      </c>
      <c r="D110" s="7">
        <v>507</v>
      </c>
      <c r="E110" s="7">
        <v>199</v>
      </c>
      <c r="F110" s="7">
        <f t="shared" si="23"/>
        <v>308</v>
      </c>
      <c r="G110" s="7">
        <f t="shared" si="24"/>
        <v>457.86763061490637</v>
      </c>
      <c r="H110" s="16">
        <f>B110/$B$17</f>
        <v>6.0053370114893131E-2</v>
      </c>
      <c r="I110" s="38"/>
      <c r="K110" s="38"/>
    </row>
    <row r="111" spans="1:11" x14ac:dyDescent="0.2">
      <c r="A111" s="23"/>
      <c r="B111" s="24"/>
      <c r="C111" s="24"/>
      <c r="D111" s="24"/>
      <c r="E111" s="24"/>
      <c r="F111" s="24"/>
      <c r="G111" s="24"/>
      <c r="H111" s="22"/>
    </row>
    <row r="112" spans="1:11" x14ac:dyDescent="0.2">
      <c r="A112" s="1"/>
    </row>
    <row r="113" spans="1:11" x14ac:dyDescent="0.2">
      <c r="A113" s="12" t="s">
        <v>98</v>
      </c>
      <c r="H113" s="10"/>
    </row>
    <row r="114" spans="1:11" x14ac:dyDescent="0.2">
      <c r="A114" s="9" t="s">
        <v>97</v>
      </c>
      <c r="B114" s="2">
        <v>5637</v>
      </c>
      <c r="H114" s="10">
        <f>B114/$B$6</f>
        <v>1.0372104063281427E-2</v>
      </c>
    </row>
    <row r="115" spans="1:11" x14ac:dyDescent="0.2">
      <c r="A115" s="14" t="s">
        <v>81</v>
      </c>
      <c r="B115" s="2">
        <v>5800.5723725403886</v>
      </c>
      <c r="C115" s="2">
        <f>B115-B114</f>
        <v>163.57237254038864</v>
      </c>
      <c r="D115" s="2">
        <v>18</v>
      </c>
      <c r="E115" s="2">
        <v>2</v>
      </c>
      <c r="F115" s="2">
        <f>D115-E115</f>
        <v>16</v>
      </c>
      <c r="G115" s="2">
        <f>C115-F115</f>
        <v>147.57237254038864</v>
      </c>
      <c r="H115" s="10">
        <f>B115/$B$7</f>
        <v>1.0585140608878212E-2</v>
      </c>
    </row>
    <row r="116" spans="1:11" x14ac:dyDescent="0.2">
      <c r="A116" s="14" t="s">
        <v>82</v>
      </c>
      <c r="B116" s="2">
        <v>6525.6238636032776</v>
      </c>
      <c r="C116" s="2">
        <f t="shared" ref="C116:C125" si="25">B116-B115</f>
        <v>725.051491062889</v>
      </c>
      <c r="D116" s="2">
        <v>77</v>
      </c>
      <c r="E116" s="2">
        <v>5</v>
      </c>
      <c r="F116" s="2">
        <f t="shared" ref="F116:F125" si="26">D116-E116</f>
        <v>72</v>
      </c>
      <c r="G116" s="2">
        <f t="shared" ref="G116:G125" si="27">C116-F116</f>
        <v>653.051491062889</v>
      </c>
      <c r="H116" s="10">
        <f>B116/$B$8</f>
        <v>1.1414739372806092E-2</v>
      </c>
    </row>
    <row r="117" spans="1:11" x14ac:dyDescent="0.2">
      <c r="A117" s="14" t="s">
        <v>83</v>
      </c>
      <c r="B117" s="2">
        <v>7209.3863532330843</v>
      </c>
      <c r="C117" s="2">
        <f t="shared" si="25"/>
        <v>683.76248962980662</v>
      </c>
      <c r="D117" s="2">
        <v>59</v>
      </c>
      <c r="E117" s="2">
        <v>15</v>
      </c>
      <c r="F117" s="2">
        <f t="shared" si="26"/>
        <v>44</v>
      </c>
      <c r="G117" s="2">
        <f t="shared" si="27"/>
        <v>639.76248962980662</v>
      </c>
      <c r="H117" s="10">
        <f>B117/$B$9</f>
        <v>1.2209944844344811E-2</v>
      </c>
    </row>
    <row r="118" spans="1:11" x14ac:dyDescent="0.2">
      <c r="A118" s="14" t="s">
        <v>84</v>
      </c>
      <c r="B118" s="2">
        <v>7804.7793470647011</v>
      </c>
      <c r="C118" s="2">
        <f t="shared" si="25"/>
        <v>595.39299383161688</v>
      </c>
      <c r="D118" s="2">
        <v>68</v>
      </c>
      <c r="E118" s="2">
        <v>8</v>
      </c>
      <c r="F118" s="2">
        <f t="shared" si="26"/>
        <v>60</v>
      </c>
      <c r="G118" s="2">
        <f t="shared" si="27"/>
        <v>535.39299383161688</v>
      </c>
      <c r="H118" s="10">
        <f>B118/$B$10</f>
        <v>1.2972852391302046E-2</v>
      </c>
    </row>
    <row r="119" spans="1:11" x14ac:dyDescent="0.2">
      <c r="A119" s="14" t="s">
        <v>75</v>
      </c>
      <c r="B119" s="2">
        <v>8390.0152331882164</v>
      </c>
      <c r="C119" s="2">
        <f t="shared" si="25"/>
        <v>585.23588612351523</v>
      </c>
      <c r="D119" s="2">
        <v>87</v>
      </c>
      <c r="E119" s="2">
        <v>17</v>
      </c>
      <c r="F119" s="2">
        <f t="shared" si="26"/>
        <v>70</v>
      </c>
      <c r="G119" s="2">
        <f t="shared" si="27"/>
        <v>515.23588612351523</v>
      </c>
      <c r="H119" s="10">
        <f>B119/$B$11</f>
        <v>1.3705390559123733E-2</v>
      </c>
    </row>
    <row r="120" spans="1:11" x14ac:dyDescent="0.2">
      <c r="A120" s="14" t="s">
        <v>76</v>
      </c>
      <c r="B120" s="2">
        <v>8918.9187201252898</v>
      </c>
      <c r="C120" s="2">
        <f t="shared" si="25"/>
        <v>528.90348693707347</v>
      </c>
      <c r="D120" s="2">
        <v>75</v>
      </c>
      <c r="E120" s="2">
        <v>20</v>
      </c>
      <c r="F120" s="2">
        <f t="shared" si="26"/>
        <v>55</v>
      </c>
      <c r="G120" s="2">
        <f t="shared" si="27"/>
        <v>473.90348693707347</v>
      </c>
      <c r="H120" s="10">
        <f>B120/$B$12</f>
        <v>1.4409337348821412E-2</v>
      </c>
    </row>
    <row r="121" spans="1:11" x14ac:dyDescent="0.2">
      <c r="A121" s="14" t="s">
        <v>77</v>
      </c>
      <c r="B121" s="2">
        <v>9441.2997625821899</v>
      </c>
      <c r="C121" s="2">
        <f t="shared" si="25"/>
        <v>522.3810424569001</v>
      </c>
      <c r="D121" s="2">
        <v>73</v>
      </c>
      <c r="E121" s="2">
        <v>12</v>
      </c>
      <c r="F121" s="2">
        <f t="shared" si="26"/>
        <v>61</v>
      </c>
      <c r="G121" s="2">
        <f t="shared" si="27"/>
        <v>461.3810424569001</v>
      </c>
      <c r="H121" s="10">
        <f>B121/$B$13</f>
        <v>1.5086334625373817E-2</v>
      </c>
    </row>
    <row r="122" spans="1:11" x14ac:dyDescent="0.2">
      <c r="A122" s="14" t="s">
        <v>78</v>
      </c>
      <c r="B122" s="2">
        <v>10006.503627565364</v>
      </c>
      <c r="C122" s="2">
        <f t="shared" si="25"/>
        <v>565.20386498317384</v>
      </c>
      <c r="D122" s="2">
        <v>77</v>
      </c>
      <c r="E122" s="2">
        <v>19</v>
      </c>
      <c r="F122" s="2">
        <f t="shared" si="26"/>
        <v>58</v>
      </c>
      <c r="G122" s="2">
        <f t="shared" si="27"/>
        <v>507.20386498317384</v>
      </c>
      <c r="H122" s="10">
        <f>B122/$B$14</f>
        <v>1.5737900902399356E-2</v>
      </c>
    </row>
    <row r="123" spans="1:11" x14ac:dyDescent="0.2">
      <c r="A123" s="14" t="s">
        <v>79</v>
      </c>
      <c r="B123" s="2">
        <v>10484.668162839978</v>
      </c>
      <c r="C123" s="2">
        <f t="shared" si="25"/>
        <v>478.16453527461454</v>
      </c>
      <c r="D123" s="2">
        <v>74</v>
      </c>
      <c r="E123" s="2">
        <v>7</v>
      </c>
      <c r="F123" s="2">
        <f t="shared" si="26"/>
        <v>67</v>
      </c>
      <c r="G123" s="2">
        <f t="shared" si="27"/>
        <v>411.16453527461454</v>
      </c>
      <c r="H123" s="10">
        <f>B123/$B$15</f>
        <v>1.6365442712644288E-2</v>
      </c>
    </row>
    <row r="124" spans="1:11" x14ac:dyDescent="0.2">
      <c r="A124" s="14" t="s">
        <v>80</v>
      </c>
      <c r="B124" s="2">
        <v>11088.370983393452</v>
      </c>
      <c r="C124" s="2">
        <f t="shared" si="25"/>
        <v>603.70282055347343</v>
      </c>
      <c r="D124" s="2">
        <v>83</v>
      </c>
      <c r="E124" s="2">
        <v>16</v>
      </c>
      <c r="F124" s="2">
        <f t="shared" si="26"/>
        <v>67</v>
      </c>
      <c r="G124" s="2">
        <f t="shared" si="27"/>
        <v>536.70282055347343</v>
      </c>
      <c r="H124" s="10">
        <f>B124/$B$16</f>
        <v>1.6970264743485543E-2</v>
      </c>
    </row>
    <row r="125" spans="1:11" x14ac:dyDescent="0.2">
      <c r="A125" s="15" t="s">
        <v>74</v>
      </c>
      <c r="B125" s="7">
        <v>11518</v>
      </c>
      <c r="C125" s="7">
        <f t="shared" si="25"/>
        <v>429.62901660654825</v>
      </c>
      <c r="D125" s="7">
        <v>54</v>
      </c>
      <c r="E125" s="7">
        <v>22</v>
      </c>
      <c r="F125" s="7">
        <f t="shared" si="26"/>
        <v>32</v>
      </c>
      <c r="G125" s="7">
        <f t="shared" si="27"/>
        <v>397.62901660654825</v>
      </c>
      <c r="H125" s="16">
        <f>B125/$B$17</f>
        <v>1.7408132002399435E-2</v>
      </c>
      <c r="J125" s="38"/>
      <c r="K125" s="38"/>
    </row>
    <row r="126" spans="1:11" x14ac:dyDescent="0.2">
      <c r="A126" s="12" t="s">
        <v>99</v>
      </c>
      <c r="H126" s="10"/>
    </row>
    <row r="127" spans="1:11" x14ac:dyDescent="0.2">
      <c r="A127" s="9" t="s">
        <v>100</v>
      </c>
      <c r="B127" s="2">
        <v>14958</v>
      </c>
      <c r="H127" s="10">
        <f>B127/$B$6</f>
        <v>2.7522783852858539E-2</v>
      </c>
      <c r="I127" s="38"/>
    </row>
    <row r="128" spans="1:11" x14ac:dyDescent="0.2">
      <c r="A128" s="14" t="s">
        <v>81</v>
      </c>
      <c r="B128" s="2">
        <v>15272.738668684429</v>
      </c>
      <c r="C128" s="2">
        <f>B128-B127</f>
        <v>314.73866868442929</v>
      </c>
      <c r="D128" s="2">
        <v>79</v>
      </c>
      <c r="E128" s="2">
        <v>18</v>
      </c>
      <c r="F128" s="2">
        <f>D128-E128</f>
        <v>61</v>
      </c>
      <c r="G128" s="2">
        <f>C128-F128</f>
        <v>253.73866868442929</v>
      </c>
      <c r="H128" s="10">
        <f>B128/$B$7</f>
        <v>2.7870367940926927E-2</v>
      </c>
    </row>
    <row r="129" spans="1:12" x14ac:dyDescent="0.2">
      <c r="A129" s="14" t="s">
        <v>82</v>
      </c>
      <c r="B129" s="2">
        <v>16706.845535398068</v>
      </c>
      <c r="C129" s="2">
        <f t="shared" ref="C129:C138" si="28">B129-B128</f>
        <v>1434.1068667136387</v>
      </c>
      <c r="D129" s="2">
        <v>381</v>
      </c>
      <c r="E129" s="2">
        <v>96</v>
      </c>
      <c r="F129" s="2">
        <f t="shared" ref="F129:F138" si="29">D129-E129</f>
        <v>285</v>
      </c>
      <c r="G129" s="2">
        <f t="shared" ref="G129:G138" si="30">C129-F129</f>
        <v>1149.1068667136387</v>
      </c>
      <c r="H129" s="10">
        <f>B129/$B$8</f>
        <v>2.9223916596228104E-2</v>
      </c>
    </row>
    <row r="130" spans="1:12" x14ac:dyDescent="0.2">
      <c r="A130" s="14" t="s">
        <v>83</v>
      </c>
      <c r="B130" s="2">
        <v>18021.392255992894</v>
      </c>
      <c r="C130" s="2">
        <f t="shared" si="28"/>
        <v>1314.5467205948262</v>
      </c>
      <c r="D130" s="2">
        <v>383</v>
      </c>
      <c r="E130" s="2">
        <v>86</v>
      </c>
      <c r="F130" s="2">
        <f t="shared" si="29"/>
        <v>297</v>
      </c>
      <c r="G130" s="2">
        <f t="shared" si="30"/>
        <v>1017.5467205948262</v>
      </c>
      <c r="H130" s="10">
        <f>B130/$B$9</f>
        <v>3.0521350179172721E-2</v>
      </c>
    </row>
    <row r="131" spans="1:12" x14ac:dyDescent="0.2">
      <c r="A131" s="14" t="s">
        <v>84</v>
      </c>
      <c r="B131" s="2">
        <v>19111.240583697534</v>
      </c>
      <c r="C131" s="2">
        <f t="shared" si="28"/>
        <v>1089.8483277046398</v>
      </c>
      <c r="D131" s="2">
        <v>394</v>
      </c>
      <c r="E131" s="2">
        <v>85</v>
      </c>
      <c r="F131" s="2">
        <f t="shared" si="29"/>
        <v>309</v>
      </c>
      <c r="G131" s="2">
        <f t="shared" si="30"/>
        <v>780.84832770463981</v>
      </c>
      <c r="H131" s="10">
        <f>B131/$B$10</f>
        <v>3.1766087429519994E-2</v>
      </c>
    </row>
    <row r="132" spans="1:12" x14ac:dyDescent="0.2">
      <c r="A132" s="14" t="s">
        <v>75</v>
      </c>
      <c r="B132" s="2">
        <v>20177.870697091326</v>
      </c>
      <c r="C132" s="2">
        <f t="shared" si="28"/>
        <v>1066.6301133937923</v>
      </c>
      <c r="D132" s="2">
        <v>366</v>
      </c>
      <c r="E132" s="2">
        <v>82</v>
      </c>
      <c r="F132" s="2">
        <f t="shared" si="29"/>
        <v>284</v>
      </c>
      <c r="G132" s="2">
        <f t="shared" si="30"/>
        <v>782.63011339379227</v>
      </c>
      <c r="H132" s="10">
        <f>B132/$B$11</f>
        <v>3.2961274904628177E-2</v>
      </c>
    </row>
    <row r="133" spans="1:12" x14ac:dyDescent="0.2">
      <c r="A133" s="14" t="s">
        <v>76</v>
      </c>
      <c r="B133" s="2">
        <v>21112.883066011305</v>
      </c>
      <c r="C133" s="2">
        <f t="shared" si="28"/>
        <v>935.01236891997905</v>
      </c>
      <c r="D133" s="2">
        <v>391</v>
      </c>
      <c r="E133" s="2">
        <v>96</v>
      </c>
      <c r="F133" s="2">
        <f t="shared" si="29"/>
        <v>295</v>
      </c>
      <c r="G133" s="2">
        <f t="shared" si="30"/>
        <v>640.01236891997905</v>
      </c>
      <c r="H133" s="10">
        <f>B133/$B$12</f>
        <v>3.4109813538036389E-2</v>
      </c>
    </row>
    <row r="134" spans="1:12" x14ac:dyDescent="0.2">
      <c r="A134" s="14" t="s">
        <v>77</v>
      </c>
      <c r="B134" s="2">
        <v>22037.794206961822</v>
      </c>
      <c r="C134" s="2">
        <f t="shared" si="28"/>
        <v>924.91114095051671</v>
      </c>
      <c r="D134" s="2">
        <v>377</v>
      </c>
      <c r="E134" s="2">
        <v>101</v>
      </c>
      <c r="F134" s="2">
        <f t="shared" si="29"/>
        <v>276</v>
      </c>
      <c r="G134" s="2">
        <f t="shared" si="30"/>
        <v>648.91114095051671</v>
      </c>
      <c r="H134" s="10">
        <f>B134/$B$13</f>
        <v>3.5214382147783906E-2</v>
      </c>
      <c r="I134" s="38"/>
    </row>
    <row r="135" spans="1:12" x14ac:dyDescent="0.2">
      <c r="A135" s="14" t="s">
        <v>78</v>
      </c>
      <c r="B135" s="2">
        <v>23066.006088362188</v>
      </c>
      <c r="C135" s="2">
        <f t="shared" si="28"/>
        <v>1028.2118814003661</v>
      </c>
      <c r="D135" s="2">
        <v>383</v>
      </c>
      <c r="E135" s="2">
        <v>100</v>
      </c>
      <c r="F135" s="2">
        <f t="shared" si="29"/>
        <v>283</v>
      </c>
      <c r="G135" s="2">
        <f t="shared" si="30"/>
        <v>745.21188140036611</v>
      </c>
      <c r="H135" s="10">
        <f>B135/$B$14</f>
        <v>3.627745829550124E-2</v>
      </c>
    </row>
    <row r="136" spans="1:12" x14ac:dyDescent="0.2">
      <c r="A136" s="14" t="s">
        <v>79</v>
      </c>
      <c r="B136" s="2">
        <v>23897.437157398988</v>
      </c>
      <c r="C136" s="2">
        <f t="shared" si="28"/>
        <v>831.43106903680018</v>
      </c>
      <c r="D136" s="2">
        <v>354</v>
      </c>
      <c r="E136" s="2">
        <v>93</v>
      </c>
      <c r="F136" s="2">
        <f t="shared" si="29"/>
        <v>261</v>
      </c>
      <c r="G136" s="2">
        <f t="shared" si="30"/>
        <v>570.43106903680018</v>
      </c>
      <c r="H136" s="10">
        <f>B136/$B$15</f>
        <v>3.7301336838160372E-2</v>
      </c>
    </row>
    <row r="137" spans="1:12" x14ac:dyDescent="0.2">
      <c r="A137" s="14" t="s">
        <v>80</v>
      </c>
      <c r="B137" s="2">
        <v>25017.474900139179</v>
      </c>
      <c r="C137" s="2">
        <f t="shared" si="28"/>
        <v>1120.0377427401909</v>
      </c>
      <c r="D137" s="2">
        <v>403</v>
      </c>
      <c r="E137" s="2">
        <v>106</v>
      </c>
      <c r="F137" s="2">
        <f t="shared" si="29"/>
        <v>297</v>
      </c>
      <c r="G137" s="2">
        <f t="shared" si="30"/>
        <v>823.03774274019088</v>
      </c>
      <c r="H137" s="10">
        <f>B137/$B$16</f>
        <v>3.8288146464859479E-2</v>
      </c>
    </row>
    <row r="138" spans="1:12" ht="12" thickBot="1" x14ac:dyDescent="0.25">
      <c r="A138" s="11" t="s">
        <v>74</v>
      </c>
      <c r="B138" s="5">
        <v>25810</v>
      </c>
      <c r="C138" s="5">
        <f t="shared" si="28"/>
        <v>792.52509986082077</v>
      </c>
      <c r="D138" s="5">
        <v>308</v>
      </c>
      <c r="E138" s="5">
        <v>71</v>
      </c>
      <c r="F138" s="5">
        <f t="shared" si="29"/>
        <v>237</v>
      </c>
      <c r="G138" s="5">
        <f t="shared" si="30"/>
        <v>555.52509986082077</v>
      </c>
      <c r="H138" s="8">
        <f>B138/$B$17</f>
        <v>3.9008845891815365E-2</v>
      </c>
      <c r="I138" s="39"/>
      <c r="J138" s="38"/>
      <c r="L138" s="38"/>
    </row>
  </sheetData>
  <mergeCells count="1">
    <mergeCell ref="A1:H2"/>
  </mergeCells>
  <phoneticPr fontId="0" type="noConversion"/>
  <pageMargins left="0.75" right="0.75" top="1" bottom="1" header="0.5" footer="0.5"/>
  <pageSetup orientation="portrait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8"/>
  <sheetViews>
    <sheetView workbookViewId="0">
      <selection activeCell="L1" sqref="L1:L65536"/>
    </sheetView>
  </sheetViews>
  <sheetFormatPr defaultRowHeight="11.25" x14ac:dyDescent="0.2"/>
  <cols>
    <col min="1" max="1" width="25.7109375" style="2" customWidth="1"/>
    <col min="2" max="3" width="9.7109375" style="2" customWidth="1"/>
    <col min="4" max="5" width="8.42578125" style="2" customWidth="1"/>
    <col min="6" max="7" width="9.7109375" style="2" customWidth="1"/>
    <col min="8" max="8" width="7.7109375" style="6" customWidth="1"/>
    <col min="9" max="16384" width="9.140625" style="2"/>
  </cols>
  <sheetData>
    <row r="1" spans="1:8" ht="12.75" customHeight="1" x14ac:dyDescent="0.2">
      <c r="A1" s="40" t="s">
        <v>87</v>
      </c>
      <c r="B1" s="41"/>
      <c r="C1" s="41"/>
      <c r="D1" s="41"/>
      <c r="E1" s="41"/>
      <c r="F1" s="41"/>
      <c r="G1" s="41"/>
      <c r="H1" s="42"/>
    </row>
    <row r="2" spans="1:8" ht="12.75" customHeight="1" thickBot="1" x14ac:dyDescent="0.25">
      <c r="A2" s="43"/>
      <c r="B2" s="44"/>
      <c r="C2" s="44"/>
      <c r="D2" s="44"/>
      <c r="E2" s="44"/>
      <c r="F2" s="44"/>
      <c r="G2" s="44"/>
      <c r="H2" s="45"/>
    </row>
    <row r="3" spans="1:8" x14ac:dyDescent="0.2">
      <c r="A3" s="9" t="s">
        <v>20</v>
      </c>
      <c r="C3" s="1" t="s">
        <v>62</v>
      </c>
      <c r="D3" s="3"/>
      <c r="E3" s="3"/>
      <c r="F3" s="1" t="s">
        <v>66</v>
      </c>
      <c r="G3" s="3" t="s">
        <v>68</v>
      </c>
      <c r="H3" s="19" t="s">
        <v>71</v>
      </c>
    </row>
    <row r="4" spans="1:8" ht="12" thickBot="1" x14ac:dyDescent="0.25">
      <c r="A4" s="18" t="s">
        <v>88</v>
      </c>
      <c r="B4" s="5" t="s">
        <v>64</v>
      </c>
      <c r="C4" s="4" t="s">
        <v>63</v>
      </c>
      <c r="D4" s="4" t="s">
        <v>65</v>
      </c>
      <c r="E4" s="4" t="s">
        <v>70</v>
      </c>
      <c r="F4" s="4" t="s">
        <v>67</v>
      </c>
      <c r="G4" s="5" t="s">
        <v>69</v>
      </c>
      <c r="H4" s="20" t="s">
        <v>72</v>
      </c>
    </row>
    <row r="5" spans="1:8" x14ac:dyDescent="0.2">
      <c r="A5" s="12" t="s">
        <v>2</v>
      </c>
      <c r="H5" s="10"/>
    </row>
    <row r="6" spans="1:8" x14ac:dyDescent="0.2">
      <c r="A6" s="13" t="s">
        <v>73</v>
      </c>
      <c r="B6" s="2">
        <f t="shared" ref="B6:B17" si="0">B32+B45+B60+B73+B86+B99+B114+B127</f>
        <v>101469</v>
      </c>
      <c r="H6" s="10"/>
    </row>
    <row r="7" spans="1:8" x14ac:dyDescent="0.2">
      <c r="A7" s="14" t="s">
        <v>81</v>
      </c>
      <c r="B7" s="2">
        <f t="shared" si="0"/>
        <v>101866.00000000001</v>
      </c>
      <c r="C7" s="2">
        <f t="shared" ref="C7:G17" si="1">C33+C46+C61+C74+C87+C100+C115+C128</f>
        <v>397.00000000001182</v>
      </c>
      <c r="D7" s="2">
        <f t="shared" si="1"/>
        <v>533</v>
      </c>
      <c r="E7" s="2">
        <f t="shared" si="1"/>
        <v>147</v>
      </c>
      <c r="F7" s="2">
        <f t="shared" si="1"/>
        <v>386</v>
      </c>
      <c r="G7" s="2">
        <f t="shared" si="1"/>
        <v>11.000000000011823</v>
      </c>
      <c r="H7" s="10"/>
    </row>
    <row r="8" spans="1:8" x14ac:dyDescent="0.2">
      <c r="A8" s="14" t="s">
        <v>82</v>
      </c>
      <c r="B8" s="2">
        <f t="shared" si="0"/>
        <v>105828.00000000001</v>
      </c>
      <c r="C8" s="2">
        <f t="shared" si="1"/>
        <v>3899.9999999999936</v>
      </c>
      <c r="D8" s="2">
        <f t="shared" si="1"/>
        <v>2274</v>
      </c>
      <c r="E8" s="2">
        <f t="shared" si="1"/>
        <v>594</v>
      </c>
      <c r="F8" s="2">
        <f t="shared" si="1"/>
        <v>1680</v>
      </c>
      <c r="G8" s="2">
        <f t="shared" si="1"/>
        <v>2219.9999999999941</v>
      </c>
      <c r="H8" s="10"/>
    </row>
    <row r="9" spans="1:8" x14ac:dyDescent="0.2">
      <c r="A9" s="14" t="s">
        <v>83</v>
      </c>
      <c r="B9" s="2">
        <f t="shared" si="0"/>
        <v>108708.99999999999</v>
      </c>
      <c r="C9" s="2">
        <f t="shared" si="1"/>
        <v>2900.0000000000005</v>
      </c>
      <c r="D9" s="2">
        <f t="shared" si="1"/>
        <v>2296</v>
      </c>
      <c r="E9" s="2">
        <f t="shared" si="1"/>
        <v>652</v>
      </c>
      <c r="F9" s="2">
        <f t="shared" si="1"/>
        <v>1644</v>
      </c>
      <c r="G9" s="2">
        <f t="shared" si="1"/>
        <v>1256.0000000000009</v>
      </c>
      <c r="H9" s="10"/>
    </row>
    <row r="10" spans="1:8" x14ac:dyDescent="0.2">
      <c r="A10" s="14" t="s">
        <v>84</v>
      </c>
      <c r="B10" s="2">
        <f t="shared" si="0"/>
        <v>111462.00000000001</v>
      </c>
      <c r="C10" s="2">
        <f t="shared" si="1"/>
        <v>2800.0000000000086</v>
      </c>
      <c r="D10" s="2">
        <f t="shared" si="1"/>
        <v>2340</v>
      </c>
      <c r="E10" s="2">
        <f t="shared" si="1"/>
        <v>575</v>
      </c>
      <c r="F10" s="2">
        <f t="shared" si="1"/>
        <v>1765</v>
      </c>
      <c r="G10" s="2">
        <f t="shared" si="1"/>
        <v>1035.0000000000084</v>
      </c>
      <c r="H10" s="10"/>
    </row>
    <row r="11" spans="1:8" x14ac:dyDescent="0.2">
      <c r="A11" s="14" t="s">
        <v>75</v>
      </c>
      <c r="B11" s="2">
        <f t="shared" si="0"/>
        <v>113789.00000000003</v>
      </c>
      <c r="C11" s="2">
        <f t="shared" si="1"/>
        <v>2299.9999999999832</v>
      </c>
      <c r="D11" s="2">
        <f t="shared" si="1"/>
        <v>2220</v>
      </c>
      <c r="E11" s="2">
        <f t="shared" si="1"/>
        <v>710</v>
      </c>
      <c r="F11" s="2">
        <f t="shared" si="1"/>
        <v>1510</v>
      </c>
      <c r="G11" s="2">
        <f t="shared" si="1"/>
        <v>789.99999999998295</v>
      </c>
      <c r="H11" s="10"/>
    </row>
    <row r="12" spans="1:8" x14ac:dyDescent="0.2">
      <c r="A12" s="14" t="s">
        <v>76</v>
      </c>
      <c r="B12" s="2">
        <f t="shared" si="0"/>
        <v>115865</v>
      </c>
      <c r="C12" s="2">
        <f t="shared" si="1"/>
        <v>2099.9999999999964</v>
      </c>
      <c r="D12" s="2">
        <f t="shared" si="1"/>
        <v>2204</v>
      </c>
      <c r="E12" s="2">
        <f t="shared" si="1"/>
        <v>661</v>
      </c>
      <c r="F12" s="2">
        <f t="shared" si="1"/>
        <v>1543</v>
      </c>
      <c r="G12" s="2">
        <f t="shared" si="1"/>
        <v>556.99999999999659</v>
      </c>
      <c r="H12" s="10"/>
    </row>
    <row r="13" spans="1:8" x14ac:dyDescent="0.2">
      <c r="A13" s="14" t="s">
        <v>77</v>
      </c>
      <c r="B13" s="2">
        <f t="shared" si="0"/>
        <v>116194</v>
      </c>
      <c r="C13" s="2">
        <f t="shared" si="1"/>
        <v>299.99999999998249</v>
      </c>
      <c r="D13" s="2">
        <f t="shared" si="1"/>
        <v>2193</v>
      </c>
      <c r="E13" s="2">
        <f t="shared" si="1"/>
        <v>724</v>
      </c>
      <c r="F13" s="2">
        <f t="shared" si="1"/>
        <v>1469</v>
      </c>
      <c r="G13" s="2">
        <f t="shared" si="1"/>
        <v>-1169.0000000000175</v>
      </c>
      <c r="H13" s="10"/>
    </row>
    <row r="14" spans="1:8" x14ac:dyDescent="0.2">
      <c r="A14" s="14" t="s">
        <v>78</v>
      </c>
      <c r="B14" s="2">
        <f t="shared" si="0"/>
        <v>117923.00000000001</v>
      </c>
      <c r="C14" s="2">
        <f t="shared" si="1"/>
        <v>1700.0000000000214</v>
      </c>
      <c r="D14" s="2">
        <f t="shared" si="1"/>
        <v>2183</v>
      </c>
      <c r="E14" s="2">
        <f t="shared" si="1"/>
        <v>670</v>
      </c>
      <c r="F14" s="2">
        <f t="shared" si="1"/>
        <v>1513</v>
      </c>
      <c r="G14" s="2">
        <f t="shared" si="1"/>
        <v>187.00000000002137</v>
      </c>
      <c r="H14" s="10"/>
    </row>
    <row r="15" spans="1:8" x14ac:dyDescent="0.2">
      <c r="A15" s="14" t="s">
        <v>79</v>
      </c>
      <c r="B15" s="2">
        <f t="shared" si="0"/>
        <v>123423.99999999999</v>
      </c>
      <c r="C15" s="2">
        <f t="shared" si="1"/>
        <v>5499.9999999999809</v>
      </c>
      <c r="D15" s="2">
        <f t="shared" si="1"/>
        <v>2157</v>
      </c>
      <c r="E15" s="2">
        <f t="shared" si="1"/>
        <v>721</v>
      </c>
      <c r="F15" s="2">
        <f t="shared" si="1"/>
        <v>1436</v>
      </c>
      <c r="G15" s="2">
        <f t="shared" si="1"/>
        <v>4063.99999999998</v>
      </c>
      <c r="H15" s="10"/>
    </row>
    <row r="16" spans="1:8" x14ac:dyDescent="0.2">
      <c r="A16" s="14" t="s">
        <v>80</v>
      </c>
      <c r="B16" s="2">
        <f t="shared" si="0"/>
        <v>127440.00000000004</v>
      </c>
      <c r="C16" s="2">
        <f t="shared" si="1"/>
        <v>4000.0000000000291</v>
      </c>
      <c r="D16" s="2">
        <f t="shared" si="1"/>
        <v>2142</v>
      </c>
      <c r="E16" s="2">
        <f t="shared" si="1"/>
        <v>736</v>
      </c>
      <c r="F16" s="2">
        <f t="shared" si="1"/>
        <v>1406</v>
      </c>
      <c r="G16" s="2">
        <f t="shared" si="1"/>
        <v>2594.0000000000291</v>
      </c>
      <c r="H16" s="10"/>
    </row>
    <row r="17" spans="1:11" x14ac:dyDescent="0.2">
      <c r="A17" s="15" t="s">
        <v>74</v>
      </c>
      <c r="B17" s="7">
        <f t="shared" si="0"/>
        <v>129461</v>
      </c>
      <c r="C17" s="7">
        <f t="shared" si="1"/>
        <v>2020.9999999999618</v>
      </c>
      <c r="D17" s="7">
        <f t="shared" si="1"/>
        <v>1587</v>
      </c>
      <c r="E17" s="7">
        <f t="shared" si="1"/>
        <v>542</v>
      </c>
      <c r="F17" s="7">
        <f t="shared" si="1"/>
        <v>1045</v>
      </c>
      <c r="G17" s="7">
        <f t="shared" si="1"/>
        <v>975.9999999999618</v>
      </c>
      <c r="H17" s="16"/>
    </row>
    <row r="18" spans="1:11" x14ac:dyDescent="0.2">
      <c r="A18" s="12" t="s">
        <v>3</v>
      </c>
      <c r="H18" s="10"/>
    </row>
    <row r="19" spans="1:11" x14ac:dyDescent="0.2">
      <c r="A19" s="13" t="s">
        <v>73</v>
      </c>
      <c r="B19" s="2">
        <f t="shared" ref="B19:B30" si="2">B32+B45+B60+B73</f>
        <v>34552</v>
      </c>
      <c r="H19" s="10">
        <f>B19/$B$6</f>
        <v>0.34051779361184203</v>
      </c>
      <c r="K19" s="6"/>
    </row>
    <row r="20" spans="1:11" x14ac:dyDescent="0.2">
      <c r="A20" s="14" t="s">
        <v>81</v>
      </c>
      <c r="B20" s="2">
        <f t="shared" si="2"/>
        <v>34994.567728600749</v>
      </c>
      <c r="C20" s="2">
        <f>B20-B19</f>
        <v>442.56772860074852</v>
      </c>
      <c r="D20" s="2">
        <f t="shared" ref="D20:E30" si="3">D33+D46+D61+D74</f>
        <v>214</v>
      </c>
      <c r="E20" s="2">
        <f t="shared" si="3"/>
        <v>32</v>
      </c>
      <c r="F20" s="2">
        <f>D20-E20</f>
        <v>182</v>
      </c>
      <c r="G20" s="2">
        <f>C20-F20</f>
        <v>260.56772860074852</v>
      </c>
      <c r="H20" s="10">
        <f>B20/$B$7</f>
        <v>0.34353530843069074</v>
      </c>
    </row>
    <row r="21" spans="1:11" x14ac:dyDescent="0.2">
      <c r="A21" s="14" t="s">
        <v>82</v>
      </c>
      <c r="B21" s="2">
        <f t="shared" si="2"/>
        <v>37590.425701236483</v>
      </c>
      <c r="C21" s="2">
        <f t="shared" ref="C21:C30" si="4">B21-B20</f>
        <v>2595.8579726357348</v>
      </c>
      <c r="D21" s="2">
        <f t="shared" si="3"/>
        <v>1007</v>
      </c>
      <c r="E21" s="2">
        <f t="shared" si="3"/>
        <v>100</v>
      </c>
      <c r="F21" s="2">
        <f t="shared" ref="F21:F30" si="5">D21-E21</f>
        <v>907</v>
      </c>
      <c r="G21" s="2">
        <f t="shared" ref="G21:G30" si="6">C21-F21</f>
        <v>1688.8579726357348</v>
      </c>
      <c r="H21" s="10">
        <f>B21/$B$8</f>
        <v>0.35520302473103976</v>
      </c>
    </row>
    <row r="22" spans="1:11" x14ac:dyDescent="0.2">
      <c r="A22" s="14" t="s">
        <v>83</v>
      </c>
      <c r="B22" s="2">
        <f t="shared" si="2"/>
        <v>39816.259994019681</v>
      </c>
      <c r="C22" s="2">
        <f t="shared" si="4"/>
        <v>2225.8342927831982</v>
      </c>
      <c r="D22" s="2">
        <f t="shared" si="3"/>
        <v>1067</v>
      </c>
      <c r="E22" s="2">
        <f t="shared" si="3"/>
        <v>116</v>
      </c>
      <c r="F22" s="2">
        <f t="shared" si="5"/>
        <v>951</v>
      </c>
      <c r="G22" s="2">
        <f t="shared" si="6"/>
        <v>1274.8342927831982</v>
      </c>
      <c r="H22" s="10">
        <f>B22/$B$9</f>
        <v>0.36626461465030208</v>
      </c>
    </row>
    <row r="23" spans="1:11" x14ac:dyDescent="0.2">
      <c r="A23" s="14" t="s">
        <v>84</v>
      </c>
      <c r="B23" s="2">
        <f t="shared" si="2"/>
        <v>41995.104591557531</v>
      </c>
      <c r="C23" s="2">
        <f t="shared" si="4"/>
        <v>2178.844597537849</v>
      </c>
      <c r="D23" s="2">
        <f t="shared" si="3"/>
        <v>1109</v>
      </c>
      <c r="E23" s="2">
        <f t="shared" si="3"/>
        <v>119</v>
      </c>
      <c r="F23" s="2">
        <f t="shared" si="5"/>
        <v>990</v>
      </c>
      <c r="G23" s="2">
        <f t="shared" si="6"/>
        <v>1188.844597537849</v>
      </c>
      <c r="H23" s="10">
        <f>B23/$B$10</f>
        <v>0.37676611393620718</v>
      </c>
    </row>
    <row r="24" spans="1:11" x14ac:dyDescent="0.2">
      <c r="A24" s="14" t="s">
        <v>75</v>
      </c>
      <c r="B24" s="2">
        <f t="shared" si="2"/>
        <v>44007.783271366272</v>
      </c>
      <c r="C24" s="2">
        <f t="shared" si="4"/>
        <v>2012.6786798087414</v>
      </c>
      <c r="D24" s="2">
        <f t="shared" si="3"/>
        <v>1081</v>
      </c>
      <c r="E24" s="2">
        <f t="shared" si="3"/>
        <v>134</v>
      </c>
      <c r="F24" s="2">
        <f t="shared" si="5"/>
        <v>947</v>
      </c>
      <c r="G24" s="2">
        <f t="shared" si="6"/>
        <v>1065.6786798087414</v>
      </c>
      <c r="H24" s="10">
        <f>B24/$B$11</f>
        <v>0.38674901151575514</v>
      </c>
    </row>
    <row r="25" spans="1:11" x14ac:dyDescent="0.2">
      <c r="A25" s="14" t="s">
        <v>76</v>
      </c>
      <c r="B25" s="2">
        <f t="shared" si="2"/>
        <v>45911.598630829874</v>
      </c>
      <c r="C25" s="2">
        <f t="shared" si="4"/>
        <v>1903.8153594636024</v>
      </c>
      <c r="D25" s="2">
        <f t="shared" si="3"/>
        <v>1131</v>
      </c>
      <c r="E25" s="2">
        <f t="shared" si="3"/>
        <v>139</v>
      </c>
      <c r="F25" s="2">
        <f t="shared" si="5"/>
        <v>992</v>
      </c>
      <c r="G25" s="2">
        <f t="shared" si="6"/>
        <v>911.81535946360236</v>
      </c>
      <c r="H25" s="10">
        <f>B25/$B$12</f>
        <v>0.3962507973143734</v>
      </c>
    </row>
    <row r="26" spans="1:11" x14ac:dyDescent="0.2">
      <c r="A26" s="14" t="s">
        <v>77</v>
      </c>
      <c r="B26" s="2">
        <f t="shared" si="2"/>
        <v>47094.05945116411</v>
      </c>
      <c r="C26" s="2">
        <f t="shared" si="4"/>
        <v>1182.4608203342359</v>
      </c>
      <c r="D26" s="2">
        <f t="shared" si="3"/>
        <v>1110</v>
      </c>
      <c r="E26" s="2">
        <f t="shared" si="3"/>
        <v>151</v>
      </c>
      <c r="F26" s="2">
        <f t="shared" si="5"/>
        <v>959</v>
      </c>
      <c r="G26" s="2">
        <f t="shared" si="6"/>
        <v>223.4608203342359</v>
      </c>
      <c r="H26" s="10">
        <f>B26/$B$13</f>
        <v>0.40530543273459996</v>
      </c>
    </row>
    <row r="27" spans="1:11" x14ac:dyDescent="0.2">
      <c r="A27" s="14" t="s">
        <v>78</v>
      </c>
      <c r="B27" s="2">
        <f t="shared" si="2"/>
        <v>48813.489567100012</v>
      </c>
      <c r="C27" s="2">
        <f t="shared" si="4"/>
        <v>1719.430115935902</v>
      </c>
      <c r="D27" s="2">
        <f t="shared" si="3"/>
        <v>1123</v>
      </c>
      <c r="E27" s="2">
        <f t="shared" si="3"/>
        <v>140</v>
      </c>
      <c r="F27" s="2">
        <f t="shared" si="5"/>
        <v>983</v>
      </c>
      <c r="G27" s="2">
        <f t="shared" si="6"/>
        <v>736.43011593590199</v>
      </c>
      <c r="H27" s="10">
        <f>B27/$B$14</f>
        <v>0.41394375624008894</v>
      </c>
    </row>
    <row r="28" spans="1:11" x14ac:dyDescent="0.2">
      <c r="A28" s="14" t="s">
        <v>79</v>
      </c>
      <c r="B28" s="2">
        <f t="shared" si="2"/>
        <v>52108.851798873526</v>
      </c>
      <c r="C28" s="2">
        <f t="shared" si="4"/>
        <v>3295.3622317735135</v>
      </c>
      <c r="D28" s="2">
        <f t="shared" si="3"/>
        <v>1179</v>
      </c>
      <c r="E28" s="2">
        <f t="shared" si="3"/>
        <v>154</v>
      </c>
      <c r="F28" s="2">
        <f t="shared" si="5"/>
        <v>1025</v>
      </c>
      <c r="G28" s="2">
        <f t="shared" si="6"/>
        <v>2270.3622317735135</v>
      </c>
      <c r="H28" s="10">
        <f>B28/$B$15</f>
        <v>0.4221938342532533</v>
      </c>
    </row>
    <row r="29" spans="1:11" x14ac:dyDescent="0.2">
      <c r="A29" s="14" t="s">
        <v>80</v>
      </c>
      <c r="B29" s="2">
        <f t="shared" si="2"/>
        <v>54809.556510998824</v>
      </c>
      <c r="C29" s="2">
        <f t="shared" si="4"/>
        <v>2700.7047121252981</v>
      </c>
      <c r="D29" s="2">
        <f t="shared" si="3"/>
        <v>1139</v>
      </c>
      <c r="E29" s="2">
        <f t="shared" si="3"/>
        <v>151</v>
      </c>
      <c r="F29" s="2">
        <f t="shared" si="5"/>
        <v>988</v>
      </c>
      <c r="G29" s="2">
        <f t="shared" si="6"/>
        <v>1712.7047121252981</v>
      </c>
      <c r="H29" s="10">
        <f>B29/$B$16</f>
        <v>0.43008126577996553</v>
      </c>
    </row>
    <row r="30" spans="1:11" x14ac:dyDescent="0.2">
      <c r="A30" s="15" t="s">
        <v>74</v>
      </c>
      <c r="B30" s="7">
        <f t="shared" si="2"/>
        <v>56441</v>
      </c>
      <c r="C30" s="7">
        <f t="shared" si="4"/>
        <v>1631.4434890011762</v>
      </c>
      <c r="D30" s="7">
        <f t="shared" si="3"/>
        <v>845</v>
      </c>
      <c r="E30" s="7">
        <f t="shared" si="3"/>
        <v>115</v>
      </c>
      <c r="F30" s="7">
        <f t="shared" si="5"/>
        <v>730</v>
      </c>
      <c r="G30" s="7">
        <f t="shared" si="6"/>
        <v>901.4434890011762</v>
      </c>
      <c r="H30" s="16">
        <f>B30/$B$17</f>
        <v>0.43596913356145867</v>
      </c>
      <c r="I30" s="38"/>
      <c r="K30" s="39"/>
    </row>
    <row r="31" spans="1:11" x14ac:dyDescent="0.2">
      <c r="A31" s="12" t="s">
        <v>4</v>
      </c>
      <c r="H31" s="10"/>
    </row>
    <row r="32" spans="1:11" x14ac:dyDescent="0.2">
      <c r="A32" s="13" t="s">
        <v>73</v>
      </c>
      <c r="B32" s="2">
        <v>32481</v>
      </c>
      <c r="H32" s="10">
        <f>B32/$B$6</f>
        <v>0.32010761907577684</v>
      </c>
    </row>
    <row r="33" spans="1:8" x14ac:dyDescent="0.2">
      <c r="A33" s="14" t="s">
        <v>81</v>
      </c>
      <c r="B33" s="2">
        <v>32911.316488126802</v>
      </c>
      <c r="C33" s="2">
        <f>B33-B32</f>
        <v>430.31648812680214</v>
      </c>
      <c r="D33" s="2">
        <v>213</v>
      </c>
      <c r="E33" s="2">
        <v>32</v>
      </c>
      <c r="F33" s="2">
        <f>D33-E33</f>
        <v>181</v>
      </c>
      <c r="G33" s="2">
        <f>C33-F33</f>
        <v>249.31648812680214</v>
      </c>
      <c r="H33" s="10">
        <f>B33/$B$7</f>
        <v>0.32308440979450254</v>
      </c>
    </row>
    <row r="34" spans="1:8" x14ac:dyDescent="0.2">
      <c r="A34" s="14" t="s">
        <v>82</v>
      </c>
      <c r="B34" s="2">
        <v>35409.483644385822</v>
      </c>
      <c r="C34" s="2">
        <v>2477.8136358550255</v>
      </c>
      <c r="D34" s="2">
        <v>997</v>
      </c>
      <c r="E34" s="2">
        <v>99</v>
      </c>
      <c r="F34" s="2">
        <v>898</v>
      </c>
      <c r="G34" s="2">
        <v>1579.8136358550255</v>
      </c>
      <c r="H34" s="10">
        <f>B34/$B$8</f>
        <v>0.33459465967783403</v>
      </c>
    </row>
    <row r="35" spans="1:8" x14ac:dyDescent="0.2">
      <c r="A35" s="14" t="s">
        <v>83</v>
      </c>
      <c r="B35" s="2">
        <v>37559.71648484849</v>
      </c>
      <c r="C35" s="2">
        <v>2156.4919282629999</v>
      </c>
      <c r="D35" s="2">
        <v>1064</v>
      </c>
      <c r="E35" s="2">
        <v>115</v>
      </c>
      <c r="F35" s="2">
        <v>949</v>
      </c>
      <c r="G35" s="2">
        <v>1207.4919282629999</v>
      </c>
      <c r="H35" s="10">
        <f>B35/$B$9</f>
        <v>0.34550696340549997</v>
      </c>
    </row>
    <row r="36" spans="1:8" x14ac:dyDescent="0.2">
      <c r="A36" s="14" t="s">
        <v>84</v>
      </c>
      <c r="B36" s="2">
        <v>39665.618064615548</v>
      </c>
      <c r="C36" s="2">
        <v>2122.5340783840875</v>
      </c>
      <c r="D36" s="2">
        <v>1098</v>
      </c>
      <c r="E36" s="2">
        <v>118</v>
      </c>
      <c r="F36" s="2">
        <v>980</v>
      </c>
      <c r="G36" s="2">
        <v>1142.5340783840875</v>
      </c>
      <c r="H36" s="10">
        <f>B36/$B$10</f>
        <v>0.35586673543104863</v>
      </c>
    </row>
    <row r="37" spans="1:8" x14ac:dyDescent="0.2">
      <c r="A37" s="14" t="s">
        <v>75</v>
      </c>
      <c r="B37" s="2">
        <v>41614.333296685283</v>
      </c>
      <c r="C37" s="2">
        <v>1939.2151600756115</v>
      </c>
      <c r="D37" s="2">
        <v>1073</v>
      </c>
      <c r="E37" s="2">
        <v>133</v>
      </c>
      <c r="F37" s="2">
        <v>940</v>
      </c>
      <c r="G37" s="2">
        <v>999.21516007561149</v>
      </c>
      <c r="H37" s="10">
        <f>B37/$B$11</f>
        <v>0.36571490475076918</v>
      </c>
    </row>
    <row r="38" spans="1:8" x14ac:dyDescent="0.2">
      <c r="A38" s="14" t="s">
        <v>76</v>
      </c>
      <c r="B38" s="2">
        <v>43459.623876756319</v>
      </c>
      <c r="C38" s="2">
        <v>1854.395812055307</v>
      </c>
      <c r="D38" s="2">
        <v>1117</v>
      </c>
      <c r="E38" s="2">
        <v>139</v>
      </c>
      <c r="F38" s="2">
        <v>978</v>
      </c>
      <c r="G38" s="2">
        <v>876.39581205530703</v>
      </c>
      <c r="H38" s="10">
        <f>B38/$B$12</f>
        <v>0.37508845532953283</v>
      </c>
    </row>
    <row r="39" spans="1:8" x14ac:dyDescent="0.2">
      <c r="A39" s="14" t="s">
        <v>77</v>
      </c>
      <c r="B39" s="2">
        <v>44620.923319377485</v>
      </c>
      <c r="C39" s="2">
        <v>1150.4754720260098</v>
      </c>
      <c r="D39" s="2">
        <v>1098</v>
      </c>
      <c r="E39" s="2">
        <v>151</v>
      </c>
      <c r="F39" s="2">
        <v>947</v>
      </c>
      <c r="G39" s="2">
        <v>203.47547202600981</v>
      </c>
      <c r="H39" s="10">
        <f>B39/$B$13</f>
        <v>0.38402089022993857</v>
      </c>
    </row>
    <row r="40" spans="1:8" x14ac:dyDescent="0.2">
      <c r="A40" s="14" t="s">
        <v>78</v>
      </c>
      <c r="B40" s="2">
        <v>46289.804760623621</v>
      </c>
      <c r="C40" s="2">
        <v>1657.5488353751352</v>
      </c>
      <c r="D40" s="2">
        <v>1113</v>
      </c>
      <c r="E40" s="2">
        <v>140</v>
      </c>
      <c r="F40" s="2">
        <v>973</v>
      </c>
      <c r="G40" s="2">
        <v>684.54883537513524</v>
      </c>
      <c r="H40" s="10">
        <f>B40/$B$14</f>
        <v>0.3925426317225954</v>
      </c>
    </row>
    <row r="41" spans="1:8" x14ac:dyDescent="0.2">
      <c r="A41" s="14" t="s">
        <v>79</v>
      </c>
      <c r="B41" s="2">
        <v>49453.697095912139</v>
      </c>
      <c r="C41" s="2">
        <v>3163.3044629993819</v>
      </c>
      <c r="D41" s="2">
        <v>1165</v>
      </c>
      <c r="E41" s="2">
        <v>153</v>
      </c>
      <c r="F41" s="2">
        <v>1012</v>
      </c>
      <c r="G41" s="2">
        <v>2151.3044629993819</v>
      </c>
      <c r="H41" s="10">
        <f>B41/$B$15</f>
        <v>0.40068136744808258</v>
      </c>
    </row>
    <row r="42" spans="1:8" x14ac:dyDescent="0.2">
      <c r="A42" s="14" t="s">
        <v>80</v>
      </c>
      <c r="B42" s="2">
        <v>52054.442002578304</v>
      </c>
      <c r="C42" s="2">
        <v>2594.0227654476985</v>
      </c>
      <c r="D42" s="2">
        <v>1125</v>
      </c>
      <c r="E42" s="2">
        <v>151</v>
      </c>
      <c r="F42" s="2">
        <v>974</v>
      </c>
      <c r="G42" s="2">
        <v>1620.0227654476985</v>
      </c>
      <c r="H42" s="10">
        <f>B42/$B$16</f>
        <v>0.40846235093046362</v>
      </c>
    </row>
    <row r="43" spans="1:8" x14ac:dyDescent="0.2">
      <c r="A43" s="15" t="s">
        <v>74</v>
      </c>
      <c r="B43" s="7">
        <v>53628</v>
      </c>
      <c r="C43" s="7">
        <f>B43-B42</f>
        <v>1573.5579974216962</v>
      </c>
      <c r="D43" s="7">
        <v>833</v>
      </c>
      <c r="E43" s="7">
        <v>115</v>
      </c>
      <c r="F43" s="7">
        <f>D43-E43</f>
        <v>718</v>
      </c>
      <c r="G43" s="7">
        <f>C43-F43</f>
        <v>855.5579974216962</v>
      </c>
      <c r="H43" s="16">
        <f>B43/$B$17</f>
        <v>0.41424058210580794</v>
      </c>
    </row>
    <row r="44" spans="1:8" x14ac:dyDescent="0.2">
      <c r="A44" s="12" t="s">
        <v>92</v>
      </c>
      <c r="H44" s="10"/>
    </row>
    <row r="45" spans="1:8" x14ac:dyDescent="0.2">
      <c r="A45" s="9" t="s">
        <v>93</v>
      </c>
      <c r="B45" s="2">
        <v>957</v>
      </c>
      <c r="H45" s="10">
        <f>B45/$B$6</f>
        <v>9.4314519705525832E-3</v>
      </c>
    </row>
    <row r="46" spans="1:8" x14ac:dyDescent="0.2">
      <c r="A46" s="14" t="s">
        <v>81</v>
      </c>
      <c r="B46" s="2">
        <v>950.30555175806171</v>
      </c>
      <c r="C46" s="2">
        <f>B46-B45</f>
        <v>-6.6944482419382894</v>
      </c>
      <c r="D46" s="2">
        <v>0</v>
      </c>
      <c r="E46" s="2">
        <v>0</v>
      </c>
      <c r="F46" s="2">
        <f>D46-E46</f>
        <v>0</v>
      </c>
      <c r="G46" s="2">
        <f>C46-F46</f>
        <v>-6.6944482419382894</v>
      </c>
      <c r="H46" s="10">
        <f>B46/$B$7</f>
        <v>9.3289768103004093E-3</v>
      </c>
    </row>
    <row r="47" spans="1:8" x14ac:dyDescent="0.2">
      <c r="A47" s="14" t="s">
        <v>82</v>
      </c>
      <c r="B47" s="2">
        <v>945.33398589562296</v>
      </c>
      <c r="C47" s="2">
        <v>-5.5388677879500392</v>
      </c>
      <c r="D47" s="2">
        <v>3</v>
      </c>
      <c r="E47" s="2">
        <v>0</v>
      </c>
      <c r="F47" s="2">
        <v>3</v>
      </c>
      <c r="G47" s="2">
        <v>-8.5388677879500392</v>
      </c>
      <c r="H47" s="10">
        <f>B47/$B$8</f>
        <v>8.9327397843257245E-3</v>
      </c>
    </row>
    <row r="48" spans="1:8" x14ac:dyDescent="0.2">
      <c r="A48" s="14" t="s">
        <v>83</v>
      </c>
      <c r="B48" s="2">
        <v>930.23235785141856</v>
      </c>
      <c r="C48" s="2">
        <v>-14.928525112180751</v>
      </c>
      <c r="D48" s="2">
        <v>2</v>
      </c>
      <c r="E48" s="2">
        <v>0</v>
      </c>
      <c r="F48" s="2">
        <v>2</v>
      </c>
      <c r="G48" s="2">
        <v>-16.928525112180751</v>
      </c>
      <c r="H48" s="10">
        <f>B48/$B$9</f>
        <v>8.5570868819639465E-3</v>
      </c>
    </row>
    <row r="49" spans="1:8" x14ac:dyDescent="0.2">
      <c r="A49" s="14" t="s">
        <v>84</v>
      </c>
      <c r="B49" s="2">
        <v>914.03908442148077</v>
      </c>
      <c r="C49" s="2">
        <v>-15.804642368496843</v>
      </c>
      <c r="D49" s="2">
        <v>6</v>
      </c>
      <c r="E49" s="2">
        <v>0</v>
      </c>
      <c r="F49" s="2">
        <v>6</v>
      </c>
      <c r="G49" s="2">
        <v>-21.804642368496843</v>
      </c>
      <c r="H49" s="10">
        <f>B49/$B$10</f>
        <v>8.200454723775643E-3</v>
      </c>
    </row>
    <row r="50" spans="1:8" x14ac:dyDescent="0.2">
      <c r="A50" s="14" t="s">
        <v>75</v>
      </c>
      <c r="B50" s="2">
        <v>894.54475221568282</v>
      </c>
      <c r="C50" s="2">
        <v>-19.719473707551629</v>
      </c>
      <c r="D50" s="2">
        <v>1</v>
      </c>
      <c r="E50" s="2">
        <v>0</v>
      </c>
      <c r="F50" s="2">
        <v>1</v>
      </c>
      <c r="G50" s="2">
        <v>-20.719473707551629</v>
      </c>
      <c r="H50" s="10">
        <f>B50/$B$11</f>
        <v>7.8614343408913209E-3</v>
      </c>
    </row>
    <row r="51" spans="1:8" x14ac:dyDescent="0.2">
      <c r="A51" s="14" t="s">
        <v>76</v>
      </c>
      <c r="B51" s="2">
        <v>873.47756663984342</v>
      </c>
      <c r="C51" s="2">
        <v>-20.889805013603905</v>
      </c>
      <c r="D51" s="2">
        <v>4</v>
      </c>
      <c r="E51" s="2">
        <v>0</v>
      </c>
      <c r="F51" s="2">
        <v>4</v>
      </c>
      <c r="G51" s="2">
        <v>-24.889805013603905</v>
      </c>
      <c r="H51" s="10">
        <f>B51/$B$12</f>
        <v>7.5387525710080127E-3</v>
      </c>
    </row>
    <row r="52" spans="1:8" x14ac:dyDescent="0.2">
      <c r="A52" s="14" t="s">
        <v>77</v>
      </c>
      <c r="B52" s="2">
        <v>840.22856906148297</v>
      </c>
      <c r="C52" s="2">
        <v>-33.469466381860457</v>
      </c>
      <c r="D52" s="2">
        <v>5</v>
      </c>
      <c r="E52" s="2">
        <v>0</v>
      </c>
      <c r="F52" s="2">
        <v>5</v>
      </c>
      <c r="G52" s="2">
        <v>-38.469466381860457</v>
      </c>
      <c r="H52" s="10">
        <f>B52/$B$13</f>
        <v>7.2312560808775236E-3</v>
      </c>
    </row>
    <row r="53" spans="1:8" x14ac:dyDescent="0.2">
      <c r="A53" s="14" t="s">
        <v>78</v>
      </c>
      <c r="B53" s="2">
        <v>818.13769781519511</v>
      </c>
      <c r="C53" s="2">
        <v>-22.293830427403577</v>
      </c>
      <c r="D53" s="2">
        <v>1</v>
      </c>
      <c r="E53" s="2">
        <v>0</v>
      </c>
      <c r="F53" s="2">
        <v>1</v>
      </c>
      <c r="G53" s="2">
        <v>-23.293830427403577</v>
      </c>
      <c r="H53" s="10">
        <f>B53/$B$14</f>
        <v>6.9378975926256544E-3</v>
      </c>
    </row>
    <row r="54" spans="1:8" x14ac:dyDescent="0.2">
      <c r="A54" s="14" t="s">
        <v>79</v>
      </c>
      <c r="B54" s="2">
        <v>821.72292293098747</v>
      </c>
      <c r="C54" s="2">
        <v>3.5850113852092136</v>
      </c>
      <c r="D54" s="2">
        <v>4</v>
      </c>
      <c r="E54" s="2">
        <v>1</v>
      </c>
      <c r="F54" s="2">
        <v>3</v>
      </c>
      <c r="G54" s="2">
        <v>0.58501138520921359</v>
      </c>
      <c r="H54" s="10">
        <f>B54/$B$15</f>
        <v>6.6577239672266945E-3</v>
      </c>
    </row>
    <row r="55" spans="1:8" x14ac:dyDescent="0.2">
      <c r="A55" s="14" t="s">
        <v>80</v>
      </c>
      <c r="B55" s="2">
        <v>814.32450512353876</v>
      </c>
      <c r="C55" s="2">
        <v>-7.4942270666118702</v>
      </c>
      <c r="D55" s="2">
        <v>5</v>
      </c>
      <c r="E55" s="2">
        <v>0</v>
      </c>
      <c r="F55" s="2">
        <v>5</v>
      </c>
      <c r="G55" s="2">
        <v>-12.49422706661187</v>
      </c>
      <c r="H55" s="10">
        <f>B55/$B$16</f>
        <v>6.3898658594125747E-3</v>
      </c>
    </row>
    <row r="56" spans="1:8" ht="12" customHeight="1" x14ac:dyDescent="0.2">
      <c r="A56" s="15" t="s">
        <v>74</v>
      </c>
      <c r="B56" s="7">
        <v>806</v>
      </c>
      <c r="C56" s="7">
        <f>B56-B55</f>
        <v>-8.3245051235387564</v>
      </c>
      <c r="D56" s="7">
        <v>1</v>
      </c>
      <c r="E56" s="7">
        <v>0</v>
      </c>
      <c r="F56" s="7">
        <f>D56-E56</f>
        <v>1</v>
      </c>
      <c r="G56" s="7">
        <f>C56-F56</f>
        <v>-9.3245051235387564</v>
      </c>
      <c r="H56" s="16">
        <f>B56/$B$17</f>
        <v>6.2258131792586185E-3</v>
      </c>
    </row>
    <row r="57" spans="1:8" ht="12" customHeight="1" x14ac:dyDescent="0.2">
      <c r="A57" s="23"/>
      <c r="B57" s="24"/>
      <c r="C57" s="24"/>
      <c r="D57" s="24"/>
      <c r="E57" s="24"/>
      <c r="F57" s="24"/>
      <c r="G57" s="24"/>
      <c r="H57" s="22"/>
    </row>
    <row r="58" spans="1:8" ht="12" customHeight="1" x14ac:dyDescent="0.2">
      <c r="A58" s="1"/>
    </row>
    <row r="59" spans="1:8" x14ac:dyDescent="0.2">
      <c r="A59" s="12" t="s">
        <v>86</v>
      </c>
      <c r="H59" s="10"/>
    </row>
    <row r="60" spans="1:8" x14ac:dyDescent="0.2">
      <c r="A60" s="9" t="s">
        <v>89</v>
      </c>
      <c r="B60" s="2">
        <v>619</v>
      </c>
      <c r="H60" s="10">
        <f>B60/$B$6</f>
        <v>6.1003853393647323E-3</v>
      </c>
    </row>
    <row r="61" spans="1:8" x14ac:dyDescent="0.2">
      <c r="A61" s="14" t="s">
        <v>81</v>
      </c>
      <c r="B61" s="2">
        <v>636.47816274213596</v>
      </c>
      <c r="C61" s="2">
        <f>B61-B60</f>
        <v>17.478162742135964</v>
      </c>
      <c r="D61" s="2">
        <v>1</v>
      </c>
      <c r="E61" s="2">
        <v>0</v>
      </c>
      <c r="F61" s="2">
        <f>D61-E61</f>
        <v>1</v>
      </c>
      <c r="G61" s="2">
        <f>C61-F61</f>
        <v>16.478162742135964</v>
      </c>
      <c r="H61" s="10">
        <f>B61/$B$7</f>
        <v>6.2481903946570577E-3</v>
      </c>
    </row>
    <row r="62" spans="1:8" x14ac:dyDescent="0.2">
      <c r="A62" s="14" t="s">
        <v>82</v>
      </c>
      <c r="B62" s="2">
        <v>721.71551846187037</v>
      </c>
      <c r="C62" s="2">
        <v>84.833965565126505</v>
      </c>
      <c r="D62" s="2">
        <v>5</v>
      </c>
      <c r="E62" s="2">
        <v>1</v>
      </c>
      <c r="F62" s="2">
        <v>4</v>
      </c>
      <c r="G62" s="2">
        <v>80.833965565126505</v>
      </c>
      <c r="H62" s="10">
        <f>B62/$B$8</f>
        <v>6.8197028996283618E-3</v>
      </c>
    </row>
    <row r="63" spans="1:8" x14ac:dyDescent="0.2">
      <c r="A63" s="14" t="s">
        <v>83</v>
      </c>
      <c r="B63" s="2">
        <v>800.26411822812804</v>
      </c>
      <c r="C63" s="2">
        <v>78.673297714416549</v>
      </c>
      <c r="D63" s="2">
        <v>1</v>
      </c>
      <c r="E63" s="2">
        <v>0</v>
      </c>
      <c r="F63" s="2">
        <v>1</v>
      </c>
      <c r="G63" s="2">
        <v>77.673297714416549</v>
      </c>
      <c r="H63" s="10">
        <f>B63/$B$9</f>
        <v>7.3615258923192019E-3</v>
      </c>
    </row>
    <row r="64" spans="1:8" x14ac:dyDescent="0.2">
      <c r="A64" s="14" t="s">
        <v>84</v>
      </c>
      <c r="B64" s="2">
        <v>877.86516117618203</v>
      </c>
      <c r="C64" s="2">
        <v>77.966581424985748</v>
      </c>
      <c r="D64" s="2">
        <v>4</v>
      </c>
      <c r="E64" s="2">
        <v>1</v>
      </c>
      <c r="F64" s="2">
        <v>3</v>
      </c>
      <c r="G64" s="2">
        <v>74.966581424985748</v>
      </c>
      <c r="H64" s="10">
        <f>B64/$B$10</f>
        <v>7.875914313184601E-3</v>
      </c>
    </row>
    <row r="65" spans="1:8" x14ac:dyDescent="0.2">
      <c r="A65" s="14" t="s">
        <v>75</v>
      </c>
      <c r="B65" s="2">
        <v>951.8336503163714</v>
      </c>
      <c r="C65" s="2">
        <v>73.761218300562746</v>
      </c>
      <c r="D65" s="2">
        <v>7</v>
      </c>
      <c r="E65" s="2">
        <v>1</v>
      </c>
      <c r="F65" s="2">
        <v>6</v>
      </c>
      <c r="G65" s="2">
        <v>67.761218300562746</v>
      </c>
      <c r="H65" s="10">
        <f>B65/$B$11</f>
        <v>8.3649003885821228E-3</v>
      </c>
    </row>
    <row r="66" spans="1:8" x14ac:dyDescent="0.2">
      <c r="A66" s="14" t="s">
        <v>76</v>
      </c>
      <c r="B66" s="2">
        <v>1023.125080591213</v>
      </c>
      <c r="C66" s="2">
        <v>71.508477586816298</v>
      </c>
      <c r="D66" s="2">
        <v>6</v>
      </c>
      <c r="E66" s="2">
        <v>0</v>
      </c>
      <c r="F66" s="2">
        <v>6</v>
      </c>
      <c r="G66" s="2">
        <v>65.508477586816298</v>
      </c>
      <c r="H66" s="10">
        <f>B66/$B$12</f>
        <v>8.8303204642576523E-3</v>
      </c>
    </row>
    <row r="67" spans="1:8" x14ac:dyDescent="0.2">
      <c r="A67" s="14" t="s">
        <v>77</v>
      </c>
      <c r="B67" s="2">
        <v>1077.5643384410348</v>
      </c>
      <c r="C67" s="2">
        <v>54.185839661875661</v>
      </c>
      <c r="D67" s="2">
        <v>4</v>
      </c>
      <c r="E67" s="2">
        <v>0</v>
      </c>
      <c r="F67" s="2">
        <v>4</v>
      </c>
      <c r="G67" s="2">
        <v>50.185839661875661</v>
      </c>
      <c r="H67" s="10">
        <f>B67/$B$13</f>
        <v>9.2738380505106525E-3</v>
      </c>
    </row>
    <row r="68" spans="1:8" x14ac:dyDescent="0.2">
      <c r="A68" s="14" t="s">
        <v>78</v>
      </c>
      <c r="B68" s="2">
        <v>1143.4950490582949</v>
      </c>
      <c r="C68" s="2">
        <v>65.652037424117907</v>
      </c>
      <c r="D68" s="2">
        <v>7</v>
      </c>
      <c r="E68" s="2">
        <v>0</v>
      </c>
      <c r="F68" s="2">
        <v>7</v>
      </c>
      <c r="G68" s="2">
        <v>58.652037424117907</v>
      </c>
      <c r="H68" s="10">
        <f>B68/$B$14</f>
        <v>9.6969636886637435E-3</v>
      </c>
    </row>
    <row r="69" spans="1:8" x14ac:dyDescent="0.2">
      <c r="A69" s="14" t="s">
        <v>79</v>
      </c>
      <c r="B69" s="2">
        <v>1246.7147276671703</v>
      </c>
      <c r="C69" s="2">
        <v>103.20028304238167</v>
      </c>
      <c r="D69" s="2">
        <v>8</v>
      </c>
      <c r="E69" s="2">
        <v>0</v>
      </c>
      <c r="F69" s="2">
        <v>8</v>
      </c>
      <c r="G69" s="2">
        <v>95.20028304238167</v>
      </c>
      <c r="H69" s="10">
        <f>B69/$B$15</f>
        <v>1.0101072138864164E-2</v>
      </c>
    </row>
    <row r="70" spans="1:8" x14ac:dyDescent="0.2">
      <c r="A70" s="14" t="s">
        <v>80</v>
      </c>
      <c r="B70" s="2">
        <v>1336.5164608810296</v>
      </c>
      <c r="C70" s="2">
        <v>89.624662253138922</v>
      </c>
      <c r="D70" s="2">
        <v>6</v>
      </c>
      <c r="E70" s="2">
        <v>0</v>
      </c>
      <c r="F70" s="2">
        <v>6</v>
      </c>
      <c r="G70" s="2">
        <v>83.624662253138922</v>
      </c>
      <c r="H70" s="10">
        <f>B70/$B$16</f>
        <v>1.0487417301326343E-2</v>
      </c>
    </row>
    <row r="71" spans="1:8" x14ac:dyDescent="0.2">
      <c r="A71" s="15" t="s">
        <v>74</v>
      </c>
      <c r="B71" s="7">
        <v>1395</v>
      </c>
      <c r="C71" s="7">
        <f>B71-B70</f>
        <v>58.483539118970384</v>
      </c>
      <c r="D71" s="7">
        <v>8</v>
      </c>
      <c r="E71" s="7">
        <v>0</v>
      </c>
      <c r="F71" s="7">
        <f>D71-E71</f>
        <v>8</v>
      </c>
      <c r="G71" s="7">
        <f>C71-F71</f>
        <v>50.483539118970384</v>
      </c>
      <c r="H71" s="16">
        <f>B71/$B$17</f>
        <v>1.0775445887178377E-2</v>
      </c>
    </row>
    <row r="72" spans="1:8" x14ac:dyDescent="0.2">
      <c r="A72" s="12" t="s">
        <v>85</v>
      </c>
      <c r="H72" s="10"/>
    </row>
    <row r="73" spans="1:8" x14ac:dyDescent="0.2">
      <c r="A73" s="9" t="s">
        <v>90</v>
      </c>
      <c r="B73" s="2">
        <v>495</v>
      </c>
      <c r="H73" s="10">
        <f>B73/$B$6</f>
        <v>4.8783372261478877E-3</v>
      </c>
    </row>
    <row r="74" spans="1:8" x14ac:dyDescent="0.2">
      <c r="A74" s="14" t="s">
        <v>81</v>
      </c>
      <c r="B74" s="2">
        <v>496.46752597374655</v>
      </c>
      <c r="C74" s="2">
        <f>B74-B73</f>
        <v>1.4675259737465467</v>
      </c>
      <c r="D74" s="2">
        <v>0</v>
      </c>
      <c r="E74" s="2">
        <v>0</v>
      </c>
      <c r="F74" s="2">
        <f>D74-E74</f>
        <v>0</v>
      </c>
      <c r="G74" s="2">
        <f>C74-F74</f>
        <v>1.4675259737465467</v>
      </c>
      <c r="H74" s="10">
        <f>B74/$B$7</f>
        <v>4.8737314312306997E-3</v>
      </c>
    </row>
    <row r="75" spans="1:8" x14ac:dyDescent="0.2">
      <c r="A75" s="14" t="s">
        <v>82</v>
      </c>
      <c r="B75" s="2">
        <v>513.89255249317227</v>
      </c>
      <c r="C75" s="2">
        <v>17.123353824424782</v>
      </c>
      <c r="D75" s="2">
        <v>2</v>
      </c>
      <c r="E75" s="2">
        <v>0</v>
      </c>
      <c r="F75" s="2">
        <v>2</v>
      </c>
      <c r="G75" s="2">
        <v>15.123353824424782</v>
      </c>
      <c r="H75" s="10">
        <f>B75/$B$8</f>
        <v>4.8559223692517311E-3</v>
      </c>
    </row>
    <row r="76" spans="1:8" x14ac:dyDescent="0.2">
      <c r="A76" s="14" t="s">
        <v>83</v>
      </c>
      <c r="B76" s="2">
        <v>526.04703309164302</v>
      </c>
      <c r="C76" s="2">
        <v>12.246895078575335</v>
      </c>
      <c r="D76" s="2">
        <v>0</v>
      </c>
      <c r="E76" s="2">
        <v>1</v>
      </c>
      <c r="F76" s="2">
        <v>-1</v>
      </c>
      <c r="G76" s="2">
        <v>13.246895078575335</v>
      </c>
      <c r="H76" s="10">
        <f>B76/$B$9</f>
        <v>4.8390384705189367E-3</v>
      </c>
    </row>
    <row r="77" spans="1:8" x14ac:dyDescent="0.2">
      <c r="A77" s="14" t="s">
        <v>84</v>
      </c>
      <c r="B77" s="2">
        <v>537.58228134431943</v>
      </c>
      <c r="C77" s="2">
        <v>11.762073958702445</v>
      </c>
      <c r="D77" s="2">
        <v>1</v>
      </c>
      <c r="E77" s="2">
        <v>0</v>
      </c>
      <c r="F77" s="2">
        <v>1</v>
      </c>
      <c r="G77" s="2">
        <v>10.762073958702445</v>
      </c>
      <c r="H77" s="10">
        <f>B77/$B$10</f>
        <v>4.8230094681983035E-3</v>
      </c>
    </row>
    <row r="78" spans="1:8" x14ac:dyDescent="0.2">
      <c r="A78" s="14" t="s">
        <v>75</v>
      </c>
      <c r="B78" s="2">
        <v>547.07157214892959</v>
      </c>
      <c r="C78" s="2">
        <v>9.3589019372092253</v>
      </c>
      <c r="D78" s="2">
        <v>0</v>
      </c>
      <c r="E78" s="2">
        <v>0</v>
      </c>
      <c r="F78" s="2">
        <v>0</v>
      </c>
      <c r="G78" s="2">
        <v>9.3589019372092253</v>
      </c>
      <c r="H78" s="10">
        <f>B78/$B$11</f>
        <v>4.8077720355124785E-3</v>
      </c>
    </row>
    <row r="79" spans="1:8" x14ac:dyDescent="0.2">
      <c r="A79" s="14" t="s">
        <v>76</v>
      </c>
      <c r="B79" s="2">
        <v>555.37210684250351</v>
      </c>
      <c r="C79" s="2">
        <v>8.4154136144185259</v>
      </c>
      <c r="D79" s="2">
        <v>4</v>
      </c>
      <c r="E79" s="2">
        <v>0</v>
      </c>
      <c r="F79" s="2">
        <v>4</v>
      </c>
      <c r="G79" s="2">
        <v>4.4154136144185259</v>
      </c>
      <c r="H79" s="10">
        <f>B79/$B$12</f>
        <v>4.7932689495749662E-3</v>
      </c>
    </row>
    <row r="80" spans="1:8" x14ac:dyDescent="0.2">
      <c r="A80" s="14" t="s">
        <v>77</v>
      </c>
      <c r="B80" s="2">
        <v>555.34322428411178</v>
      </c>
      <c r="C80" s="2">
        <v>-0.16797028138728365</v>
      </c>
      <c r="D80" s="2">
        <v>3</v>
      </c>
      <c r="E80" s="2">
        <v>0</v>
      </c>
      <c r="F80" s="2">
        <v>3</v>
      </c>
      <c r="G80" s="2">
        <v>-3.1679702813872836</v>
      </c>
      <c r="H80" s="10">
        <f>B80/$B$13</f>
        <v>4.7794483732732478E-3</v>
      </c>
    </row>
    <row r="81" spans="1:11" x14ac:dyDescent="0.2">
      <c r="A81" s="14" t="s">
        <v>78</v>
      </c>
      <c r="B81" s="2">
        <v>562.05205960290016</v>
      </c>
      <c r="C81" s="2">
        <v>6.5705345741160954</v>
      </c>
      <c r="D81" s="2">
        <v>2</v>
      </c>
      <c r="E81" s="2">
        <v>0</v>
      </c>
      <c r="F81" s="2">
        <v>2</v>
      </c>
      <c r="G81" s="2">
        <v>4.5705345741160954</v>
      </c>
      <c r="H81" s="10">
        <f>B81/$B$14</f>
        <v>4.7662632362041341E-3</v>
      </c>
    </row>
    <row r="82" spans="1:11" x14ac:dyDescent="0.2">
      <c r="A82" s="14" t="s">
        <v>79</v>
      </c>
      <c r="B82" s="2">
        <v>586.71705236323146</v>
      </c>
      <c r="C82" s="2">
        <v>24.660528717985926</v>
      </c>
      <c r="D82" s="2">
        <v>2</v>
      </c>
      <c r="E82" s="2">
        <v>0</v>
      </c>
      <c r="F82" s="2">
        <v>2</v>
      </c>
      <c r="G82" s="2">
        <v>22.660528717985926</v>
      </c>
      <c r="H82" s="10">
        <f>B82/$B$15</f>
        <v>4.7536706990798511E-3</v>
      </c>
    </row>
    <row r="83" spans="1:11" x14ac:dyDescent="0.2">
      <c r="A83" s="14" t="s">
        <v>80</v>
      </c>
      <c r="B83" s="2">
        <v>604.27354241595572</v>
      </c>
      <c r="C83" s="2">
        <v>17.480912881951667</v>
      </c>
      <c r="D83" s="2">
        <v>3</v>
      </c>
      <c r="E83" s="2">
        <v>0</v>
      </c>
      <c r="F83" s="2">
        <v>3</v>
      </c>
      <c r="G83" s="2">
        <v>14.480912881951667</v>
      </c>
      <c r="H83" s="10">
        <f>B83/$B$16</f>
        <v>4.7416316887629907E-3</v>
      </c>
    </row>
    <row r="84" spans="1:11" x14ac:dyDescent="0.2">
      <c r="A84" s="15" t="s">
        <v>74</v>
      </c>
      <c r="B84" s="7">
        <v>612</v>
      </c>
      <c r="C84" s="7">
        <f>B84-B83</f>
        <v>7.7264575840442831</v>
      </c>
      <c r="D84" s="7">
        <v>3</v>
      </c>
      <c r="E84" s="7">
        <v>0</v>
      </c>
      <c r="F84" s="7">
        <f>D84-E84</f>
        <v>3</v>
      </c>
      <c r="G84" s="7">
        <f>C84-F84</f>
        <v>4.7264575840442831</v>
      </c>
      <c r="H84" s="16">
        <f>B84/$B$17</f>
        <v>4.7272923892137404E-3</v>
      </c>
    </row>
    <row r="85" spans="1:11" x14ac:dyDescent="0.2">
      <c r="A85" s="12" t="s">
        <v>94</v>
      </c>
      <c r="H85" s="10"/>
    </row>
    <row r="86" spans="1:11" x14ac:dyDescent="0.2">
      <c r="A86" s="13" t="s">
        <v>73</v>
      </c>
      <c r="B86" s="2">
        <v>54705</v>
      </c>
      <c r="H86" s="10">
        <f>B86/$B$6</f>
        <v>0.5391301776897377</v>
      </c>
      <c r="K86" s="38"/>
    </row>
    <row r="87" spans="1:11" x14ac:dyDescent="0.2">
      <c r="A87" s="14" t="s">
        <v>81</v>
      </c>
      <c r="B87" s="2">
        <v>54551.964246318836</v>
      </c>
      <c r="C87" s="2">
        <f>B87-B86</f>
        <v>-153.03575368116435</v>
      </c>
      <c r="D87" s="2">
        <v>245</v>
      </c>
      <c r="E87" s="2">
        <v>98</v>
      </c>
      <c r="F87" s="2">
        <f>D87-E87</f>
        <v>147</v>
      </c>
      <c r="G87" s="2">
        <f>C87-F87</f>
        <v>-300.03575368116435</v>
      </c>
      <c r="H87" s="10">
        <f>B87/$B$7</f>
        <v>0.53552671398031559</v>
      </c>
    </row>
    <row r="88" spans="1:11" x14ac:dyDescent="0.2">
      <c r="A88" s="14" t="s">
        <v>82</v>
      </c>
      <c r="B88" s="2">
        <v>55199.178940467835</v>
      </c>
      <c r="C88" s="2">
        <v>614.4021726301653</v>
      </c>
      <c r="D88" s="2">
        <v>1019</v>
      </c>
      <c r="E88" s="2">
        <v>451</v>
      </c>
      <c r="F88" s="2">
        <v>568</v>
      </c>
      <c r="G88" s="2">
        <v>46.402172630165296</v>
      </c>
      <c r="H88" s="10">
        <f>B88/$B$8</f>
        <v>0.52159333012499365</v>
      </c>
    </row>
    <row r="89" spans="1:11" x14ac:dyDescent="0.2">
      <c r="A89" s="14" t="s">
        <v>83</v>
      </c>
      <c r="B89" s="2">
        <v>55265.89145413776</v>
      </c>
      <c r="C89" s="2">
        <v>76.741672966774786</v>
      </c>
      <c r="D89" s="2">
        <v>1017</v>
      </c>
      <c r="E89" s="2">
        <v>489</v>
      </c>
      <c r="F89" s="2">
        <v>528</v>
      </c>
      <c r="G89" s="2">
        <v>-451.25832703322521</v>
      </c>
      <c r="H89" s="10">
        <f>B89/$B$9</f>
        <v>0.50838377185088413</v>
      </c>
    </row>
    <row r="90" spans="1:11" x14ac:dyDescent="0.2">
      <c r="A90" s="14" t="s">
        <v>84</v>
      </c>
      <c r="B90" s="2">
        <v>55267.659607236892</v>
      </c>
      <c r="C90" s="2">
        <v>25.185643480399449</v>
      </c>
      <c r="D90" s="2">
        <v>1001</v>
      </c>
      <c r="E90" s="2">
        <v>403</v>
      </c>
      <c r="F90" s="2">
        <v>598</v>
      </c>
      <c r="G90" s="2">
        <v>-572.81435651960055</v>
      </c>
      <c r="H90" s="10">
        <f>B90/$B$10</f>
        <v>0.49584306406880269</v>
      </c>
    </row>
    <row r="91" spans="1:11" x14ac:dyDescent="0.2">
      <c r="A91" s="14" t="s">
        <v>75</v>
      </c>
      <c r="B91" s="2">
        <v>55064.961931751968</v>
      </c>
      <c r="C91" s="2">
        <v>-216.21657364388375</v>
      </c>
      <c r="D91" s="2">
        <v>916</v>
      </c>
      <c r="E91" s="2">
        <v>520</v>
      </c>
      <c r="F91" s="2">
        <v>396</v>
      </c>
      <c r="G91" s="2">
        <v>-612.21657364388375</v>
      </c>
      <c r="H91" s="10">
        <f>B91/$B$11</f>
        <v>0.48392166142379278</v>
      </c>
    </row>
    <row r="92" spans="1:11" x14ac:dyDescent="0.2">
      <c r="A92" s="14" t="s">
        <v>76</v>
      </c>
      <c r="B92" s="2">
        <v>54754.878518282509</v>
      </c>
      <c r="C92" s="2">
        <v>-298.8664339516472</v>
      </c>
      <c r="D92" s="2">
        <v>854</v>
      </c>
      <c r="E92" s="2">
        <v>468</v>
      </c>
      <c r="F92" s="2">
        <v>386</v>
      </c>
      <c r="G92" s="2">
        <v>-684.8664339516472</v>
      </c>
      <c r="H92" s="10">
        <f>B92/$B$12</f>
        <v>0.47257479409901615</v>
      </c>
    </row>
    <row r="93" spans="1:11" x14ac:dyDescent="0.2">
      <c r="A93" s="14" t="s">
        <v>77</v>
      </c>
      <c r="B93" s="2">
        <v>53653.96290324178</v>
      </c>
      <c r="C93" s="2">
        <v>-1114.6851613983235</v>
      </c>
      <c r="D93" s="2">
        <v>862</v>
      </c>
      <c r="E93" s="2">
        <v>514</v>
      </c>
      <c r="F93" s="2">
        <v>348</v>
      </c>
      <c r="G93" s="2">
        <v>-1462.6851613983235</v>
      </c>
      <c r="H93" s="10">
        <f>B93/$B$13</f>
        <v>0.46176190597829303</v>
      </c>
    </row>
    <row r="94" spans="1:11" x14ac:dyDescent="0.2">
      <c r="A94" s="14" t="s">
        <v>78</v>
      </c>
      <c r="B94" s="2">
        <v>53235.886740845672</v>
      </c>
      <c r="C94" s="2">
        <v>-431.22999574898859</v>
      </c>
      <c r="D94" s="2">
        <v>807</v>
      </c>
      <c r="E94" s="2">
        <v>464</v>
      </c>
      <c r="F94" s="2">
        <v>343</v>
      </c>
      <c r="G94" s="2">
        <v>-774.22999574898859</v>
      </c>
      <c r="H94" s="10">
        <f>B94/$B$14</f>
        <v>0.45144617030473838</v>
      </c>
    </row>
    <row r="95" spans="1:11" x14ac:dyDescent="0.2">
      <c r="A95" s="14" t="s">
        <v>79</v>
      </c>
      <c r="B95" s="2">
        <v>54503.306575276038</v>
      </c>
      <c r="C95" s="2">
        <v>1267.2048386518873</v>
      </c>
      <c r="D95" s="2">
        <v>772</v>
      </c>
      <c r="E95" s="2">
        <v>500</v>
      </c>
      <c r="F95" s="2">
        <v>272</v>
      </c>
      <c r="G95" s="2">
        <v>995.20483865188726</v>
      </c>
      <c r="H95" s="10">
        <f>B95/$B$15</f>
        <v>0.44159407064489925</v>
      </c>
    </row>
    <row r="96" spans="1:11" x14ac:dyDescent="0.2">
      <c r="A96" s="14" t="s">
        <v>80</v>
      </c>
      <c r="B96" s="2">
        <v>55076.386729455997</v>
      </c>
      <c r="C96" s="2">
        <v>566.39141039098467</v>
      </c>
      <c r="D96" s="2">
        <v>785</v>
      </c>
      <c r="E96" s="2">
        <v>510</v>
      </c>
      <c r="F96" s="2">
        <v>275</v>
      </c>
      <c r="G96" s="2">
        <v>291.39141039098467</v>
      </c>
      <c r="H96" s="10">
        <f>B96/$B$16</f>
        <v>0.4321750371112365</v>
      </c>
    </row>
    <row r="97" spans="1:11" x14ac:dyDescent="0.2">
      <c r="A97" s="15" t="s">
        <v>74</v>
      </c>
      <c r="B97" s="7">
        <v>55063</v>
      </c>
      <c r="C97" s="7">
        <f>B97-B96</f>
        <v>-13.386729455996829</v>
      </c>
      <c r="D97" s="7">
        <v>578</v>
      </c>
      <c r="E97" s="7">
        <v>376</v>
      </c>
      <c r="F97" s="7">
        <f>D97-E97</f>
        <v>202</v>
      </c>
      <c r="G97" s="7">
        <f>C97-F97</f>
        <v>-215.38672945599683</v>
      </c>
      <c r="H97" s="16">
        <f>B97/$B$17</f>
        <v>0.42532500135175844</v>
      </c>
      <c r="J97" s="38"/>
      <c r="K97" s="38"/>
    </row>
    <row r="98" spans="1:11" x14ac:dyDescent="0.2">
      <c r="A98" s="12" t="s">
        <v>95</v>
      </c>
      <c r="H98" s="10"/>
      <c r="J98" s="38"/>
    </row>
    <row r="99" spans="1:11" x14ac:dyDescent="0.2">
      <c r="A99" s="17" t="s">
        <v>96</v>
      </c>
      <c r="B99" s="2">
        <v>7886</v>
      </c>
      <c r="H99" s="10">
        <f>B99/$B$6</f>
        <v>7.7718317909903523E-2</v>
      </c>
    </row>
    <row r="100" spans="1:11" x14ac:dyDescent="0.2">
      <c r="A100" s="14" t="s">
        <v>81</v>
      </c>
      <c r="B100" s="2">
        <v>7935.1771728243621</v>
      </c>
      <c r="C100" s="2">
        <f>B100-B99</f>
        <v>49.17717282436206</v>
      </c>
      <c r="D100" s="2">
        <v>40</v>
      </c>
      <c r="E100" s="2">
        <v>12</v>
      </c>
      <c r="F100" s="2">
        <f>D100-E100</f>
        <v>28</v>
      </c>
      <c r="G100" s="2">
        <f>C100-F100</f>
        <v>21.17717282436206</v>
      </c>
      <c r="H100" s="10">
        <f>B100/$B$7</f>
        <v>7.7898191475314252E-2</v>
      </c>
    </row>
    <row r="101" spans="1:11" x14ac:dyDescent="0.2">
      <c r="A101" s="14" t="s">
        <v>82</v>
      </c>
      <c r="B101" s="2">
        <v>8317.4143098540608</v>
      </c>
      <c r="C101" s="2">
        <v>377.38797485967552</v>
      </c>
      <c r="D101" s="2">
        <v>132</v>
      </c>
      <c r="E101" s="2">
        <v>28</v>
      </c>
      <c r="F101" s="2">
        <v>104</v>
      </c>
      <c r="G101" s="2">
        <v>273.38797485967552</v>
      </c>
      <c r="H101" s="10">
        <f>B101/$B$8</f>
        <v>7.8593702137941368E-2</v>
      </c>
    </row>
    <row r="102" spans="1:11" x14ac:dyDescent="0.2">
      <c r="A102" s="14" t="s">
        <v>83</v>
      </c>
      <c r="B102" s="2">
        <v>8615.5232591784934</v>
      </c>
      <c r="C102" s="2">
        <v>299.59629524894262</v>
      </c>
      <c r="D102" s="2">
        <v>104</v>
      </c>
      <c r="E102" s="2">
        <v>36</v>
      </c>
      <c r="F102" s="2">
        <v>68</v>
      </c>
      <c r="G102" s="2">
        <v>231.59629524894262</v>
      </c>
      <c r="H102" s="10">
        <f>B102/$B$9</f>
        <v>7.9253081706008657E-2</v>
      </c>
    </row>
    <row r="103" spans="1:11" x14ac:dyDescent="0.2">
      <c r="A103" s="14" t="s">
        <v>84</v>
      </c>
      <c r="B103" s="2">
        <v>8903.4813866395489</v>
      </c>
      <c r="C103" s="2">
        <v>291.70681002220044</v>
      </c>
      <c r="D103" s="2">
        <v>111</v>
      </c>
      <c r="E103" s="2">
        <v>36</v>
      </c>
      <c r="F103" s="2">
        <v>75</v>
      </c>
      <c r="G103" s="2">
        <v>216.70681002220044</v>
      </c>
      <c r="H103" s="10">
        <f>B103/$B$10</f>
        <v>7.9879074362917829E-2</v>
      </c>
    </row>
    <row r="104" spans="1:11" x14ac:dyDescent="0.2">
      <c r="A104" s="14" t="s">
        <v>75</v>
      </c>
      <c r="B104" s="2">
        <v>9157.0734249414054</v>
      </c>
      <c r="C104" s="2">
        <v>251.44184916188897</v>
      </c>
      <c r="D104" s="2">
        <v>114</v>
      </c>
      <c r="E104" s="2">
        <v>37</v>
      </c>
      <c r="F104" s="2">
        <v>77</v>
      </c>
      <c r="G104" s="2">
        <v>174.44184916188897</v>
      </c>
      <c r="H104" s="10">
        <f>B104/$B$11</f>
        <v>8.0474153256829772E-2</v>
      </c>
    </row>
    <row r="105" spans="1:11" x14ac:dyDescent="0.2">
      <c r="A105" s="14" t="s">
        <v>76</v>
      </c>
      <c r="B105" s="2">
        <v>9389.7636914286159</v>
      </c>
      <c r="C105" s="2">
        <v>234.6414701618487</v>
      </c>
      <c r="D105" s="2">
        <v>114</v>
      </c>
      <c r="E105" s="2">
        <v>42</v>
      </c>
      <c r="F105" s="2">
        <v>72</v>
      </c>
      <c r="G105" s="2">
        <v>162.6414701618487</v>
      </c>
      <c r="H105" s="10">
        <f>B105/$B$12</f>
        <v>8.1040553156074877E-2</v>
      </c>
    </row>
    <row r="106" spans="1:11" x14ac:dyDescent="0.2">
      <c r="A106" s="14" t="s">
        <v>77</v>
      </c>
      <c r="B106" s="2">
        <v>9479.1412032479093</v>
      </c>
      <c r="C106" s="2">
        <v>87.0305742497967</v>
      </c>
      <c r="D106" s="2">
        <v>108</v>
      </c>
      <c r="E106" s="2">
        <v>46</v>
      </c>
      <c r="F106" s="2">
        <v>62</v>
      </c>
      <c r="G106" s="2">
        <v>25.0305742497967</v>
      </c>
      <c r="H106" s="10">
        <f>B106/$B$13</f>
        <v>8.1580298494310463E-2</v>
      </c>
    </row>
    <row r="107" spans="1:11" x14ac:dyDescent="0.2">
      <c r="A107" s="14" t="s">
        <v>78</v>
      </c>
      <c r="B107" s="2">
        <v>9680.9155180622874</v>
      </c>
      <c r="C107" s="2">
        <v>199.39664278982491</v>
      </c>
      <c r="D107" s="2">
        <v>134</v>
      </c>
      <c r="E107" s="2">
        <v>50</v>
      </c>
      <c r="F107" s="2">
        <v>84</v>
      </c>
      <c r="G107" s="2">
        <v>115.39664278982491</v>
      </c>
      <c r="H107" s="10">
        <f>B107/$B$14</f>
        <v>8.2095227547317198E-2</v>
      </c>
    </row>
    <row r="108" spans="1:11" x14ac:dyDescent="0.2">
      <c r="A108" s="14" t="s">
        <v>79</v>
      </c>
      <c r="B108" s="2">
        <v>10193.219535704256</v>
      </c>
      <c r="C108" s="2">
        <v>512.21011955515678</v>
      </c>
      <c r="D108" s="2">
        <v>107</v>
      </c>
      <c r="E108" s="2">
        <v>44</v>
      </c>
      <c r="F108" s="2">
        <v>63</v>
      </c>
      <c r="G108" s="2">
        <v>449.21011955515678</v>
      </c>
      <c r="H108" s="10">
        <f>B108/$B$15</f>
        <v>8.2587013349950236E-2</v>
      </c>
    </row>
    <row r="109" spans="1:11" x14ac:dyDescent="0.2">
      <c r="A109" s="14" t="s">
        <v>80</v>
      </c>
      <c r="B109" s="2">
        <v>10584.807255571601</v>
      </c>
      <c r="C109" s="2">
        <v>390.24752091355003</v>
      </c>
      <c r="D109" s="2">
        <v>114</v>
      </c>
      <c r="E109" s="2">
        <v>48</v>
      </c>
      <c r="F109" s="2">
        <v>66</v>
      </c>
      <c r="G109" s="2">
        <v>324.24752091355003</v>
      </c>
      <c r="H109" s="10">
        <f>B109/$B$16</f>
        <v>8.3057181854767709E-2</v>
      </c>
    </row>
    <row r="110" spans="1:11" x14ac:dyDescent="0.2">
      <c r="A110" s="15" t="s">
        <v>74</v>
      </c>
      <c r="B110" s="7">
        <v>10790</v>
      </c>
      <c r="C110" s="7">
        <f>B110-B109</f>
        <v>205.19274442839924</v>
      </c>
      <c r="D110" s="7">
        <v>77</v>
      </c>
      <c r="E110" s="7">
        <v>37</v>
      </c>
      <c r="F110" s="7">
        <f>D110-E110</f>
        <v>40</v>
      </c>
      <c r="G110" s="7">
        <f>C110-F110</f>
        <v>165.19274442839924</v>
      </c>
      <c r="H110" s="16">
        <f>B110/$B$17</f>
        <v>8.3345563528784736E-2</v>
      </c>
      <c r="I110" s="38"/>
      <c r="K110" s="38"/>
    </row>
    <row r="111" spans="1:11" x14ac:dyDescent="0.2">
      <c r="A111" s="23"/>
      <c r="B111" s="24"/>
      <c r="C111" s="24"/>
      <c r="D111" s="24"/>
      <c r="E111" s="24"/>
      <c r="F111" s="24"/>
      <c r="G111" s="24"/>
      <c r="H111" s="22"/>
    </row>
    <row r="112" spans="1:11" x14ac:dyDescent="0.2">
      <c r="A112" s="1"/>
    </row>
    <row r="113" spans="1:11" x14ac:dyDescent="0.2">
      <c r="A113" s="12" t="s">
        <v>98</v>
      </c>
      <c r="H113" s="10"/>
    </row>
    <row r="114" spans="1:11" x14ac:dyDescent="0.2">
      <c r="A114" s="9" t="s">
        <v>97</v>
      </c>
      <c r="B114" s="2">
        <v>907</v>
      </c>
      <c r="H114" s="10">
        <f>B114/$B$6</f>
        <v>8.938690634578049E-3</v>
      </c>
    </row>
    <row r="115" spans="1:11" x14ac:dyDescent="0.2">
      <c r="A115" s="14" t="s">
        <v>81</v>
      </c>
      <c r="B115" s="2">
        <v>932.62681762074851</v>
      </c>
      <c r="C115" s="2">
        <f>B115-B114</f>
        <v>25.626817620748511</v>
      </c>
      <c r="D115" s="2">
        <v>3</v>
      </c>
      <c r="E115" s="2">
        <v>2</v>
      </c>
      <c r="F115" s="2">
        <f>D115-E115</f>
        <v>1</v>
      </c>
      <c r="G115" s="2">
        <f>C115-F115</f>
        <v>24.626817620748511</v>
      </c>
      <c r="H115" s="10">
        <f>B115/$B$7</f>
        <v>9.1554278917474752E-3</v>
      </c>
    </row>
    <row r="116" spans="1:11" x14ac:dyDescent="0.2">
      <c r="A116" s="14" t="s">
        <v>82</v>
      </c>
      <c r="B116" s="2">
        <v>1057.589797071065</v>
      </c>
      <c r="C116" s="2">
        <v>124.37187751606916</v>
      </c>
      <c r="D116" s="2">
        <v>16</v>
      </c>
      <c r="E116" s="2">
        <v>5</v>
      </c>
      <c r="F116" s="2">
        <v>11</v>
      </c>
      <c r="G116" s="2">
        <v>113.37187751606916</v>
      </c>
      <c r="H116" s="10">
        <f>B116/$B$8</f>
        <v>9.9934780688576263E-3</v>
      </c>
    </row>
    <row r="117" spans="1:11" x14ac:dyDescent="0.2">
      <c r="A117" s="14" t="s">
        <v>83</v>
      </c>
      <c r="B117" s="2">
        <v>1172.7518618856327</v>
      </c>
      <c r="C117" s="2">
        <v>115.34479026922099</v>
      </c>
      <c r="D117" s="2">
        <v>14</v>
      </c>
      <c r="E117" s="2">
        <v>0</v>
      </c>
      <c r="F117" s="2">
        <v>14</v>
      </c>
      <c r="G117" s="2">
        <v>101.34479026922099</v>
      </c>
      <c r="H117" s="10">
        <f>B117/$B$9</f>
        <v>1.0787992363885538E-2</v>
      </c>
    </row>
    <row r="118" spans="1:11" x14ac:dyDescent="0.2">
      <c r="A118" s="14" t="s">
        <v>84</v>
      </c>
      <c r="B118" s="2">
        <v>1286.5253190258209</v>
      </c>
      <c r="C118" s="2">
        <v>114.30915561111738</v>
      </c>
      <c r="D118" s="2">
        <v>20</v>
      </c>
      <c r="E118" s="2">
        <v>4</v>
      </c>
      <c r="F118" s="2">
        <v>16</v>
      </c>
      <c r="G118" s="2">
        <v>98.309155611117376</v>
      </c>
      <c r="H118" s="10">
        <f>B118/$B$10</f>
        <v>1.1542277359331617E-2</v>
      </c>
    </row>
    <row r="119" spans="1:11" x14ac:dyDescent="0.2">
      <c r="A119" s="14" t="s">
        <v>75</v>
      </c>
      <c r="B119" s="2">
        <v>1394.9749733161432</v>
      </c>
      <c r="C119" s="2">
        <v>108.14590019428238</v>
      </c>
      <c r="D119" s="2">
        <v>14</v>
      </c>
      <c r="E119" s="2">
        <v>2</v>
      </c>
      <c r="F119" s="2">
        <v>12</v>
      </c>
      <c r="G119" s="2">
        <v>96.145900194282376</v>
      </c>
      <c r="H119" s="10">
        <f>B119/$B$11</f>
        <v>1.2259313055885391E-2</v>
      </c>
    </row>
    <row r="120" spans="1:11" x14ac:dyDescent="0.2">
      <c r="A120" s="14" t="s">
        <v>76</v>
      </c>
      <c r="B120" s="2">
        <v>1499.5007556061103</v>
      </c>
      <c r="C120" s="2">
        <v>104.84389257406337</v>
      </c>
      <c r="D120" s="2">
        <v>11</v>
      </c>
      <c r="E120" s="2">
        <v>1</v>
      </c>
      <c r="F120" s="2">
        <v>10</v>
      </c>
      <c r="G120" s="2">
        <v>94.843892574063375</v>
      </c>
      <c r="H120" s="10">
        <f>B120/$B$12</f>
        <v>1.2941792220309068E-2</v>
      </c>
    </row>
    <row r="121" spans="1:11" x14ac:dyDescent="0.2">
      <c r="A121" s="14" t="s">
        <v>77</v>
      </c>
      <c r="B121" s="2">
        <v>1579.3267625855328</v>
      </c>
      <c r="C121" s="2">
        <v>79.454597176781363</v>
      </c>
      <c r="D121" s="2">
        <v>23</v>
      </c>
      <c r="E121" s="2">
        <v>1</v>
      </c>
      <c r="F121" s="2">
        <v>22</v>
      </c>
      <c r="G121" s="2">
        <v>57.454597176781363</v>
      </c>
      <c r="H121" s="10">
        <f>B121/$B$13</f>
        <v>1.3592154178232377E-2</v>
      </c>
    </row>
    <row r="122" spans="1:11" x14ac:dyDescent="0.2">
      <c r="A122" s="14" t="s">
        <v>78</v>
      </c>
      <c r="B122" s="2">
        <v>1675.9940743300701</v>
      </c>
      <c r="C122" s="2">
        <v>96.258868698714195</v>
      </c>
      <c r="D122" s="2">
        <v>20</v>
      </c>
      <c r="E122" s="2">
        <v>5</v>
      </c>
      <c r="F122" s="2">
        <v>15</v>
      </c>
      <c r="G122" s="2">
        <v>81.258868698714195</v>
      </c>
      <c r="H122" s="10">
        <f>B122/$B$14</f>
        <v>1.4212613945795731E-2</v>
      </c>
    </row>
    <row r="123" spans="1:11" x14ac:dyDescent="0.2">
      <c r="A123" s="14" t="s">
        <v>79</v>
      </c>
      <c r="B123" s="2">
        <v>1827.3154537760461</v>
      </c>
      <c r="C123" s="2">
        <v>151.29294506832844</v>
      </c>
      <c r="D123" s="2">
        <v>15</v>
      </c>
      <c r="E123" s="2">
        <v>10</v>
      </c>
      <c r="F123" s="2">
        <v>5</v>
      </c>
      <c r="G123" s="2">
        <v>146.29294506832844</v>
      </c>
      <c r="H123" s="10">
        <f>B123/$B$15</f>
        <v>1.4805187433368278E-2</v>
      </c>
    </row>
    <row r="124" spans="1:11" x14ac:dyDescent="0.2">
      <c r="A124" s="14" t="s">
        <v>80</v>
      </c>
      <c r="B124" s="2">
        <v>1958.9711462204018</v>
      </c>
      <c r="C124" s="2">
        <v>131.39614840973036</v>
      </c>
      <c r="D124" s="2">
        <v>28</v>
      </c>
      <c r="E124" s="2">
        <v>7</v>
      </c>
      <c r="F124" s="2">
        <v>21</v>
      </c>
      <c r="G124" s="2">
        <v>110.39614840973036</v>
      </c>
      <c r="H124" s="10">
        <f>B124/$B$16</f>
        <v>1.5371713325646588E-2</v>
      </c>
    </row>
    <row r="125" spans="1:11" x14ac:dyDescent="0.2">
      <c r="A125" s="15" t="s">
        <v>74</v>
      </c>
      <c r="B125" s="7">
        <v>2035</v>
      </c>
      <c r="C125" s="7">
        <f>B125-B124</f>
        <v>76.028853779598194</v>
      </c>
      <c r="D125" s="7">
        <v>25</v>
      </c>
      <c r="E125" s="7">
        <v>2</v>
      </c>
      <c r="F125" s="7">
        <f>D125-E125</f>
        <v>23</v>
      </c>
      <c r="G125" s="7">
        <f>C125-F125</f>
        <v>53.028853779598194</v>
      </c>
      <c r="H125" s="16">
        <f>B125/$B$17</f>
        <v>1.5719019627532617E-2</v>
      </c>
      <c r="J125" s="38"/>
      <c r="K125" s="38"/>
    </row>
    <row r="126" spans="1:11" x14ac:dyDescent="0.2">
      <c r="A126" s="12" t="s">
        <v>99</v>
      </c>
      <c r="H126" s="10"/>
    </row>
    <row r="127" spans="1:11" x14ac:dyDescent="0.2">
      <c r="A127" s="9" t="s">
        <v>100</v>
      </c>
      <c r="B127" s="2">
        <v>3419</v>
      </c>
      <c r="H127" s="10">
        <f>B127/$B$6</f>
        <v>3.3695020153938639E-2</v>
      </c>
      <c r="I127" s="38"/>
    </row>
    <row r="128" spans="1:11" x14ac:dyDescent="0.2">
      <c r="A128" s="14" t="s">
        <v>81</v>
      </c>
      <c r="B128" s="2">
        <v>3451.6640346353192</v>
      </c>
      <c r="C128" s="2">
        <f>B128-B127</f>
        <v>32.66403463531924</v>
      </c>
      <c r="D128" s="2">
        <v>31</v>
      </c>
      <c r="E128" s="2">
        <v>3</v>
      </c>
      <c r="F128" s="2">
        <f>D128-E128</f>
        <v>28</v>
      </c>
      <c r="G128" s="2">
        <f>C128-F128</f>
        <v>4.6640346353192399</v>
      </c>
      <c r="H128" s="10">
        <f>B128/$B$7</f>
        <v>3.3884358221931934E-2</v>
      </c>
    </row>
    <row r="129" spans="1:12" x14ac:dyDescent="0.2">
      <c r="A129" s="14" t="s">
        <v>82</v>
      </c>
      <c r="B129" s="2">
        <v>3663.3912513705623</v>
      </c>
      <c r="C129" s="2">
        <v>209.60588753745697</v>
      </c>
      <c r="D129" s="2">
        <v>100</v>
      </c>
      <c r="E129" s="2">
        <v>10</v>
      </c>
      <c r="F129" s="2">
        <v>90</v>
      </c>
      <c r="G129" s="2">
        <v>119.60588753745697</v>
      </c>
      <c r="H129" s="10">
        <f>B129/$B$8</f>
        <v>3.4616464937167496E-2</v>
      </c>
    </row>
    <row r="130" spans="1:12" x14ac:dyDescent="0.2">
      <c r="A130" s="14" t="s">
        <v>83</v>
      </c>
      <c r="B130" s="2">
        <v>3838.5734307784328</v>
      </c>
      <c r="C130" s="2">
        <v>175.83364557125151</v>
      </c>
      <c r="D130" s="2">
        <v>94</v>
      </c>
      <c r="E130" s="2">
        <v>11</v>
      </c>
      <c r="F130" s="2">
        <v>83</v>
      </c>
      <c r="G130" s="2">
        <v>92.833645571251509</v>
      </c>
      <c r="H130" s="10">
        <f>B130/$B$9</f>
        <v>3.5310539428919714E-2</v>
      </c>
    </row>
    <row r="131" spans="1:12" x14ac:dyDescent="0.2">
      <c r="A131" s="14" t="s">
        <v>84</v>
      </c>
      <c r="B131" s="2">
        <v>4009.2290955402218</v>
      </c>
      <c r="C131" s="2">
        <v>172.34029948701254</v>
      </c>
      <c r="D131" s="2">
        <v>99</v>
      </c>
      <c r="E131" s="2">
        <v>13</v>
      </c>
      <c r="F131" s="2">
        <v>86</v>
      </c>
      <c r="G131" s="2">
        <v>86.340299487012544</v>
      </c>
      <c r="H131" s="10">
        <f>B131/$B$10</f>
        <v>3.5969470272740674E-2</v>
      </c>
    </row>
    <row r="132" spans="1:12" x14ac:dyDescent="0.2">
      <c r="A132" s="14" t="s">
        <v>75</v>
      </c>
      <c r="B132" s="2">
        <v>4164.2063986242247</v>
      </c>
      <c r="C132" s="2">
        <v>154.0130176818634</v>
      </c>
      <c r="D132" s="2">
        <v>95</v>
      </c>
      <c r="E132" s="2">
        <v>17</v>
      </c>
      <c r="F132" s="2">
        <v>78</v>
      </c>
      <c r="G132" s="2">
        <v>76.013017681863403</v>
      </c>
      <c r="H132" s="10">
        <f>B132/$B$11</f>
        <v>3.6595860747736811E-2</v>
      </c>
    </row>
    <row r="133" spans="1:12" x14ac:dyDescent="0.2">
      <c r="A133" s="14" t="s">
        <v>76</v>
      </c>
      <c r="B133" s="2">
        <v>4309.2584038528848</v>
      </c>
      <c r="C133" s="2">
        <v>145.95117297279376</v>
      </c>
      <c r="D133" s="2">
        <v>94</v>
      </c>
      <c r="E133" s="2">
        <v>11</v>
      </c>
      <c r="F133" s="2">
        <v>83</v>
      </c>
      <c r="G133" s="2">
        <v>62.951172972793756</v>
      </c>
      <c r="H133" s="10">
        <f>B133/$B$12</f>
        <v>3.7192063210226424E-2</v>
      </c>
    </row>
    <row r="134" spans="1:12" x14ac:dyDescent="0.2">
      <c r="A134" s="14" t="s">
        <v>77</v>
      </c>
      <c r="B134" s="2">
        <v>4387.5096797606457</v>
      </c>
      <c r="C134" s="2">
        <v>77.176114947090355</v>
      </c>
      <c r="D134" s="2">
        <v>90</v>
      </c>
      <c r="E134" s="2">
        <v>12</v>
      </c>
      <c r="F134" s="2">
        <v>78</v>
      </c>
      <c r="G134" s="2">
        <v>-0.82388505290964531</v>
      </c>
      <c r="H134" s="10">
        <f>B134/$B$13</f>
        <v>3.7760208614563966E-2</v>
      </c>
      <c r="I134" s="38"/>
    </row>
    <row r="135" spans="1:12" x14ac:dyDescent="0.2">
      <c r="A135" s="14" t="s">
        <v>78</v>
      </c>
      <c r="B135" s="2">
        <v>4516.7140996619655</v>
      </c>
      <c r="C135" s="2">
        <v>128.09690731450519</v>
      </c>
      <c r="D135" s="2">
        <v>99</v>
      </c>
      <c r="E135" s="2">
        <v>11</v>
      </c>
      <c r="F135" s="2">
        <v>88</v>
      </c>
      <c r="G135" s="2">
        <v>40.096907314505188</v>
      </c>
      <c r="H135" s="10">
        <f>B135/$B$14</f>
        <v>3.8302231962059688E-2</v>
      </c>
    </row>
    <row r="136" spans="1:12" x14ac:dyDescent="0.2">
      <c r="A136" s="14" t="s">
        <v>79</v>
      </c>
      <c r="B136" s="2">
        <v>4791.3066363701319</v>
      </c>
      <c r="C136" s="2">
        <v>274.54181057964888</v>
      </c>
      <c r="D136" s="2">
        <v>84</v>
      </c>
      <c r="E136" s="2">
        <v>13</v>
      </c>
      <c r="F136" s="2">
        <v>71</v>
      </c>
      <c r="G136" s="2">
        <v>203.54181057964888</v>
      </c>
      <c r="H136" s="10">
        <f>B136/$B$15</f>
        <v>3.8819894318529072E-2</v>
      </c>
    </row>
    <row r="137" spans="1:12" x14ac:dyDescent="0.2">
      <c r="A137" s="14" t="s">
        <v>80</v>
      </c>
      <c r="B137" s="2">
        <v>5010.2783577532109</v>
      </c>
      <c r="C137" s="2">
        <v>218.33080676958707</v>
      </c>
      <c r="D137" s="2">
        <v>76</v>
      </c>
      <c r="E137" s="2">
        <v>20</v>
      </c>
      <c r="F137" s="2">
        <v>56</v>
      </c>
      <c r="G137" s="2">
        <v>162.33080676958707</v>
      </c>
      <c r="H137" s="10">
        <f>B137/$B$16</f>
        <v>3.9314801928383623E-2</v>
      </c>
    </row>
    <row r="138" spans="1:12" ht="12" thickBot="1" x14ac:dyDescent="0.25">
      <c r="A138" s="11" t="s">
        <v>74</v>
      </c>
      <c r="B138" s="5">
        <v>5132</v>
      </c>
      <c r="C138" s="5">
        <f>B138-B137</f>
        <v>121.72164224678909</v>
      </c>
      <c r="D138" s="5">
        <v>62</v>
      </c>
      <c r="E138" s="5">
        <v>12</v>
      </c>
      <c r="F138" s="5">
        <f>D138-E138</f>
        <v>50</v>
      </c>
      <c r="G138" s="5">
        <f>C138-F138</f>
        <v>71.721642246789088</v>
      </c>
      <c r="H138" s="8">
        <f>B138/$B$17</f>
        <v>3.9641281930465545E-2</v>
      </c>
      <c r="I138" s="39"/>
      <c r="J138" s="38"/>
      <c r="L138" s="38"/>
    </row>
  </sheetData>
  <mergeCells count="1">
    <mergeCell ref="A1:H2"/>
  </mergeCells>
  <phoneticPr fontId="0" type="noConversion"/>
  <pageMargins left="0.75" right="0.75" top="1" bottom="1" header="0.5" footer="0.5"/>
  <pageSetup orientation="portrait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8"/>
  <sheetViews>
    <sheetView workbookViewId="0">
      <selection activeCell="L1" sqref="L1:L65536"/>
    </sheetView>
  </sheetViews>
  <sheetFormatPr defaultRowHeight="11.25" x14ac:dyDescent="0.2"/>
  <cols>
    <col min="1" max="1" width="25.7109375" style="2" customWidth="1"/>
    <col min="2" max="3" width="9.7109375" style="2" customWidth="1"/>
    <col min="4" max="5" width="8.42578125" style="2" customWidth="1"/>
    <col min="6" max="7" width="9.7109375" style="2" customWidth="1"/>
    <col min="8" max="8" width="7.7109375" style="6" customWidth="1"/>
    <col min="9" max="16384" width="9.140625" style="2"/>
  </cols>
  <sheetData>
    <row r="1" spans="1:8" ht="12.75" customHeight="1" x14ac:dyDescent="0.2">
      <c r="A1" s="40" t="s">
        <v>87</v>
      </c>
      <c r="B1" s="41"/>
      <c r="C1" s="41"/>
      <c r="D1" s="41"/>
      <c r="E1" s="41"/>
      <c r="F1" s="41"/>
      <c r="G1" s="41"/>
      <c r="H1" s="42"/>
    </row>
    <row r="2" spans="1:8" ht="12.75" customHeight="1" thickBot="1" x14ac:dyDescent="0.25">
      <c r="A2" s="43"/>
      <c r="B2" s="44"/>
      <c r="C2" s="44"/>
      <c r="D2" s="44"/>
      <c r="E2" s="44"/>
      <c r="F2" s="44"/>
      <c r="G2" s="44"/>
      <c r="H2" s="45"/>
    </row>
    <row r="3" spans="1:8" x14ac:dyDescent="0.2">
      <c r="A3" s="9" t="s">
        <v>21</v>
      </c>
      <c r="C3" s="1" t="s">
        <v>62</v>
      </c>
      <c r="D3" s="3"/>
      <c r="E3" s="3"/>
      <c r="F3" s="1" t="s">
        <v>66</v>
      </c>
      <c r="G3" s="3" t="s">
        <v>68</v>
      </c>
      <c r="H3" s="19" t="s">
        <v>71</v>
      </c>
    </row>
    <row r="4" spans="1:8" ht="12" thickBot="1" x14ac:dyDescent="0.25">
      <c r="A4" s="18" t="s">
        <v>88</v>
      </c>
      <c r="B4" s="5" t="s">
        <v>64</v>
      </c>
      <c r="C4" s="4" t="s">
        <v>63</v>
      </c>
      <c r="D4" s="4" t="s">
        <v>65</v>
      </c>
      <c r="E4" s="4" t="s">
        <v>70</v>
      </c>
      <c r="F4" s="4" t="s">
        <v>67</v>
      </c>
      <c r="G4" s="5" t="s">
        <v>69</v>
      </c>
      <c r="H4" s="20" t="s">
        <v>72</v>
      </c>
    </row>
    <row r="5" spans="1:8" x14ac:dyDescent="0.2">
      <c r="A5" s="12" t="s">
        <v>2</v>
      </c>
      <c r="H5" s="10"/>
    </row>
    <row r="6" spans="1:8" x14ac:dyDescent="0.2">
      <c r="A6" s="13" t="s">
        <v>73</v>
      </c>
      <c r="B6" s="2">
        <f t="shared" ref="B6:B17" si="0">B32+B45+B60+B73+B86+B99+B114+B127</f>
        <v>50631</v>
      </c>
      <c r="H6" s="10"/>
    </row>
    <row r="7" spans="1:8" x14ac:dyDescent="0.2">
      <c r="A7" s="14" t="s">
        <v>81</v>
      </c>
      <c r="B7" s="2">
        <f t="shared" si="0"/>
        <v>50961.999999999993</v>
      </c>
      <c r="C7" s="2">
        <f t="shared" ref="C7:G17" si="1">C33+C46+C61+C74+C87+C100+C115+C128</f>
        <v>330.99999999999363</v>
      </c>
      <c r="D7" s="2">
        <f t="shared" si="1"/>
        <v>181</v>
      </c>
      <c r="E7" s="2">
        <f t="shared" si="1"/>
        <v>164</v>
      </c>
      <c r="F7" s="2">
        <f t="shared" si="1"/>
        <v>17</v>
      </c>
      <c r="G7" s="2">
        <f t="shared" si="1"/>
        <v>313.99999999999363</v>
      </c>
      <c r="H7" s="10"/>
    </row>
    <row r="8" spans="1:8" x14ac:dyDescent="0.2">
      <c r="A8" s="14" t="s">
        <v>82</v>
      </c>
      <c r="B8" s="2">
        <f t="shared" si="0"/>
        <v>53052</v>
      </c>
      <c r="C8" s="2">
        <f t="shared" si="1"/>
        <v>2000.000000000005</v>
      </c>
      <c r="D8" s="2">
        <f t="shared" si="1"/>
        <v>722</v>
      </c>
      <c r="E8" s="2">
        <f t="shared" si="1"/>
        <v>768</v>
      </c>
      <c r="F8" s="2">
        <f t="shared" si="1"/>
        <v>-46</v>
      </c>
      <c r="G8" s="2">
        <f t="shared" si="1"/>
        <v>2046.000000000005</v>
      </c>
      <c r="H8" s="10"/>
    </row>
    <row r="9" spans="1:8" x14ac:dyDescent="0.2">
      <c r="A9" s="14" t="s">
        <v>83</v>
      </c>
      <c r="B9" s="2">
        <f t="shared" si="0"/>
        <v>54458.999999999993</v>
      </c>
      <c r="C9" s="2">
        <f t="shared" si="1"/>
        <v>1499.9999999999952</v>
      </c>
      <c r="D9" s="2">
        <f t="shared" si="1"/>
        <v>801</v>
      </c>
      <c r="E9" s="2">
        <f t="shared" si="1"/>
        <v>724</v>
      </c>
      <c r="F9" s="2">
        <f t="shared" si="1"/>
        <v>77</v>
      </c>
      <c r="G9" s="2">
        <f t="shared" si="1"/>
        <v>1422.9999999999952</v>
      </c>
      <c r="H9" s="10"/>
    </row>
    <row r="10" spans="1:8" x14ac:dyDescent="0.2">
      <c r="A10" s="14" t="s">
        <v>84</v>
      </c>
      <c r="B10" s="2">
        <f t="shared" si="0"/>
        <v>55481</v>
      </c>
      <c r="C10" s="2">
        <f t="shared" si="1"/>
        <v>1000.0000000000152</v>
      </c>
      <c r="D10" s="2">
        <f t="shared" si="1"/>
        <v>649</v>
      </c>
      <c r="E10" s="2">
        <f t="shared" si="1"/>
        <v>763</v>
      </c>
      <c r="F10" s="2">
        <f t="shared" si="1"/>
        <v>-114</v>
      </c>
      <c r="G10" s="2">
        <f t="shared" si="1"/>
        <v>1114.0000000000152</v>
      </c>
      <c r="H10" s="10"/>
    </row>
    <row r="11" spans="1:8" x14ac:dyDescent="0.2">
      <c r="A11" s="14" t="s">
        <v>75</v>
      </c>
      <c r="B11" s="2">
        <f t="shared" si="0"/>
        <v>56071.999999999993</v>
      </c>
      <c r="C11" s="2">
        <f t="shared" si="1"/>
        <v>599.99999999998897</v>
      </c>
      <c r="D11" s="2">
        <f t="shared" si="1"/>
        <v>643</v>
      </c>
      <c r="E11" s="2">
        <f t="shared" si="1"/>
        <v>804</v>
      </c>
      <c r="F11" s="2">
        <f t="shared" si="1"/>
        <v>-161</v>
      </c>
      <c r="G11" s="2">
        <f t="shared" si="1"/>
        <v>760.99999999998897</v>
      </c>
      <c r="H11" s="10"/>
    </row>
    <row r="12" spans="1:8" x14ac:dyDescent="0.2">
      <c r="A12" s="14" t="s">
        <v>76</v>
      </c>
      <c r="B12" s="2">
        <f t="shared" si="0"/>
        <v>56630</v>
      </c>
      <c r="C12" s="2">
        <f t="shared" si="1"/>
        <v>500.00000000000318</v>
      </c>
      <c r="D12" s="2">
        <f t="shared" si="1"/>
        <v>674</v>
      </c>
      <c r="E12" s="2">
        <f t="shared" si="1"/>
        <v>771</v>
      </c>
      <c r="F12" s="2">
        <f t="shared" si="1"/>
        <v>-97</v>
      </c>
      <c r="G12" s="2">
        <f t="shared" si="1"/>
        <v>597.00000000000318</v>
      </c>
      <c r="H12" s="10"/>
    </row>
    <row r="13" spans="1:8" x14ac:dyDescent="0.2">
      <c r="A13" s="14" t="s">
        <v>77</v>
      </c>
      <c r="B13" s="2">
        <f t="shared" si="0"/>
        <v>56644</v>
      </c>
      <c r="C13" s="2">
        <f t="shared" si="1"/>
        <v>3.4390268410788849E-12</v>
      </c>
      <c r="D13" s="2">
        <f t="shared" si="1"/>
        <v>621</v>
      </c>
      <c r="E13" s="2">
        <f t="shared" si="1"/>
        <v>792</v>
      </c>
      <c r="F13" s="2">
        <f t="shared" si="1"/>
        <v>-171</v>
      </c>
      <c r="G13" s="2">
        <f t="shared" si="1"/>
        <v>171.00000000000344</v>
      </c>
      <c r="H13" s="10"/>
    </row>
    <row r="14" spans="1:8" x14ac:dyDescent="0.2">
      <c r="A14" s="14" t="s">
        <v>78</v>
      </c>
      <c r="B14" s="2">
        <f t="shared" si="0"/>
        <v>57025.999999999993</v>
      </c>
      <c r="C14" s="2">
        <f t="shared" si="1"/>
        <v>399.9999999999913</v>
      </c>
      <c r="D14" s="2">
        <f t="shared" si="1"/>
        <v>580</v>
      </c>
      <c r="E14" s="2">
        <f t="shared" si="1"/>
        <v>775</v>
      </c>
      <c r="F14" s="2">
        <f t="shared" si="1"/>
        <v>-195</v>
      </c>
      <c r="G14" s="2">
        <f t="shared" si="1"/>
        <v>594.99999999999125</v>
      </c>
      <c r="H14" s="10"/>
    </row>
    <row r="15" spans="1:8" x14ac:dyDescent="0.2">
      <c r="A15" s="14" t="s">
        <v>79</v>
      </c>
      <c r="B15" s="2">
        <f t="shared" si="0"/>
        <v>56946.999999999993</v>
      </c>
      <c r="C15" s="2">
        <f t="shared" si="1"/>
        <v>-99.999999999998437</v>
      </c>
      <c r="D15" s="2">
        <f t="shared" si="1"/>
        <v>553</v>
      </c>
      <c r="E15" s="2">
        <f t="shared" si="1"/>
        <v>722</v>
      </c>
      <c r="F15" s="2">
        <f t="shared" si="1"/>
        <v>-169</v>
      </c>
      <c r="G15" s="2">
        <f t="shared" si="1"/>
        <v>69.000000000001563</v>
      </c>
      <c r="H15" s="10"/>
    </row>
    <row r="16" spans="1:8" x14ac:dyDescent="0.2">
      <c r="A16" s="14" t="s">
        <v>80</v>
      </c>
      <c r="B16" s="2">
        <f t="shared" si="0"/>
        <v>57601.000000000007</v>
      </c>
      <c r="C16" s="2">
        <f t="shared" si="1"/>
        <v>700.00000000000239</v>
      </c>
      <c r="D16" s="2">
        <f t="shared" si="1"/>
        <v>567</v>
      </c>
      <c r="E16" s="2">
        <f t="shared" si="1"/>
        <v>842</v>
      </c>
      <c r="F16" s="2">
        <f t="shared" si="1"/>
        <v>-275</v>
      </c>
      <c r="G16" s="2">
        <f t="shared" si="1"/>
        <v>975.00000000000239</v>
      </c>
      <c r="H16" s="10"/>
    </row>
    <row r="17" spans="1:11" x14ac:dyDescent="0.2">
      <c r="A17" s="15" t="s">
        <v>74</v>
      </c>
      <c r="B17" s="7">
        <f t="shared" si="0"/>
        <v>58309.02989857865</v>
      </c>
      <c r="C17" s="7">
        <f t="shared" si="1"/>
        <v>708.02989857864065</v>
      </c>
      <c r="D17" s="7">
        <f t="shared" si="1"/>
        <v>438</v>
      </c>
      <c r="E17" s="7">
        <f t="shared" si="1"/>
        <v>416</v>
      </c>
      <c r="F17" s="7">
        <f t="shared" si="1"/>
        <v>22</v>
      </c>
      <c r="G17" s="7">
        <f t="shared" si="1"/>
        <v>686.02989857864065</v>
      </c>
      <c r="H17" s="16"/>
    </row>
    <row r="18" spans="1:11" x14ac:dyDescent="0.2">
      <c r="A18" s="12" t="s">
        <v>3</v>
      </c>
      <c r="H18" s="10"/>
    </row>
    <row r="19" spans="1:11" x14ac:dyDescent="0.2">
      <c r="A19" s="13" t="s">
        <v>73</v>
      </c>
      <c r="B19" s="2">
        <f t="shared" ref="B19:B30" si="2">B32+B45+B60+B73</f>
        <v>3633</v>
      </c>
      <c r="H19" s="10">
        <f>B19/$B$6</f>
        <v>7.1754458730817094E-2</v>
      </c>
      <c r="K19" s="6"/>
    </row>
    <row r="20" spans="1:11" x14ac:dyDescent="0.2">
      <c r="A20" s="14" t="s">
        <v>81</v>
      </c>
      <c r="B20" s="2">
        <f t="shared" si="2"/>
        <v>3717.7679129434914</v>
      </c>
      <c r="C20" s="2">
        <f>B20-B19</f>
        <v>84.76791294349141</v>
      </c>
      <c r="D20" s="2">
        <f t="shared" ref="D20:E30" si="3">D33+D46+D61+D74</f>
        <v>17</v>
      </c>
      <c r="E20" s="2">
        <f t="shared" si="3"/>
        <v>2</v>
      </c>
      <c r="F20" s="2">
        <f>D20-E20</f>
        <v>15</v>
      </c>
      <c r="G20" s="2">
        <f>C20-F20</f>
        <v>69.76791294349141</v>
      </c>
      <c r="H20" s="10">
        <f>B20/$B$7</f>
        <v>7.2951766275724889E-2</v>
      </c>
    </row>
    <row r="21" spans="1:11" x14ac:dyDescent="0.2">
      <c r="A21" s="14" t="s">
        <v>82</v>
      </c>
      <c r="B21" s="2">
        <f t="shared" si="2"/>
        <v>4119.5886906182805</v>
      </c>
      <c r="C21" s="2">
        <f t="shared" ref="C21:C30" si="4">B21-B20</f>
        <v>401.82077767478904</v>
      </c>
      <c r="D21" s="2">
        <f t="shared" si="3"/>
        <v>102</v>
      </c>
      <c r="E21" s="2">
        <f t="shared" si="3"/>
        <v>17</v>
      </c>
      <c r="F21" s="2">
        <f t="shared" ref="F21:F30" si="5">D21-E21</f>
        <v>85</v>
      </c>
      <c r="G21" s="2">
        <f t="shared" ref="G21:G30" si="6">C21-F21</f>
        <v>316.82077767478904</v>
      </c>
      <c r="H21" s="10">
        <f>B21/$B$8</f>
        <v>7.7651901730722325E-2</v>
      </c>
    </row>
    <row r="22" spans="1:11" x14ac:dyDescent="0.2">
      <c r="A22" s="14" t="s">
        <v>83</v>
      </c>
      <c r="B22" s="2">
        <f t="shared" si="2"/>
        <v>4477.3025219958736</v>
      </c>
      <c r="C22" s="2">
        <f t="shared" si="4"/>
        <v>357.71383137759312</v>
      </c>
      <c r="D22" s="2">
        <f t="shared" si="3"/>
        <v>104</v>
      </c>
      <c r="E22" s="2">
        <f t="shared" si="3"/>
        <v>16</v>
      </c>
      <c r="F22" s="2">
        <f t="shared" si="5"/>
        <v>88</v>
      </c>
      <c r="G22" s="2">
        <f t="shared" si="6"/>
        <v>269.71383137759312</v>
      </c>
      <c r="H22" s="10">
        <f>B22/$B$9</f>
        <v>8.2214189059583803E-2</v>
      </c>
    </row>
    <row r="23" spans="1:11" x14ac:dyDescent="0.2">
      <c r="A23" s="14" t="s">
        <v>84</v>
      </c>
      <c r="B23" s="2">
        <f t="shared" si="2"/>
        <v>4807.129326992479</v>
      </c>
      <c r="C23" s="2">
        <f t="shared" si="4"/>
        <v>329.82680499660546</v>
      </c>
      <c r="D23" s="2">
        <f t="shared" si="3"/>
        <v>101</v>
      </c>
      <c r="E23" s="2">
        <f t="shared" si="3"/>
        <v>13</v>
      </c>
      <c r="F23" s="2">
        <f t="shared" si="5"/>
        <v>88</v>
      </c>
      <c r="G23" s="2">
        <f t="shared" si="6"/>
        <v>241.82680499660546</v>
      </c>
      <c r="H23" s="10">
        <f>B23/$B$10</f>
        <v>8.6644604945701753E-2</v>
      </c>
    </row>
    <row r="24" spans="1:11" x14ac:dyDescent="0.2">
      <c r="A24" s="14" t="s">
        <v>75</v>
      </c>
      <c r="B24" s="2">
        <f t="shared" si="2"/>
        <v>5099.680299800315</v>
      </c>
      <c r="C24" s="2">
        <f t="shared" si="4"/>
        <v>292.55097280783593</v>
      </c>
      <c r="D24" s="2">
        <f t="shared" si="3"/>
        <v>87</v>
      </c>
      <c r="E24" s="2">
        <f t="shared" si="3"/>
        <v>16</v>
      </c>
      <c r="F24" s="2">
        <f t="shared" si="5"/>
        <v>71</v>
      </c>
      <c r="G24" s="2">
        <f t="shared" si="6"/>
        <v>221.55097280783593</v>
      </c>
      <c r="H24" s="10">
        <f>B24/$B$11</f>
        <v>9.0948785486522965E-2</v>
      </c>
    </row>
    <row r="25" spans="1:11" x14ac:dyDescent="0.2">
      <c r="A25" s="14" t="s">
        <v>76</v>
      </c>
      <c r="B25" s="2">
        <f t="shared" si="2"/>
        <v>5387.3279979257122</v>
      </c>
      <c r="C25" s="2">
        <f t="shared" si="4"/>
        <v>287.64769812539726</v>
      </c>
      <c r="D25" s="2">
        <f t="shared" si="3"/>
        <v>112</v>
      </c>
      <c r="E25" s="2">
        <f t="shared" si="3"/>
        <v>25</v>
      </c>
      <c r="F25" s="2">
        <f t="shared" si="5"/>
        <v>87</v>
      </c>
      <c r="G25" s="2">
        <f t="shared" si="6"/>
        <v>200.64769812539726</v>
      </c>
      <c r="H25" s="10">
        <f>B25/$B$12</f>
        <v>9.5132050113468342E-2</v>
      </c>
    </row>
    <row r="26" spans="1:11" x14ac:dyDescent="0.2">
      <c r="A26" s="14" t="s">
        <v>77</v>
      </c>
      <c r="B26" s="2">
        <f t="shared" si="2"/>
        <v>5619.0521460851505</v>
      </c>
      <c r="C26" s="2">
        <f t="shared" si="4"/>
        <v>231.7241481594383</v>
      </c>
      <c r="D26" s="2">
        <f t="shared" si="3"/>
        <v>102</v>
      </c>
      <c r="E26" s="2">
        <f t="shared" si="3"/>
        <v>14</v>
      </c>
      <c r="F26" s="2">
        <f t="shared" si="5"/>
        <v>88</v>
      </c>
      <c r="G26" s="2">
        <f t="shared" si="6"/>
        <v>143.7241481594383</v>
      </c>
      <c r="H26" s="10">
        <f>B26/$B$13</f>
        <v>9.9199423523853372E-2</v>
      </c>
    </row>
    <row r="27" spans="1:11" x14ac:dyDescent="0.2">
      <c r="A27" s="14" t="s">
        <v>78</v>
      </c>
      <c r="B27" s="2">
        <f t="shared" si="2"/>
        <v>5882.5544285026062</v>
      </c>
      <c r="C27" s="2">
        <f t="shared" si="4"/>
        <v>263.50228241745572</v>
      </c>
      <c r="D27" s="2">
        <f t="shared" si="3"/>
        <v>97</v>
      </c>
      <c r="E27" s="2">
        <f t="shared" si="3"/>
        <v>13</v>
      </c>
      <c r="F27" s="2">
        <f t="shared" si="5"/>
        <v>84</v>
      </c>
      <c r="G27" s="2">
        <f t="shared" si="6"/>
        <v>179.50228241745572</v>
      </c>
      <c r="H27" s="10">
        <f>B27/$B$14</f>
        <v>0.10315565581493717</v>
      </c>
    </row>
    <row r="28" spans="1:11" x14ac:dyDescent="0.2">
      <c r="A28" s="14" t="s">
        <v>79</v>
      </c>
      <c r="B28" s="2">
        <f t="shared" si="2"/>
        <v>6093.6274586419704</v>
      </c>
      <c r="C28" s="2">
        <f t="shared" si="4"/>
        <v>211.07303013936416</v>
      </c>
      <c r="D28" s="2">
        <f t="shared" si="3"/>
        <v>98</v>
      </c>
      <c r="E28" s="2">
        <f t="shared" si="3"/>
        <v>22</v>
      </c>
      <c r="F28" s="2">
        <f t="shared" si="5"/>
        <v>76</v>
      </c>
      <c r="G28" s="2">
        <f t="shared" si="6"/>
        <v>135.07303013936416</v>
      </c>
      <c r="H28" s="10">
        <f>B28/$B$15</f>
        <v>0.10700524098972679</v>
      </c>
    </row>
    <row r="29" spans="1:11" x14ac:dyDescent="0.2">
      <c r="A29" s="14" t="s">
        <v>80</v>
      </c>
      <c r="B29" s="2">
        <f t="shared" si="2"/>
        <v>6379.4509500342774</v>
      </c>
      <c r="C29" s="2">
        <f t="shared" si="4"/>
        <v>285.82349139230701</v>
      </c>
      <c r="D29" s="2">
        <f t="shared" si="3"/>
        <v>109</v>
      </c>
      <c r="E29" s="2">
        <f t="shared" si="3"/>
        <v>30</v>
      </c>
      <c r="F29" s="2">
        <f t="shared" si="5"/>
        <v>79</v>
      </c>
      <c r="G29" s="2">
        <f t="shared" si="6"/>
        <v>206.82349139230701</v>
      </c>
      <c r="H29" s="10">
        <f>B29/$B$16</f>
        <v>0.11075243398611616</v>
      </c>
    </row>
    <row r="30" spans="1:11" x14ac:dyDescent="0.2">
      <c r="A30" s="15" t="s">
        <v>74</v>
      </c>
      <c r="B30" s="7">
        <f t="shared" si="2"/>
        <v>6604.0298985786467</v>
      </c>
      <c r="C30" s="7">
        <f t="shared" si="4"/>
        <v>224.57894854436927</v>
      </c>
      <c r="D30" s="7">
        <f t="shared" si="3"/>
        <v>88</v>
      </c>
      <c r="E30" s="7">
        <f t="shared" si="3"/>
        <v>13</v>
      </c>
      <c r="F30" s="7">
        <f t="shared" si="5"/>
        <v>75</v>
      </c>
      <c r="G30" s="7">
        <f t="shared" si="6"/>
        <v>149.57894854436927</v>
      </c>
      <c r="H30" s="16">
        <f>B30/$B$17</f>
        <v>0.1132591283042359</v>
      </c>
      <c r="I30" s="38"/>
      <c r="K30" s="39"/>
    </row>
    <row r="31" spans="1:11" x14ac:dyDescent="0.2">
      <c r="A31" s="12" t="s">
        <v>4</v>
      </c>
      <c r="H31" s="10"/>
    </row>
    <row r="32" spans="1:11" x14ac:dyDescent="0.2">
      <c r="A32" s="13" t="s">
        <v>73</v>
      </c>
      <c r="B32" s="2">
        <v>3245</v>
      </c>
      <c r="H32" s="10">
        <f>B32/$B$6</f>
        <v>6.4091169441646417E-2</v>
      </c>
    </row>
    <row r="33" spans="1:8" x14ac:dyDescent="0.2">
      <c r="A33" s="14" t="s">
        <v>81</v>
      </c>
      <c r="B33" s="2">
        <v>3321.4286576563491</v>
      </c>
      <c r="C33" s="2">
        <f>B33-B32</f>
        <v>76.42865765634906</v>
      </c>
      <c r="D33" s="2">
        <v>16</v>
      </c>
      <c r="E33" s="2">
        <v>2</v>
      </c>
      <c r="F33" s="2">
        <f>D33-E33</f>
        <v>14</v>
      </c>
      <c r="G33" s="2">
        <f>C33-F33</f>
        <v>62.42865765634906</v>
      </c>
      <c r="H33" s="10">
        <f>B33/$B$7</f>
        <v>6.5174613587699645E-2</v>
      </c>
    </row>
    <row r="34" spans="1:8" x14ac:dyDescent="0.2">
      <c r="A34" s="14" t="s">
        <v>82</v>
      </c>
      <c r="B34" s="2">
        <v>3683.2819646348471</v>
      </c>
      <c r="C34" s="2">
        <v>355.76642770979743</v>
      </c>
      <c r="D34" s="2">
        <v>96</v>
      </c>
      <c r="E34" s="2">
        <v>17</v>
      </c>
      <c r="F34" s="2">
        <v>79</v>
      </c>
      <c r="G34" s="2">
        <v>276.76642770979743</v>
      </c>
      <c r="H34" s="10">
        <f>B34/$B$8</f>
        <v>6.9427768314763758E-2</v>
      </c>
    </row>
    <row r="35" spans="1:8" x14ac:dyDescent="0.2">
      <c r="A35" s="14" t="s">
        <v>83</v>
      </c>
      <c r="B35" s="2">
        <v>4005.7962358552804</v>
      </c>
      <c r="C35" s="2">
        <v>329.14031872538362</v>
      </c>
      <c r="D35" s="2">
        <v>101</v>
      </c>
      <c r="E35" s="2">
        <v>15</v>
      </c>
      <c r="F35" s="2">
        <v>86</v>
      </c>
      <c r="G35" s="2">
        <v>243.14031872538362</v>
      </c>
      <c r="H35" s="10">
        <f>B35/$B$9</f>
        <v>7.3556184209318587E-2</v>
      </c>
    </row>
    <row r="36" spans="1:8" x14ac:dyDescent="0.2">
      <c r="A36" s="14" t="s">
        <v>84</v>
      </c>
      <c r="B36" s="2">
        <v>4303.3987212852862</v>
      </c>
      <c r="C36" s="2">
        <v>296.060421999347</v>
      </c>
      <c r="D36" s="2">
        <v>100</v>
      </c>
      <c r="E36" s="2">
        <v>13</v>
      </c>
      <c r="F36" s="2">
        <v>87</v>
      </c>
      <c r="G36" s="2">
        <v>209.060421999347</v>
      </c>
      <c r="H36" s="10">
        <f>B36/$B$10</f>
        <v>7.7565269574904672E-2</v>
      </c>
    </row>
    <row r="37" spans="1:8" x14ac:dyDescent="0.2">
      <c r="A37" s="14" t="s">
        <v>75</v>
      </c>
      <c r="B37" s="2">
        <v>4567.632102011672</v>
      </c>
      <c r="C37" s="2">
        <v>265.04052409098585</v>
      </c>
      <c r="D37" s="2">
        <v>85</v>
      </c>
      <c r="E37" s="2">
        <v>16</v>
      </c>
      <c r="F37" s="2">
        <v>69</v>
      </c>
      <c r="G37" s="2">
        <v>196.04052409098585</v>
      </c>
      <c r="H37" s="10">
        <f>B37/$B$11</f>
        <v>8.1460124518684424E-2</v>
      </c>
    </row>
    <row r="38" spans="1:8" x14ac:dyDescent="0.2">
      <c r="A38" s="14" t="s">
        <v>76</v>
      </c>
      <c r="B38" s="2">
        <v>4827.4562098447905</v>
      </c>
      <c r="C38" s="2">
        <v>254.98585746869776</v>
      </c>
      <c r="D38" s="2">
        <v>106</v>
      </c>
      <c r="E38" s="2">
        <v>25</v>
      </c>
      <c r="F38" s="2">
        <v>81</v>
      </c>
      <c r="G38" s="2">
        <v>173.98585746869776</v>
      </c>
      <c r="H38" s="10">
        <f>B38/$B$12</f>
        <v>8.5245562596588206E-2</v>
      </c>
    </row>
    <row r="39" spans="1:8" x14ac:dyDescent="0.2">
      <c r="A39" s="14" t="s">
        <v>77</v>
      </c>
      <c r="B39" s="2">
        <v>5037.131745077816</v>
      </c>
      <c r="C39" s="2">
        <v>208.32015236190455</v>
      </c>
      <c r="D39" s="2">
        <v>96</v>
      </c>
      <c r="E39" s="2">
        <v>14</v>
      </c>
      <c r="F39" s="2">
        <v>82</v>
      </c>
      <c r="G39" s="2">
        <v>126.32015236190455</v>
      </c>
      <c r="H39" s="10">
        <f>B39/$B$13</f>
        <v>8.892613065951939E-2</v>
      </c>
    </row>
    <row r="40" spans="1:8" x14ac:dyDescent="0.2">
      <c r="A40" s="14" t="s">
        <v>78</v>
      </c>
      <c r="B40" s="2">
        <v>5275.2544024457629</v>
      </c>
      <c r="C40" s="2">
        <v>239.63024781307558</v>
      </c>
      <c r="D40" s="2">
        <v>91</v>
      </c>
      <c r="E40" s="2">
        <v>13</v>
      </c>
      <c r="F40" s="2">
        <v>78</v>
      </c>
      <c r="G40" s="2">
        <v>161.63024781307558</v>
      </c>
      <c r="H40" s="10">
        <f>B40/$B$14</f>
        <v>9.2506127072664465E-2</v>
      </c>
    </row>
    <row r="41" spans="1:8" x14ac:dyDescent="0.2">
      <c r="A41" s="14" t="s">
        <v>79</v>
      </c>
      <c r="B41" s="2">
        <v>5466.3208025215663</v>
      </c>
      <c r="C41" s="2">
        <v>188.96004731200719</v>
      </c>
      <c r="D41" s="2">
        <v>91</v>
      </c>
      <c r="E41" s="2">
        <v>22</v>
      </c>
      <c r="F41" s="2">
        <v>69</v>
      </c>
      <c r="G41" s="2">
        <v>119.96004731200719</v>
      </c>
      <c r="H41" s="10">
        <f>B41/$B$15</f>
        <v>9.5989618461403886E-2</v>
      </c>
    </row>
    <row r="42" spans="1:8" x14ac:dyDescent="0.2">
      <c r="A42" s="14" t="s">
        <v>80</v>
      </c>
      <c r="B42" s="2">
        <v>5724.4135954240146</v>
      </c>
      <c r="C42" s="2">
        <v>262.50492451501304</v>
      </c>
      <c r="D42" s="2">
        <v>102</v>
      </c>
      <c r="E42" s="2">
        <v>30</v>
      </c>
      <c r="F42" s="2">
        <v>72</v>
      </c>
      <c r="G42" s="2">
        <v>190.50492451501304</v>
      </c>
      <c r="H42" s="10">
        <f>B42/$B$16</f>
        <v>9.9380455120987726E-2</v>
      </c>
    </row>
    <row r="43" spans="1:8" x14ac:dyDescent="0.2">
      <c r="A43" s="15" t="s">
        <v>74</v>
      </c>
      <c r="B43" s="7">
        <v>5936</v>
      </c>
      <c r="C43" s="7">
        <f>B43-B42</f>
        <v>211.5864045759854</v>
      </c>
      <c r="D43" s="7">
        <v>84</v>
      </c>
      <c r="E43" s="7">
        <v>13</v>
      </c>
      <c r="F43" s="7">
        <f>D43-E43</f>
        <v>71</v>
      </c>
      <c r="G43" s="7">
        <f>C43-F43</f>
        <v>140.5864045759854</v>
      </c>
      <c r="H43" s="16">
        <f>B43/$B$17</f>
        <v>0.10180241397129978</v>
      </c>
    </row>
    <row r="44" spans="1:8" x14ac:dyDescent="0.2">
      <c r="A44" s="12" t="s">
        <v>92</v>
      </c>
      <c r="H44" s="10"/>
    </row>
    <row r="45" spans="1:8" x14ac:dyDescent="0.2">
      <c r="A45" s="9" t="s">
        <v>93</v>
      </c>
      <c r="B45" s="2">
        <v>10</v>
      </c>
      <c r="H45" s="10">
        <f>B45/$B$6</f>
        <v>1.9750745590646046E-4</v>
      </c>
    </row>
    <row r="46" spans="1:8" x14ac:dyDescent="0.2">
      <c r="A46" s="14" t="s">
        <v>81</v>
      </c>
      <c r="B46" s="2">
        <v>11.60748040957229</v>
      </c>
      <c r="C46" s="2">
        <f>B46-B45</f>
        <v>1.6074804095722897</v>
      </c>
      <c r="D46" s="2">
        <v>0</v>
      </c>
      <c r="E46" s="2">
        <v>0</v>
      </c>
      <c r="F46" s="2">
        <f>D46-E46</f>
        <v>0</v>
      </c>
      <c r="G46" s="2">
        <f>C46-F46</f>
        <v>1.6074804095722897</v>
      </c>
      <c r="H46" s="10">
        <f>B46/$B$7</f>
        <v>2.277673641060455E-4</v>
      </c>
    </row>
    <row r="47" spans="1:8" x14ac:dyDescent="0.2">
      <c r="A47" s="14" t="s">
        <v>82</v>
      </c>
      <c r="B47" s="2">
        <v>18.38545069019565</v>
      </c>
      <c r="C47" s="2">
        <v>6.7512942462512111</v>
      </c>
      <c r="D47" s="2">
        <v>1</v>
      </c>
      <c r="E47" s="2">
        <v>0</v>
      </c>
      <c r="F47" s="2">
        <v>1</v>
      </c>
      <c r="G47" s="2">
        <v>5.7512942462512111</v>
      </c>
      <c r="H47" s="10">
        <f>B47/$B$8</f>
        <v>3.4655527954074588E-4</v>
      </c>
    </row>
    <row r="48" spans="1:8" x14ac:dyDescent="0.2">
      <c r="A48" s="14" t="s">
        <v>83</v>
      </c>
      <c r="B48" s="2">
        <v>25.15239662379085</v>
      </c>
      <c r="C48" s="2">
        <v>6.8039030401880147</v>
      </c>
      <c r="D48" s="2">
        <v>2</v>
      </c>
      <c r="E48" s="2">
        <v>0</v>
      </c>
      <c r="F48" s="2">
        <v>2</v>
      </c>
      <c r="G48" s="2">
        <v>4.8039030401880147</v>
      </c>
      <c r="H48" s="10">
        <f>B48/$B$9</f>
        <v>4.6185931845591828E-4</v>
      </c>
    </row>
    <row r="49" spans="1:8" x14ac:dyDescent="0.2">
      <c r="A49" s="14" t="s">
        <v>84</v>
      </c>
      <c r="B49" s="2">
        <v>31.836691709335842</v>
      </c>
      <c r="C49" s="2">
        <v>6.6762616335837812</v>
      </c>
      <c r="D49" s="2">
        <v>0</v>
      </c>
      <c r="E49" s="2">
        <v>0</v>
      </c>
      <c r="F49" s="2">
        <v>0</v>
      </c>
      <c r="G49" s="2">
        <v>6.6762616335837812</v>
      </c>
      <c r="H49" s="10">
        <f>B49/$B$10</f>
        <v>5.738305313411049E-4</v>
      </c>
    </row>
    <row r="50" spans="1:8" x14ac:dyDescent="0.2">
      <c r="A50" s="14" t="s">
        <v>75</v>
      </c>
      <c r="B50" s="2">
        <v>38.275384231545729</v>
      </c>
      <c r="C50" s="2">
        <v>6.4469028602211829</v>
      </c>
      <c r="D50" s="2">
        <v>0</v>
      </c>
      <c r="E50" s="2">
        <v>0</v>
      </c>
      <c r="F50" s="2">
        <v>0</v>
      </c>
      <c r="G50" s="2">
        <v>6.4469028602211829</v>
      </c>
      <c r="H50" s="10">
        <f>B50/$B$11</f>
        <v>6.8261136095637282E-4</v>
      </c>
    </row>
    <row r="51" spans="1:8" x14ac:dyDescent="0.2">
      <c r="A51" s="14" t="s">
        <v>76</v>
      </c>
      <c r="B51" s="2">
        <v>44.643481660107909</v>
      </c>
      <c r="C51" s="2">
        <v>6.3253342230493743</v>
      </c>
      <c r="D51" s="2">
        <v>0</v>
      </c>
      <c r="E51" s="2">
        <v>0</v>
      </c>
      <c r="F51" s="2">
        <v>0</v>
      </c>
      <c r="G51" s="2">
        <v>6.3253342230493743</v>
      </c>
      <c r="H51" s="10">
        <f>B51/$B$12</f>
        <v>7.8833624686752441E-4</v>
      </c>
    </row>
    <row r="52" spans="1:8" x14ac:dyDescent="0.2">
      <c r="A52" s="14" t="s">
        <v>77</v>
      </c>
      <c r="B52" s="2">
        <v>50.47729118908056</v>
      </c>
      <c r="C52" s="2">
        <v>5.8182498004702055</v>
      </c>
      <c r="D52" s="2">
        <v>0</v>
      </c>
      <c r="E52" s="2">
        <v>0</v>
      </c>
      <c r="F52" s="2">
        <v>0</v>
      </c>
      <c r="G52" s="2">
        <v>5.8182498004702055</v>
      </c>
      <c r="H52" s="10">
        <f>B52/$B$13</f>
        <v>8.9113217973802274E-4</v>
      </c>
    </row>
    <row r="53" spans="1:8" x14ac:dyDescent="0.2">
      <c r="A53" s="14" t="s">
        <v>78</v>
      </c>
      <c r="B53" s="2">
        <v>56.519564079882969</v>
      </c>
      <c r="C53" s="2">
        <v>6.0557136072461262</v>
      </c>
      <c r="D53" s="2">
        <v>0</v>
      </c>
      <c r="E53" s="2">
        <v>0</v>
      </c>
      <c r="F53" s="2">
        <v>0</v>
      </c>
      <c r="G53" s="2">
        <v>6.0557136072461262</v>
      </c>
      <c r="H53" s="10">
        <f>B53/$B$14</f>
        <v>9.9111921018277586E-4</v>
      </c>
    </row>
    <row r="54" spans="1:8" x14ac:dyDescent="0.2">
      <c r="A54" s="14" t="s">
        <v>79</v>
      </c>
      <c r="B54" s="2">
        <v>61.981736460263193</v>
      </c>
      <c r="C54" s="2">
        <v>5.436786166770851</v>
      </c>
      <c r="D54" s="2">
        <v>0</v>
      </c>
      <c r="E54" s="2">
        <v>0</v>
      </c>
      <c r="F54" s="2">
        <v>0</v>
      </c>
      <c r="G54" s="2">
        <v>5.436786166770851</v>
      </c>
      <c r="H54" s="10">
        <f>B54/$B$15</f>
        <v>1.0884109164708098E-3</v>
      </c>
    </row>
    <row r="55" spans="1:8" x14ac:dyDescent="0.2">
      <c r="A55" s="14" t="s">
        <v>80</v>
      </c>
      <c r="B55" s="2">
        <v>68.148597605520777</v>
      </c>
      <c r="C55" s="2">
        <v>6.2168333434967948</v>
      </c>
      <c r="D55" s="2">
        <v>1</v>
      </c>
      <c r="E55" s="2">
        <v>0</v>
      </c>
      <c r="F55" s="2">
        <v>1</v>
      </c>
      <c r="G55" s="2">
        <v>5.2168333434967948</v>
      </c>
      <c r="H55" s="10">
        <f>B55/$B$16</f>
        <v>1.1831148349077407E-3</v>
      </c>
    </row>
    <row r="56" spans="1:8" x14ac:dyDescent="0.2">
      <c r="A56" s="15" t="s">
        <v>74</v>
      </c>
      <c r="B56" s="7">
        <v>59</v>
      </c>
      <c r="C56" s="7">
        <f>B56-B55</f>
        <v>-9.1485976055207772</v>
      </c>
      <c r="D56" s="7">
        <v>1</v>
      </c>
      <c r="E56" s="7">
        <v>0</v>
      </c>
      <c r="F56" s="7">
        <f>D56-E56</f>
        <v>1</v>
      </c>
      <c r="G56" s="7">
        <f>C56-F56</f>
        <v>-10.148597605520777</v>
      </c>
      <c r="H56" s="16">
        <f>B56/$B$17</f>
        <v>1.0118501388656819E-3</v>
      </c>
    </row>
    <row r="57" spans="1:8" x14ac:dyDescent="0.2">
      <c r="A57" s="23"/>
      <c r="B57" s="24"/>
      <c r="C57" s="24"/>
      <c r="D57" s="24"/>
      <c r="E57" s="24"/>
      <c r="F57" s="24"/>
      <c r="G57" s="24"/>
      <c r="H57" s="22"/>
    </row>
    <row r="58" spans="1:8" x14ac:dyDescent="0.2">
      <c r="A58" s="1"/>
    </row>
    <row r="59" spans="1:8" x14ac:dyDescent="0.2">
      <c r="A59" s="12" t="s">
        <v>86</v>
      </c>
      <c r="H59" s="10"/>
    </row>
    <row r="60" spans="1:8" x14ac:dyDescent="0.2">
      <c r="A60" s="9" t="s">
        <v>89</v>
      </c>
      <c r="B60" s="2">
        <v>308</v>
      </c>
      <c r="H60" s="10">
        <f>B60/$B$6</f>
        <v>6.0832296419189823E-3</v>
      </c>
    </row>
    <row r="61" spans="1:8" x14ac:dyDescent="0.2">
      <c r="A61" s="14" t="s">
        <v>81</v>
      </c>
      <c r="B61" s="2">
        <v>314.48937076123843</v>
      </c>
      <c r="C61" s="2">
        <f>B61-B60</f>
        <v>6.4893707612384333</v>
      </c>
      <c r="D61" s="2">
        <v>1</v>
      </c>
      <c r="E61" s="2">
        <v>0</v>
      </c>
      <c r="F61" s="2">
        <f>D61-E61</f>
        <v>1</v>
      </c>
      <c r="G61" s="2">
        <f>C61-F61</f>
        <v>5.4893707612384333</v>
      </c>
      <c r="H61" s="10">
        <f>B61/$B$7</f>
        <v>6.1710562921635428E-3</v>
      </c>
    </row>
    <row r="62" spans="1:8" x14ac:dyDescent="0.2">
      <c r="A62" s="14" t="s">
        <v>82</v>
      </c>
      <c r="B62" s="2">
        <v>345.67767983427797</v>
      </c>
      <c r="C62" s="2">
        <v>30.614985904619232</v>
      </c>
      <c r="D62" s="2">
        <v>4</v>
      </c>
      <c r="E62" s="2">
        <v>0</v>
      </c>
      <c r="F62" s="2">
        <v>4</v>
      </c>
      <c r="G62" s="2">
        <v>26.614985904619232</v>
      </c>
      <c r="H62" s="10">
        <f>B62/$B$8</f>
        <v>6.5158274868860359E-3</v>
      </c>
    </row>
    <row r="63" spans="1:8" x14ac:dyDescent="0.2">
      <c r="A63" s="14" t="s">
        <v>83</v>
      </c>
      <c r="B63" s="2">
        <v>373.07067396736005</v>
      </c>
      <c r="C63" s="2">
        <v>28.012687131232951</v>
      </c>
      <c r="D63" s="2">
        <v>1</v>
      </c>
      <c r="E63" s="2">
        <v>1</v>
      </c>
      <c r="F63" s="2">
        <v>0</v>
      </c>
      <c r="G63" s="2">
        <v>28.012687131232951</v>
      </c>
      <c r="H63" s="10">
        <f>B63/$B$9</f>
        <v>6.8504870447007862E-3</v>
      </c>
    </row>
    <row r="64" spans="1:8" x14ac:dyDescent="0.2">
      <c r="A64" s="14" t="s">
        <v>84</v>
      </c>
      <c r="B64" s="2">
        <v>398.10243837439219</v>
      </c>
      <c r="C64" s="2">
        <v>24.887228432343534</v>
      </c>
      <c r="D64" s="2">
        <v>1</v>
      </c>
      <c r="E64" s="2">
        <v>0</v>
      </c>
      <c r="F64" s="2">
        <v>1</v>
      </c>
      <c r="G64" s="2">
        <v>23.887228432343534</v>
      </c>
      <c r="H64" s="10">
        <f>B64/$B$10</f>
        <v>7.1754733760096643E-3</v>
      </c>
    </row>
    <row r="65" spans="1:8" x14ac:dyDescent="0.2">
      <c r="A65" s="14" t="s">
        <v>75</v>
      </c>
      <c r="B65" s="2">
        <v>420.04656124458603</v>
      </c>
      <c r="C65" s="2">
        <v>22.01754247347526</v>
      </c>
      <c r="D65" s="2">
        <v>2</v>
      </c>
      <c r="E65" s="2">
        <v>0</v>
      </c>
      <c r="F65" s="2">
        <v>2</v>
      </c>
      <c r="G65" s="2">
        <v>20.01754247347526</v>
      </c>
      <c r="H65" s="10">
        <f>B65/$B$11</f>
        <v>7.4911999080572497E-3</v>
      </c>
    </row>
    <row r="66" spans="1:8" x14ac:dyDescent="0.2">
      <c r="A66" s="14" t="s">
        <v>76</v>
      </c>
      <c r="B66" s="2">
        <v>441.60395882313225</v>
      </c>
      <c r="C66" s="2">
        <v>21.113702275934372</v>
      </c>
      <c r="D66" s="2">
        <v>5</v>
      </c>
      <c r="E66" s="2">
        <v>0</v>
      </c>
      <c r="F66" s="2">
        <v>5</v>
      </c>
      <c r="G66" s="2">
        <v>16.113702275934372</v>
      </c>
      <c r="H66" s="10">
        <f>B66/$B$12</f>
        <v>7.7980568395396828E-3</v>
      </c>
    </row>
    <row r="67" spans="1:8" x14ac:dyDescent="0.2">
      <c r="A67" s="14" t="s">
        <v>77</v>
      </c>
      <c r="B67" s="2">
        <v>458.6132037762718</v>
      </c>
      <c r="C67" s="2">
        <v>16.886944497352829</v>
      </c>
      <c r="D67" s="2">
        <v>5</v>
      </c>
      <c r="E67" s="2">
        <v>0</v>
      </c>
      <c r="F67" s="2">
        <v>5</v>
      </c>
      <c r="G67" s="2">
        <v>11.886944497352829</v>
      </c>
      <c r="H67" s="10">
        <f>B67/$B$13</f>
        <v>8.096412749386904E-3</v>
      </c>
    </row>
    <row r="68" spans="1:8" x14ac:dyDescent="0.2">
      <c r="A68" s="14" t="s">
        <v>78</v>
      </c>
      <c r="B68" s="2">
        <v>478.25516821680895</v>
      </c>
      <c r="C68" s="2">
        <v>19.780154583594822</v>
      </c>
      <c r="D68" s="2">
        <v>6</v>
      </c>
      <c r="E68" s="2">
        <v>0</v>
      </c>
      <c r="F68" s="2">
        <v>6</v>
      </c>
      <c r="G68" s="2">
        <v>13.780154583594822</v>
      </c>
      <c r="H68" s="10">
        <f>B68/$B$14</f>
        <v>8.3866160736648029E-3</v>
      </c>
    </row>
    <row r="69" spans="1:8" x14ac:dyDescent="0.2">
      <c r="A69" s="14" t="s">
        <v>79</v>
      </c>
      <c r="B69" s="2">
        <v>493.67334158073714</v>
      </c>
      <c r="C69" s="2">
        <v>15.22878254808063</v>
      </c>
      <c r="D69" s="2">
        <v>5</v>
      </c>
      <c r="E69" s="2">
        <v>0</v>
      </c>
      <c r="F69" s="2">
        <v>5</v>
      </c>
      <c r="G69" s="2">
        <v>10.22878254808063</v>
      </c>
      <c r="H69" s="10">
        <f>B69/$B$15</f>
        <v>8.6689964630399709E-3</v>
      </c>
    </row>
    <row r="70" spans="1:8" x14ac:dyDescent="0.2">
      <c r="A70" s="14" t="s">
        <v>80</v>
      </c>
      <c r="B70" s="2">
        <v>515.17562730496752</v>
      </c>
      <c r="C70" s="2">
        <v>21.900784691961292</v>
      </c>
      <c r="D70" s="2">
        <v>5</v>
      </c>
      <c r="E70" s="2">
        <v>0</v>
      </c>
      <c r="F70" s="2">
        <v>5</v>
      </c>
      <c r="G70" s="2">
        <v>16.900784691961292</v>
      </c>
      <c r="H70" s="10">
        <f>B70/$B$16</f>
        <v>8.9438660319259636E-3</v>
      </c>
    </row>
    <row r="71" spans="1:8" x14ac:dyDescent="0.2">
      <c r="A71" s="15" t="s">
        <v>74</v>
      </c>
      <c r="B71" s="7">
        <v>537</v>
      </c>
      <c r="C71" s="7">
        <f>B71-B70</f>
        <v>21.82437269503248</v>
      </c>
      <c r="D71" s="7">
        <v>3</v>
      </c>
      <c r="E71" s="7">
        <v>0</v>
      </c>
      <c r="F71" s="7">
        <f>D71-E71</f>
        <v>3</v>
      </c>
      <c r="G71" s="7">
        <f>C71-F71</f>
        <v>18.82437269503248</v>
      </c>
      <c r="H71" s="16">
        <f>B71/$B$17</f>
        <v>9.2095512639130701E-3</v>
      </c>
    </row>
    <row r="72" spans="1:8" x14ac:dyDescent="0.2">
      <c r="A72" s="12" t="s">
        <v>85</v>
      </c>
      <c r="H72" s="10"/>
    </row>
    <row r="73" spans="1:8" x14ac:dyDescent="0.2">
      <c r="A73" s="9" t="s">
        <v>90</v>
      </c>
      <c r="B73" s="2">
        <v>70</v>
      </c>
      <c r="H73" s="10">
        <f>B73/$B$6</f>
        <v>1.3825521913452233E-3</v>
      </c>
    </row>
    <row r="74" spans="1:8" x14ac:dyDescent="0.2">
      <c r="A74" s="14" t="s">
        <v>81</v>
      </c>
      <c r="B74" s="2">
        <v>70.242404116331798</v>
      </c>
      <c r="C74" s="2">
        <f>B74-B73</f>
        <v>0.24240411633179804</v>
      </c>
      <c r="D74" s="2">
        <v>0</v>
      </c>
      <c r="E74" s="2">
        <v>0</v>
      </c>
      <c r="F74" s="2">
        <f>D74-E74</f>
        <v>0</v>
      </c>
      <c r="G74" s="2">
        <f>C74-F74</f>
        <v>0.24240411633179804</v>
      </c>
      <c r="H74" s="10">
        <f>B74/$B$7</f>
        <v>1.3783290317556573E-3</v>
      </c>
    </row>
    <row r="75" spans="1:8" x14ac:dyDescent="0.2">
      <c r="A75" s="14" t="s">
        <v>82</v>
      </c>
      <c r="B75" s="2">
        <v>72.243595458959177</v>
      </c>
      <c r="C75" s="2">
        <v>1.8780038056450081</v>
      </c>
      <c r="D75" s="2">
        <v>1</v>
      </c>
      <c r="E75" s="2">
        <v>0</v>
      </c>
      <c r="F75" s="2">
        <v>1</v>
      </c>
      <c r="G75" s="2">
        <v>0.87800380564500813</v>
      </c>
      <c r="H75" s="10">
        <f>B75/$B$8</f>
        <v>1.3617506495317646E-3</v>
      </c>
    </row>
    <row r="76" spans="1:8" x14ac:dyDescent="0.2">
      <c r="A76" s="14" t="s">
        <v>83</v>
      </c>
      <c r="B76" s="2">
        <v>73.283215549442673</v>
      </c>
      <c r="C76" s="2">
        <v>1.1656031222306069</v>
      </c>
      <c r="D76" s="2">
        <v>0</v>
      </c>
      <c r="E76" s="2">
        <v>0</v>
      </c>
      <c r="F76" s="2">
        <v>0</v>
      </c>
      <c r="G76" s="2">
        <v>1.1656031222306069</v>
      </c>
      <c r="H76" s="10">
        <f>B76/$B$9</f>
        <v>1.3456584871085161E-3</v>
      </c>
    </row>
    <row r="77" spans="1:8" x14ac:dyDescent="0.2">
      <c r="A77" s="14" t="s">
        <v>84</v>
      </c>
      <c r="B77" s="2">
        <v>73.791475623464137</v>
      </c>
      <c r="C77" s="2">
        <v>0.47835867385549591</v>
      </c>
      <c r="D77" s="2">
        <v>0</v>
      </c>
      <c r="E77" s="2">
        <v>0</v>
      </c>
      <c r="F77" s="2">
        <v>0</v>
      </c>
      <c r="G77" s="2">
        <v>0.47835867385549591</v>
      </c>
      <c r="H77" s="10">
        <f>B77/$B$10</f>
        <v>1.3300314634462993E-3</v>
      </c>
    </row>
    <row r="78" spans="1:8" x14ac:dyDescent="0.2">
      <c r="A78" s="14" t="s">
        <v>75</v>
      </c>
      <c r="B78" s="2">
        <v>73.726252312510852</v>
      </c>
      <c r="C78" s="2">
        <v>-5.367811719166582E-2</v>
      </c>
      <c r="D78" s="2">
        <v>0</v>
      </c>
      <c r="E78" s="2">
        <v>0</v>
      </c>
      <c r="F78" s="2">
        <v>0</v>
      </c>
      <c r="G78" s="2">
        <v>-5.367811719166582E-2</v>
      </c>
      <c r="H78" s="10">
        <f>B78/$B$11</f>
        <v>1.314849698824919E-3</v>
      </c>
    </row>
    <row r="79" spans="1:8" x14ac:dyDescent="0.2">
      <c r="A79" s="14" t="s">
        <v>76</v>
      </c>
      <c r="B79" s="2">
        <v>73.624347597681961</v>
      </c>
      <c r="C79" s="2">
        <v>-0.1777233393101767</v>
      </c>
      <c r="D79" s="2">
        <v>1</v>
      </c>
      <c r="E79" s="2">
        <v>0</v>
      </c>
      <c r="F79" s="2">
        <v>1</v>
      </c>
      <c r="G79" s="2">
        <v>-1.1777233393101767</v>
      </c>
      <c r="H79" s="10">
        <f>B79/$B$12</f>
        <v>1.3000944304729289E-3</v>
      </c>
    </row>
    <row r="80" spans="1:8" x14ac:dyDescent="0.2">
      <c r="A80" s="14" t="s">
        <v>77</v>
      </c>
      <c r="B80" s="2">
        <v>72.829906041982028</v>
      </c>
      <c r="C80" s="2">
        <v>-0.81201163193495063</v>
      </c>
      <c r="D80" s="2">
        <v>1</v>
      </c>
      <c r="E80" s="2">
        <v>0</v>
      </c>
      <c r="F80" s="2">
        <v>1</v>
      </c>
      <c r="G80" s="2">
        <v>-1.8120116319349506</v>
      </c>
      <c r="H80" s="10">
        <f>B80/$B$13</f>
        <v>1.2857479352090606E-3</v>
      </c>
    </row>
    <row r="81" spans="1:11" x14ac:dyDescent="0.2">
      <c r="A81" s="14" t="s">
        <v>78</v>
      </c>
      <c r="B81" s="2">
        <v>72.525293760151428</v>
      </c>
      <c r="C81" s="2">
        <v>-0.2811060026004526</v>
      </c>
      <c r="D81" s="2">
        <v>0</v>
      </c>
      <c r="E81" s="2">
        <v>0</v>
      </c>
      <c r="F81" s="2">
        <v>0</v>
      </c>
      <c r="G81" s="2">
        <v>-0.2811060026004526</v>
      </c>
      <c r="H81" s="10">
        <f>B81/$B$14</f>
        <v>1.2717934584251295E-3</v>
      </c>
    </row>
    <row r="82" spans="1:11" x14ac:dyDescent="0.2">
      <c r="A82" s="14" t="s">
        <v>79</v>
      </c>
      <c r="B82" s="2">
        <v>71.651578079403137</v>
      </c>
      <c r="C82" s="2">
        <v>-0.89978516282340593</v>
      </c>
      <c r="D82" s="2">
        <v>2</v>
      </c>
      <c r="E82" s="2">
        <v>0</v>
      </c>
      <c r="F82" s="2">
        <v>2</v>
      </c>
      <c r="G82" s="2">
        <v>-2.8997851628234059</v>
      </c>
      <c r="H82" s="10">
        <f>B82/$B$15</f>
        <v>1.2582151488121085E-3</v>
      </c>
    </row>
    <row r="83" spans="1:11" x14ac:dyDescent="0.2">
      <c r="A83" s="14" t="s">
        <v>80</v>
      </c>
      <c r="B83" s="2">
        <v>71.713129699773901</v>
      </c>
      <c r="C83" s="2">
        <v>0.11944273436664332</v>
      </c>
      <c r="D83" s="2">
        <v>1</v>
      </c>
      <c r="E83" s="2">
        <v>0</v>
      </c>
      <c r="F83" s="2">
        <v>1</v>
      </c>
      <c r="G83" s="2">
        <v>-0.88055726563335668</v>
      </c>
      <c r="H83" s="10">
        <f>B83/$B$16</f>
        <v>1.2449979982947152E-3</v>
      </c>
    </row>
    <row r="84" spans="1:11" x14ac:dyDescent="0.2">
      <c r="A84" s="15" t="s">
        <v>74</v>
      </c>
      <c r="B84" s="7">
        <v>72.029898578647078</v>
      </c>
      <c r="C84" s="7">
        <f>B84-B83</f>
        <v>0.31676887887317662</v>
      </c>
      <c r="D84" s="7">
        <v>0</v>
      </c>
      <c r="E84" s="7">
        <v>0</v>
      </c>
      <c r="F84" s="7">
        <f>D84-E84</f>
        <v>0</v>
      </c>
      <c r="G84" s="7">
        <f>C84-F84</f>
        <v>0.31676887887317662</v>
      </c>
      <c r="H84" s="16">
        <f>B84/$B$17</f>
        <v>1.2353129301573733E-3</v>
      </c>
    </row>
    <row r="85" spans="1:11" x14ac:dyDescent="0.2">
      <c r="A85" s="12" t="s">
        <v>94</v>
      </c>
      <c r="H85" s="10"/>
    </row>
    <row r="86" spans="1:11" x14ac:dyDescent="0.2">
      <c r="A86" s="13" t="s">
        <v>73</v>
      </c>
      <c r="B86" s="2">
        <v>44643</v>
      </c>
      <c r="H86" s="10">
        <f>B86/$B$6</f>
        <v>0.8817325354032115</v>
      </c>
      <c r="K86" s="38"/>
    </row>
    <row r="87" spans="1:11" x14ac:dyDescent="0.2">
      <c r="A87" s="14" t="s">
        <v>81</v>
      </c>
      <c r="B87" s="2">
        <v>44829.212784823074</v>
      </c>
      <c r="C87" s="2">
        <f>B87-B86</f>
        <v>186.21278482307389</v>
      </c>
      <c r="D87" s="2">
        <v>155</v>
      </c>
      <c r="E87" s="2">
        <v>160</v>
      </c>
      <c r="F87" s="2">
        <f>D87-E87</f>
        <v>-5</v>
      </c>
      <c r="G87" s="2">
        <f>C87-F87</f>
        <v>191.21278482307389</v>
      </c>
      <c r="H87" s="10">
        <f>B87/$B$7</f>
        <v>0.87965960489821982</v>
      </c>
    </row>
    <row r="88" spans="1:11" x14ac:dyDescent="0.2">
      <c r="A88" s="14" t="s">
        <v>82</v>
      </c>
      <c r="B88" s="2">
        <v>46235.992303509513</v>
      </c>
      <c r="C88" s="2">
        <v>1328.0333026827648</v>
      </c>
      <c r="D88" s="2">
        <v>585</v>
      </c>
      <c r="E88" s="2">
        <v>726</v>
      </c>
      <c r="F88" s="2">
        <v>-141</v>
      </c>
      <c r="G88" s="2">
        <v>1469.0333026827648</v>
      </c>
      <c r="H88" s="10">
        <f>B88/$B$8</f>
        <v>0.87152213495267872</v>
      </c>
    </row>
    <row r="89" spans="1:11" x14ac:dyDescent="0.2">
      <c r="A89" s="14" t="s">
        <v>83</v>
      </c>
      <c r="B89" s="2">
        <v>47032.062664162142</v>
      </c>
      <c r="C89" s="2">
        <v>876.7980680011824</v>
      </c>
      <c r="D89" s="2">
        <v>654</v>
      </c>
      <c r="E89" s="2">
        <v>677</v>
      </c>
      <c r="F89" s="2">
        <v>-23</v>
      </c>
      <c r="G89" s="2">
        <v>899.7980680011824</v>
      </c>
      <c r="H89" s="10">
        <f>B89/$B$9</f>
        <v>0.86362332514666351</v>
      </c>
    </row>
    <row r="90" spans="1:11" x14ac:dyDescent="0.2">
      <c r="A90" s="14" t="s">
        <v>84</v>
      </c>
      <c r="B90" s="2">
        <v>47489.118844093937</v>
      </c>
      <c r="C90" s="2">
        <v>437.91072733067267</v>
      </c>
      <c r="D90" s="2">
        <v>518</v>
      </c>
      <c r="E90" s="2">
        <v>720</v>
      </c>
      <c r="F90" s="2">
        <v>-202</v>
      </c>
      <c r="G90" s="2">
        <v>639.91072733067267</v>
      </c>
      <c r="H90" s="10">
        <f>B90/$B$10</f>
        <v>0.85595282788871752</v>
      </c>
    </row>
    <row r="91" spans="1:11" x14ac:dyDescent="0.2">
      <c r="A91" s="14" t="s">
        <v>75</v>
      </c>
      <c r="B91" s="2">
        <v>47577.141637901761</v>
      </c>
      <c r="C91" s="2">
        <v>95.517714865018206</v>
      </c>
      <c r="D91" s="2">
        <v>510</v>
      </c>
      <c r="E91" s="2">
        <v>760</v>
      </c>
      <c r="F91" s="2">
        <v>-250</v>
      </c>
      <c r="G91" s="2">
        <v>345.51771486501821</v>
      </c>
      <c r="H91" s="10">
        <f>B91/$B$11</f>
        <v>0.84850088525292067</v>
      </c>
    </row>
    <row r="92" spans="1:11" x14ac:dyDescent="0.2">
      <c r="A92" s="14" t="s">
        <v>76</v>
      </c>
      <c r="B92" s="2">
        <v>47640.456824845285</v>
      </c>
      <c r="C92" s="2">
        <v>14.319413529468875</v>
      </c>
      <c r="D92" s="2">
        <v>514</v>
      </c>
      <c r="E92" s="2">
        <v>708</v>
      </c>
      <c r="F92" s="2">
        <v>-194</v>
      </c>
      <c r="G92" s="2">
        <v>208.31941352946887</v>
      </c>
      <c r="H92" s="10">
        <f>B92/$B$12</f>
        <v>0.84125828756569465</v>
      </c>
    </row>
    <row r="93" spans="1:11" x14ac:dyDescent="0.2">
      <c r="A93" s="14" t="s">
        <v>77</v>
      </c>
      <c r="B93" s="2">
        <v>47253.350104350866</v>
      </c>
      <c r="C93" s="2">
        <v>-398.57449062656087</v>
      </c>
      <c r="D93" s="2">
        <v>471</v>
      </c>
      <c r="E93" s="2">
        <v>748</v>
      </c>
      <c r="F93" s="2">
        <v>-277</v>
      </c>
      <c r="G93" s="2">
        <v>-121.57449062656087</v>
      </c>
      <c r="H93" s="10">
        <f>B93/$B$13</f>
        <v>0.83421633543448315</v>
      </c>
    </row>
    <row r="94" spans="1:11" x14ac:dyDescent="0.2">
      <c r="A94" s="14" t="s">
        <v>78</v>
      </c>
      <c r="B94" s="2">
        <v>47181.419415607874</v>
      </c>
      <c r="C94" s="2">
        <v>-56.736706910996872</v>
      </c>
      <c r="D94" s="2">
        <v>433</v>
      </c>
      <c r="E94" s="2">
        <v>740</v>
      </c>
      <c r="F94" s="2">
        <v>-307</v>
      </c>
      <c r="G94" s="2">
        <v>250.26329308900313</v>
      </c>
      <c r="H94" s="10">
        <f>B94/$B$14</f>
        <v>0.82736680488913616</v>
      </c>
    </row>
    <row r="95" spans="1:11" x14ac:dyDescent="0.2">
      <c r="A95" s="14" t="s">
        <v>79</v>
      </c>
      <c r="B95" s="2">
        <v>46736.511972998866</v>
      </c>
      <c r="C95" s="2">
        <v>-461.96889570297935</v>
      </c>
      <c r="D95" s="2">
        <v>406</v>
      </c>
      <c r="E95" s="2">
        <v>668</v>
      </c>
      <c r="F95" s="2">
        <v>-262</v>
      </c>
      <c r="G95" s="2">
        <v>-199.96889570297935</v>
      </c>
      <c r="H95" s="10">
        <f>B95/$B$15</f>
        <v>0.82070191534231607</v>
      </c>
    </row>
    <row r="96" spans="1:11" x14ac:dyDescent="0.2">
      <c r="A96" s="14" t="s">
        <v>80</v>
      </c>
      <c r="B96" s="2">
        <v>46899.557900434258</v>
      </c>
      <c r="C96" s="2">
        <v>200.80470315636921</v>
      </c>
      <c r="D96" s="2">
        <v>413</v>
      </c>
      <c r="E96" s="2">
        <v>777</v>
      </c>
      <c r="F96" s="2">
        <v>-364</v>
      </c>
      <c r="G96" s="2">
        <v>564.80470315636921</v>
      </c>
      <c r="H96" s="10">
        <f>B96/$B$16</f>
        <v>0.81421430010649554</v>
      </c>
    </row>
    <row r="97" spans="1:11" x14ac:dyDescent="0.2">
      <c r="A97" s="15" t="s">
        <v>74</v>
      </c>
      <c r="B97" s="7">
        <v>47206</v>
      </c>
      <c r="C97" s="7">
        <f>B97-B96</f>
        <v>306.44209956574196</v>
      </c>
      <c r="D97" s="7">
        <v>308</v>
      </c>
      <c r="E97" s="7">
        <v>384</v>
      </c>
      <c r="F97" s="7">
        <f>D97-E97</f>
        <v>-76</v>
      </c>
      <c r="G97" s="7">
        <f>C97-F97</f>
        <v>382.44209956574196</v>
      </c>
      <c r="H97" s="16">
        <f>B97/$B$17</f>
        <v>0.80958301110666742</v>
      </c>
      <c r="J97" s="38"/>
      <c r="K97" s="38"/>
    </row>
    <row r="98" spans="1:11" x14ac:dyDescent="0.2">
      <c r="A98" s="12" t="s">
        <v>95</v>
      </c>
      <c r="H98" s="10"/>
      <c r="J98" s="38"/>
    </row>
    <row r="99" spans="1:11" x14ac:dyDescent="0.2">
      <c r="A99" s="17" t="s">
        <v>96</v>
      </c>
      <c r="B99" s="2">
        <v>925</v>
      </c>
      <c r="H99" s="10">
        <f>B99/$B$6</f>
        <v>1.8269439671347594E-2</v>
      </c>
    </row>
    <row r="100" spans="1:11" x14ac:dyDescent="0.2">
      <c r="A100" s="14" t="s">
        <v>81</v>
      </c>
      <c r="B100" s="2">
        <v>940.85872618411588</v>
      </c>
      <c r="C100" s="2">
        <f>B100-B99</f>
        <v>15.858726184115881</v>
      </c>
      <c r="D100" s="2">
        <v>3</v>
      </c>
      <c r="E100" s="2">
        <v>2</v>
      </c>
      <c r="F100" s="2">
        <f>D100-E100</f>
        <v>1</v>
      </c>
      <c r="G100" s="2">
        <f>C100-F100</f>
        <v>14.858726184115881</v>
      </c>
      <c r="H100" s="10">
        <f>B100/$B$7</f>
        <v>1.8461966292220008E-2</v>
      </c>
    </row>
    <row r="101" spans="1:11" x14ac:dyDescent="0.2">
      <c r="A101" s="14" t="s">
        <v>82</v>
      </c>
      <c r="B101" s="2">
        <v>1019.5398807480793</v>
      </c>
      <c r="C101" s="2">
        <v>76.980277033298762</v>
      </c>
      <c r="D101" s="2">
        <v>10</v>
      </c>
      <c r="E101" s="2">
        <v>17</v>
      </c>
      <c r="F101" s="2">
        <v>-7</v>
      </c>
      <c r="G101" s="2">
        <v>83.980277033298762</v>
      </c>
      <c r="H101" s="10">
        <f>B101/$B$8</f>
        <v>1.9217746376160735E-2</v>
      </c>
    </row>
    <row r="102" spans="1:11" x14ac:dyDescent="0.2">
      <c r="A102" s="14" t="s">
        <v>83</v>
      </c>
      <c r="B102" s="2">
        <v>1086.5311431683963</v>
      </c>
      <c r="C102" s="2">
        <v>68.808591013656496</v>
      </c>
      <c r="D102" s="2">
        <v>11</v>
      </c>
      <c r="E102" s="2">
        <v>21</v>
      </c>
      <c r="F102" s="2">
        <v>-10</v>
      </c>
      <c r="G102" s="2">
        <v>78.808591013656496</v>
      </c>
      <c r="H102" s="10">
        <f>B102/$B$9</f>
        <v>1.995136053119588E-2</v>
      </c>
    </row>
    <row r="103" spans="1:11" x14ac:dyDescent="0.2">
      <c r="A103" s="14" t="s">
        <v>84</v>
      </c>
      <c r="B103" s="2">
        <v>1146.4466125987383</v>
      </c>
      <c r="C103" s="2">
        <v>59.490075274874016</v>
      </c>
      <c r="D103" s="2">
        <v>14</v>
      </c>
      <c r="E103" s="2">
        <v>21</v>
      </c>
      <c r="F103" s="2">
        <v>-7</v>
      </c>
      <c r="G103" s="2">
        <v>66.490075274874016</v>
      </c>
      <c r="H103" s="10">
        <f>B103/$B$10</f>
        <v>2.0663769805856748E-2</v>
      </c>
    </row>
    <row r="104" spans="1:11" x14ac:dyDescent="0.2">
      <c r="A104" s="14" t="s">
        <v>75</v>
      </c>
      <c r="B104" s="2">
        <v>1197.4669304190907</v>
      </c>
      <c r="C104" s="2">
        <v>51.225670847553374</v>
      </c>
      <c r="D104" s="2">
        <v>17</v>
      </c>
      <c r="E104" s="2">
        <v>18</v>
      </c>
      <c r="F104" s="2">
        <v>-1</v>
      </c>
      <c r="G104" s="2">
        <v>52.225670847553374</v>
      </c>
      <c r="H104" s="10">
        <f>B104/$B$11</f>
        <v>2.1355880482577593E-2</v>
      </c>
    </row>
    <row r="105" spans="1:11" x14ac:dyDescent="0.2">
      <c r="A105" s="14" t="s">
        <v>76</v>
      </c>
      <c r="B105" s="2">
        <v>1247.4766689366886</v>
      </c>
      <c r="C105" s="2">
        <v>48.750917426365504</v>
      </c>
      <c r="D105" s="2">
        <v>15</v>
      </c>
      <c r="E105" s="2">
        <v>25</v>
      </c>
      <c r="F105" s="2">
        <v>-10</v>
      </c>
      <c r="G105" s="2">
        <v>58.750917426365504</v>
      </c>
      <c r="H105" s="10">
        <f>B105/$B$12</f>
        <v>2.2028547924010041E-2</v>
      </c>
    </row>
    <row r="106" spans="1:11" x14ac:dyDescent="0.2">
      <c r="A106" s="14" t="s">
        <v>77</v>
      </c>
      <c r="B106" s="2">
        <v>1284.832067165594</v>
      </c>
      <c r="C106" s="2">
        <v>37.018221142240463</v>
      </c>
      <c r="D106" s="2">
        <v>17</v>
      </c>
      <c r="E106" s="2">
        <v>15</v>
      </c>
      <c r="F106" s="2">
        <v>2</v>
      </c>
      <c r="G106" s="2">
        <v>35.018221142240463</v>
      </c>
      <c r="H106" s="10">
        <f>B106/$B$13</f>
        <v>2.2682580099667997E-2</v>
      </c>
    </row>
    <row r="107" spans="1:11" x14ac:dyDescent="0.2">
      <c r="A107" s="14" t="s">
        <v>78</v>
      </c>
      <c r="B107" s="2">
        <v>1329.7745141995119</v>
      </c>
      <c r="C107" s="2">
        <v>45.334193296892636</v>
      </c>
      <c r="D107" s="2">
        <v>13</v>
      </c>
      <c r="E107" s="2">
        <v>14</v>
      </c>
      <c r="F107" s="2">
        <v>-1</v>
      </c>
      <c r="G107" s="2">
        <v>46.334193296892636</v>
      </c>
      <c r="H107" s="10">
        <f>B107/$B$14</f>
        <v>2.3318740823475469E-2</v>
      </c>
    </row>
    <row r="108" spans="1:11" x14ac:dyDescent="0.2">
      <c r="A108" s="14" t="s">
        <v>79</v>
      </c>
      <c r="B108" s="2">
        <v>1363.1832046864488</v>
      </c>
      <c r="C108" s="2">
        <v>32.889903370061347</v>
      </c>
      <c r="D108" s="2">
        <v>11</v>
      </c>
      <c r="E108" s="2">
        <v>17</v>
      </c>
      <c r="F108" s="2">
        <v>-6</v>
      </c>
      <c r="G108" s="2">
        <v>38.889903370061347</v>
      </c>
      <c r="H108" s="10">
        <f>B108/$B$15</f>
        <v>2.3937752729493195E-2</v>
      </c>
    </row>
    <row r="109" spans="1:11" x14ac:dyDescent="0.2">
      <c r="A109" s="14" t="s">
        <v>80</v>
      </c>
      <c r="B109" s="2">
        <v>1413.545820887419</v>
      </c>
      <c r="C109" s="2">
        <v>51.463150279246065</v>
      </c>
      <c r="D109" s="2">
        <v>11</v>
      </c>
      <c r="E109" s="2">
        <v>22</v>
      </c>
      <c r="F109" s="2">
        <v>-11</v>
      </c>
      <c r="G109" s="2">
        <v>62.463150279246065</v>
      </c>
      <c r="H109" s="10">
        <f>B109/$B$16</f>
        <v>2.4540300010198066E-2</v>
      </c>
    </row>
    <row r="110" spans="1:11" x14ac:dyDescent="0.2">
      <c r="A110" s="15" t="s">
        <v>74</v>
      </c>
      <c r="B110" s="7">
        <v>1456</v>
      </c>
      <c r="C110" s="7">
        <f>B110-B109</f>
        <v>42.45417911258096</v>
      </c>
      <c r="D110" s="7">
        <v>4</v>
      </c>
      <c r="E110" s="7">
        <v>12</v>
      </c>
      <c r="F110" s="7">
        <f>D110-E110</f>
        <v>-8</v>
      </c>
      <c r="G110" s="7">
        <f>C110-F110</f>
        <v>50.45417911258096</v>
      </c>
      <c r="H110" s="16">
        <f>B110/$B$17</f>
        <v>2.497040342692259E-2</v>
      </c>
      <c r="I110" s="38"/>
      <c r="K110" s="38"/>
    </row>
    <row r="111" spans="1:11" x14ac:dyDescent="0.2">
      <c r="A111" s="23"/>
      <c r="B111" s="24"/>
      <c r="C111" s="24"/>
      <c r="D111" s="24"/>
      <c r="E111" s="24"/>
      <c r="F111" s="24"/>
      <c r="G111" s="24"/>
      <c r="H111" s="22"/>
    </row>
    <row r="112" spans="1:11" x14ac:dyDescent="0.2">
      <c r="A112" s="1"/>
    </row>
    <row r="113" spans="1:11" x14ac:dyDescent="0.2">
      <c r="A113" s="12" t="s">
        <v>98</v>
      </c>
      <c r="H113" s="10"/>
    </row>
    <row r="114" spans="1:11" x14ac:dyDescent="0.2">
      <c r="A114" s="9" t="s">
        <v>97</v>
      </c>
      <c r="B114" s="2">
        <v>999</v>
      </c>
      <c r="H114" s="10">
        <f>B114/$B$6</f>
        <v>1.9730994845055402E-2</v>
      </c>
    </row>
    <row r="115" spans="1:11" x14ac:dyDescent="0.2">
      <c r="A115" s="14" t="s">
        <v>81</v>
      </c>
      <c r="B115" s="2">
        <v>1030.5143927379927</v>
      </c>
      <c r="C115" s="2">
        <f>B115-B114</f>
        <v>31.514392737992694</v>
      </c>
      <c r="D115" s="2">
        <v>5</v>
      </c>
      <c r="E115" s="2">
        <v>0</v>
      </c>
      <c r="F115" s="2">
        <f>D115-E115</f>
        <v>5</v>
      </c>
      <c r="G115" s="2">
        <f>C115-F115</f>
        <v>26.514392737992694</v>
      </c>
      <c r="H115" s="10">
        <f>B115/$B$7</f>
        <v>2.0221231363329401E-2</v>
      </c>
    </row>
    <row r="116" spans="1:11" x14ac:dyDescent="0.2">
      <c r="A116" s="14" t="s">
        <v>82</v>
      </c>
      <c r="B116" s="2">
        <v>1174.873553319514</v>
      </c>
      <c r="C116" s="2">
        <v>142.43917751035451</v>
      </c>
      <c r="D116" s="2">
        <v>20</v>
      </c>
      <c r="E116" s="2">
        <v>7</v>
      </c>
      <c r="F116" s="2">
        <v>13</v>
      </c>
      <c r="G116" s="2">
        <v>129.43917751035451</v>
      </c>
      <c r="H116" s="10">
        <f>B116/$B$8</f>
        <v>2.2145697680002904E-2</v>
      </c>
    </row>
    <row r="117" spans="1:11" x14ac:dyDescent="0.2">
      <c r="A117" s="14" t="s">
        <v>83</v>
      </c>
      <c r="B117" s="2">
        <v>1307.7632974536057</v>
      </c>
      <c r="C117" s="2">
        <v>135.02588302377512</v>
      </c>
      <c r="D117" s="2">
        <v>27</v>
      </c>
      <c r="E117" s="2">
        <v>6</v>
      </c>
      <c r="F117" s="2">
        <v>21</v>
      </c>
      <c r="G117" s="2">
        <v>114.02588302377512</v>
      </c>
      <c r="H117" s="10">
        <f>B117/$B$9</f>
        <v>2.4013722203007876E-2</v>
      </c>
    </row>
    <row r="118" spans="1:11" x14ac:dyDescent="0.2">
      <c r="A118" s="14" t="s">
        <v>84</v>
      </c>
      <c r="B118" s="2">
        <v>1432.9495131553654</v>
      </c>
      <c r="C118" s="2">
        <v>124.69238038095818</v>
      </c>
      <c r="D118" s="2">
        <v>10</v>
      </c>
      <c r="E118" s="2">
        <v>8</v>
      </c>
      <c r="F118" s="2">
        <v>2</v>
      </c>
      <c r="G118" s="2">
        <v>122.69238038095818</v>
      </c>
      <c r="H118" s="10">
        <f>B118/$B$10</f>
        <v>2.5827752080088053E-2</v>
      </c>
    </row>
    <row r="119" spans="1:11" x14ac:dyDescent="0.2">
      <c r="A119" s="14" t="s">
        <v>75</v>
      </c>
      <c r="B119" s="2">
        <v>1547.0318071973015</v>
      </c>
      <c r="C119" s="2">
        <v>114.36408941259288</v>
      </c>
      <c r="D119" s="2">
        <v>24</v>
      </c>
      <c r="E119" s="2">
        <v>10</v>
      </c>
      <c r="F119" s="2">
        <v>14</v>
      </c>
      <c r="G119" s="2">
        <v>100.36408941259288</v>
      </c>
      <c r="H119" s="10">
        <f>B119/$B$11</f>
        <v>2.7590095006372196E-2</v>
      </c>
    </row>
    <row r="120" spans="1:11" x14ac:dyDescent="0.2">
      <c r="A120" s="14" t="s">
        <v>76</v>
      </c>
      <c r="B120" s="2">
        <v>1659.4248703099531</v>
      </c>
      <c r="C120" s="2">
        <v>110.7414525819222</v>
      </c>
      <c r="D120" s="2">
        <v>26</v>
      </c>
      <c r="E120" s="2">
        <v>12</v>
      </c>
      <c r="F120" s="2">
        <v>14</v>
      </c>
      <c r="G120" s="2">
        <v>96.741452581922204</v>
      </c>
      <c r="H120" s="10">
        <f>B120/$B$12</f>
        <v>2.9302929018363996E-2</v>
      </c>
    </row>
    <row r="121" spans="1:11" x14ac:dyDescent="0.2">
      <c r="A121" s="14" t="s">
        <v>77</v>
      </c>
      <c r="B121" s="2">
        <v>1754.1690351302909</v>
      </c>
      <c r="C121" s="2">
        <v>94.260646986034999</v>
      </c>
      <c r="D121" s="2">
        <v>22</v>
      </c>
      <c r="E121" s="2">
        <v>12</v>
      </c>
      <c r="F121" s="2">
        <v>10</v>
      </c>
      <c r="G121" s="2">
        <v>84.260646986034999</v>
      </c>
      <c r="H121" s="10">
        <f>B121/$B$13</f>
        <v>3.0968311473947654E-2</v>
      </c>
    </row>
    <row r="122" spans="1:11" x14ac:dyDescent="0.2">
      <c r="A122" s="14" t="s">
        <v>78</v>
      </c>
      <c r="B122" s="2">
        <v>1858.3739687563213</v>
      </c>
      <c r="C122" s="2">
        <v>104.72024646118143</v>
      </c>
      <c r="D122" s="2">
        <v>29</v>
      </c>
      <c r="E122" s="2">
        <v>4</v>
      </c>
      <c r="F122" s="2">
        <v>25</v>
      </c>
      <c r="G122" s="2">
        <v>79.720246461181432</v>
      </c>
      <c r="H122" s="10">
        <f>B122/$B$14</f>
        <v>3.2588187296256475E-2</v>
      </c>
    </row>
    <row r="123" spans="1:11" x14ac:dyDescent="0.2">
      <c r="A123" s="14" t="s">
        <v>79</v>
      </c>
      <c r="B123" s="2">
        <v>1945.5598903817174</v>
      </c>
      <c r="C123" s="2">
        <v>86.427487857208462</v>
      </c>
      <c r="D123" s="2">
        <v>30</v>
      </c>
      <c r="E123" s="2">
        <v>11</v>
      </c>
      <c r="F123" s="2">
        <v>19</v>
      </c>
      <c r="G123" s="2">
        <v>67.427487857208462</v>
      </c>
      <c r="H123" s="10">
        <f>B123/$B$15</f>
        <v>3.4164396550858123E-2</v>
      </c>
    </row>
    <row r="124" spans="1:11" x14ac:dyDescent="0.2">
      <c r="A124" s="14" t="s">
        <v>80</v>
      </c>
      <c r="B124" s="2">
        <v>2056.2797483766831</v>
      </c>
      <c r="C124" s="2">
        <v>112.28988595143733</v>
      </c>
      <c r="D124" s="2">
        <v>26</v>
      </c>
      <c r="E124" s="2">
        <v>10</v>
      </c>
      <c r="F124" s="2">
        <v>16</v>
      </c>
      <c r="G124" s="2">
        <v>96.289885951437327</v>
      </c>
      <c r="H124" s="10">
        <f>B124/$B$16</f>
        <v>3.5698681418320562E-2</v>
      </c>
    </row>
    <row r="125" spans="1:11" x14ac:dyDescent="0.2">
      <c r="A125" s="15" t="s">
        <v>74</v>
      </c>
      <c r="B125" s="7">
        <v>2152</v>
      </c>
      <c r="C125" s="7">
        <f>B125-B124</f>
        <v>95.720251623316926</v>
      </c>
      <c r="D125" s="7">
        <v>26</v>
      </c>
      <c r="E125" s="7">
        <v>7</v>
      </c>
      <c r="F125" s="7">
        <f>D125-E125</f>
        <v>19</v>
      </c>
      <c r="G125" s="7">
        <f>C125-F125</f>
        <v>76.720251623316926</v>
      </c>
      <c r="H125" s="16">
        <f>B125/$B$17</f>
        <v>3.6906805065066904E-2</v>
      </c>
      <c r="J125" s="38"/>
      <c r="K125" s="38"/>
    </row>
    <row r="126" spans="1:11" x14ac:dyDescent="0.2">
      <c r="A126" s="12" t="s">
        <v>99</v>
      </c>
      <c r="H126" s="10"/>
    </row>
    <row r="127" spans="1:11" x14ac:dyDescent="0.2">
      <c r="A127" s="9" t="s">
        <v>100</v>
      </c>
      <c r="B127" s="2">
        <v>431</v>
      </c>
      <c r="H127" s="10">
        <f>B127/$B$6</f>
        <v>8.5125713495684454E-3</v>
      </c>
      <c r="I127" s="38"/>
    </row>
    <row r="128" spans="1:11" x14ac:dyDescent="0.2">
      <c r="A128" s="14" t="s">
        <v>81</v>
      </c>
      <c r="B128" s="2">
        <v>443.64618331131959</v>
      </c>
      <c r="C128" s="2">
        <f>B128-B127</f>
        <v>12.646183311319589</v>
      </c>
      <c r="D128" s="2">
        <v>1</v>
      </c>
      <c r="E128" s="2">
        <v>0</v>
      </c>
      <c r="F128" s="2">
        <f>D128-E128</f>
        <v>1</v>
      </c>
      <c r="G128" s="2">
        <f>C128-F128</f>
        <v>11.646183311319589</v>
      </c>
      <c r="H128" s="10">
        <f>B128/$B$7</f>
        <v>8.7054311705058608E-3</v>
      </c>
    </row>
    <row r="129" spans="1:12" x14ac:dyDescent="0.2">
      <c r="A129" s="14" t="s">
        <v>82</v>
      </c>
      <c r="B129" s="2">
        <v>502.00557180461533</v>
      </c>
      <c r="C129" s="2">
        <v>57.536531107273845</v>
      </c>
      <c r="D129" s="2">
        <v>5</v>
      </c>
      <c r="E129" s="2">
        <v>1</v>
      </c>
      <c r="F129" s="2">
        <v>4</v>
      </c>
      <c r="G129" s="2">
        <v>53.536531107273845</v>
      </c>
      <c r="H129" s="10">
        <f>B129/$B$8</f>
        <v>9.4625192604353339E-3</v>
      </c>
    </row>
    <row r="130" spans="1:12" x14ac:dyDescent="0.2">
      <c r="A130" s="14" t="s">
        <v>83</v>
      </c>
      <c r="B130" s="2">
        <v>555.34037321997721</v>
      </c>
      <c r="C130" s="2">
        <v>54.244945942346078</v>
      </c>
      <c r="D130" s="2">
        <v>5</v>
      </c>
      <c r="E130" s="2">
        <v>4</v>
      </c>
      <c r="F130" s="2">
        <v>1</v>
      </c>
      <c r="G130" s="2">
        <v>53.244945942346078</v>
      </c>
      <c r="H130" s="10">
        <f>B130/$B$9</f>
        <v>1.0197403059548969E-2</v>
      </c>
    </row>
    <row r="131" spans="1:12" x14ac:dyDescent="0.2">
      <c r="A131" s="14" t="s">
        <v>84</v>
      </c>
      <c r="B131" s="2">
        <v>605.35570315948621</v>
      </c>
      <c r="C131" s="2">
        <v>49.804546274380527</v>
      </c>
      <c r="D131" s="2">
        <v>6</v>
      </c>
      <c r="E131" s="2">
        <v>1</v>
      </c>
      <c r="F131" s="2">
        <v>5</v>
      </c>
      <c r="G131" s="2">
        <v>44.804546274380527</v>
      </c>
      <c r="H131" s="10">
        <f>B131/$B$10</f>
        <v>1.0911045279636024E-2</v>
      </c>
    </row>
    <row r="132" spans="1:12" x14ac:dyDescent="0.2">
      <c r="A132" s="14" t="s">
        <v>75</v>
      </c>
      <c r="B132" s="2">
        <v>650.6793246815281</v>
      </c>
      <c r="C132" s="2">
        <v>45.441233567333825</v>
      </c>
      <c r="D132" s="2">
        <v>5</v>
      </c>
      <c r="E132" s="2">
        <v>0</v>
      </c>
      <c r="F132" s="2">
        <v>5</v>
      </c>
      <c r="G132" s="2">
        <v>40.441233567333825</v>
      </c>
      <c r="H132" s="10">
        <f>B132/$B$11</f>
        <v>1.1604353771606651E-2</v>
      </c>
    </row>
    <row r="133" spans="1:12" x14ac:dyDescent="0.2">
      <c r="A133" s="14" t="s">
        <v>76</v>
      </c>
      <c r="B133" s="2">
        <v>695.31363798236225</v>
      </c>
      <c r="C133" s="2">
        <v>43.941045833875251</v>
      </c>
      <c r="D133" s="2">
        <v>7</v>
      </c>
      <c r="E133" s="2">
        <v>1</v>
      </c>
      <c r="F133" s="2">
        <v>6</v>
      </c>
      <c r="G133" s="2">
        <v>37.941045833875251</v>
      </c>
      <c r="H133" s="10">
        <f>B133/$B$12</f>
        <v>1.2278185378463044E-2</v>
      </c>
    </row>
    <row r="134" spans="1:12" x14ac:dyDescent="0.2">
      <c r="A134" s="14" t="s">
        <v>77</v>
      </c>
      <c r="B134" s="2">
        <v>732.59664726809865</v>
      </c>
      <c r="C134" s="2">
        <v>37.082287470496226</v>
      </c>
      <c r="D134" s="2">
        <v>9</v>
      </c>
      <c r="E134" s="2">
        <v>3</v>
      </c>
      <c r="F134" s="2">
        <v>6</v>
      </c>
      <c r="G134" s="2">
        <v>31.082287470496226</v>
      </c>
      <c r="H134" s="10">
        <f>B134/$B$13</f>
        <v>1.2933349468047783E-2</v>
      </c>
      <c r="I134" s="38"/>
    </row>
    <row r="135" spans="1:12" x14ac:dyDescent="0.2">
      <c r="A135" s="14" t="s">
        <v>78</v>
      </c>
      <c r="B135" s="2">
        <v>773.87767293368358</v>
      </c>
      <c r="C135" s="2">
        <v>41.497257151597978</v>
      </c>
      <c r="D135" s="2">
        <v>8</v>
      </c>
      <c r="E135" s="2">
        <v>4</v>
      </c>
      <c r="F135" s="2">
        <v>4</v>
      </c>
      <c r="G135" s="2">
        <v>37.497257151597978</v>
      </c>
      <c r="H135" s="10">
        <f>B135/$B$14</f>
        <v>1.3570611176194783E-2</v>
      </c>
    </row>
    <row r="136" spans="1:12" x14ac:dyDescent="0.2">
      <c r="A136" s="14" t="s">
        <v>79</v>
      </c>
      <c r="B136" s="2">
        <v>808.11747329099592</v>
      </c>
      <c r="C136" s="2">
        <v>33.925673611675847</v>
      </c>
      <c r="D136" s="2">
        <v>8</v>
      </c>
      <c r="E136" s="2">
        <v>4</v>
      </c>
      <c r="F136" s="2">
        <v>4</v>
      </c>
      <c r="G136" s="2">
        <v>29.925673611675847</v>
      </c>
      <c r="H136" s="10">
        <f>B136/$B$15</f>
        <v>1.4190694387605949E-2</v>
      </c>
    </row>
    <row r="137" spans="1:12" x14ac:dyDescent="0.2">
      <c r="A137" s="14" t="s">
        <v>80</v>
      </c>
      <c r="B137" s="2">
        <v>852.16558026736948</v>
      </c>
      <c r="C137" s="2">
        <v>44.70027532811207</v>
      </c>
      <c r="D137" s="2">
        <v>8</v>
      </c>
      <c r="E137" s="2">
        <v>3</v>
      </c>
      <c r="F137" s="2">
        <v>5</v>
      </c>
      <c r="G137" s="2">
        <v>39.70027532811207</v>
      </c>
      <c r="H137" s="10">
        <f>B137/$B$16</f>
        <v>1.4794284478869628E-2</v>
      </c>
    </row>
    <row r="138" spans="1:12" ht="12" thickBot="1" x14ac:dyDescent="0.25">
      <c r="A138" s="11" t="s">
        <v>74</v>
      </c>
      <c r="B138" s="5">
        <v>891</v>
      </c>
      <c r="C138" s="5">
        <f>B138-B137</f>
        <v>38.834419732630522</v>
      </c>
      <c r="D138" s="5">
        <v>12</v>
      </c>
      <c r="E138" s="5">
        <v>0</v>
      </c>
      <c r="F138" s="5">
        <f>D138-E138</f>
        <v>12</v>
      </c>
      <c r="G138" s="5">
        <f>C138-F138</f>
        <v>26.834419732630522</v>
      </c>
      <c r="H138" s="8">
        <f>B138/$B$17</f>
        <v>1.5280652097107161E-2</v>
      </c>
      <c r="I138" s="39"/>
      <c r="J138" s="38"/>
      <c r="L138" s="38"/>
    </row>
  </sheetData>
  <mergeCells count="1">
    <mergeCell ref="A1:H2"/>
  </mergeCells>
  <phoneticPr fontId="0" type="noConversion"/>
  <pageMargins left="0.75" right="0.75" top="1" bottom="1" header="0.5" footer="0.5"/>
  <pageSetup orientation="portrait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8"/>
  <sheetViews>
    <sheetView workbookViewId="0">
      <selection activeCell="L1" sqref="L1:L65536"/>
    </sheetView>
  </sheetViews>
  <sheetFormatPr defaultRowHeight="11.25" x14ac:dyDescent="0.2"/>
  <cols>
    <col min="1" max="1" width="25.7109375" style="2" customWidth="1"/>
    <col min="2" max="3" width="9.7109375" style="2" customWidth="1"/>
    <col min="4" max="5" width="8.42578125" style="2" customWidth="1"/>
    <col min="6" max="7" width="9.7109375" style="2" customWidth="1"/>
    <col min="8" max="8" width="7.7109375" style="6" customWidth="1"/>
    <col min="9" max="16384" width="9.140625" style="2"/>
  </cols>
  <sheetData>
    <row r="1" spans="1:8" ht="12.75" customHeight="1" x14ac:dyDescent="0.2">
      <c r="A1" s="40" t="s">
        <v>87</v>
      </c>
      <c r="B1" s="41"/>
      <c r="C1" s="41"/>
      <c r="D1" s="41"/>
      <c r="E1" s="41"/>
      <c r="F1" s="41"/>
      <c r="G1" s="41"/>
      <c r="H1" s="42"/>
    </row>
    <row r="2" spans="1:8" ht="12.75" customHeight="1" thickBot="1" x14ac:dyDescent="0.25">
      <c r="A2" s="43"/>
      <c r="B2" s="44"/>
      <c r="C2" s="44"/>
      <c r="D2" s="44"/>
      <c r="E2" s="44"/>
      <c r="F2" s="44"/>
      <c r="G2" s="44"/>
      <c r="H2" s="45"/>
    </row>
    <row r="3" spans="1:8" x14ac:dyDescent="0.2">
      <c r="A3" s="9" t="s">
        <v>22</v>
      </c>
      <c r="C3" s="1" t="s">
        <v>62</v>
      </c>
      <c r="D3" s="3"/>
      <c r="E3" s="3"/>
      <c r="F3" s="1" t="s">
        <v>66</v>
      </c>
      <c r="G3" s="3" t="s">
        <v>68</v>
      </c>
      <c r="H3" s="19" t="s">
        <v>71</v>
      </c>
    </row>
    <row r="4" spans="1:8" ht="12" thickBot="1" x14ac:dyDescent="0.25">
      <c r="A4" s="18" t="s">
        <v>88</v>
      </c>
      <c r="B4" s="5" t="s">
        <v>64</v>
      </c>
      <c r="C4" s="4" t="s">
        <v>63</v>
      </c>
      <c r="D4" s="4" t="s">
        <v>65</v>
      </c>
      <c r="E4" s="4" t="s">
        <v>70</v>
      </c>
      <c r="F4" s="4" t="s">
        <v>67</v>
      </c>
      <c r="G4" s="5" t="s">
        <v>69</v>
      </c>
      <c r="H4" s="20" t="s">
        <v>72</v>
      </c>
    </row>
    <row r="5" spans="1:8" x14ac:dyDescent="0.2">
      <c r="A5" s="12" t="s">
        <v>2</v>
      </c>
      <c r="H5" s="10"/>
    </row>
    <row r="6" spans="1:8" x14ac:dyDescent="0.2">
      <c r="A6" s="13" t="s">
        <v>73</v>
      </c>
      <c r="B6" s="2">
        <f t="shared" ref="B6:B17" si="0">B32+B45+B60+B73+B86+B99+B114+B127</f>
        <v>27598</v>
      </c>
      <c r="H6" s="10"/>
    </row>
    <row r="7" spans="1:8" x14ac:dyDescent="0.2">
      <c r="A7" s="14" t="s">
        <v>81</v>
      </c>
      <c r="B7" s="2">
        <f t="shared" si="0"/>
        <v>27693</v>
      </c>
      <c r="C7" s="2">
        <f t="shared" ref="C7:G17" si="1">C33+C46+C61+C74+C87+C100+C115+C128</f>
        <v>94.999999999999147</v>
      </c>
      <c r="D7" s="2">
        <f t="shared" si="1"/>
        <v>86</v>
      </c>
      <c r="E7" s="2">
        <f t="shared" si="1"/>
        <v>44</v>
      </c>
      <c r="F7" s="2">
        <f t="shared" si="1"/>
        <v>42</v>
      </c>
      <c r="G7" s="2">
        <f t="shared" si="1"/>
        <v>52.999999999999147</v>
      </c>
      <c r="H7" s="10"/>
    </row>
    <row r="8" spans="1:8" x14ac:dyDescent="0.2">
      <c r="A8" s="14" t="s">
        <v>82</v>
      </c>
      <c r="B8" s="2">
        <f t="shared" si="0"/>
        <v>28217.000000000004</v>
      </c>
      <c r="C8" s="2">
        <f t="shared" si="1"/>
        <v>499.99999999999403</v>
      </c>
      <c r="D8" s="2">
        <f t="shared" si="1"/>
        <v>345</v>
      </c>
      <c r="E8" s="2">
        <f t="shared" si="1"/>
        <v>149</v>
      </c>
      <c r="F8" s="2">
        <f t="shared" si="1"/>
        <v>196</v>
      </c>
      <c r="G8" s="2">
        <f t="shared" si="1"/>
        <v>303.99999999999403</v>
      </c>
      <c r="H8" s="10"/>
    </row>
    <row r="9" spans="1:8" x14ac:dyDescent="0.2">
      <c r="A9" s="14" t="s">
        <v>83</v>
      </c>
      <c r="B9" s="2">
        <f t="shared" si="0"/>
        <v>28417.999999999996</v>
      </c>
      <c r="C9" s="2">
        <f t="shared" si="1"/>
        <v>200.00000000000091</v>
      </c>
      <c r="D9" s="2">
        <f t="shared" si="1"/>
        <v>315</v>
      </c>
      <c r="E9" s="2">
        <f t="shared" si="1"/>
        <v>175</v>
      </c>
      <c r="F9" s="2">
        <f t="shared" si="1"/>
        <v>140</v>
      </c>
      <c r="G9" s="2">
        <f t="shared" si="1"/>
        <v>60.000000000000909</v>
      </c>
      <c r="H9" s="10"/>
    </row>
    <row r="10" spans="1:8" x14ac:dyDescent="0.2">
      <c r="A10" s="14" t="s">
        <v>84</v>
      </c>
      <c r="B10" s="2">
        <f t="shared" si="0"/>
        <v>28743.000000000004</v>
      </c>
      <c r="C10" s="2">
        <f t="shared" si="1"/>
        <v>350.00000000000188</v>
      </c>
      <c r="D10" s="2">
        <f t="shared" si="1"/>
        <v>309</v>
      </c>
      <c r="E10" s="2">
        <f t="shared" si="1"/>
        <v>162</v>
      </c>
      <c r="F10" s="2">
        <f t="shared" si="1"/>
        <v>147</v>
      </c>
      <c r="G10" s="2">
        <f t="shared" si="1"/>
        <v>203.00000000000185</v>
      </c>
      <c r="H10" s="10"/>
    </row>
    <row r="11" spans="1:8" x14ac:dyDescent="0.2">
      <c r="A11" s="14" t="s">
        <v>75</v>
      </c>
      <c r="B11" s="2">
        <f t="shared" si="0"/>
        <v>28694.000000000004</v>
      </c>
      <c r="C11" s="2">
        <f t="shared" si="1"/>
        <v>-49.999999999994209</v>
      </c>
      <c r="D11" s="2">
        <f t="shared" si="1"/>
        <v>323</v>
      </c>
      <c r="E11" s="2">
        <f t="shared" si="1"/>
        <v>185</v>
      </c>
      <c r="F11" s="2">
        <f t="shared" si="1"/>
        <v>138</v>
      </c>
      <c r="G11" s="2">
        <f t="shared" si="1"/>
        <v>-187.9999999999942</v>
      </c>
      <c r="H11" s="10"/>
    </row>
    <row r="12" spans="1:8" x14ac:dyDescent="0.2">
      <c r="A12" s="14" t="s">
        <v>76</v>
      </c>
      <c r="B12" s="2">
        <f t="shared" si="0"/>
        <v>28891</v>
      </c>
      <c r="C12" s="2">
        <f t="shared" si="1"/>
        <v>199.99999999999281</v>
      </c>
      <c r="D12" s="2">
        <f t="shared" si="1"/>
        <v>301</v>
      </c>
      <c r="E12" s="2">
        <f t="shared" si="1"/>
        <v>141</v>
      </c>
      <c r="F12" s="2">
        <f t="shared" si="1"/>
        <v>160</v>
      </c>
      <c r="G12" s="2">
        <f t="shared" si="1"/>
        <v>39.999999999992795</v>
      </c>
      <c r="H12" s="10"/>
    </row>
    <row r="13" spans="1:8" x14ac:dyDescent="0.2">
      <c r="A13" s="14" t="s">
        <v>77</v>
      </c>
      <c r="B13" s="2">
        <f t="shared" si="0"/>
        <v>32297.999999999996</v>
      </c>
      <c r="C13" s="2">
        <f t="shared" si="1"/>
        <v>3400.000000000005</v>
      </c>
      <c r="D13" s="2">
        <f t="shared" si="1"/>
        <v>296</v>
      </c>
      <c r="E13" s="2">
        <f t="shared" si="1"/>
        <v>184</v>
      </c>
      <c r="F13" s="2">
        <f t="shared" si="1"/>
        <v>112</v>
      </c>
      <c r="G13" s="2">
        <f t="shared" si="1"/>
        <v>3288.000000000005</v>
      </c>
      <c r="H13" s="10"/>
    </row>
    <row r="14" spans="1:8" x14ac:dyDescent="0.2">
      <c r="A14" s="14" t="s">
        <v>78</v>
      </c>
      <c r="B14" s="2">
        <f t="shared" si="0"/>
        <v>34029.000000000007</v>
      </c>
      <c r="C14" s="2">
        <f t="shared" si="1"/>
        <v>1750.0000000000014</v>
      </c>
      <c r="D14" s="2">
        <f t="shared" si="1"/>
        <v>309</v>
      </c>
      <c r="E14" s="2">
        <f t="shared" si="1"/>
        <v>184</v>
      </c>
      <c r="F14" s="2">
        <f t="shared" si="1"/>
        <v>125</v>
      </c>
      <c r="G14" s="2">
        <f t="shared" si="1"/>
        <v>1625.0000000000014</v>
      </c>
      <c r="H14" s="10"/>
    </row>
    <row r="15" spans="1:8" x14ac:dyDescent="0.2">
      <c r="A15" s="14" t="s">
        <v>79</v>
      </c>
      <c r="B15" s="2">
        <f t="shared" si="0"/>
        <v>33514</v>
      </c>
      <c r="C15" s="2">
        <f t="shared" si="1"/>
        <v>-550.00000000000432</v>
      </c>
      <c r="D15" s="2">
        <f t="shared" si="1"/>
        <v>309</v>
      </c>
      <c r="E15" s="2">
        <f t="shared" si="1"/>
        <v>205</v>
      </c>
      <c r="F15" s="2">
        <f t="shared" si="1"/>
        <v>104</v>
      </c>
      <c r="G15" s="2">
        <f t="shared" si="1"/>
        <v>-654.00000000000432</v>
      </c>
      <c r="H15" s="10"/>
    </row>
    <row r="16" spans="1:8" x14ac:dyDescent="0.2">
      <c r="A16" s="14" t="s">
        <v>80</v>
      </c>
      <c r="B16" s="2">
        <f t="shared" si="0"/>
        <v>33654</v>
      </c>
      <c r="C16" s="2">
        <f t="shared" si="1"/>
        <v>150.0000000000046</v>
      </c>
      <c r="D16" s="2">
        <f t="shared" si="1"/>
        <v>300</v>
      </c>
      <c r="E16" s="2">
        <f t="shared" si="1"/>
        <v>211</v>
      </c>
      <c r="F16" s="2">
        <f t="shared" si="1"/>
        <v>89</v>
      </c>
      <c r="G16" s="2">
        <f t="shared" si="1"/>
        <v>61.000000000004611</v>
      </c>
      <c r="H16" s="10"/>
    </row>
    <row r="17" spans="1:11" x14ac:dyDescent="0.2">
      <c r="A17" s="15" t="s">
        <v>74</v>
      </c>
      <c r="B17" s="7">
        <f t="shared" si="0"/>
        <v>33828</v>
      </c>
      <c r="C17" s="7">
        <f t="shared" si="1"/>
        <v>173.99999999999562</v>
      </c>
      <c r="D17" s="7">
        <f t="shared" si="1"/>
        <v>198</v>
      </c>
      <c r="E17" s="7">
        <f t="shared" si="1"/>
        <v>144</v>
      </c>
      <c r="F17" s="7">
        <f t="shared" si="1"/>
        <v>54</v>
      </c>
      <c r="G17" s="7">
        <f t="shared" si="1"/>
        <v>119.99999999999562</v>
      </c>
      <c r="H17" s="16"/>
    </row>
    <row r="18" spans="1:11" x14ac:dyDescent="0.2">
      <c r="A18" s="12" t="s">
        <v>3</v>
      </c>
      <c r="H18" s="10"/>
    </row>
    <row r="19" spans="1:11" x14ac:dyDescent="0.2">
      <c r="A19" s="13" t="s">
        <v>73</v>
      </c>
      <c r="B19" s="2">
        <f t="shared" ref="B19:B30" si="2">B32+B45+B60+B73</f>
        <v>2883</v>
      </c>
      <c r="H19" s="10">
        <f>B19/$B$6</f>
        <v>0.10446409160084064</v>
      </c>
      <c r="K19" s="6"/>
    </row>
    <row r="20" spans="1:11" x14ac:dyDescent="0.2">
      <c r="A20" s="14" t="s">
        <v>81</v>
      </c>
      <c r="B20" s="2">
        <f t="shared" si="2"/>
        <v>2886.7601607072538</v>
      </c>
      <c r="C20" s="2">
        <f>B20-B19</f>
        <v>3.7601607072538172</v>
      </c>
      <c r="D20" s="2">
        <f t="shared" ref="D20:E30" si="3">D33+D46+D61+D74</f>
        <v>10</v>
      </c>
      <c r="E20" s="2">
        <f t="shared" si="3"/>
        <v>0</v>
      </c>
      <c r="F20" s="2">
        <f>D20-E20</f>
        <v>10</v>
      </c>
      <c r="G20" s="2">
        <f>C20-F20</f>
        <v>-6.2398392927461828</v>
      </c>
      <c r="H20" s="10">
        <f>B20/$B$7</f>
        <v>0.10424151087665669</v>
      </c>
    </row>
    <row r="21" spans="1:11" x14ac:dyDescent="0.2">
      <c r="A21" s="14" t="s">
        <v>82</v>
      </c>
      <c r="B21" s="2">
        <f t="shared" si="2"/>
        <v>2916.5460853514655</v>
      </c>
      <c r="C21" s="2">
        <f t="shared" ref="C21:C30" si="4">B21-B20</f>
        <v>29.785924644211718</v>
      </c>
      <c r="D21" s="2">
        <f t="shared" si="3"/>
        <v>48</v>
      </c>
      <c r="E21" s="2">
        <f t="shared" si="3"/>
        <v>4</v>
      </c>
      <c r="F21" s="2">
        <f t="shared" ref="F21:F30" si="5">D21-E21</f>
        <v>44</v>
      </c>
      <c r="G21" s="2">
        <f t="shared" ref="G21:G30" si="6">C21-F21</f>
        <v>-14.214075355788282</v>
      </c>
      <c r="H21" s="10">
        <f>B21/$B$8</f>
        <v>0.10336131003832673</v>
      </c>
    </row>
    <row r="22" spans="1:11" x14ac:dyDescent="0.2">
      <c r="A22" s="14" t="s">
        <v>83</v>
      </c>
      <c r="B22" s="2">
        <f t="shared" si="2"/>
        <v>2912.7590656061507</v>
      </c>
      <c r="C22" s="2">
        <f t="shared" si="4"/>
        <v>-3.7870197453148648</v>
      </c>
      <c r="D22" s="2">
        <f t="shared" si="3"/>
        <v>33</v>
      </c>
      <c r="E22" s="2">
        <f t="shared" si="3"/>
        <v>6</v>
      </c>
      <c r="F22" s="2">
        <f t="shared" si="5"/>
        <v>27</v>
      </c>
      <c r="G22" s="2">
        <f t="shared" si="6"/>
        <v>-30.787019745314865</v>
      </c>
      <c r="H22" s="10">
        <f>B22/$B$9</f>
        <v>0.10249697605764484</v>
      </c>
    </row>
    <row r="23" spans="1:11" x14ac:dyDescent="0.2">
      <c r="A23" s="14" t="s">
        <v>84</v>
      </c>
      <c r="B23" s="2">
        <f t="shared" si="2"/>
        <v>2921.6708707493913</v>
      </c>
      <c r="C23" s="2">
        <f t="shared" si="4"/>
        <v>8.9118051432405991</v>
      </c>
      <c r="D23" s="2">
        <f t="shared" si="3"/>
        <v>42</v>
      </c>
      <c r="E23" s="2">
        <f t="shared" si="3"/>
        <v>0</v>
      </c>
      <c r="F23" s="2">
        <f t="shared" si="5"/>
        <v>42</v>
      </c>
      <c r="G23" s="2">
        <f t="shared" si="6"/>
        <v>-33.088194856759401</v>
      </c>
      <c r="H23" s="10">
        <f>B23/$B$10</f>
        <v>0.10164808373340956</v>
      </c>
    </row>
    <row r="24" spans="1:11" x14ac:dyDescent="0.2">
      <c r="A24" s="14" t="s">
        <v>75</v>
      </c>
      <c r="B24" s="2">
        <f t="shared" si="2"/>
        <v>2892.7633125431585</v>
      </c>
      <c r="C24" s="2">
        <f t="shared" si="4"/>
        <v>-28.907558206232807</v>
      </c>
      <c r="D24" s="2">
        <f t="shared" si="3"/>
        <v>45</v>
      </c>
      <c r="E24" s="2">
        <f t="shared" si="3"/>
        <v>4</v>
      </c>
      <c r="F24" s="2">
        <f t="shared" si="5"/>
        <v>41</v>
      </c>
      <c r="G24" s="2">
        <f t="shared" si="6"/>
        <v>-69.907558206232807</v>
      </c>
      <c r="H24" s="10">
        <f>B24/$B$11</f>
        <v>0.10081422292267227</v>
      </c>
    </row>
    <row r="25" spans="1:11" x14ac:dyDescent="0.2">
      <c r="A25" s="14" t="s">
        <v>76</v>
      </c>
      <c r="B25" s="2">
        <f t="shared" si="2"/>
        <v>2888.9554837507321</v>
      </c>
      <c r="C25" s="2">
        <f t="shared" si="4"/>
        <v>-3.807828792426335</v>
      </c>
      <c r="D25" s="2">
        <f t="shared" si="3"/>
        <v>38</v>
      </c>
      <c r="E25" s="2">
        <f t="shared" si="3"/>
        <v>2</v>
      </c>
      <c r="F25" s="2">
        <f t="shared" si="5"/>
        <v>36</v>
      </c>
      <c r="G25" s="2">
        <f t="shared" si="6"/>
        <v>-39.807828792426335</v>
      </c>
      <c r="H25" s="10">
        <f>B25/$B$12</f>
        <v>9.999499787998796E-2</v>
      </c>
    </row>
    <row r="26" spans="1:11" x14ac:dyDescent="0.2">
      <c r="A26" s="14" t="s">
        <v>77</v>
      </c>
      <c r="B26" s="2">
        <f t="shared" si="2"/>
        <v>3809.3975260803581</v>
      </c>
      <c r="C26" s="2">
        <f t="shared" si="4"/>
        <v>920.44204232962602</v>
      </c>
      <c r="D26" s="2">
        <f t="shared" si="3"/>
        <v>33</v>
      </c>
      <c r="E26" s="2">
        <f t="shared" si="3"/>
        <v>4</v>
      </c>
      <c r="F26" s="2">
        <f t="shared" si="5"/>
        <v>29</v>
      </c>
      <c r="G26" s="2">
        <f t="shared" si="6"/>
        <v>891.44204232962602</v>
      </c>
      <c r="H26" s="10">
        <f>B26/$B$13</f>
        <v>0.11794530701840233</v>
      </c>
    </row>
    <row r="27" spans="1:11" x14ac:dyDescent="0.2">
      <c r="A27" s="14" t="s">
        <v>78</v>
      </c>
      <c r="B27" s="2">
        <f t="shared" si="2"/>
        <v>4561.520680628144</v>
      </c>
      <c r="C27" s="2">
        <f t="shared" si="4"/>
        <v>752.12315454778582</v>
      </c>
      <c r="D27" s="2">
        <f t="shared" si="3"/>
        <v>42</v>
      </c>
      <c r="E27" s="2">
        <f t="shared" si="3"/>
        <v>2</v>
      </c>
      <c r="F27" s="2">
        <f t="shared" si="5"/>
        <v>40</v>
      </c>
      <c r="G27" s="2">
        <f t="shared" si="6"/>
        <v>712.12315454778582</v>
      </c>
      <c r="H27" s="10">
        <f>B27/$B$14</f>
        <v>0.13404803786852812</v>
      </c>
    </row>
    <row r="28" spans="1:11" x14ac:dyDescent="0.2">
      <c r="A28" s="14" t="s">
        <v>79</v>
      </c>
      <c r="B28" s="2">
        <f t="shared" si="2"/>
        <v>4521.5099814985524</v>
      </c>
      <c r="C28" s="2">
        <f t="shared" si="4"/>
        <v>-40.010699129591558</v>
      </c>
      <c r="D28" s="2">
        <f t="shared" si="3"/>
        <v>30</v>
      </c>
      <c r="E28" s="2">
        <f t="shared" si="3"/>
        <v>1</v>
      </c>
      <c r="F28" s="2">
        <f t="shared" si="5"/>
        <v>29</v>
      </c>
      <c r="G28" s="2">
        <f t="shared" si="6"/>
        <v>-69.010699129591558</v>
      </c>
      <c r="H28" s="10">
        <f>B28/$B$15</f>
        <v>0.1349140652115102</v>
      </c>
    </row>
    <row r="29" spans="1:11" x14ac:dyDescent="0.2">
      <c r="A29" s="14" t="s">
        <v>80</v>
      </c>
      <c r="B29" s="2">
        <f t="shared" si="2"/>
        <v>4568.9033541295767</v>
      </c>
      <c r="C29" s="2">
        <f t="shared" si="4"/>
        <v>47.393372631024249</v>
      </c>
      <c r="D29" s="2">
        <f t="shared" si="3"/>
        <v>34</v>
      </c>
      <c r="E29" s="2">
        <f t="shared" si="3"/>
        <v>2</v>
      </c>
      <c r="F29" s="2">
        <f t="shared" si="5"/>
        <v>32</v>
      </c>
      <c r="G29" s="2">
        <f t="shared" si="6"/>
        <v>15.393372631024249</v>
      </c>
      <c r="H29" s="10">
        <f>B29/$B$16</f>
        <v>0.13576107904348894</v>
      </c>
    </row>
    <row r="30" spans="1:11" x14ac:dyDescent="0.2">
      <c r="A30" s="15" t="s">
        <v>74</v>
      </c>
      <c r="B30" s="7">
        <f t="shared" si="2"/>
        <v>4614</v>
      </c>
      <c r="C30" s="7">
        <f t="shared" si="4"/>
        <v>45.096645870423345</v>
      </c>
      <c r="D30" s="7">
        <f t="shared" si="3"/>
        <v>29</v>
      </c>
      <c r="E30" s="7">
        <f t="shared" si="3"/>
        <v>2</v>
      </c>
      <c r="F30" s="7">
        <f t="shared" si="5"/>
        <v>27</v>
      </c>
      <c r="G30" s="7">
        <f t="shared" si="6"/>
        <v>18.096645870423345</v>
      </c>
      <c r="H30" s="16">
        <f>B30/$B$17</f>
        <v>0.13639588506562611</v>
      </c>
      <c r="I30" s="38"/>
      <c r="K30" s="39"/>
    </row>
    <row r="31" spans="1:11" x14ac:dyDescent="0.2">
      <c r="A31" s="12" t="s">
        <v>4</v>
      </c>
      <c r="H31" s="10"/>
    </row>
    <row r="32" spans="1:11" x14ac:dyDescent="0.2">
      <c r="A32" s="13" t="s">
        <v>73</v>
      </c>
      <c r="B32" s="2">
        <v>2745</v>
      </c>
      <c r="H32" s="10">
        <f>B32/$B$6</f>
        <v>9.9463729255743163E-2</v>
      </c>
    </row>
    <row r="33" spans="1:8" x14ac:dyDescent="0.2">
      <c r="A33" s="14" t="s">
        <v>81</v>
      </c>
      <c r="B33" s="2">
        <v>2748.1285155726287</v>
      </c>
      <c r="C33" s="2">
        <f>B33-B32</f>
        <v>3.1285155726286575</v>
      </c>
      <c r="D33" s="2">
        <v>10</v>
      </c>
      <c r="E33" s="2">
        <v>0</v>
      </c>
      <c r="F33" s="2">
        <f>D33-E33</f>
        <v>10</v>
      </c>
      <c r="G33" s="2">
        <f>C33-F33</f>
        <v>-6.8714844273713425</v>
      </c>
      <c r="H33" s="10">
        <f>B33/$B$7</f>
        <v>9.9235493286123883E-2</v>
      </c>
    </row>
    <row r="34" spans="1:8" x14ac:dyDescent="0.2">
      <c r="A34" s="14" t="s">
        <v>82</v>
      </c>
      <c r="B34" s="2">
        <v>2774.6602475313716</v>
      </c>
      <c r="C34" s="2">
        <v>24.165423718801321</v>
      </c>
      <c r="D34" s="2">
        <v>47</v>
      </c>
      <c r="E34" s="2">
        <v>4</v>
      </c>
      <c r="F34" s="2">
        <v>43</v>
      </c>
      <c r="G34" s="2">
        <v>-18.834576281198679</v>
      </c>
      <c r="H34" s="10">
        <f>B34/$B$8</f>
        <v>9.8332928643419609E-2</v>
      </c>
    </row>
    <row r="35" spans="1:8" x14ac:dyDescent="0.2">
      <c r="A35" s="14" t="s">
        <v>83</v>
      </c>
      <c r="B35" s="2">
        <v>2769.238444937549</v>
      </c>
      <c r="C35" s="2">
        <v>-5.5041822188368315</v>
      </c>
      <c r="D35" s="2">
        <v>33</v>
      </c>
      <c r="E35" s="2">
        <v>6</v>
      </c>
      <c r="F35" s="2">
        <v>27</v>
      </c>
      <c r="G35" s="2">
        <v>-32.504182218836831</v>
      </c>
      <c r="H35" s="10">
        <f>B35/$B$9</f>
        <v>9.7446633997380155E-2</v>
      </c>
    </row>
    <row r="36" spans="1:8" x14ac:dyDescent="0.2">
      <c r="A36" s="14" t="s">
        <v>84</v>
      </c>
      <c r="B36" s="2">
        <v>2775.8889504109393</v>
      </c>
      <c r="C36" s="2">
        <v>9.0805780987470825</v>
      </c>
      <c r="D36" s="2">
        <v>41</v>
      </c>
      <c r="E36" s="2">
        <v>0</v>
      </c>
      <c r="F36" s="2">
        <v>41</v>
      </c>
      <c r="G36" s="2">
        <v>-31.919421901252917</v>
      </c>
      <c r="H36" s="10">
        <f>B36/$B$10</f>
        <v>9.6576173343455418E-2</v>
      </c>
    </row>
    <row r="37" spans="1:8" x14ac:dyDescent="0.2">
      <c r="A37" s="14" t="s">
        <v>75</v>
      </c>
      <c r="B37" s="2">
        <v>2746.6219928282417</v>
      </c>
      <c r="C37" s="2">
        <v>-29.368664039393934</v>
      </c>
      <c r="D37" s="2">
        <v>41</v>
      </c>
      <c r="E37" s="2">
        <v>4</v>
      </c>
      <c r="F37" s="2">
        <v>37</v>
      </c>
      <c r="G37" s="2">
        <v>-66.368664039393934</v>
      </c>
      <c r="H37" s="10">
        <f>B37/$B$11</f>
        <v>9.5721126117942479E-2</v>
      </c>
    </row>
    <row r="38" spans="1:8" x14ac:dyDescent="0.2">
      <c r="A38" s="14" t="s">
        <v>76</v>
      </c>
      <c r="B38" s="2">
        <v>2741.209470662272</v>
      </c>
      <c r="C38" s="2">
        <v>-5.1329191439936039</v>
      </c>
      <c r="D38" s="2">
        <v>37</v>
      </c>
      <c r="E38" s="2">
        <v>2</v>
      </c>
      <c r="F38" s="2">
        <v>35</v>
      </c>
      <c r="G38" s="2">
        <v>-40.132919143993604</v>
      </c>
      <c r="H38" s="10">
        <f>B38/$B$12</f>
        <v>9.4881086520448299E-2</v>
      </c>
    </row>
    <row r="39" spans="1:8" x14ac:dyDescent="0.2">
      <c r="A39" s="14" t="s">
        <v>77</v>
      </c>
      <c r="B39" s="2">
        <v>3600.5295884750594</v>
      </c>
      <c r="C39" s="2">
        <v>858.68914484805373</v>
      </c>
      <c r="D39" s="2">
        <v>32</v>
      </c>
      <c r="E39" s="2">
        <v>4</v>
      </c>
      <c r="F39" s="2">
        <v>28</v>
      </c>
      <c r="G39" s="2">
        <v>830.68914484805373</v>
      </c>
      <c r="H39" s="10">
        <f>B39/$B$13</f>
        <v>0.11147840697489193</v>
      </c>
    </row>
    <row r="40" spans="1:8" x14ac:dyDescent="0.2">
      <c r="A40" s="14" t="s">
        <v>78</v>
      </c>
      <c r="B40" s="2">
        <v>4300.3450966023429</v>
      </c>
      <c r="C40" s="2">
        <v>702.24638325164051</v>
      </c>
      <c r="D40" s="2">
        <v>40</v>
      </c>
      <c r="E40" s="2">
        <v>2</v>
      </c>
      <c r="F40" s="2">
        <v>38</v>
      </c>
      <c r="G40" s="2">
        <v>664.24638325164051</v>
      </c>
      <c r="H40" s="10">
        <f>B40/$B$14</f>
        <v>0.12637294944319086</v>
      </c>
    </row>
    <row r="41" spans="1:8" x14ac:dyDescent="0.2">
      <c r="A41" s="14" t="s">
        <v>79</v>
      </c>
      <c r="B41" s="2">
        <v>4247.7865063309555</v>
      </c>
      <c r="C41" s="2">
        <v>-56.986875008186871</v>
      </c>
      <c r="D41" s="2">
        <v>30</v>
      </c>
      <c r="E41" s="2">
        <v>1</v>
      </c>
      <c r="F41" s="2">
        <v>29</v>
      </c>
      <c r="G41" s="2">
        <v>-85.986875008186871</v>
      </c>
      <c r="H41" s="10">
        <f>B41/$B$15</f>
        <v>0.12674662846365564</v>
      </c>
    </row>
    <row r="42" spans="1:8" x14ac:dyDescent="0.2">
      <c r="A42" s="14" t="s">
        <v>80</v>
      </c>
      <c r="B42" s="2">
        <v>4277.8307282512596</v>
      </c>
      <c r="C42" s="2">
        <v>31.310226305145079</v>
      </c>
      <c r="D42" s="2">
        <v>33</v>
      </c>
      <c r="E42" s="2">
        <v>2</v>
      </c>
      <c r="F42" s="2">
        <v>31</v>
      </c>
      <c r="G42" s="2">
        <v>0.3102263051450791</v>
      </c>
      <c r="H42" s="10">
        <f>B42/$B$16</f>
        <v>0.12711210341270754</v>
      </c>
    </row>
    <row r="43" spans="1:8" x14ac:dyDescent="0.2">
      <c r="A43" s="15" t="s">
        <v>74</v>
      </c>
      <c r="B43" s="7">
        <v>4311</v>
      </c>
      <c r="C43" s="7">
        <f>B43-B42</f>
        <v>33.169271748740357</v>
      </c>
      <c r="D43" s="7">
        <v>26</v>
      </c>
      <c r="E43" s="7">
        <v>2</v>
      </c>
      <c r="F43" s="7">
        <f>D43-E43</f>
        <v>24</v>
      </c>
      <c r="G43" s="7">
        <f>C43-F43</f>
        <v>9.169271748740357</v>
      </c>
      <c r="H43" s="16">
        <f>B43/$B$17</f>
        <v>0.12743880808797445</v>
      </c>
    </row>
    <row r="44" spans="1:8" x14ac:dyDescent="0.2">
      <c r="A44" s="12" t="s">
        <v>92</v>
      </c>
      <c r="H44" s="10"/>
    </row>
    <row r="45" spans="1:8" x14ac:dyDescent="0.2">
      <c r="A45" s="9" t="s">
        <v>93</v>
      </c>
      <c r="B45" s="2">
        <v>25</v>
      </c>
      <c r="H45" s="10">
        <f>B45/$B$6</f>
        <v>9.0586274367707804E-4</v>
      </c>
    </row>
    <row r="46" spans="1:8" x14ac:dyDescent="0.2">
      <c r="A46" s="14" t="s">
        <v>81</v>
      </c>
      <c r="B46" s="2">
        <v>25.117666685330235</v>
      </c>
      <c r="C46" s="2">
        <f>B46-B45</f>
        <v>0.11766668533023505</v>
      </c>
      <c r="D46" s="2">
        <v>0</v>
      </c>
      <c r="E46" s="2">
        <v>0</v>
      </c>
      <c r="F46" s="2">
        <f>D46-E46</f>
        <v>0</v>
      </c>
      <c r="G46" s="2">
        <f>C46-F46</f>
        <v>0.11766668533023505</v>
      </c>
      <c r="H46" s="10">
        <f>B46/$B$7</f>
        <v>9.0700417742137847E-4</v>
      </c>
    </row>
    <row r="47" spans="1:8" x14ac:dyDescent="0.2">
      <c r="A47" s="14" t="s">
        <v>82</v>
      </c>
      <c r="B47" s="2">
        <v>25.720303537873789</v>
      </c>
      <c r="C47" s="2">
        <v>0.58079201722214435</v>
      </c>
      <c r="D47" s="2">
        <v>1</v>
      </c>
      <c r="E47" s="2">
        <v>0</v>
      </c>
      <c r="F47" s="2">
        <v>1</v>
      </c>
      <c r="G47" s="2">
        <v>-0.41920798277785565</v>
      </c>
      <c r="H47" s="10">
        <f>B47/$B$8</f>
        <v>9.1151800467355803E-4</v>
      </c>
    </row>
    <row r="48" spans="1:8" x14ac:dyDescent="0.2">
      <c r="A48" s="14" t="s">
        <v>83</v>
      </c>
      <c r="B48" s="2">
        <v>26.029480281496202</v>
      </c>
      <c r="C48" s="2">
        <v>0.30818544135269121</v>
      </c>
      <c r="D48" s="2">
        <v>0</v>
      </c>
      <c r="E48" s="2">
        <v>0</v>
      </c>
      <c r="F48" s="2">
        <v>0</v>
      </c>
      <c r="G48" s="2">
        <v>0.30818544135269121</v>
      </c>
      <c r="H48" s="10">
        <f>B48/$B$9</f>
        <v>9.1595046384320518E-4</v>
      </c>
    </row>
    <row r="49" spans="1:8" x14ac:dyDescent="0.2">
      <c r="A49" s="14" t="s">
        <v>84</v>
      </c>
      <c r="B49" s="2">
        <v>26.452290267697133</v>
      </c>
      <c r="C49" s="2">
        <v>0.44573922069817584</v>
      </c>
      <c r="D49" s="2">
        <v>0</v>
      </c>
      <c r="E49" s="2">
        <v>0</v>
      </c>
      <c r="F49" s="2">
        <v>0</v>
      </c>
      <c r="G49" s="2">
        <v>0.44573922069817584</v>
      </c>
      <c r="H49" s="10">
        <f>B49/$B$10</f>
        <v>9.2030373543809381E-4</v>
      </c>
    </row>
    <row r="50" spans="1:8" x14ac:dyDescent="0.2">
      <c r="A50" s="14" t="s">
        <v>75</v>
      </c>
      <c r="B50" s="2">
        <v>26.529896303233159</v>
      </c>
      <c r="C50" s="2">
        <v>7.6711388924429968E-2</v>
      </c>
      <c r="D50" s="2">
        <v>0</v>
      </c>
      <c r="E50" s="2">
        <v>0</v>
      </c>
      <c r="F50" s="2">
        <v>0</v>
      </c>
      <c r="G50" s="2">
        <v>7.6711388924429968E-2</v>
      </c>
      <c r="H50" s="10">
        <f>B50/$B$11</f>
        <v>9.2457992274458617E-4</v>
      </c>
    </row>
    <row r="51" spans="1:8" x14ac:dyDescent="0.2">
      <c r="A51" s="14" t="s">
        <v>76</v>
      </c>
      <c r="B51" s="2">
        <v>26.833413466247507</v>
      </c>
      <c r="C51" s="2">
        <v>0.30632871297482467</v>
      </c>
      <c r="D51" s="2">
        <v>1</v>
      </c>
      <c r="E51" s="2">
        <v>0</v>
      </c>
      <c r="F51" s="2">
        <v>1</v>
      </c>
      <c r="G51" s="2">
        <v>-0.69367128702517533</v>
      </c>
      <c r="H51" s="10">
        <f>B51/$B$12</f>
        <v>9.2878105521607102E-4</v>
      </c>
    </row>
    <row r="52" spans="1:8" x14ac:dyDescent="0.2">
      <c r="A52" s="14" t="s">
        <v>77</v>
      </c>
      <c r="B52" s="2">
        <v>28.456002069140567</v>
      </c>
      <c r="C52" s="2">
        <v>1.615991664056164</v>
      </c>
      <c r="D52" s="2">
        <v>1</v>
      </c>
      <c r="E52" s="2">
        <v>0</v>
      </c>
      <c r="F52" s="2">
        <v>1</v>
      </c>
      <c r="G52" s="2">
        <v>0.61599166405616401</v>
      </c>
      <c r="H52" s="10">
        <f>B52/$B$13</f>
        <v>8.8104533002478702E-4</v>
      </c>
    </row>
    <row r="53" spans="1:8" x14ac:dyDescent="0.2">
      <c r="A53" s="14" t="s">
        <v>78</v>
      </c>
      <c r="B53" s="2">
        <v>28.616848299449337</v>
      </c>
      <c r="C53" s="2">
        <v>0.176744188850531</v>
      </c>
      <c r="D53" s="2">
        <v>0</v>
      </c>
      <c r="E53" s="2">
        <v>0</v>
      </c>
      <c r="F53" s="2">
        <v>0</v>
      </c>
      <c r="G53" s="2">
        <v>0.176744188850531</v>
      </c>
      <c r="H53" s="10">
        <f>B53/$B$14</f>
        <v>8.4095472389577512E-4</v>
      </c>
    </row>
    <row r="54" spans="1:8" x14ac:dyDescent="0.2">
      <c r="A54" s="14" t="s">
        <v>79</v>
      </c>
      <c r="B54" s="2">
        <v>28.230944685623303</v>
      </c>
      <c r="C54" s="2">
        <v>-0.41535674131151623</v>
      </c>
      <c r="D54" s="2">
        <v>0</v>
      </c>
      <c r="E54" s="2">
        <v>0</v>
      </c>
      <c r="F54" s="2">
        <v>0</v>
      </c>
      <c r="G54" s="2">
        <v>-0.41535674131151623</v>
      </c>
      <c r="H54" s="10">
        <f>B54/$B$15</f>
        <v>8.4236273454745187E-4</v>
      </c>
    </row>
    <row r="55" spans="1:8" x14ac:dyDescent="0.2">
      <c r="A55" s="14" t="s">
        <v>80</v>
      </c>
      <c r="B55" s="2">
        <v>28.395220323602882</v>
      </c>
      <c r="C55" s="2">
        <v>0.17269375693317102</v>
      </c>
      <c r="D55" s="2">
        <v>0</v>
      </c>
      <c r="E55" s="2">
        <v>0</v>
      </c>
      <c r="F55" s="2">
        <v>0</v>
      </c>
      <c r="G55" s="2">
        <v>0.17269375693317102</v>
      </c>
      <c r="H55" s="10">
        <f>B55/$B$16</f>
        <v>8.4373983251925127E-4</v>
      </c>
    </row>
    <row r="56" spans="1:8" x14ac:dyDescent="0.2">
      <c r="A56" s="15" t="s">
        <v>74</v>
      </c>
      <c r="B56" s="7">
        <v>24</v>
      </c>
      <c r="C56" s="7">
        <f>B56-B55</f>
        <v>-4.3952203236028815</v>
      </c>
      <c r="D56" s="7">
        <v>0</v>
      </c>
      <c r="E56" s="7">
        <v>0</v>
      </c>
      <c r="F56" s="7">
        <f>D56-E56</f>
        <v>0</v>
      </c>
      <c r="G56" s="7">
        <f>C56-F56</f>
        <v>-4.3952203236028815</v>
      </c>
      <c r="H56" s="16">
        <f>B56/$B$17</f>
        <v>7.0947144377438804E-4</v>
      </c>
    </row>
    <row r="57" spans="1:8" x14ac:dyDescent="0.2">
      <c r="A57" s="23"/>
      <c r="B57" s="24"/>
      <c r="C57" s="24"/>
      <c r="D57" s="24"/>
      <c r="E57" s="24"/>
      <c r="F57" s="24"/>
      <c r="G57" s="24"/>
      <c r="H57" s="22"/>
    </row>
    <row r="58" spans="1:8" x14ac:dyDescent="0.2">
      <c r="A58" s="1"/>
    </row>
    <row r="59" spans="1:8" x14ac:dyDescent="0.2">
      <c r="A59" s="12" t="s">
        <v>86</v>
      </c>
      <c r="H59" s="10"/>
    </row>
    <row r="60" spans="1:8" x14ac:dyDescent="0.2">
      <c r="A60" s="9" t="s">
        <v>89</v>
      </c>
      <c r="B60" s="2">
        <v>92</v>
      </c>
      <c r="H60" s="10">
        <f>B60/$B$6</f>
        <v>3.333574896731647E-3</v>
      </c>
    </row>
    <row r="61" spans="1:8" x14ac:dyDescent="0.2">
      <c r="A61" s="14" t="s">
        <v>81</v>
      </c>
      <c r="B61" s="2">
        <v>92.104853709538006</v>
      </c>
      <c r="C61" s="2">
        <f>B61-B60</f>
        <v>0.10485370953800555</v>
      </c>
      <c r="D61" s="2">
        <v>0</v>
      </c>
      <c r="E61" s="2">
        <v>0</v>
      </c>
      <c r="F61" s="2">
        <f>D61-E61</f>
        <v>0</v>
      </c>
      <c r="G61" s="2">
        <f>C61-F61</f>
        <v>0.10485370953800555</v>
      </c>
      <c r="H61" s="10">
        <f>B61/$B$7</f>
        <v>3.3259254580413102E-3</v>
      </c>
    </row>
    <row r="62" spans="1:8" x14ac:dyDescent="0.2">
      <c r="A62" s="14" t="s">
        <v>82</v>
      </c>
      <c r="B62" s="2">
        <v>92.994077512891138</v>
      </c>
      <c r="C62" s="2">
        <v>0.80991584048440757</v>
      </c>
      <c r="D62" s="2">
        <v>0</v>
      </c>
      <c r="E62" s="2">
        <v>0</v>
      </c>
      <c r="F62" s="2">
        <v>0</v>
      </c>
      <c r="G62" s="2">
        <v>0.80991584048440757</v>
      </c>
      <c r="H62" s="10">
        <f>B62/$B$8</f>
        <v>3.2956755683769051E-3</v>
      </c>
    </row>
    <row r="63" spans="1:8" x14ac:dyDescent="0.2">
      <c r="A63" s="14" t="s">
        <v>83</v>
      </c>
      <c r="B63" s="2">
        <v>92.812363181877785</v>
      </c>
      <c r="C63" s="2">
        <v>-0.18447532391000721</v>
      </c>
      <c r="D63" s="2">
        <v>0</v>
      </c>
      <c r="E63" s="2">
        <v>0</v>
      </c>
      <c r="F63" s="2">
        <v>0</v>
      </c>
      <c r="G63" s="2">
        <v>-0.18447532391000721</v>
      </c>
      <c r="H63" s="10">
        <f>B63/$B$9</f>
        <v>3.2659709755041805E-3</v>
      </c>
    </row>
    <row r="64" spans="1:8" x14ac:dyDescent="0.2">
      <c r="A64" s="14" t="s">
        <v>84</v>
      </c>
      <c r="B64" s="2">
        <v>93.035258082989586</v>
      </c>
      <c r="C64" s="2">
        <v>0.30433995813652359</v>
      </c>
      <c r="D64" s="2">
        <v>1</v>
      </c>
      <c r="E64" s="2">
        <v>0</v>
      </c>
      <c r="F64" s="2">
        <v>1</v>
      </c>
      <c r="G64" s="2">
        <v>-0.69566004186347641</v>
      </c>
      <c r="H64" s="10">
        <f>B64/$B$10</f>
        <v>3.2367970665201813E-3</v>
      </c>
    </row>
    <row r="65" spans="1:8" x14ac:dyDescent="0.2">
      <c r="A65" s="14" t="s">
        <v>75</v>
      </c>
      <c r="B65" s="2">
        <v>92.054361872567668</v>
      </c>
      <c r="C65" s="2">
        <v>-0.98430495141138863</v>
      </c>
      <c r="D65" s="2">
        <v>3</v>
      </c>
      <c r="E65" s="2">
        <v>0</v>
      </c>
      <c r="F65" s="2">
        <v>3</v>
      </c>
      <c r="G65" s="2">
        <v>-3.9843049514113886</v>
      </c>
      <c r="H65" s="10">
        <f>B65/$B$11</f>
        <v>3.2081397460294019E-3</v>
      </c>
    </row>
    <row r="66" spans="1:8" x14ac:dyDescent="0.2">
      <c r="A66" s="14" t="s">
        <v>76</v>
      </c>
      <c r="B66" s="2">
        <v>91.872958579573407</v>
      </c>
      <c r="C66" s="2">
        <v>-0.17203226274951078</v>
      </c>
      <c r="D66" s="2">
        <v>0</v>
      </c>
      <c r="E66" s="2">
        <v>0</v>
      </c>
      <c r="F66" s="2">
        <v>0</v>
      </c>
      <c r="G66" s="2">
        <v>-0.17203226274951078</v>
      </c>
      <c r="H66" s="10">
        <f>B66/$B$12</f>
        <v>3.1799854134357901E-3</v>
      </c>
    </row>
    <row r="67" spans="1:8" x14ac:dyDescent="0.2">
      <c r="A67" s="14" t="s">
        <v>77</v>
      </c>
      <c r="B67" s="2">
        <v>148.41079871217951</v>
      </c>
      <c r="C67" s="2">
        <v>56.518410356071215</v>
      </c>
      <c r="D67" s="2">
        <v>0</v>
      </c>
      <c r="E67" s="2">
        <v>0</v>
      </c>
      <c r="F67" s="2">
        <v>0</v>
      </c>
      <c r="G67" s="2">
        <v>56.518410356071215</v>
      </c>
      <c r="H67" s="10">
        <f>B67/$B$13</f>
        <v>4.5950460930144132E-3</v>
      </c>
    </row>
    <row r="68" spans="1:8" x14ac:dyDescent="0.2">
      <c r="A68" s="14" t="s">
        <v>78</v>
      </c>
      <c r="B68" s="2">
        <v>199.19571979436668</v>
      </c>
      <c r="C68" s="2">
        <v>50.898658790279768</v>
      </c>
      <c r="D68" s="2">
        <v>2</v>
      </c>
      <c r="E68" s="2">
        <v>0</v>
      </c>
      <c r="F68" s="2">
        <v>2</v>
      </c>
      <c r="G68" s="2">
        <v>48.898658790279768</v>
      </c>
      <c r="H68" s="10">
        <f>B68/$B$14</f>
        <v>5.8537047751731361E-3</v>
      </c>
    </row>
    <row r="69" spans="1:8" x14ac:dyDescent="0.2">
      <c r="A69" s="14" t="s">
        <v>79</v>
      </c>
      <c r="B69" s="2">
        <v>211.44406731110894</v>
      </c>
      <c r="C69" s="2">
        <v>12.037091944715797</v>
      </c>
      <c r="D69" s="2">
        <v>0</v>
      </c>
      <c r="E69" s="2">
        <v>0</v>
      </c>
      <c r="F69" s="2">
        <v>0</v>
      </c>
      <c r="G69" s="2">
        <v>12.037091944715797</v>
      </c>
      <c r="H69" s="10">
        <f>B69/$B$15</f>
        <v>6.3091265534137653E-3</v>
      </c>
    </row>
    <row r="70" spans="1:8" x14ac:dyDescent="0.2">
      <c r="A70" s="14" t="s">
        <v>80</v>
      </c>
      <c r="B70" s="2">
        <v>227.31761254990795</v>
      </c>
      <c r="C70" s="2">
        <v>15.934854812109791</v>
      </c>
      <c r="D70" s="2">
        <v>1</v>
      </c>
      <c r="E70" s="2">
        <v>0</v>
      </c>
      <c r="F70" s="2">
        <v>1</v>
      </c>
      <c r="G70" s="2">
        <v>14.934854812109791</v>
      </c>
      <c r="H70" s="10">
        <f>B70/$B$16</f>
        <v>6.7545496092561936E-3</v>
      </c>
    </row>
    <row r="71" spans="1:8" x14ac:dyDescent="0.2">
      <c r="A71" s="15" t="s">
        <v>74</v>
      </c>
      <c r="B71" s="7">
        <v>242</v>
      </c>
      <c r="C71" s="7">
        <f>B71-B70</f>
        <v>14.682387450092051</v>
      </c>
      <c r="D71" s="7">
        <v>2</v>
      </c>
      <c r="E71" s="7">
        <v>0</v>
      </c>
      <c r="F71" s="7">
        <f>D71-E71</f>
        <v>2</v>
      </c>
      <c r="G71" s="7">
        <f>C71-F71</f>
        <v>12.682387450092051</v>
      </c>
      <c r="H71" s="16">
        <f>B71/$B$17</f>
        <v>7.1538370580584128E-3</v>
      </c>
    </row>
    <row r="72" spans="1:8" x14ac:dyDescent="0.2">
      <c r="A72" s="12" t="s">
        <v>85</v>
      </c>
      <c r="H72" s="10"/>
    </row>
    <row r="73" spans="1:8" x14ac:dyDescent="0.2">
      <c r="A73" s="9" t="s">
        <v>90</v>
      </c>
      <c r="B73" s="2">
        <v>21</v>
      </c>
      <c r="H73" s="10">
        <f>B73/$B$6</f>
        <v>7.6092470468874557E-4</v>
      </c>
    </row>
    <row r="74" spans="1:8" x14ac:dyDescent="0.2">
      <c r="A74" s="14" t="s">
        <v>81</v>
      </c>
      <c r="B74" s="2">
        <v>21.409124739756635</v>
      </c>
      <c r="C74" s="2">
        <f>B74-B73</f>
        <v>0.40912473975663488</v>
      </c>
      <c r="D74" s="2">
        <v>0</v>
      </c>
      <c r="E74" s="2">
        <v>0</v>
      </c>
      <c r="F74" s="2">
        <f>D74-E74</f>
        <v>0</v>
      </c>
      <c r="G74" s="2">
        <f>C74-F74</f>
        <v>0.40912473975663488</v>
      </c>
      <c r="H74" s="10">
        <f>B74/$B$7</f>
        <v>7.7308795507011283E-4</v>
      </c>
    </row>
    <row r="75" spans="1:8" x14ac:dyDescent="0.2">
      <c r="A75" s="14" t="s">
        <v>82</v>
      </c>
      <c r="B75" s="2">
        <v>23.171456769328724</v>
      </c>
      <c r="C75" s="2">
        <v>1.7429602209150339</v>
      </c>
      <c r="D75" s="2">
        <v>0</v>
      </c>
      <c r="E75" s="2">
        <v>0</v>
      </c>
      <c r="F75" s="2">
        <v>0</v>
      </c>
      <c r="G75" s="2">
        <v>1.7429602209150339</v>
      </c>
      <c r="H75" s="10">
        <f>B75/$B$8</f>
        <v>8.2118782185663681E-4</v>
      </c>
    </row>
    <row r="76" spans="1:8" x14ac:dyDescent="0.2">
      <c r="A76" s="14" t="s">
        <v>83</v>
      </c>
      <c r="B76" s="2">
        <v>24.678777205227803</v>
      </c>
      <c r="C76" s="2">
        <v>1.5056490576941286</v>
      </c>
      <c r="D76" s="2">
        <v>0</v>
      </c>
      <c r="E76" s="2">
        <v>0</v>
      </c>
      <c r="F76" s="2">
        <v>0</v>
      </c>
      <c r="G76" s="2">
        <v>1.5056490576941286</v>
      </c>
      <c r="H76" s="10">
        <f>B76/$B$9</f>
        <v>8.6842062091729909E-4</v>
      </c>
    </row>
    <row r="77" spans="1:8" x14ac:dyDescent="0.2">
      <c r="A77" s="14" t="s">
        <v>84</v>
      </c>
      <c r="B77" s="2">
        <v>26.294371987765302</v>
      </c>
      <c r="C77" s="2">
        <v>1.637630020829981</v>
      </c>
      <c r="D77" s="2">
        <v>0</v>
      </c>
      <c r="E77" s="2">
        <v>0</v>
      </c>
      <c r="F77" s="2">
        <v>0</v>
      </c>
      <c r="G77" s="2">
        <v>1.637630020829981</v>
      </c>
      <c r="H77" s="10">
        <f>B77/$B$10</f>
        <v>9.1480958799587024E-4</v>
      </c>
    </row>
    <row r="78" spans="1:8" x14ac:dyDescent="0.2">
      <c r="A78" s="14" t="s">
        <v>75</v>
      </c>
      <c r="B78" s="2">
        <v>27.557061539115633</v>
      </c>
      <c r="C78" s="2">
        <v>1.2620481470500948</v>
      </c>
      <c r="D78" s="2">
        <v>1</v>
      </c>
      <c r="E78" s="2">
        <v>0</v>
      </c>
      <c r="F78" s="2">
        <v>1</v>
      </c>
      <c r="G78" s="2">
        <v>0.26204814705009483</v>
      </c>
      <c r="H78" s="10">
        <f>B78/$B$11</f>
        <v>9.6037713595579664E-4</v>
      </c>
    </row>
    <row r="79" spans="1:8" x14ac:dyDescent="0.2">
      <c r="A79" s="14" t="s">
        <v>76</v>
      </c>
      <c r="B79" s="2">
        <v>29.039641042639413</v>
      </c>
      <c r="C79" s="2">
        <v>1.4858635447260404</v>
      </c>
      <c r="D79" s="2">
        <v>0</v>
      </c>
      <c r="E79" s="2">
        <v>0</v>
      </c>
      <c r="F79" s="2">
        <v>0</v>
      </c>
      <c r="G79" s="2">
        <v>1.4858635447260404</v>
      </c>
      <c r="H79" s="10">
        <f>B79/$B$12</f>
        <v>1.0051448908877994E-3</v>
      </c>
    </row>
    <row r="80" spans="1:8" x14ac:dyDescent="0.2">
      <c r="A80" s="14" t="s">
        <v>77</v>
      </c>
      <c r="B80" s="2">
        <v>32.001136823978221</v>
      </c>
      <c r="C80" s="2">
        <v>2.9544310945617589</v>
      </c>
      <c r="D80" s="2">
        <v>0</v>
      </c>
      <c r="E80" s="2">
        <v>0</v>
      </c>
      <c r="F80" s="2">
        <v>0</v>
      </c>
      <c r="G80" s="2">
        <v>2.9544310945617589</v>
      </c>
      <c r="H80" s="10">
        <f>B80/$B$13</f>
        <v>9.9080862047118174E-4</v>
      </c>
    </row>
    <row r="81" spans="1:11" x14ac:dyDescent="0.2">
      <c r="A81" s="14" t="s">
        <v>78</v>
      </c>
      <c r="B81" s="2">
        <v>33.3630159319857</v>
      </c>
      <c r="C81" s="2">
        <v>1.3804864982181684</v>
      </c>
      <c r="D81" s="2">
        <v>0</v>
      </c>
      <c r="E81" s="2">
        <v>0</v>
      </c>
      <c r="F81" s="2">
        <v>0</v>
      </c>
      <c r="G81" s="2">
        <v>1.3804864982181684</v>
      </c>
      <c r="H81" s="10">
        <f>B81/$B$14</f>
        <v>9.8042892626835042E-4</v>
      </c>
    </row>
    <row r="82" spans="1:11" x14ac:dyDescent="0.2">
      <c r="A82" s="14" t="s">
        <v>79</v>
      </c>
      <c r="B82" s="2">
        <v>34.048463170865197</v>
      </c>
      <c r="C82" s="2">
        <v>0.65063496698935097</v>
      </c>
      <c r="D82" s="2">
        <v>0</v>
      </c>
      <c r="E82" s="2">
        <v>0</v>
      </c>
      <c r="F82" s="2">
        <v>0</v>
      </c>
      <c r="G82" s="2">
        <v>0.65063496698935097</v>
      </c>
      <c r="H82" s="10">
        <f>B82/$B$15</f>
        <v>1.015947459893334E-3</v>
      </c>
    </row>
    <row r="83" spans="1:11" x14ac:dyDescent="0.2">
      <c r="A83" s="14" t="s">
        <v>80</v>
      </c>
      <c r="B83" s="2">
        <v>35.35979300480588</v>
      </c>
      <c r="C83" s="2">
        <v>1.321350353623167</v>
      </c>
      <c r="D83" s="2">
        <v>0</v>
      </c>
      <c r="E83" s="2">
        <v>0</v>
      </c>
      <c r="F83" s="2">
        <v>0</v>
      </c>
      <c r="G83" s="2">
        <v>1.321350353623167</v>
      </c>
      <c r="H83" s="10">
        <f>B83/$B$16</f>
        <v>1.0506861890059393E-3</v>
      </c>
    </row>
    <row r="84" spans="1:11" x14ac:dyDescent="0.2">
      <c r="A84" s="15" t="s">
        <v>74</v>
      </c>
      <c r="B84" s="7">
        <v>37</v>
      </c>
      <c r="C84" s="7">
        <f>B84-B83</f>
        <v>1.6402069951941201</v>
      </c>
      <c r="D84" s="7">
        <v>1</v>
      </c>
      <c r="E84" s="7">
        <v>0</v>
      </c>
      <c r="F84" s="7">
        <f>D84-E84</f>
        <v>1</v>
      </c>
      <c r="G84" s="7">
        <f>C84-F84</f>
        <v>0.64020699519412005</v>
      </c>
      <c r="H84" s="16">
        <f>B84/$B$17</f>
        <v>1.0937684758188483E-3</v>
      </c>
    </row>
    <row r="85" spans="1:11" x14ac:dyDescent="0.2">
      <c r="A85" s="12" t="s">
        <v>94</v>
      </c>
      <c r="H85" s="10"/>
    </row>
    <row r="86" spans="1:11" x14ac:dyDescent="0.2">
      <c r="A86" s="13" t="s">
        <v>73</v>
      </c>
      <c r="B86" s="2">
        <v>21932</v>
      </c>
      <c r="H86" s="10">
        <f>B86/$B$6</f>
        <v>0.79469526777302701</v>
      </c>
      <c r="K86" s="38"/>
    </row>
    <row r="87" spans="1:11" x14ac:dyDescent="0.2">
      <c r="A87" s="14" t="s">
        <v>81</v>
      </c>
      <c r="B87" s="2">
        <v>22015.06231600805</v>
      </c>
      <c r="C87" s="2">
        <f>B87-B86</f>
        <v>83.062316008050402</v>
      </c>
      <c r="D87" s="2">
        <v>71</v>
      </c>
      <c r="E87" s="2">
        <v>44</v>
      </c>
      <c r="F87" s="2">
        <f>D87-E87</f>
        <v>27</v>
      </c>
      <c r="G87" s="2">
        <f>C87-F87</f>
        <v>56.062316008050402</v>
      </c>
      <c r="H87" s="10">
        <f>B87/$B$7</f>
        <v>0.79496848719922186</v>
      </c>
    </row>
    <row r="88" spans="1:11" x14ac:dyDescent="0.2">
      <c r="A88" s="14" t="s">
        <v>82</v>
      </c>
      <c r="B88" s="2">
        <v>22462.11294012464</v>
      </c>
      <c r="C88" s="2">
        <v>427.95301272610232</v>
      </c>
      <c r="D88" s="2">
        <v>283</v>
      </c>
      <c r="E88" s="2">
        <v>135</v>
      </c>
      <c r="F88" s="2">
        <v>148</v>
      </c>
      <c r="G88" s="2">
        <v>279.95301272610232</v>
      </c>
      <c r="H88" s="10">
        <f>B88/$B$8</f>
        <v>0.79604894000512583</v>
      </c>
    </row>
    <row r="89" spans="1:11" x14ac:dyDescent="0.2">
      <c r="A89" s="14" t="s">
        <v>83</v>
      </c>
      <c r="B89" s="2">
        <v>22652.269596585691</v>
      </c>
      <c r="C89" s="2">
        <v>189.34150995079835</v>
      </c>
      <c r="D89" s="2">
        <v>263</v>
      </c>
      <c r="E89" s="2">
        <v>163</v>
      </c>
      <c r="F89" s="2">
        <v>100</v>
      </c>
      <c r="G89" s="2">
        <v>89.341509950798354</v>
      </c>
      <c r="H89" s="10">
        <f>B89/$B$9</f>
        <v>0.79710991613011806</v>
      </c>
    </row>
    <row r="90" spans="1:11" x14ac:dyDescent="0.2">
      <c r="A90" s="14" t="s">
        <v>84</v>
      </c>
      <c r="B90" s="2">
        <v>22941.281139898932</v>
      </c>
      <c r="C90" s="2">
        <v>308.94658536616407</v>
      </c>
      <c r="D90" s="2">
        <v>255</v>
      </c>
      <c r="E90" s="2">
        <v>159</v>
      </c>
      <c r="F90" s="2">
        <v>96</v>
      </c>
      <c r="G90" s="2">
        <v>212.94658536616407</v>
      </c>
      <c r="H90" s="10">
        <f>B90/$B$10</f>
        <v>0.79815193751170477</v>
      </c>
    </row>
    <row r="91" spans="1:11" x14ac:dyDescent="0.2">
      <c r="A91" s="14" t="s">
        <v>75</v>
      </c>
      <c r="B91" s="2">
        <v>22931.542015168539</v>
      </c>
      <c r="C91" s="2">
        <v>-10.531135247350903</v>
      </c>
      <c r="D91" s="2">
        <v>252</v>
      </c>
      <c r="E91" s="2">
        <v>178</v>
      </c>
      <c r="F91" s="2">
        <v>74</v>
      </c>
      <c r="G91" s="2">
        <v>-84.531135247350903</v>
      </c>
      <c r="H91" s="10">
        <f>B91/$B$11</f>
        <v>0.79917550760328071</v>
      </c>
    </row>
    <row r="92" spans="1:11" x14ac:dyDescent="0.2">
      <c r="A92" s="14" t="s">
        <v>76</v>
      </c>
      <c r="B92" s="2">
        <v>23118.032512142658</v>
      </c>
      <c r="C92" s="2">
        <v>188.89707393816207</v>
      </c>
      <c r="D92" s="2">
        <v>244</v>
      </c>
      <c r="E92" s="2">
        <v>134</v>
      </c>
      <c r="F92" s="2">
        <v>110</v>
      </c>
      <c r="G92" s="2">
        <v>78.897073938162066</v>
      </c>
      <c r="H92" s="10">
        <f>B92/$B$12</f>
        <v>0.80018111218520149</v>
      </c>
    </row>
    <row r="93" spans="1:11" x14ac:dyDescent="0.2">
      <c r="A93" s="14" t="s">
        <v>77</v>
      </c>
      <c r="B93" s="2">
        <v>24430.298731670395</v>
      </c>
      <c r="C93" s="2">
        <v>1306.577395186021</v>
      </c>
      <c r="D93" s="2">
        <v>238</v>
      </c>
      <c r="E93" s="2">
        <v>177</v>
      </c>
      <c r="F93" s="2">
        <v>61</v>
      </c>
      <c r="G93" s="2">
        <v>1245.577395186021</v>
      </c>
      <c r="H93" s="10">
        <f>B93/$B$13</f>
        <v>0.75640283397332331</v>
      </c>
    </row>
    <row r="94" spans="1:11" x14ac:dyDescent="0.2">
      <c r="A94" s="14" t="s">
        <v>78</v>
      </c>
      <c r="B94" s="2">
        <v>24484.473891390906</v>
      </c>
      <c r="C94" s="2">
        <v>67.77222950347641</v>
      </c>
      <c r="D94" s="2">
        <v>248</v>
      </c>
      <c r="E94" s="2">
        <v>177</v>
      </c>
      <c r="F94" s="2">
        <v>71</v>
      </c>
      <c r="G94" s="2">
        <v>-3.2277704965235898</v>
      </c>
      <c r="H94" s="10">
        <f>B94/$B$14</f>
        <v>0.71951787861503136</v>
      </c>
    </row>
    <row r="95" spans="1:11" x14ac:dyDescent="0.2">
      <c r="A95" s="14" t="s">
        <v>79</v>
      </c>
      <c r="B95" s="2">
        <v>24080.696198064248</v>
      </c>
      <c r="C95" s="2">
        <v>-428.94693939203353</v>
      </c>
      <c r="D95" s="2">
        <v>258</v>
      </c>
      <c r="E95" s="2">
        <v>197</v>
      </c>
      <c r="F95" s="2">
        <v>61</v>
      </c>
      <c r="G95" s="2">
        <v>-489.94693939203353</v>
      </c>
      <c r="H95" s="10">
        <f>B95/$B$15</f>
        <v>0.71852647246118784</v>
      </c>
    </row>
    <row r="96" spans="1:11" x14ac:dyDescent="0.2">
      <c r="A96" s="14" t="s">
        <v>80</v>
      </c>
      <c r="B96" s="2">
        <v>24148.65764071493</v>
      </c>
      <c r="C96" s="2">
        <v>75.150585935170966</v>
      </c>
      <c r="D96" s="2">
        <v>237</v>
      </c>
      <c r="E96" s="2">
        <v>200</v>
      </c>
      <c r="F96" s="2">
        <v>37</v>
      </c>
      <c r="G96" s="2">
        <v>38.150585935170966</v>
      </c>
      <c r="H96" s="10">
        <f>B96/$B$16</f>
        <v>0.7175568324928665</v>
      </c>
    </row>
    <row r="97" spans="1:11" x14ac:dyDescent="0.2">
      <c r="A97" s="15" t="s">
        <v>74</v>
      </c>
      <c r="B97" s="7">
        <v>24269</v>
      </c>
      <c r="C97" s="7">
        <f>B97-B96</f>
        <v>120.34235928507042</v>
      </c>
      <c r="D97" s="7">
        <v>149</v>
      </c>
      <c r="E97" s="7">
        <v>132</v>
      </c>
      <c r="F97" s="7">
        <f>D97-E97</f>
        <v>17</v>
      </c>
      <c r="G97" s="7">
        <f>C97-F97</f>
        <v>103.34235928507042</v>
      </c>
      <c r="H97" s="16">
        <f>B97/$B$17</f>
        <v>0.71742343620669269</v>
      </c>
      <c r="J97" s="38"/>
      <c r="K97" s="38"/>
    </row>
    <row r="98" spans="1:11" x14ac:dyDescent="0.2">
      <c r="A98" s="12" t="s">
        <v>95</v>
      </c>
      <c r="H98" s="10"/>
      <c r="J98" s="38"/>
    </row>
    <row r="99" spans="1:11" x14ac:dyDescent="0.2">
      <c r="A99" s="17" t="s">
        <v>96</v>
      </c>
      <c r="B99" s="2">
        <v>1700</v>
      </c>
      <c r="H99" s="10">
        <f>B99/$B$6</f>
        <v>6.1598666570041309E-2</v>
      </c>
    </row>
    <row r="100" spans="1:11" x14ac:dyDescent="0.2">
      <c r="A100" s="14" t="s">
        <v>81</v>
      </c>
      <c r="B100" s="2">
        <v>1701.9375141979849</v>
      </c>
      <c r="C100" s="2">
        <f>B100-B99</f>
        <v>1.9375141979849104</v>
      </c>
      <c r="D100" s="2">
        <v>0</v>
      </c>
      <c r="E100" s="2">
        <v>0</v>
      </c>
      <c r="F100" s="2">
        <f>D100-E100</f>
        <v>0</v>
      </c>
      <c r="G100" s="2">
        <f>C100-F100</f>
        <v>1.9375141979849104</v>
      </c>
      <c r="H100" s="10">
        <f>B100/$B$7</f>
        <v>6.1457318246415517E-2</v>
      </c>
    </row>
    <row r="101" spans="1:11" x14ac:dyDescent="0.2">
      <c r="A101" s="14" t="s">
        <v>82</v>
      </c>
      <c r="B101" s="2">
        <v>1718.368823607771</v>
      </c>
      <c r="C101" s="2">
        <v>14.965836182864223</v>
      </c>
      <c r="D101" s="2">
        <v>0</v>
      </c>
      <c r="E101" s="2">
        <v>3</v>
      </c>
      <c r="F101" s="2">
        <v>-3</v>
      </c>
      <c r="G101" s="2">
        <v>17.965836182864223</v>
      </c>
      <c r="H101" s="10">
        <f>B101/$B$8</f>
        <v>6.0898352893921065E-2</v>
      </c>
    </row>
    <row r="102" spans="1:11" x14ac:dyDescent="0.2">
      <c r="A102" s="14" t="s">
        <v>83</v>
      </c>
      <c r="B102" s="2">
        <v>1715.0110587955676</v>
      </c>
      <c r="C102" s="2">
        <v>-3.4087831592069051</v>
      </c>
      <c r="D102" s="2">
        <v>1</v>
      </c>
      <c r="E102" s="2">
        <v>2</v>
      </c>
      <c r="F102" s="2">
        <v>-1</v>
      </c>
      <c r="G102" s="2">
        <v>-2.4087831592069051</v>
      </c>
      <c r="H102" s="10">
        <f>B102/$B$9</f>
        <v>6.0349463677794632E-2</v>
      </c>
    </row>
    <row r="103" spans="1:11" x14ac:dyDescent="0.2">
      <c r="A103" s="14" t="s">
        <v>84</v>
      </c>
      <c r="B103" s="2">
        <v>1719.1297689248076</v>
      </c>
      <c r="C103" s="2">
        <v>5.6236731394792514</v>
      </c>
      <c r="D103" s="2">
        <v>3</v>
      </c>
      <c r="E103" s="2">
        <v>2</v>
      </c>
      <c r="F103" s="2">
        <v>1</v>
      </c>
      <c r="G103" s="2">
        <v>4.6236731394792514</v>
      </c>
      <c r="H103" s="10">
        <f>B103/$B$10</f>
        <v>5.9810380577003358E-2</v>
      </c>
    </row>
    <row r="104" spans="1:11" x14ac:dyDescent="0.2">
      <c r="A104" s="14" t="s">
        <v>75</v>
      </c>
      <c r="B104" s="2">
        <v>1701.0045128626634</v>
      </c>
      <c r="C104" s="2">
        <v>-18.188243667384313</v>
      </c>
      <c r="D104" s="2">
        <v>6</v>
      </c>
      <c r="E104" s="2">
        <v>0</v>
      </c>
      <c r="F104" s="2">
        <v>6</v>
      </c>
      <c r="G104" s="2">
        <v>-24.188243667384313</v>
      </c>
      <c r="H104" s="10">
        <f>B104/$B$11</f>
        <v>5.9280843133151989E-2</v>
      </c>
    </row>
    <row r="105" spans="1:11" x14ac:dyDescent="0.2">
      <c r="A105" s="14" t="s">
        <v>76</v>
      </c>
      <c r="B105" s="2">
        <v>1697.6524954921174</v>
      </c>
      <c r="C105" s="2">
        <v>-3.1788570290668758</v>
      </c>
      <c r="D105" s="2">
        <v>2</v>
      </c>
      <c r="E105" s="2">
        <v>1</v>
      </c>
      <c r="F105" s="2">
        <v>1</v>
      </c>
      <c r="G105" s="2">
        <v>-4.1788570290668758</v>
      </c>
      <c r="H105" s="10">
        <f>B105/$B$12</f>
        <v>5.8760600030878733E-2</v>
      </c>
    </row>
    <row r="106" spans="1:11" x14ac:dyDescent="0.2">
      <c r="A106" s="14" t="s">
        <v>77</v>
      </c>
      <c r="B106" s="2">
        <v>2508.3515275297946</v>
      </c>
      <c r="C106" s="2">
        <v>810.32551213913484</v>
      </c>
      <c r="D106" s="2">
        <v>6</v>
      </c>
      <c r="E106" s="2">
        <v>2</v>
      </c>
      <c r="F106" s="2">
        <v>4</v>
      </c>
      <c r="G106" s="2">
        <v>806.32551213913484</v>
      </c>
      <c r="H106" s="10">
        <f>B106/$B$13</f>
        <v>7.766275086784924E-2</v>
      </c>
    </row>
    <row r="107" spans="1:11" x14ac:dyDescent="0.2">
      <c r="A107" s="14" t="s">
        <v>78</v>
      </c>
      <c r="B107" s="2">
        <v>3216.1808925132123</v>
      </c>
      <c r="C107" s="2">
        <v>709.65881125701389</v>
      </c>
      <c r="D107" s="2">
        <v>5</v>
      </c>
      <c r="E107" s="2">
        <v>0</v>
      </c>
      <c r="F107" s="2">
        <v>5</v>
      </c>
      <c r="G107" s="2">
        <v>704.65881125701389</v>
      </c>
      <c r="H107" s="10">
        <f>B107/$B$14</f>
        <v>9.4512941682482934E-2</v>
      </c>
    </row>
    <row r="108" spans="1:11" x14ac:dyDescent="0.2">
      <c r="A108" s="14" t="s">
        <v>79</v>
      </c>
      <c r="B108" s="2">
        <v>3139.6072515326186</v>
      </c>
      <c r="C108" s="2">
        <v>-79.869939327551492</v>
      </c>
      <c r="D108" s="2">
        <v>1</v>
      </c>
      <c r="E108" s="2">
        <v>3</v>
      </c>
      <c r="F108" s="2">
        <v>-2</v>
      </c>
      <c r="G108" s="2">
        <v>-77.869939327551492</v>
      </c>
      <c r="H108" s="10">
        <f>B108/$B$15</f>
        <v>9.368046940182069E-2</v>
      </c>
    </row>
    <row r="109" spans="1:11" x14ac:dyDescent="0.2">
      <c r="A109" s="14" t="s">
        <v>80</v>
      </c>
      <c r="B109" s="2">
        <v>3125.3215830216618</v>
      </c>
      <c r="C109" s="2">
        <v>-13.345607035072135</v>
      </c>
      <c r="D109" s="2">
        <v>3</v>
      </c>
      <c r="E109" s="2">
        <v>1</v>
      </c>
      <c r="F109" s="2">
        <v>2</v>
      </c>
      <c r="G109" s="2">
        <v>-15.345607035072135</v>
      </c>
      <c r="H109" s="10">
        <f>B109/$B$16</f>
        <v>9.2866273935391389E-2</v>
      </c>
    </row>
    <row r="110" spans="1:11" x14ac:dyDescent="0.2">
      <c r="A110" s="15" t="s">
        <v>74</v>
      </c>
      <c r="B110" s="7">
        <v>3115</v>
      </c>
      <c r="C110" s="7">
        <f>B110-B109</f>
        <v>-10.321583021661809</v>
      </c>
      <c r="D110" s="7">
        <v>5</v>
      </c>
      <c r="E110" s="7">
        <v>5</v>
      </c>
      <c r="F110" s="7">
        <f>D110-E110</f>
        <v>0</v>
      </c>
      <c r="G110" s="7">
        <f>C110-F110</f>
        <v>-10.321583021661809</v>
      </c>
      <c r="H110" s="16">
        <f>B110/$B$17</f>
        <v>9.2083481139884113E-2</v>
      </c>
      <c r="I110" s="38"/>
      <c r="K110" s="38"/>
    </row>
    <row r="111" spans="1:11" x14ac:dyDescent="0.2">
      <c r="A111" s="23"/>
      <c r="B111" s="24"/>
      <c r="C111" s="24"/>
      <c r="D111" s="24"/>
      <c r="E111" s="24"/>
      <c r="F111" s="24"/>
      <c r="G111" s="24"/>
      <c r="H111" s="22"/>
    </row>
    <row r="112" spans="1:11" x14ac:dyDescent="0.2">
      <c r="A112" s="1"/>
    </row>
    <row r="113" spans="1:11" x14ac:dyDescent="0.2">
      <c r="A113" s="12" t="s">
        <v>98</v>
      </c>
      <c r="H113" s="10"/>
    </row>
    <row r="114" spans="1:11" x14ac:dyDescent="0.2">
      <c r="A114" s="9" t="s">
        <v>97</v>
      </c>
      <c r="B114" s="2">
        <v>790</v>
      </c>
      <c r="H114" s="10">
        <f>B114/$B$6</f>
        <v>2.8625262700195667E-2</v>
      </c>
    </row>
    <row r="115" spans="1:11" x14ac:dyDescent="0.2">
      <c r="A115" s="14" t="s">
        <v>81</v>
      </c>
      <c r="B115" s="2">
        <v>795.90607281611642</v>
      </c>
      <c r="C115" s="2">
        <f>B115-B114</f>
        <v>5.9060728161164207</v>
      </c>
      <c r="D115" s="2">
        <v>5</v>
      </c>
      <c r="E115" s="2">
        <v>0</v>
      </c>
      <c r="F115" s="2">
        <f>D115-E115</f>
        <v>5</v>
      </c>
      <c r="G115" s="2">
        <f>C115-F115</f>
        <v>0.90607281611642065</v>
      </c>
      <c r="H115" s="10">
        <f>B115/$B$7</f>
        <v>2.8740334121117844E-2</v>
      </c>
    </row>
    <row r="116" spans="1:11" x14ac:dyDescent="0.2">
      <c r="A116" s="14" t="s">
        <v>82</v>
      </c>
      <c r="B116" s="2">
        <v>823.80623014137257</v>
      </c>
      <c r="C116" s="2">
        <v>27.202653410322682</v>
      </c>
      <c r="D116" s="2">
        <v>11</v>
      </c>
      <c r="E116" s="2">
        <v>7</v>
      </c>
      <c r="F116" s="2">
        <v>4</v>
      </c>
      <c r="G116" s="2">
        <v>23.202653410322682</v>
      </c>
      <c r="H116" s="10">
        <f>B116/$B$8</f>
        <v>2.9195386828556276E-2</v>
      </c>
    </row>
    <row r="117" spans="1:11" x14ac:dyDescent="0.2">
      <c r="A117" s="14" t="s">
        <v>83</v>
      </c>
      <c r="B117" s="2">
        <v>842.37307887899942</v>
      </c>
      <c r="C117" s="2">
        <v>18.52961005543159</v>
      </c>
      <c r="D117" s="2">
        <v>12</v>
      </c>
      <c r="E117" s="2">
        <v>3</v>
      </c>
      <c r="F117" s="2">
        <v>9</v>
      </c>
      <c r="G117" s="2">
        <v>9.5296100554315899</v>
      </c>
      <c r="H117" s="10">
        <f>B117/$B$9</f>
        <v>2.9642236571152069E-2</v>
      </c>
    </row>
    <row r="118" spans="1:11" x14ac:dyDescent="0.2">
      <c r="A118" s="14" t="s">
        <v>84</v>
      </c>
      <c r="B118" s="2">
        <v>864.62114848865326</v>
      </c>
      <c r="C118" s="2">
        <v>22.992197590142382</v>
      </c>
      <c r="D118" s="2">
        <v>7</v>
      </c>
      <c r="E118" s="2">
        <v>0</v>
      </c>
      <c r="F118" s="2">
        <v>7</v>
      </c>
      <c r="G118" s="2">
        <v>15.992197590142382</v>
      </c>
      <c r="H118" s="10">
        <f>B118/$B$10</f>
        <v>3.0081103172551686E-2</v>
      </c>
    </row>
    <row r="119" spans="1:11" x14ac:dyDescent="0.2">
      <c r="A119" s="14" t="s">
        <v>75</v>
      </c>
      <c r="B119" s="2">
        <v>875.51702867931203</v>
      </c>
      <c r="C119" s="2">
        <v>10.868385660479817</v>
      </c>
      <c r="D119" s="2">
        <v>16</v>
      </c>
      <c r="E119" s="2">
        <v>2</v>
      </c>
      <c r="F119" s="2">
        <v>14</v>
      </c>
      <c r="G119" s="2">
        <v>-3.1316143395201834</v>
      </c>
      <c r="H119" s="10">
        <f>B119/$B$11</f>
        <v>3.0512198671475289E-2</v>
      </c>
    </row>
    <row r="120" spans="1:11" x14ac:dyDescent="0.2">
      <c r="A120" s="14" t="s">
        <v>76</v>
      </c>
      <c r="B120" s="2">
        <v>893.76410792085005</v>
      </c>
      <c r="C120" s="2">
        <v>18.342427598479048</v>
      </c>
      <c r="D120" s="2">
        <v>15</v>
      </c>
      <c r="E120" s="2">
        <v>4</v>
      </c>
      <c r="F120" s="2">
        <v>11</v>
      </c>
      <c r="G120" s="2">
        <v>7.3424275984790484</v>
      </c>
      <c r="H120" s="10">
        <f>B120/$B$12</f>
        <v>3.0935727663315569E-2</v>
      </c>
    </row>
    <row r="121" spans="1:11" x14ac:dyDescent="0.2">
      <c r="A121" s="14" t="s">
        <v>77</v>
      </c>
      <c r="B121" s="2">
        <v>1139.2096520864484</v>
      </c>
      <c r="C121" s="2">
        <v>245.23766628200008</v>
      </c>
      <c r="D121" s="2">
        <v>15</v>
      </c>
      <c r="E121" s="2">
        <v>1</v>
      </c>
      <c r="F121" s="2">
        <v>14</v>
      </c>
      <c r="G121" s="2">
        <v>231.23766628200008</v>
      </c>
      <c r="H121" s="10">
        <f>B121/$B$13</f>
        <v>3.5271832685814866E-2</v>
      </c>
    </row>
    <row r="122" spans="1:11" x14ac:dyDescent="0.2">
      <c r="A122" s="14" t="s">
        <v>78</v>
      </c>
      <c r="B122" s="2">
        <v>1255.3480257874151</v>
      </c>
      <c r="C122" s="2">
        <v>116.84253127693432</v>
      </c>
      <c r="D122" s="2">
        <v>9</v>
      </c>
      <c r="E122" s="2">
        <v>3</v>
      </c>
      <c r="F122" s="2">
        <v>6</v>
      </c>
      <c r="G122" s="2">
        <v>110.84253127693432</v>
      </c>
      <c r="H122" s="10">
        <f>B122/$B$14</f>
        <v>3.6890535301872369E-2</v>
      </c>
    </row>
    <row r="123" spans="1:11" x14ac:dyDescent="0.2">
      <c r="A123" s="14" t="s">
        <v>79</v>
      </c>
      <c r="B123" s="2">
        <v>1261.0895067287086</v>
      </c>
      <c r="C123" s="2">
        <v>4.4399773757254479</v>
      </c>
      <c r="D123" s="2">
        <v>17</v>
      </c>
      <c r="E123" s="2">
        <v>3</v>
      </c>
      <c r="F123" s="2">
        <v>14</v>
      </c>
      <c r="G123" s="2">
        <v>-9.5600226242745521</v>
      </c>
      <c r="H123" s="10">
        <f>B123/$B$15</f>
        <v>3.7628737444909847E-2</v>
      </c>
    </row>
    <row r="124" spans="1:11" x14ac:dyDescent="0.2">
      <c r="A124" s="14" t="s">
        <v>80</v>
      </c>
      <c r="B124" s="2">
        <v>1290.6555502626331</v>
      </c>
      <c r="C124" s="2">
        <v>29.939442928307017</v>
      </c>
      <c r="D124" s="2">
        <v>22</v>
      </c>
      <c r="E124" s="2">
        <v>7</v>
      </c>
      <c r="F124" s="2">
        <v>15</v>
      </c>
      <c r="G124" s="2">
        <v>14.939442928307017</v>
      </c>
      <c r="H124" s="10">
        <f>B124/$B$16</f>
        <v>3.8350732461598418E-2</v>
      </c>
    </row>
    <row r="125" spans="1:11" x14ac:dyDescent="0.2">
      <c r="A125" s="15" t="s">
        <v>74</v>
      </c>
      <c r="B125" s="7">
        <v>1315</v>
      </c>
      <c r="C125" s="7">
        <f>B125-B124</f>
        <v>24.344449737366858</v>
      </c>
      <c r="D125" s="7">
        <v>10</v>
      </c>
      <c r="E125" s="7">
        <v>4</v>
      </c>
      <c r="F125" s="7">
        <f>D125-E125</f>
        <v>6</v>
      </c>
      <c r="G125" s="7">
        <f>C125-F125</f>
        <v>18.344449737366858</v>
      </c>
      <c r="H125" s="16">
        <f>B125/$B$17</f>
        <v>3.8873122856805012E-2</v>
      </c>
      <c r="J125" s="38"/>
      <c r="K125" s="38"/>
    </row>
    <row r="126" spans="1:11" x14ac:dyDescent="0.2">
      <c r="A126" s="12" t="s">
        <v>99</v>
      </c>
      <c r="H126" s="10"/>
    </row>
    <row r="127" spans="1:11" x14ac:dyDescent="0.2">
      <c r="A127" s="9" t="s">
        <v>100</v>
      </c>
      <c r="B127" s="2">
        <v>293</v>
      </c>
      <c r="H127" s="10">
        <f>B127/$B$6</f>
        <v>1.0616711355895354E-2</v>
      </c>
      <c r="I127" s="38"/>
    </row>
    <row r="128" spans="1:11" x14ac:dyDescent="0.2">
      <c r="A128" s="14" t="s">
        <v>81</v>
      </c>
      <c r="B128" s="2">
        <v>293.33393627059388</v>
      </c>
      <c r="C128" s="2">
        <f>B128-B127</f>
        <v>0.33393627059388109</v>
      </c>
      <c r="D128" s="2">
        <v>0</v>
      </c>
      <c r="E128" s="2">
        <v>0</v>
      </c>
      <c r="F128" s="2">
        <f>D128-E128</f>
        <v>0</v>
      </c>
      <c r="G128" s="2">
        <f>C128-F128</f>
        <v>0.33393627059388109</v>
      </c>
      <c r="H128" s="10">
        <f>B128/$B$7</f>
        <v>1.0592349556588087E-2</v>
      </c>
    </row>
    <row r="129" spans="1:12" x14ac:dyDescent="0.2">
      <c r="A129" s="14" t="s">
        <v>82</v>
      </c>
      <c r="B129" s="2">
        <v>296.1659207747511</v>
      </c>
      <c r="C129" s="2">
        <v>2.5794058832818791</v>
      </c>
      <c r="D129" s="2">
        <v>3</v>
      </c>
      <c r="E129" s="2">
        <v>0</v>
      </c>
      <c r="F129" s="2">
        <v>3</v>
      </c>
      <c r="G129" s="2">
        <v>-0.42059411671812086</v>
      </c>
      <c r="H129" s="10">
        <f>B129/$B$8</f>
        <v>1.0496010234069925E-2</v>
      </c>
    </row>
    <row r="130" spans="1:12" x14ac:dyDescent="0.2">
      <c r="A130" s="14" t="s">
        <v>83</v>
      </c>
      <c r="B130" s="2">
        <v>295.58720013358902</v>
      </c>
      <c r="C130" s="2">
        <v>-0.58751380332211056</v>
      </c>
      <c r="D130" s="2">
        <v>6</v>
      </c>
      <c r="E130" s="2">
        <v>1</v>
      </c>
      <c r="F130" s="2">
        <v>5</v>
      </c>
      <c r="G130" s="2">
        <v>-5.5875138033221106</v>
      </c>
      <c r="H130" s="10">
        <f>B130/$B$9</f>
        <v>1.0401407563290487E-2</v>
      </c>
    </row>
    <row r="131" spans="1:12" x14ac:dyDescent="0.2">
      <c r="A131" s="14" t="s">
        <v>84</v>
      </c>
      <c r="B131" s="2">
        <v>296.29707193821685</v>
      </c>
      <c r="C131" s="2">
        <v>0.96925660580438944</v>
      </c>
      <c r="D131" s="2">
        <v>2</v>
      </c>
      <c r="E131" s="2">
        <v>1</v>
      </c>
      <c r="F131" s="2">
        <v>1</v>
      </c>
      <c r="G131" s="2">
        <v>-3.0743394195610563E-2</v>
      </c>
      <c r="H131" s="10">
        <f>B131/$B$10</f>
        <v>1.0308495005330579E-2</v>
      </c>
    </row>
    <row r="132" spans="1:12" x14ac:dyDescent="0.2">
      <c r="A132" s="14" t="s">
        <v>75</v>
      </c>
      <c r="B132" s="2">
        <v>293.1731307463296</v>
      </c>
      <c r="C132" s="2">
        <v>-3.1347972909080113</v>
      </c>
      <c r="D132" s="2">
        <v>4</v>
      </c>
      <c r="E132" s="2">
        <v>1</v>
      </c>
      <c r="F132" s="2">
        <v>3</v>
      </c>
      <c r="G132" s="2">
        <v>-6.1347972909080113</v>
      </c>
      <c r="H132" s="10">
        <f>B132/$B$11</f>
        <v>1.0217227669419725E-2</v>
      </c>
    </row>
    <row r="133" spans="1:12" x14ac:dyDescent="0.2">
      <c r="A133" s="14" t="s">
        <v>76</v>
      </c>
      <c r="B133" s="2">
        <v>292.59540069364141</v>
      </c>
      <c r="C133" s="2">
        <v>-0.54788535853919029</v>
      </c>
      <c r="D133" s="2">
        <v>2</v>
      </c>
      <c r="E133" s="2">
        <v>0</v>
      </c>
      <c r="F133" s="2">
        <v>2</v>
      </c>
      <c r="G133" s="2">
        <v>-2.5478853585391903</v>
      </c>
      <c r="H133" s="10">
        <f>B133/$B$12</f>
        <v>1.0127562240616157E-2</v>
      </c>
    </row>
    <row r="134" spans="1:12" x14ac:dyDescent="0.2">
      <c r="A134" s="14" t="s">
        <v>77</v>
      </c>
      <c r="B134" s="2">
        <v>410.7425626330039</v>
      </c>
      <c r="C134" s="2">
        <v>118.08144843010615</v>
      </c>
      <c r="D134" s="2">
        <v>4</v>
      </c>
      <c r="E134" s="2">
        <v>0</v>
      </c>
      <c r="F134" s="2">
        <v>4</v>
      </c>
      <c r="G134" s="2">
        <v>114.08144843010615</v>
      </c>
      <c r="H134" s="10">
        <f>B134/$B$13</f>
        <v>1.2717275454610315E-2</v>
      </c>
      <c r="I134" s="38"/>
    </row>
    <row r="135" spans="1:12" x14ac:dyDescent="0.2">
      <c r="A135" s="14" t="s">
        <v>78</v>
      </c>
      <c r="B135" s="2">
        <v>511.47650968032696</v>
      </c>
      <c r="C135" s="2">
        <v>101.02415523358763</v>
      </c>
      <c r="D135" s="2">
        <v>5</v>
      </c>
      <c r="E135" s="2">
        <v>2</v>
      </c>
      <c r="F135" s="2">
        <v>3</v>
      </c>
      <c r="G135" s="2">
        <v>98.024155233587635</v>
      </c>
      <c r="H135" s="10">
        <f>B135/$B$14</f>
        <v>1.5030606532085187E-2</v>
      </c>
    </row>
    <row r="136" spans="1:12" x14ac:dyDescent="0.2">
      <c r="A136" s="14" t="s">
        <v>79</v>
      </c>
      <c r="B136" s="2">
        <v>511.09706217587734</v>
      </c>
      <c r="C136" s="2">
        <v>-0.90859381835150543</v>
      </c>
      <c r="D136" s="2">
        <v>3</v>
      </c>
      <c r="E136" s="2">
        <v>1</v>
      </c>
      <c r="F136" s="2">
        <v>2</v>
      </c>
      <c r="G136" s="2">
        <v>-2.9085938183515054</v>
      </c>
      <c r="H136" s="10">
        <f>B136/$B$15</f>
        <v>1.5250255480571621E-2</v>
      </c>
    </row>
    <row r="137" spans="1:12" x14ac:dyDescent="0.2">
      <c r="A137" s="14" t="s">
        <v>80</v>
      </c>
      <c r="B137" s="2">
        <v>520.46187187120347</v>
      </c>
      <c r="C137" s="2">
        <v>9.5164529437875558</v>
      </c>
      <c r="D137" s="2">
        <v>4</v>
      </c>
      <c r="E137" s="2">
        <v>1</v>
      </c>
      <c r="F137" s="2">
        <v>3</v>
      </c>
      <c r="G137" s="2">
        <v>6.5164529437875558</v>
      </c>
      <c r="H137" s="10">
        <f>B137/$B$16</f>
        <v>1.5465082066654885E-2</v>
      </c>
    </row>
    <row r="138" spans="1:12" ht="12" thickBot="1" x14ac:dyDescent="0.25">
      <c r="A138" s="11" t="s">
        <v>74</v>
      </c>
      <c r="B138" s="5">
        <v>515</v>
      </c>
      <c r="C138" s="5">
        <f>B138-B137</f>
        <v>-5.4618718712034706</v>
      </c>
      <c r="D138" s="5">
        <v>5</v>
      </c>
      <c r="E138" s="5">
        <v>1</v>
      </c>
      <c r="F138" s="5">
        <f>D138-E138</f>
        <v>4</v>
      </c>
      <c r="G138" s="5">
        <f>C138-F138</f>
        <v>-9.4618718712034706</v>
      </c>
      <c r="H138" s="8">
        <f>B138/$B$17</f>
        <v>1.5224074730992078E-2</v>
      </c>
      <c r="I138" s="39"/>
      <c r="J138" s="38"/>
      <c r="L138" s="38"/>
    </row>
  </sheetData>
  <mergeCells count="1">
    <mergeCell ref="A1:H2"/>
  </mergeCells>
  <phoneticPr fontId="0" type="noConversion"/>
  <pageMargins left="0.75" right="0.75" top="1" bottom="1" header="0.5" footer="0.5"/>
  <pageSetup orientation="portrait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8"/>
  <sheetViews>
    <sheetView workbookViewId="0">
      <selection activeCell="L1" sqref="L1:L65536"/>
    </sheetView>
  </sheetViews>
  <sheetFormatPr defaultRowHeight="11.25" x14ac:dyDescent="0.2"/>
  <cols>
    <col min="1" max="1" width="25.7109375" style="2" customWidth="1"/>
    <col min="2" max="3" width="9.7109375" style="2" customWidth="1"/>
    <col min="4" max="5" width="8.42578125" style="2" customWidth="1"/>
    <col min="6" max="7" width="9.7109375" style="2" customWidth="1"/>
    <col min="8" max="8" width="7.7109375" style="6" customWidth="1"/>
    <col min="9" max="16384" width="9.140625" style="2"/>
  </cols>
  <sheetData>
    <row r="1" spans="1:8" ht="12.75" customHeight="1" x14ac:dyDescent="0.2">
      <c r="A1" s="40" t="s">
        <v>87</v>
      </c>
      <c r="B1" s="41"/>
      <c r="C1" s="41"/>
      <c r="D1" s="41"/>
      <c r="E1" s="41"/>
      <c r="F1" s="41"/>
      <c r="G1" s="41"/>
      <c r="H1" s="42"/>
    </row>
    <row r="2" spans="1:8" ht="12.75" customHeight="1" thickBot="1" x14ac:dyDescent="0.25">
      <c r="A2" s="43"/>
      <c r="B2" s="44"/>
      <c r="C2" s="44"/>
      <c r="D2" s="44"/>
      <c r="E2" s="44"/>
      <c r="F2" s="44"/>
      <c r="G2" s="44"/>
      <c r="H2" s="45"/>
    </row>
    <row r="3" spans="1:8" x14ac:dyDescent="0.2">
      <c r="A3" s="9" t="s">
        <v>23</v>
      </c>
      <c r="C3" s="1" t="s">
        <v>62</v>
      </c>
      <c r="D3" s="3"/>
      <c r="E3" s="3"/>
      <c r="F3" s="1" t="s">
        <v>66</v>
      </c>
      <c r="G3" s="3" t="s">
        <v>68</v>
      </c>
      <c r="H3" s="19" t="s">
        <v>71</v>
      </c>
    </row>
    <row r="4" spans="1:8" ht="12" thickBot="1" x14ac:dyDescent="0.25">
      <c r="A4" s="18" t="s">
        <v>88</v>
      </c>
      <c r="B4" s="5" t="s">
        <v>64</v>
      </c>
      <c r="C4" s="4" t="s">
        <v>63</v>
      </c>
      <c r="D4" s="4" t="s">
        <v>65</v>
      </c>
      <c r="E4" s="4" t="s">
        <v>70</v>
      </c>
      <c r="F4" s="4" t="s">
        <v>67</v>
      </c>
      <c r="G4" s="5" t="s">
        <v>69</v>
      </c>
      <c r="H4" s="20" t="s">
        <v>72</v>
      </c>
    </row>
    <row r="5" spans="1:8" x14ac:dyDescent="0.2">
      <c r="A5" s="12" t="s">
        <v>2</v>
      </c>
      <c r="H5" s="10"/>
    </row>
    <row r="6" spans="1:8" x14ac:dyDescent="0.2">
      <c r="A6" s="13" t="s">
        <v>73</v>
      </c>
      <c r="B6" s="2">
        <f t="shared" ref="B6:B17" si="0">B32+B45+B60+B73+B86+B99+B114+B127</f>
        <v>8863164</v>
      </c>
      <c r="H6" s="10"/>
    </row>
    <row r="7" spans="1:8" x14ac:dyDescent="0.2">
      <c r="A7" s="14" t="s">
        <v>81</v>
      </c>
      <c r="B7" s="2">
        <f t="shared" si="0"/>
        <v>8860281</v>
      </c>
      <c r="C7" s="2">
        <f t="shared" ref="C7:G17" si="1">C33+C46+C61+C74+C87+C100+C115+C128</f>
        <v>-2882.9999999998108</v>
      </c>
      <c r="D7" s="2">
        <f t="shared" si="1"/>
        <v>50051</v>
      </c>
      <c r="E7" s="2">
        <f t="shared" si="1"/>
        <v>15021</v>
      </c>
      <c r="F7" s="2">
        <f t="shared" si="1"/>
        <v>35030</v>
      </c>
      <c r="G7" s="2">
        <f t="shared" si="1"/>
        <v>-37912.999999999811</v>
      </c>
      <c r="H7" s="10"/>
    </row>
    <row r="8" spans="1:8" x14ac:dyDescent="0.2">
      <c r="A8" s="14" t="s">
        <v>82</v>
      </c>
      <c r="B8" s="2">
        <f t="shared" si="0"/>
        <v>8955321.9999999981</v>
      </c>
      <c r="C8" s="2">
        <f t="shared" si="1"/>
        <v>94999.999999998632</v>
      </c>
      <c r="D8" s="2">
        <f t="shared" si="1"/>
        <v>202934</v>
      </c>
      <c r="E8" s="2">
        <f t="shared" si="1"/>
        <v>61371</v>
      </c>
      <c r="F8" s="2">
        <f t="shared" si="1"/>
        <v>141563</v>
      </c>
      <c r="G8" s="2">
        <f t="shared" si="1"/>
        <v>-46563.000000001368</v>
      </c>
      <c r="H8" s="10"/>
    </row>
    <row r="9" spans="1:8" x14ac:dyDescent="0.2">
      <c r="A9" s="14" t="s">
        <v>83</v>
      </c>
      <c r="B9" s="2">
        <f t="shared" si="0"/>
        <v>9060245.9999999981</v>
      </c>
      <c r="C9" s="2">
        <f t="shared" si="1"/>
        <v>104900.00000000092</v>
      </c>
      <c r="D9" s="2">
        <f t="shared" si="1"/>
        <v>202958</v>
      </c>
      <c r="E9" s="2">
        <f t="shared" si="1"/>
        <v>62313</v>
      </c>
      <c r="F9" s="2">
        <f t="shared" si="1"/>
        <v>140645</v>
      </c>
      <c r="G9" s="2">
        <f t="shared" si="1"/>
        <v>-35744.999999999083</v>
      </c>
      <c r="H9" s="10"/>
    </row>
    <row r="10" spans="1:8" x14ac:dyDescent="0.2">
      <c r="A10" s="14" t="s">
        <v>84</v>
      </c>
      <c r="B10" s="2">
        <f t="shared" si="0"/>
        <v>9083691.0000000019</v>
      </c>
      <c r="C10" s="2">
        <f t="shared" si="1"/>
        <v>23500.000000002467</v>
      </c>
      <c r="D10" s="2">
        <f t="shared" si="1"/>
        <v>191970</v>
      </c>
      <c r="E10" s="2">
        <f t="shared" si="1"/>
        <v>61191</v>
      </c>
      <c r="F10" s="2">
        <f t="shared" si="1"/>
        <v>130779</v>
      </c>
      <c r="G10" s="2">
        <f t="shared" si="1"/>
        <v>-107278.99999999753</v>
      </c>
      <c r="H10" s="10"/>
    </row>
    <row r="11" spans="1:8" x14ac:dyDescent="0.2">
      <c r="A11" s="14" t="s">
        <v>75</v>
      </c>
      <c r="B11" s="2">
        <f t="shared" si="0"/>
        <v>9106489</v>
      </c>
      <c r="C11" s="2">
        <f t="shared" si="1"/>
        <v>22799.999999997788</v>
      </c>
      <c r="D11" s="2">
        <f t="shared" si="1"/>
        <v>186307</v>
      </c>
      <c r="E11" s="2">
        <f t="shared" si="1"/>
        <v>63241</v>
      </c>
      <c r="F11" s="2">
        <f t="shared" si="1"/>
        <v>123066</v>
      </c>
      <c r="G11" s="2">
        <f t="shared" si="1"/>
        <v>-100266.00000000221</v>
      </c>
      <c r="H11" s="10"/>
    </row>
    <row r="12" spans="1:8" x14ac:dyDescent="0.2">
      <c r="A12" s="14" t="s">
        <v>76</v>
      </c>
      <c r="B12" s="2">
        <f t="shared" si="0"/>
        <v>9101122</v>
      </c>
      <c r="C12" s="2">
        <f t="shared" si="1"/>
        <v>-5400.0000000000582</v>
      </c>
      <c r="D12" s="2">
        <f t="shared" si="1"/>
        <v>177315</v>
      </c>
      <c r="E12" s="2">
        <f t="shared" si="1"/>
        <v>60930</v>
      </c>
      <c r="F12" s="2">
        <f t="shared" si="1"/>
        <v>116385</v>
      </c>
      <c r="G12" s="2">
        <f t="shared" si="1"/>
        <v>-121785.00000000006</v>
      </c>
      <c r="H12" s="10"/>
    </row>
    <row r="13" spans="1:8" x14ac:dyDescent="0.2">
      <c r="A13" s="14" t="s">
        <v>77</v>
      </c>
      <c r="B13" s="2">
        <f t="shared" si="0"/>
        <v>9108050.0000000019</v>
      </c>
      <c r="C13" s="2">
        <f t="shared" si="1"/>
        <v>7000.0000000000509</v>
      </c>
      <c r="D13" s="2">
        <f t="shared" si="1"/>
        <v>172126</v>
      </c>
      <c r="E13" s="2">
        <f t="shared" si="1"/>
        <v>61481</v>
      </c>
      <c r="F13" s="2">
        <f t="shared" si="1"/>
        <v>110645</v>
      </c>
      <c r="G13" s="2">
        <f t="shared" si="1"/>
        <v>-103644.99999999994</v>
      </c>
      <c r="H13" s="10"/>
    </row>
    <row r="14" spans="1:8" x14ac:dyDescent="0.2">
      <c r="A14" s="14" t="s">
        <v>78</v>
      </c>
      <c r="B14" s="2">
        <f t="shared" si="0"/>
        <v>9185584.0000000019</v>
      </c>
      <c r="C14" s="2">
        <f t="shared" si="1"/>
        <v>77500.000000000233</v>
      </c>
      <c r="D14" s="2">
        <f t="shared" si="1"/>
        <v>165453</v>
      </c>
      <c r="E14" s="2">
        <f t="shared" si="1"/>
        <v>59226</v>
      </c>
      <c r="F14" s="2">
        <f t="shared" si="1"/>
        <v>106227</v>
      </c>
      <c r="G14" s="2">
        <f t="shared" si="1"/>
        <v>-28726.999999999745</v>
      </c>
      <c r="H14" s="10"/>
    </row>
    <row r="15" spans="1:8" x14ac:dyDescent="0.2">
      <c r="A15" s="14" t="s">
        <v>79</v>
      </c>
      <c r="B15" s="2">
        <f t="shared" si="0"/>
        <v>9265811.0000000019</v>
      </c>
      <c r="C15" s="2">
        <f t="shared" si="1"/>
        <v>80200.000000000393</v>
      </c>
      <c r="D15" s="2">
        <f t="shared" si="1"/>
        <v>159767</v>
      </c>
      <c r="E15" s="2">
        <f t="shared" si="1"/>
        <v>60063</v>
      </c>
      <c r="F15" s="2">
        <f t="shared" si="1"/>
        <v>99704</v>
      </c>
      <c r="G15" s="2">
        <f t="shared" si="1"/>
        <v>-19503.999999999607</v>
      </c>
      <c r="H15" s="10"/>
    </row>
    <row r="16" spans="1:8" x14ac:dyDescent="0.2">
      <c r="A16" s="14" t="s">
        <v>80</v>
      </c>
      <c r="B16" s="2">
        <f t="shared" si="0"/>
        <v>9394293</v>
      </c>
      <c r="C16" s="2">
        <f t="shared" si="1"/>
        <v>128399.9999999993</v>
      </c>
      <c r="D16" s="2">
        <f t="shared" si="1"/>
        <v>156732</v>
      </c>
      <c r="E16" s="2">
        <f t="shared" si="1"/>
        <v>58458</v>
      </c>
      <c r="F16" s="2">
        <f t="shared" si="1"/>
        <v>98274</v>
      </c>
      <c r="G16" s="2">
        <f t="shared" si="1"/>
        <v>30125.999999999302</v>
      </c>
      <c r="H16" s="10"/>
    </row>
    <row r="17" spans="1:11" x14ac:dyDescent="0.2">
      <c r="A17" s="15" t="s">
        <v>74</v>
      </c>
      <c r="B17" s="7">
        <f t="shared" si="0"/>
        <v>9519338</v>
      </c>
      <c r="C17" s="7">
        <f t="shared" si="1"/>
        <v>125045.00000000087</v>
      </c>
      <c r="D17" s="7">
        <f t="shared" si="1"/>
        <v>119674</v>
      </c>
      <c r="E17" s="7">
        <f t="shared" si="1"/>
        <v>45876</v>
      </c>
      <c r="F17" s="7">
        <f t="shared" si="1"/>
        <v>73798</v>
      </c>
      <c r="G17" s="7">
        <f t="shared" si="1"/>
        <v>51247.000000000866</v>
      </c>
      <c r="H17" s="16"/>
    </row>
    <row r="18" spans="1:11" x14ac:dyDescent="0.2">
      <c r="A18" s="12" t="s">
        <v>3</v>
      </c>
      <c r="H18" s="10"/>
    </row>
    <row r="19" spans="1:11" x14ac:dyDescent="0.2">
      <c r="A19" s="13" t="s">
        <v>73</v>
      </c>
      <c r="B19" s="2">
        <f t="shared" ref="B19:B30" si="2">B32+B45+B60+B73</f>
        <v>3351249</v>
      </c>
      <c r="H19" s="10">
        <f>B19/$B$6</f>
        <v>0.37810978111202725</v>
      </c>
      <c r="K19" s="6"/>
    </row>
    <row r="20" spans="1:11" x14ac:dyDescent="0.2">
      <c r="A20" s="14" t="s">
        <v>81</v>
      </c>
      <c r="B20" s="2">
        <f t="shared" si="2"/>
        <v>3366139.3135396675</v>
      </c>
      <c r="C20" s="2">
        <f>B20-B19</f>
        <v>14890.313539667521</v>
      </c>
      <c r="D20" s="2">
        <f t="shared" ref="D20:E30" si="3">D33+D46+D61+D74</f>
        <v>27318</v>
      </c>
      <c r="E20" s="2">
        <f t="shared" si="3"/>
        <v>2313</v>
      </c>
      <c r="F20" s="2">
        <f>D20-E20</f>
        <v>25005</v>
      </c>
      <c r="G20" s="2">
        <f>C20-F20</f>
        <v>-10114.686460332479</v>
      </c>
      <c r="H20" s="10">
        <f>B20/$B$7</f>
        <v>0.37991338125051199</v>
      </c>
    </row>
    <row r="21" spans="1:11" x14ac:dyDescent="0.2">
      <c r="A21" s="14" t="s">
        <v>82</v>
      </c>
      <c r="B21" s="2">
        <f t="shared" si="2"/>
        <v>3466261.5329174753</v>
      </c>
      <c r="C21" s="2">
        <f t="shared" ref="C21:C30" si="4">B21-B20</f>
        <v>100122.21937780781</v>
      </c>
      <c r="D21" s="2">
        <f t="shared" si="3"/>
        <v>115534</v>
      </c>
      <c r="E21" s="2">
        <f t="shared" si="3"/>
        <v>9579</v>
      </c>
      <c r="F21" s="2">
        <f t="shared" ref="F21:F30" si="5">D21-E21</f>
        <v>105955</v>
      </c>
      <c r="G21" s="2">
        <f t="shared" ref="G21:G30" si="6">C21-F21</f>
        <v>-5832.7806221921928</v>
      </c>
      <c r="H21" s="10">
        <f>B21/$B$8</f>
        <v>0.38706163027052248</v>
      </c>
    </row>
    <row r="22" spans="1:11" x14ac:dyDescent="0.2">
      <c r="A22" s="14" t="s">
        <v>83</v>
      </c>
      <c r="B22" s="2">
        <f t="shared" si="2"/>
        <v>3570695.2355629969</v>
      </c>
      <c r="C22" s="2">
        <f t="shared" si="4"/>
        <v>104433.70264552161</v>
      </c>
      <c r="D22" s="2">
        <f t="shared" si="3"/>
        <v>119067</v>
      </c>
      <c r="E22" s="2">
        <f t="shared" si="3"/>
        <v>10102</v>
      </c>
      <c r="F22" s="2">
        <f t="shared" si="5"/>
        <v>108965</v>
      </c>
      <c r="G22" s="2">
        <f t="shared" si="6"/>
        <v>-4531.297354478389</v>
      </c>
      <c r="H22" s="10">
        <f>B22/$B$9</f>
        <v>0.39410577103127198</v>
      </c>
    </row>
    <row r="23" spans="1:11" x14ac:dyDescent="0.2">
      <c r="A23" s="14" t="s">
        <v>84</v>
      </c>
      <c r="B23" s="2">
        <f t="shared" si="2"/>
        <v>3642996.6664943574</v>
      </c>
      <c r="C23" s="2">
        <f t="shared" si="4"/>
        <v>72301.430931360461</v>
      </c>
      <c r="D23" s="2">
        <f t="shared" si="3"/>
        <v>113886</v>
      </c>
      <c r="E23" s="2">
        <f t="shared" si="3"/>
        <v>10598</v>
      </c>
      <c r="F23" s="2">
        <f t="shared" si="5"/>
        <v>103288</v>
      </c>
      <c r="G23" s="2">
        <f t="shared" si="6"/>
        <v>-30986.569068639539</v>
      </c>
      <c r="H23" s="10">
        <f>B23/$B$10</f>
        <v>0.40104806146470157</v>
      </c>
    </row>
    <row r="24" spans="1:11" x14ac:dyDescent="0.2">
      <c r="A24" s="14" t="s">
        <v>75</v>
      </c>
      <c r="B24" s="2">
        <f t="shared" si="2"/>
        <v>3714452.1242794562</v>
      </c>
      <c r="C24" s="2">
        <f t="shared" si="4"/>
        <v>71455.457785098813</v>
      </c>
      <c r="D24" s="2">
        <f t="shared" si="3"/>
        <v>112063</v>
      </c>
      <c r="E24" s="2">
        <f t="shared" si="3"/>
        <v>10590</v>
      </c>
      <c r="F24" s="2">
        <f t="shared" si="5"/>
        <v>101473</v>
      </c>
      <c r="G24" s="2">
        <f t="shared" si="6"/>
        <v>-30017.542214901187</v>
      </c>
      <c r="H24" s="10">
        <f>B24/$B$11</f>
        <v>0.40789069467710948</v>
      </c>
    </row>
    <row r="25" spans="1:11" x14ac:dyDescent="0.2">
      <c r="A25" s="14" t="s">
        <v>76</v>
      </c>
      <c r="B25" s="2">
        <f t="shared" si="2"/>
        <v>3773651.0128260576</v>
      </c>
      <c r="C25" s="2">
        <f t="shared" si="4"/>
        <v>59198.888546601404</v>
      </c>
      <c r="D25" s="2">
        <f t="shared" si="3"/>
        <v>108310</v>
      </c>
      <c r="E25" s="2">
        <f t="shared" si="3"/>
        <v>10600</v>
      </c>
      <c r="F25" s="2">
        <f t="shared" si="5"/>
        <v>97710</v>
      </c>
      <c r="G25" s="2">
        <f t="shared" si="6"/>
        <v>-38511.111453398596</v>
      </c>
      <c r="H25" s="10">
        <f>B25/$B$12</f>
        <v>0.41463580125901595</v>
      </c>
    </row>
    <row r="26" spans="1:11" x14ac:dyDescent="0.2">
      <c r="A26" s="14" t="s">
        <v>77</v>
      </c>
      <c r="B26" s="2">
        <f t="shared" si="2"/>
        <v>3837088.9565069131</v>
      </c>
      <c r="C26" s="2">
        <f t="shared" si="4"/>
        <v>63437.943680855446</v>
      </c>
      <c r="D26" s="2">
        <f t="shared" si="3"/>
        <v>106480</v>
      </c>
      <c r="E26" s="2">
        <f t="shared" si="3"/>
        <v>10966</v>
      </c>
      <c r="F26" s="2">
        <f t="shared" si="5"/>
        <v>95514</v>
      </c>
      <c r="G26" s="2">
        <f t="shared" si="6"/>
        <v>-32076.056319144554</v>
      </c>
      <c r="H26" s="10">
        <f>B26/$B$13</f>
        <v>0.42128545149696284</v>
      </c>
    </row>
    <row r="27" spans="1:11" x14ac:dyDescent="0.2">
      <c r="A27" s="14" t="s">
        <v>78</v>
      </c>
      <c r="B27" s="2">
        <f t="shared" si="2"/>
        <v>3929975.4835926224</v>
      </c>
      <c r="C27" s="2">
        <f t="shared" si="4"/>
        <v>92886.527085709386</v>
      </c>
      <c r="D27" s="2">
        <f t="shared" si="3"/>
        <v>102699</v>
      </c>
      <c r="E27" s="2">
        <f t="shared" si="3"/>
        <v>10547</v>
      </c>
      <c r="F27" s="2">
        <f t="shared" si="5"/>
        <v>92152</v>
      </c>
      <c r="G27" s="2">
        <f t="shared" si="6"/>
        <v>734.52708570938557</v>
      </c>
      <c r="H27" s="10">
        <f>B27/$B$14</f>
        <v>0.42784165749206821</v>
      </c>
    </row>
    <row r="28" spans="1:11" x14ac:dyDescent="0.2">
      <c r="A28" s="14" t="s">
        <v>79</v>
      </c>
      <c r="B28" s="2">
        <f t="shared" si="2"/>
        <v>4024200.7886046236</v>
      </c>
      <c r="C28" s="2">
        <f t="shared" si="4"/>
        <v>94225.30501200119</v>
      </c>
      <c r="D28" s="2">
        <f t="shared" si="3"/>
        <v>98837</v>
      </c>
      <c r="E28" s="2">
        <f t="shared" si="3"/>
        <v>10847</v>
      </c>
      <c r="F28" s="2">
        <f t="shared" si="5"/>
        <v>87990</v>
      </c>
      <c r="G28" s="2">
        <f t="shared" si="6"/>
        <v>6235.3050120011903</v>
      </c>
      <c r="H28" s="10">
        <f>B28/$B$15</f>
        <v>0.4343063751898914</v>
      </c>
    </row>
    <row r="29" spans="1:11" x14ac:dyDescent="0.2">
      <c r="A29" s="14" t="s">
        <v>80</v>
      </c>
      <c r="B29" s="2">
        <f t="shared" si="2"/>
        <v>4139891.1901069526</v>
      </c>
      <c r="C29" s="2">
        <f t="shared" si="4"/>
        <v>115690.40150232892</v>
      </c>
      <c r="D29" s="2">
        <f t="shared" si="3"/>
        <v>97057</v>
      </c>
      <c r="E29" s="2">
        <f t="shared" si="3"/>
        <v>10771</v>
      </c>
      <c r="F29" s="2">
        <f t="shared" si="5"/>
        <v>86286</v>
      </c>
      <c r="G29" s="2">
        <f t="shared" si="6"/>
        <v>29404.401502328925</v>
      </c>
      <c r="H29" s="10">
        <f>B29/$B$16</f>
        <v>0.44068150632591008</v>
      </c>
    </row>
    <row r="30" spans="1:11" x14ac:dyDescent="0.2">
      <c r="A30" s="15" t="s">
        <v>74</v>
      </c>
      <c r="B30" s="7">
        <f t="shared" si="2"/>
        <v>4239959</v>
      </c>
      <c r="C30" s="7">
        <f t="shared" si="4"/>
        <v>100067.80989304744</v>
      </c>
      <c r="D30" s="7">
        <f t="shared" si="3"/>
        <v>74784</v>
      </c>
      <c r="E30" s="7">
        <f t="shared" si="3"/>
        <v>8594</v>
      </c>
      <c r="F30" s="7">
        <f t="shared" si="5"/>
        <v>66190</v>
      </c>
      <c r="G30" s="7">
        <f t="shared" si="6"/>
        <v>33877.809893047437</v>
      </c>
      <c r="H30" s="16">
        <f>B30/$B$17</f>
        <v>0.445404817015637</v>
      </c>
      <c r="I30" s="38"/>
      <c r="K30" s="39"/>
    </row>
    <row r="31" spans="1:11" x14ac:dyDescent="0.2">
      <c r="A31" s="12" t="s">
        <v>4</v>
      </c>
      <c r="H31" s="10"/>
    </row>
    <row r="32" spans="1:11" x14ac:dyDescent="0.2">
      <c r="A32" s="13" t="s">
        <v>73</v>
      </c>
      <c r="B32" s="2">
        <v>3144124</v>
      </c>
      <c r="H32" s="10">
        <f>B32/$B$6</f>
        <v>0.35474058699579519</v>
      </c>
    </row>
    <row r="33" spans="1:8" x14ac:dyDescent="0.2">
      <c r="A33" s="14" t="s">
        <v>81</v>
      </c>
      <c r="B33" s="2">
        <v>3159215.8527191789</v>
      </c>
      <c r="C33" s="2">
        <f>B33-B32</f>
        <v>15091.852719178889</v>
      </c>
      <c r="D33" s="2">
        <v>27207</v>
      </c>
      <c r="E33" s="2">
        <v>2298</v>
      </c>
      <c r="F33" s="2">
        <f>D33-E33</f>
        <v>24909</v>
      </c>
      <c r="G33" s="2">
        <f>C33-F33</f>
        <v>-9817.1472808211111</v>
      </c>
      <c r="H33" s="10">
        <f>B33/$B$7</f>
        <v>0.35655932952004332</v>
      </c>
    </row>
    <row r="34" spans="1:8" x14ac:dyDescent="0.2">
      <c r="A34" s="14" t="s">
        <v>82</v>
      </c>
      <c r="B34" s="2">
        <v>3257655.9257784747</v>
      </c>
      <c r="C34" s="2">
        <v>98425.295544995926</v>
      </c>
      <c r="D34" s="2">
        <v>115041</v>
      </c>
      <c r="E34" s="2">
        <v>9536</v>
      </c>
      <c r="F34" s="2">
        <v>105505</v>
      </c>
      <c r="G34" s="2">
        <v>-7079.7044550040737</v>
      </c>
      <c r="H34" s="10">
        <f>B34/$B$8</f>
        <v>0.36376759269833908</v>
      </c>
    </row>
    <row r="35" spans="1:8" x14ac:dyDescent="0.2">
      <c r="A35" s="14" t="s">
        <v>83</v>
      </c>
      <c r="B35" s="2">
        <v>3360181.3487014426</v>
      </c>
      <c r="C35" s="2">
        <v>102516.3657498234</v>
      </c>
      <c r="D35" s="2">
        <v>118515</v>
      </c>
      <c r="E35" s="2">
        <v>10056</v>
      </c>
      <c r="F35" s="2">
        <v>108459</v>
      </c>
      <c r="G35" s="2">
        <v>-5942.6342501766048</v>
      </c>
      <c r="H35" s="10">
        <f>B35/$B$9</f>
        <v>0.37087087356142906</v>
      </c>
    </row>
    <row r="36" spans="1:8" x14ac:dyDescent="0.2">
      <c r="A36" s="14" t="s">
        <v>84</v>
      </c>
      <c r="B36" s="2">
        <v>3432467.4804205345</v>
      </c>
      <c r="C36" s="2">
        <v>72306.592622316442</v>
      </c>
      <c r="D36" s="2">
        <v>113324</v>
      </c>
      <c r="E36" s="2">
        <v>10547</v>
      </c>
      <c r="F36" s="2">
        <v>102777</v>
      </c>
      <c r="G36" s="2">
        <v>-30470.407377683558</v>
      </c>
      <c r="H36" s="10">
        <f>B36/$B$10</f>
        <v>0.3778714489980487</v>
      </c>
    </row>
    <row r="37" spans="1:8" x14ac:dyDescent="0.2">
      <c r="A37" s="14" t="s">
        <v>75</v>
      </c>
      <c r="B37" s="2">
        <v>3503917.7102576266</v>
      </c>
      <c r="C37" s="2">
        <v>71451.061480886769</v>
      </c>
      <c r="D37" s="2">
        <v>111447</v>
      </c>
      <c r="E37" s="2">
        <v>10541</v>
      </c>
      <c r="F37" s="2">
        <v>100906</v>
      </c>
      <c r="G37" s="2">
        <v>-29454.938519113231</v>
      </c>
      <c r="H37" s="10">
        <f>B37/$B$11</f>
        <v>0.384771530527037</v>
      </c>
    </row>
    <row r="38" spans="1:8" x14ac:dyDescent="0.2">
      <c r="A38" s="14" t="s">
        <v>76</v>
      </c>
      <c r="B38" s="2">
        <v>3563756.0715071708</v>
      </c>
      <c r="C38" s="2">
        <v>59825.514150842559</v>
      </c>
      <c r="D38" s="2">
        <v>107659</v>
      </c>
      <c r="E38" s="2">
        <v>10535</v>
      </c>
      <c r="F38" s="2">
        <v>97124</v>
      </c>
      <c r="G38" s="2">
        <v>-37298.485849157441</v>
      </c>
      <c r="H38" s="10">
        <f>B38/$B$12</f>
        <v>0.39157326662659514</v>
      </c>
    </row>
    <row r="39" spans="1:8" x14ac:dyDescent="0.2">
      <c r="A39" s="14" t="s">
        <v>77</v>
      </c>
      <c r="B39" s="2">
        <v>3627542.7230753261</v>
      </c>
      <c r="C39" s="2">
        <v>63815.180117269047</v>
      </c>
      <c r="D39" s="2">
        <v>105651</v>
      </c>
      <c r="E39" s="2">
        <v>10895</v>
      </c>
      <c r="F39" s="2">
        <v>94756</v>
      </c>
      <c r="G39" s="2">
        <v>-30940.819882730953</v>
      </c>
      <c r="H39" s="10">
        <f>B39/$B$13</f>
        <v>0.39827874496465493</v>
      </c>
    </row>
    <row r="40" spans="1:8" x14ac:dyDescent="0.2">
      <c r="A40" s="14" t="s">
        <v>78</v>
      </c>
      <c r="B40" s="2">
        <v>3719151.0555628086</v>
      </c>
      <c r="C40" s="2">
        <v>91594.896790147293</v>
      </c>
      <c r="D40" s="2">
        <v>101947</v>
      </c>
      <c r="E40" s="2">
        <v>10481</v>
      </c>
      <c r="F40" s="2">
        <v>91466</v>
      </c>
      <c r="G40" s="2">
        <v>128.89679014729336</v>
      </c>
      <c r="H40" s="10">
        <f>B40/$B$14</f>
        <v>0.4048899945352204</v>
      </c>
    </row>
    <row r="41" spans="1:8" x14ac:dyDescent="0.2">
      <c r="A41" s="14" t="s">
        <v>79</v>
      </c>
      <c r="B41" s="2">
        <v>3812037.9237784003</v>
      </c>
      <c r="C41" s="2">
        <v>92875.864476813935</v>
      </c>
      <c r="D41" s="2">
        <v>98133</v>
      </c>
      <c r="E41" s="2">
        <v>10776</v>
      </c>
      <c r="F41" s="2">
        <v>87357</v>
      </c>
      <c r="G41" s="2">
        <v>5518.8644768139347</v>
      </c>
      <c r="H41" s="10">
        <f>B41/$B$15</f>
        <v>0.41140898770527473</v>
      </c>
    </row>
    <row r="42" spans="1:8" x14ac:dyDescent="0.2">
      <c r="A42" s="14" t="s">
        <v>80</v>
      </c>
      <c r="B42" s="2">
        <v>3925289.2370360498</v>
      </c>
      <c r="C42" s="2">
        <v>113216.9798557926</v>
      </c>
      <c r="D42" s="2">
        <v>96320</v>
      </c>
      <c r="E42" s="2">
        <v>10691</v>
      </c>
      <c r="F42" s="2">
        <v>85629</v>
      </c>
      <c r="G42" s="2">
        <v>27587.979855792597</v>
      </c>
      <c r="H42" s="10">
        <f>B42/$B$16</f>
        <v>0.41783764217659058</v>
      </c>
    </row>
    <row r="43" spans="1:8" x14ac:dyDescent="0.2">
      <c r="A43" s="15" t="s">
        <v>74</v>
      </c>
      <c r="B43" s="7">
        <v>4022891</v>
      </c>
      <c r="C43" s="7">
        <f>B43-B42</f>
        <v>97601.762963950168</v>
      </c>
      <c r="D43" s="7">
        <v>74246</v>
      </c>
      <c r="E43" s="7">
        <v>8533</v>
      </c>
      <c r="F43" s="7">
        <f>D43-E43</f>
        <v>65713</v>
      </c>
      <c r="G43" s="7">
        <f>C43-F43</f>
        <v>31888.762963950168</v>
      </c>
      <c r="H43" s="16">
        <f>B43/$B$17</f>
        <v>0.42260197085133439</v>
      </c>
    </row>
    <row r="44" spans="1:8" x14ac:dyDescent="0.2">
      <c r="A44" s="12" t="s">
        <v>92</v>
      </c>
      <c r="H44" s="10"/>
    </row>
    <row r="45" spans="1:8" x14ac:dyDescent="0.2">
      <c r="A45" s="9" t="s">
        <v>93</v>
      </c>
      <c r="B45" s="2">
        <v>97668</v>
      </c>
      <c r="H45" s="10">
        <f>B45/$B$6</f>
        <v>1.1019541102928932E-2</v>
      </c>
    </row>
    <row r="46" spans="1:8" x14ac:dyDescent="0.2">
      <c r="A46" s="14" t="s">
        <v>81</v>
      </c>
      <c r="B46" s="2">
        <v>96908.768111757236</v>
      </c>
      <c r="C46" s="2">
        <f>B46-B45</f>
        <v>-759.2318882427644</v>
      </c>
      <c r="D46" s="2">
        <v>65</v>
      </c>
      <c r="E46" s="2">
        <v>11</v>
      </c>
      <c r="F46" s="2">
        <f>D46-E46</f>
        <v>54</v>
      </c>
      <c r="G46" s="2">
        <f>C46-F46</f>
        <v>-813.2318882427644</v>
      </c>
      <c r="H46" s="10">
        <f>B46/$B$7</f>
        <v>1.0937437324138731E-2</v>
      </c>
    </row>
    <row r="47" spans="1:8" x14ac:dyDescent="0.2">
      <c r="A47" s="14" t="s">
        <v>82</v>
      </c>
      <c r="B47" s="2">
        <v>95034.177692927304</v>
      </c>
      <c r="C47" s="2">
        <v>-1875.0316948776308</v>
      </c>
      <c r="D47" s="2">
        <v>299</v>
      </c>
      <c r="E47" s="2">
        <v>21</v>
      </c>
      <c r="F47" s="2">
        <v>278</v>
      </c>
      <c r="G47" s="2">
        <v>-2153.0316948776308</v>
      </c>
      <c r="H47" s="10">
        <f>B47/$B$8</f>
        <v>1.0612033569862404E-2</v>
      </c>
    </row>
    <row r="48" spans="1:8" x14ac:dyDescent="0.2">
      <c r="A48" s="14" t="s">
        <v>83</v>
      </c>
      <c r="B48" s="2">
        <v>93242.335257947823</v>
      </c>
      <c r="C48" s="2">
        <v>-1792.0823732171848</v>
      </c>
      <c r="D48" s="2">
        <v>349</v>
      </c>
      <c r="E48" s="2">
        <v>30</v>
      </c>
      <c r="F48" s="2">
        <v>319</v>
      </c>
      <c r="G48" s="2">
        <v>-2111.0823732171848</v>
      </c>
      <c r="H48" s="10">
        <f>B48/$B$9</f>
        <v>1.0291369048693362E-2</v>
      </c>
    </row>
    <row r="49" spans="1:8" x14ac:dyDescent="0.2">
      <c r="A49" s="14" t="s">
        <v>84</v>
      </c>
      <c r="B49" s="2">
        <v>90612.915033691927</v>
      </c>
      <c r="C49" s="2">
        <v>-2628.8570432108972</v>
      </c>
      <c r="D49" s="2">
        <v>348</v>
      </c>
      <c r="E49" s="2">
        <v>32</v>
      </c>
      <c r="F49" s="2">
        <v>316</v>
      </c>
      <c r="G49" s="2">
        <v>-2944.8570432108972</v>
      </c>
      <c r="H49" s="10">
        <f>B49/$B$10</f>
        <v>9.9753409746866015E-3</v>
      </c>
    </row>
    <row r="50" spans="1:8" x14ac:dyDescent="0.2">
      <c r="A50" s="14" t="s">
        <v>75</v>
      </c>
      <c r="B50" s="2">
        <v>88003.739286884709</v>
      </c>
      <c r="C50" s="2">
        <v>-2609.1592225313507</v>
      </c>
      <c r="D50" s="2">
        <v>355</v>
      </c>
      <c r="E50" s="2">
        <v>32</v>
      </c>
      <c r="F50" s="2">
        <v>323</v>
      </c>
      <c r="G50" s="2">
        <v>-2932.1592225313507</v>
      </c>
      <c r="H50" s="10">
        <f>B50/$B$11</f>
        <v>9.6638495129006043E-3</v>
      </c>
    </row>
    <row r="51" spans="1:8" x14ac:dyDescent="0.2">
      <c r="A51" s="14" t="s">
        <v>76</v>
      </c>
      <c r="B51" s="2">
        <v>85157.357162640415</v>
      </c>
      <c r="C51" s="2">
        <v>-2846.6942761377722</v>
      </c>
      <c r="D51" s="2">
        <v>348</v>
      </c>
      <c r="E51" s="2">
        <v>50</v>
      </c>
      <c r="F51" s="2">
        <v>298</v>
      </c>
      <c r="G51" s="2">
        <v>-3144.6942761377722</v>
      </c>
      <c r="H51" s="10">
        <f>B51/$B$12</f>
        <v>9.3567976742472431E-3</v>
      </c>
    </row>
    <row r="52" spans="1:8" x14ac:dyDescent="0.2">
      <c r="A52" s="14" t="s">
        <v>77</v>
      </c>
      <c r="B52" s="2">
        <v>82465.115489012955</v>
      </c>
      <c r="C52" s="2">
        <v>-2691.5831195178907</v>
      </c>
      <c r="D52" s="2">
        <v>413</v>
      </c>
      <c r="E52" s="2">
        <v>51</v>
      </c>
      <c r="F52" s="2">
        <v>362</v>
      </c>
      <c r="G52" s="2">
        <v>-3053.5831195178907</v>
      </c>
      <c r="H52" s="10">
        <f>B52/$B$13</f>
        <v>9.0540912148059059E-3</v>
      </c>
    </row>
    <row r="53" spans="1:8" x14ac:dyDescent="0.2">
      <c r="A53" s="14" t="s">
        <v>78</v>
      </c>
      <c r="B53" s="2">
        <v>80425.653277133548</v>
      </c>
      <c r="C53" s="2">
        <v>-2039.7748262235109</v>
      </c>
      <c r="D53" s="2">
        <v>415</v>
      </c>
      <c r="E53" s="2">
        <v>45</v>
      </c>
      <c r="F53" s="2">
        <v>370</v>
      </c>
      <c r="G53" s="2">
        <v>-2409.7748262235109</v>
      </c>
      <c r="H53" s="10">
        <f>B53/$B$14</f>
        <v>8.755638539382311E-3</v>
      </c>
    </row>
    <row r="54" spans="1:8" x14ac:dyDescent="0.2">
      <c r="A54" s="14" t="s">
        <v>79</v>
      </c>
      <c r="B54" s="2">
        <v>78401.275548698497</v>
      </c>
      <c r="C54" s="2">
        <v>-2024.6108935083612</v>
      </c>
      <c r="D54" s="2">
        <v>383</v>
      </c>
      <c r="E54" s="2">
        <v>52</v>
      </c>
      <c r="F54" s="2">
        <v>331</v>
      </c>
      <c r="G54" s="2">
        <v>-2355.6108935083612</v>
      </c>
      <c r="H54" s="10">
        <f>B54/$B$15</f>
        <v>8.4613506091046412E-3</v>
      </c>
    </row>
    <row r="55" spans="1:8" x14ac:dyDescent="0.2">
      <c r="A55" s="14" t="s">
        <v>80</v>
      </c>
      <c r="B55" s="2">
        <v>76762.091316048405</v>
      </c>
      <c r="C55" s="2">
        <v>-1639.8510738927143</v>
      </c>
      <c r="D55" s="2">
        <v>390</v>
      </c>
      <c r="E55" s="2">
        <v>52</v>
      </c>
      <c r="F55" s="2">
        <v>338</v>
      </c>
      <c r="G55" s="2">
        <v>-1977.8510738927143</v>
      </c>
      <c r="H55" s="10">
        <f>B55/$B$16</f>
        <v>8.1711408528612438E-3</v>
      </c>
    </row>
    <row r="56" spans="1:8" x14ac:dyDescent="0.2">
      <c r="A56" s="15" t="s">
        <v>74</v>
      </c>
      <c r="B56" s="7">
        <v>75729</v>
      </c>
      <c r="C56" s="7">
        <f>B56-B55</f>
        <v>-1033.0913160484051</v>
      </c>
      <c r="D56" s="7">
        <v>293</v>
      </c>
      <c r="E56" s="7">
        <v>42</v>
      </c>
      <c r="F56" s="7">
        <f>D56-E56</f>
        <v>251</v>
      </c>
      <c r="G56" s="7">
        <f>C56-F56</f>
        <v>-1284.0913160484051</v>
      </c>
      <c r="H56" s="16">
        <f>B56/$B$17</f>
        <v>7.9552800835520285E-3</v>
      </c>
    </row>
    <row r="57" spans="1:8" x14ac:dyDescent="0.2">
      <c r="A57" s="23"/>
      <c r="B57" s="24"/>
      <c r="C57" s="24"/>
      <c r="D57" s="24"/>
      <c r="E57" s="24"/>
      <c r="F57" s="24"/>
      <c r="G57" s="24"/>
      <c r="H57" s="22"/>
    </row>
    <row r="58" spans="1:8" x14ac:dyDescent="0.2">
      <c r="A58" s="1"/>
    </row>
    <row r="59" spans="1:8" x14ac:dyDescent="0.2">
      <c r="A59" s="12" t="s">
        <v>86</v>
      </c>
      <c r="H59" s="10"/>
    </row>
    <row r="60" spans="1:8" x14ac:dyDescent="0.2">
      <c r="A60" s="9" t="s">
        <v>89</v>
      </c>
      <c r="B60" s="2">
        <v>28037</v>
      </c>
      <c r="H60" s="10">
        <f>B60/$B$6</f>
        <v>3.1633172984275142E-3</v>
      </c>
    </row>
    <row r="61" spans="1:8" x14ac:dyDescent="0.2">
      <c r="A61" s="14" t="s">
        <v>81</v>
      </c>
      <c r="B61" s="2">
        <v>29445.170643274956</v>
      </c>
      <c r="C61" s="2">
        <f>B61-B60</f>
        <v>1408.1706432749561</v>
      </c>
      <c r="D61" s="2">
        <v>19</v>
      </c>
      <c r="E61" s="2">
        <v>1</v>
      </c>
      <c r="F61" s="2">
        <f>D61-E61</f>
        <v>18</v>
      </c>
      <c r="G61" s="2">
        <f>C61-F61</f>
        <v>1390.1706432749561</v>
      </c>
      <c r="H61" s="10">
        <f>B61/$B$7</f>
        <v>3.3232772914623086E-3</v>
      </c>
    </row>
    <row r="62" spans="1:8" x14ac:dyDescent="0.2">
      <c r="A62" s="14" t="s">
        <v>82</v>
      </c>
      <c r="B62" s="2">
        <v>35438.4509563885</v>
      </c>
      <c r="C62" s="2">
        <v>5993.1301113377049</v>
      </c>
      <c r="D62" s="2">
        <v>65</v>
      </c>
      <c r="E62" s="2">
        <v>6</v>
      </c>
      <c r="F62" s="2">
        <v>59</v>
      </c>
      <c r="G62" s="2">
        <v>5934.1301113377049</v>
      </c>
      <c r="H62" s="10">
        <f>B62/$B$8</f>
        <v>3.9572503318572472E-3</v>
      </c>
    </row>
    <row r="63" spans="1:8" x14ac:dyDescent="0.2">
      <c r="A63" s="14" t="s">
        <v>83</v>
      </c>
      <c r="B63" s="2">
        <v>41513.957348403841</v>
      </c>
      <c r="C63" s="2">
        <v>6075.3826799786912</v>
      </c>
      <c r="D63" s="2">
        <v>79</v>
      </c>
      <c r="E63" s="2">
        <v>6</v>
      </c>
      <c r="F63" s="2">
        <v>73</v>
      </c>
      <c r="G63" s="2">
        <v>6002.3826799786912</v>
      </c>
      <c r="H63" s="10">
        <f>B63/$B$9</f>
        <v>4.5819900859649784E-3</v>
      </c>
    </row>
    <row r="64" spans="1:8" x14ac:dyDescent="0.2">
      <c r="A64" s="14" t="s">
        <v>84</v>
      </c>
      <c r="B64" s="2">
        <v>47214.271716810501</v>
      </c>
      <c r="C64" s="2">
        <v>5700.5719192218821</v>
      </c>
      <c r="D64" s="2">
        <v>75</v>
      </c>
      <c r="E64" s="2">
        <v>6</v>
      </c>
      <c r="F64" s="2">
        <v>69</v>
      </c>
      <c r="G64" s="2">
        <v>5631.5719192218821</v>
      </c>
      <c r="H64" s="10">
        <f>B64/$B$10</f>
        <v>5.1976968081378474E-3</v>
      </c>
    </row>
    <row r="65" spans="1:8" x14ac:dyDescent="0.2">
      <c r="A65" s="14" t="s">
        <v>75</v>
      </c>
      <c r="B65" s="2">
        <v>52859.207353144324</v>
      </c>
      <c r="C65" s="2">
        <v>5644.9527072775891</v>
      </c>
      <c r="D65" s="2">
        <v>91</v>
      </c>
      <c r="E65" s="2">
        <v>2</v>
      </c>
      <c r="F65" s="2">
        <v>89</v>
      </c>
      <c r="G65" s="2">
        <v>5555.9527072775891</v>
      </c>
      <c r="H65" s="10">
        <f>B65/$B$11</f>
        <v>5.8045650033887184E-3</v>
      </c>
    </row>
    <row r="66" spans="1:8" x14ac:dyDescent="0.2">
      <c r="A66" s="14" t="s">
        <v>76</v>
      </c>
      <c r="B66" s="2">
        <v>58272.514976722414</v>
      </c>
      <c r="C66" s="2">
        <v>5413.1029121231331</v>
      </c>
      <c r="D66" s="2">
        <v>109</v>
      </c>
      <c r="E66" s="2">
        <v>9</v>
      </c>
      <c r="F66" s="2">
        <v>100</v>
      </c>
      <c r="G66" s="2">
        <v>5313.1029121231331</v>
      </c>
      <c r="H66" s="10">
        <f>B66/$B$12</f>
        <v>6.402783632251322E-3</v>
      </c>
    </row>
    <row r="67" spans="1:8" x14ac:dyDescent="0.2">
      <c r="A67" s="14" t="s">
        <v>77</v>
      </c>
      <c r="B67" s="2">
        <v>63688.370310453109</v>
      </c>
      <c r="C67" s="2">
        <v>5416.3458217859516</v>
      </c>
      <c r="D67" s="2">
        <v>149</v>
      </c>
      <c r="E67" s="2">
        <v>7</v>
      </c>
      <c r="F67" s="2">
        <v>142</v>
      </c>
      <c r="G67" s="2">
        <v>5274.3458217859516</v>
      </c>
      <c r="H67" s="10">
        <f>B67/$B$13</f>
        <v>6.9925363069430991E-3</v>
      </c>
    </row>
    <row r="68" spans="1:8" x14ac:dyDescent="0.2">
      <c r="A68" s="14" t="s">
        <v>78</v>
      </c>
      <c r="B68" s="2">
        <v>69571.626803851468</v>
      </c>
      <c r="C68" s="2">
        <v>5883.0280506066847</v>
      </c>
      <c r="D68" s="2">
        <v>101</v>
      </c>
      <c r="E68" s="2">
        <v>9</v>
      </c>
      <c r="F68" s="2">
        <v>92</v>
      </c>
      <c r="G68" s="2">
        <v>5791.0280506066847</v>
      </c>
      <c r="H68" s="10">
        <f>B68/$B$14</f>
        <v>7.5740014792583087E-3</v>
      </c>
    </row>
    <row r="69" spans="1:8" x14ac:dyDescent="0.2">
      <c r="A69" s="14" t="s">
        <v>79</v>
      </c>
      <c r="B69" s="2">
        <v>75491.829532790594</v>
      </c>
      <c r="C69" s="2">
        <v>5919.9919240366435</v>
      </c>
      <c r="D69" s="2">
        <v>125</v>
      </c>
      <c r="E69" s="2">
        <v>13</v>
      </c>
      <c r="F69" s="2">
        <v>112</v>
      </c>
      <c r="G69" s="2">
        <v>5807.9919240366435</v>
      </c>
      <c r="H69" s="10">
        <f>B69/$B$15</f>
        <v>8.1473526205952801E-3</v>
      </c>
    </row>
    <row r="70" spans="1:8" x14ac:dyDescent="0.2">
      <c r="A70" s="14" t="s">
        <v>80</v>
      </c>
      <c r="B70" s="2">
        <v>81850.205196136609</v>
      </c>
      <c r="C70" s="2">
        <v>6357.6549976941606</v>
      </c>
      <c r="D70" s="2">
        <v>129</v>
      </c>
      <c r="E70" s="2">
        <v>14</v>
      </c>
      <c r="F70" s="2">
        <v>115</v>
      </c>
      <c r="G70" s="2">
        <v>6242.6549976941606</v>
      </c>
      <c r="H70" s="10">
        <f>B70/$B$16</f>
        <v>8.712758394499363E-3</v>
      </c>
    </row>
    <row r="71" spans="1:8" x14ac:dyDescent="0.2">
      <c r="A71" s="15" t="s">
        <v>74</v>
      </c>
      <c r="B71" s="7">
        <v>86932</v>
      </c>
      <c r="C71" s="7">
        <f>B71-B70</f>
        <v>5081.7948038633913</v>
      </c>
      <c r="D71" s="7">
        <v>89</v>
      </c>
      <c r="E71" s="7">
        <v>12</v>
      </c>
      <c r="F71" s="7">
        <f>D71-E71</f>
        <v>77</v>
      </c>
      <c r="G71" s="7">
        <f>C71-F71</f>
        <v>5004.7948038633913</v>
      </c>
      <c r="H71" s="16">
        <f>B71/$B$17</f>
        <v>9.1321476346359377E-3</v>
      </c>
    </row>
    <row r="72" spans="1:8" x14ac:dyDescent="0.2">
      <c r="A72" s="12" t="s">
        <v>85</v>
      </c>
      <c r="H72" s="10"/>
    </row>
    <row r="73" spans="1:8" x14ac:dyDescent="0.2">
      <c r="A73" s="9" t="s">
        <v>90</v>
      </c>
      <c r="B73" s="2">
        <v>81420</v>
      </c>
      <c r="H73" s="10">
        <f>B73/$B$6</f>
        <v>9.1863357148756365E-3</v>
      </c>
    </row>
    <row r="74" spans="1:8" x14ac:dyDescent="0.2">
      <c r="A74" s="14" t="s">
        <v>81</v>
      </c>
      <c r="B74" s="2">
        <v>80569.522065456069</v>
      </c>
      <c r="C74" s="2">
        <f>B74-B73</f>
        <v>-850.47793454393104</v>
      </c>
      <c r="D74" s="2">
        <v>27</v>
      </c>
      <c r="E74" s="2">
        <v>3</v>
      </c>
      <c r="F74" s="2">
        <f>D74-E74</f>
        <v>24</v>
      </c>
      <c r="G74" s="2">
        <f>C74-F74</f>
        <v>-874.47793454393104</v>
      </c>
      <c r="H74" s="10">
        <f>B74/$B$7</f>
        <v>9.0933371148675841E-3</v>
      </c>
    </row>
    <row r="75" spans="1:8" x14ac:dyDescent="0.2">
      <c r="A75" s="14" t="s">
        <v>82</v>
      </c>
      <c r="B75" s="2">
        <v>78132.978489684727</v>
      </c>
      <c r="C75" s="2">
        <v>-2436.9082937572675</v>
      </c>
      <c r="D75" s="2">
        <v>129</v>
      </c>
      <c r="E75" s="2">
        <v>16</v>
      </c>
      <c r="F75" s="2">
        <v>113</v>
      </c>
      <c r="G75" s="2">
        <v>-2549.9082937572675</v>
      </c>
      <c r="H75" s="10">
        <f>B75/$B$8</f>
        <v>8.724753670463747E-3</v>
      </c>
    </row>
    <row r="76" spans="1:8" x14ac:dyDescent="0.2">
      <c r="A76" s="14" t="s">
        <v>83</v>
      </c>
      <c r="B76" s="2">
        <v>75757.594255202275</v>
      </c>
      <c r="C76" s="2">
        <v>-2375.5769206651166</v>
      </c>
      <c r="D76" s="2">
        <v>124</v>
      </c>
      <c r="E76" s="2">
        <v>10</v>
      </c>
      <c r="F76" s="2">
        <v>114</v>
      </c>
      <c r="G76" s="2">
        <v>-2489.5769206651166</v>
      </c>
      <c r="H76" s="10">
        <f>B76/$B$9</f>
        <v>8.3615383351845294E-3</v>
      </c>
    </row>
    <row r="77" spans="1:8" x14ac:dyDescent="0.2">
      <c r="A77" s="14" t="s">
        <v>84</v>
      </c>
      <c r="B77" s="2">
        <v>72701.999323320561</v>
      </c>
      <c r="C77" s="2">
        <v>-3055.1382689461461</v>
      </c>
      <c r="D77" s="2">
        <v>139</v>
      </c>
      <c r="E77" s="2">
        <v>13</v>
      </c>
      <c r="F77" s="2">
        <v>126</v>
      </c>
      <c r="G77" s="2">
        <v>-3181.1382689461461</v>
      </c>
      <c r="H77" s="10">
        <f>B77/$B$10</f>
        <v>8.0035746838284724E-3</v>
      </c>
    </row>
    <row r="78" spans="1:8" x14ac:dyDescent="0.2">
      <c r="A78" s="14" t="s">
        <v>75</v>
      </c>
      <c r="B78" s="2">
        <v>69671.467381800641</v>
      </c>
      <c r="C78" s="2">
        <v>-3030.5198154461104</v>
      </c>
      <c r="D78" s="2">
        <v>170</v>
      </c>
      <c r="E78" s="2">
        <v>15</v>
      </c>
      <c r="F78" s="2">
        <v>155</v>
      </c>
      <c r="G78" s="2">
        <v>-3185.5198154461104</v>
      </c>
      <c r="H78" s="10">
        <f>B78/$B$11</f>
        <v>7.6507496337831892E-3</v>
      </c>
    </row>
    <row r="79" spans="1:8" x14ac:dyDescent="0.2">
      <c r="A79" s="14" t="s">
        <v>76</v>
      </c>
      <c r="B79" s="2">
        <v>66465.069179524377</v>
      </c>
      <c r="C79" s="2">
        <v>-3206.643025495403</v>
      </c>
      <c r="D79" s="2">
        <v>194</v>
      </c>
      <c r="E79" s="2">
        <v>6</v>
      </c>
      <c r="F79" s="2">
        <v>188</v>
      </c>
      <c r="G79" s="2">
        <v>-3394.643025495403</v>
      </c>
      <c r="H79" s="10">
        <f>B79/$B$12</f>
        <v>7.3029533259222736E-3</v>
      </c>
    </row>
    <row r="80" spans="1:8" x14ac:dyDescent="0.2">
      <c r="A80" s="14" t="s">
        <v>77</v>
      </c>
      <c r="B80" s="2">
        <v>63392.747632120714</v>
      </c>
      <c r="C80" s="2">
        <v>-3071.8128784799701</v>
      </c>
      <c r="D80" s="2">
        <v>267</v>
      </c>
      <c r="E80" s="2">
        <v>13</v>
      </c>
      <c r="F80" s="2">
        <v>254</v>
      </c>
      <c r="G80" s="2">
        <v>-3325.8128784799701</v>
      </c>
      <c r="H80" s="10">
        <f>B80/$B$13</f>
        <v>6.9600790105588681E-3</v>
      </c>
    </row>
    <row r="81" spans="1:11" x14ac:dyDescent="0.2">
      <c r="A81" s="14" t="s">
        <v>78</v>
      </c>
      <c r="B81" s="2">
        <v>60827.147948828308</v>
      </c>
      <c r="C81" s="2">
        <v>-2565.8417348759176</v>
      </c>
      <c r="D81" s="2">
        <v>236</v>
      </c>
      <c r="E81" s="2">
        <v>12</v>
      </c>
      <c r="F81" s="2">
        <v>224</v>
      </c>
      <c r="G81" s="2">
        <v>-2789.8417348759176</v>
      </c>
      <c r="H81" s="10">
        <f>B81/$B$14</f>
        <v>6.6220229382071187E-3</v>
      </c>
    </row>
    <row r="82" spans="1:11" x14ac:dyDescent="0.2">
      <c r="A82" s="14" t="s">
        <v>79</v>
      </c>
      <c r="B82" s="2">
        <v>58269.75974473427</v>
      </c>
      <c r="C82" s="2">
        <v>-2557.5633319878543</v>
      </c>
      <c r="D82" s="2">
        <v>196</v>
      </c>
      <c r="E82" s="2">
        <v>6</v>
      </c>
      <c r="F82" s="2">
        <v>190</v>
      </c>
      <c r="G82" s="2">
        <v>-2747.5633319878543</v>
      </c>
      <c r="H82" s="10">
        <f>B82/$B$15</f>
        <v>6.2886842549167319E-3</v>
      </c>
    </row>
    <row r="83" spans="1:11" x14ac:dyDescent="0.2">
      <c r="A83" s="14" t="s">
        <v>80</v>
      </c>
      <c r="B83" s="2">
        <v>55989.656558717434</v>
      </c>
      <c r="C83" s="2">
        <v>-2280.5882872259099</v>
      </c>
      <c r="D83" s="2">
        <v>218</v>
      </c>
      <c r="E83" s="2">
        <v>14</v>
      </c>
      <c r="F83" s="2">
        <v>204</v>
      </c>
      <c r="G83" s="2">
        <v>-2484.5882872259099</v>
      </c>
      <c r="H83" s="10">
        <f>B83/$B$16</f>
        <v>5.9599649019588209E-3</v>
      </c>
    </row>
    <row r="84" spans="1:11" x14ac:dyDescent="0.2">
      <c r="A84" s="15" t="s">
        <v>74</v>
      </c>
      <c r="B84" s="7">
        <v>54407</v>
      </c>
      <c r="C84" s="7">
        <f>B84-B83</f>
        <v>-1582.6565587174337</v>
      </c>
      <c r="D84" s="7">
        <v>156</v>
      </c>
      <c r="E84" s="7">
        <v>7</v>
      </c>
      <c r="F84" s="7">
        <f>D84-E84</f>
        <v>149</v>
      </c>
      <c r="G84" s="7">
        <f>C84-F84</f>
        <v>-1731.6565587174337</v>
      </c>
      <c r="H84" s="16">
        <f>B84/$B$17</f>
        <v>5.7154184461146356E-3</v>
      </c>
    </row>
    <row r="85" spans="1:11" x14ac:dyDescent="0.2">
      <c r="A85" s="12" t="s">
        <v>94</v>
      </c>
      <c r="H85" s="10"/>
    </row>
    <row r="86" spans="1:11" x14ac:dyDescent="0.2">
      <c r="A86" s="13" t="s">
        <v>73</v>
      </c>
      <c r="B86" s="2">
        <v>3629682</v>
      </c>
      <c r="H86" s="10">
        <f>B86/$B$6</f>
        <v>0.40952440911620275</v>
      </c>
      <c r="K86" s="38"/>
    </row>
    <row r="87" spans="1:11" x14ac:dyDescent="0.2">
      <c r="A87" s="14" t="s">
        <v>81</v>
      </c>
      <c r="B87" s="2">
        <v>3607142.3178983894</v>
      </c>
      <c r="C87" s="2">
        <f>B87-B86</f>
        <v>-22539.682101610582</v>
      </c>
      <c r="D87" s="2">
        <v>12974</v>
      </c>
      <c r="E87" s="2">
        <v>9771</v>
      </c>
      <c r="F87" s="2">
        <f>D87-E87</f>
        <v>3203</v>
      </c>
      <c r="G87" s="2">
        <f>C87-F87</f>
        <v>-25742.682101610582</v>
      </c>
      <c r="H87" s="10">
        <f>B87/$B$7</f>
        <v>0.40711376060176752</v>
      </c>
    </row>
    <row r="88" spans="1:11" x14ac:dyDescent="0.2">
      <c r="A88" s="14" t="s">
        <v>82</v>
      </c>
      <c r="B88" s="2">
        <v>3560274.0807687673</v>
      </c>
      <c r="C88" s="2">
        <v>-46884.718601901084</v>
      </c>
      <c r="D88" s="2">
        <v>48974</v>
      </c>
      <c r="E88" s="2">
        <v>39881</v>
      </c>
      <c r="F88" s="2">
        <v>9093</v>
      </c>
      <c r="G88" s="2">
        <v>-55977.718601901084</v>
      </c>
      <c r="H88" s="10">
        <f>B88/$B$8</f>
        <v>0.39755958309134704</v>
      </c>
    </row>
    <row r="89" spans="1:11" x14ac:dyDescent="0.2">
      <c r="A89" s="14" t="s">
        <v>83</v>
      </c>
      <c r="B89" s="2">
        <v>3516685.1443706937</v>
      </c>
      <c r="C89" s="2">
        <v>-43598.044736737385</v>
      </c>
      <c r="D89" s="2">
        <v>45637</v>
      </c>
      <c r="E89" s="2">
        <v>39811</v>
      </c>
      <c r="F89" s="2">
        <v>5826</v>
      </c>
      <c r="G89" s="2">
        <v>-49424.044736737385</v>
      </c>
      <c r="H89" s="10">
        <f>B89/$B$9</f>
        <v>0.38814455417332977</v>
      </c>
    </row>
    <row r="90" spans="1:11" x14ac:dyDescent="0.2">
      <c r="A90" s="14" t="s">
        <v>84</v>
      </c>
      <c r="B90" s="2">
        <v>3441498.5491644163</v>
      </c>
      <c r="C90" s="2">
        <v>-75165.330765882041</v>
      </c>
      <c r="D90" s="2">
        <v>41996</v>
      </c>
      <c r="E90" s="2">
        <v>38172</v>
      </c>
      <c r="F90" s="2">
        <v>3824</v>
      </c>
      <c r="G90" s="2">
        <v>-78989.330765882041</v>
      </c>
      <c r="H90" s="10">
        <f>B90/$B$10</f>
        <v>0.37886565595025368</v>
      </c>
    </row>
    <row r="91" spans="1:11" x14ac:dyDescent="0.2">
      <c r="A91" s="14" t="s">
        <v>75</v>
      </c>
      <c r="B91" s="2">
        <v>3366850.7230404341</v>
      </c>
      <c r="C91" s="2">
        <v>-74647.168995357119</v>
      </c>
      <c r="D91" s="2">
        <v>39172</v>
      </c>
      <c r="E91" s="2">
        <v>39462</v>
      </c>
      <c r="F91" s="2">
        <v>-290</v>
      </c>
      <c r="G91" s="2">
        <v>-74357.168995357119</v>
      </c>
      <c r="H91" s="10">
        <f>B91/$B$11</f>
        <v>0.36971995716905098</v>
      </c>
    </row>
    <row r="92" spans="1:11" x14ac:dyDescent="0.2">
      <c r="A92" s="14" t="s">
        <v>76</v>
      </c>
      <c r="B92" s="2">
        <v>3282816.6627895753</v>
      </c>
      <c r="C92" s="2">
        <v>-84046.062671810854</v>
      </c>
      <c r="D92" s="2">
        <v>35934</v>
      </c>
      <c r="E92" s="2">
        <v>37509</v>
      </c>
      <c r="F92" s="2">
        <v>-1575</v>
      </c>
      <c r="G92" s="2">
        <v>-82471.062671810854</v>
      </c>
      <c r="H92" s="10">
        <f>B92/$B$12</f>
        <v>0.36070461013373684</v>
      </c>
    </row>
    <row r="93" spans="1:11" x14ac:dyDescent="0.2">
      <c r="A93" s="14" t="s">
        <v>77</v>
      </c>
      <c r="B93" s="2">
        <v>3204365.4401418436</v>
      </c>
      <c r="C93" s="2">
        <v>-78425.696303921286</v>
      </c>
      <c r="D93" s="2">
        <v>33818</v>
      </c>
      <c r="E93" s="2">
        <v>37466</v>
      </c>
      <c r="F93" s="2">
        <v>-3648</v>
      </c>
      <c r="G93" s="2">
        <v>-74777.696303921286</v>
      </c>
      <c r="H93" s="10">
        <f>B93/$B$13</f>
        <v>0.35181684774917166</v>
      </c>
    </row>
    <row r="94" spans="1:11" x14ac:dyDescent="0.2">
      <c r="A94" s="14" t="s">
        <v>78</v>
      </c>
      <c r="B94" s="2">
        <v>3151151.1561573455</v>
      </c>
      <c r="C94" s="2">
        <v>-53226.385963194538</v>
      </c>
      <c r="D94" s="2">
        <v>31848</v>
      </c>
      <c r="E94" s="2">
        <v>36034</v>
      </c>
      <c r="F94" s="2">
        <v>-4186</v>
      </c>
      <c r="G94" s="2">
        <v>-49040.385963194538</v>
      </c>
      <c r="H94" s="10">
        <f>B94/$B$14</f>
        <v>0.34305398068945259</v>
      </c>
    </row>
    <row r="95" spans="1:11" x14ac:dyDescent="0.2">
      <c r="A95" s="14" t="s">
        <v>79</v>
      </c>
      <c r="B95" s="2">
        <v>3098611.3110181708</v>
      </c>
      <c r="C95" s="2">
        <v>-52549.012550207321</v>
      </c>
      <c r="D95" s="2">
        <v>31035</v>
      </c>
      <c r="E95" s="2">
        <v>36439</v>
      </c>
      <c r="F95" s="2">
        <v>-5404</v>
      </c>
      <c r="G95" s="2">
        <v>-47145.012550207321</v>
      </c>
      <c r="H95" s="10">
        <f>B95/$B$15</f>
        <v>0.3344133946848441</v>
      </c>
    </row>
    <row r="96" spans="1:11" x14ac:dyDescent="0.2">
      <c r="A96" s="14" t="s">
        <v>80</v>
      </c>
      <c r="B96" s="2">
        <v>3061530.0816911175</v>
      </c>
      <c r="C96" s="2">
        <v>-37107.858786668163</v>
      </c>
      <c r="D96" s="2">
        <v>30480</v>
      </c>
      <c r="E96" s="2">
        <v>34759</v>
      </c>
      <c r="F96" s="2">
        <v>-4279</v>
      </c>
      <c r="G96" s="2">
        <v>-32828.858786668163</v>
      </c>
      <c r="H96" s="10">
        <f>B96/$B$16</f>
        <v>0.32589254792150057</v>
      </c>
    </row>
    <row r="97" spans="1:11" x14ac:dyDescent="0.2">
      <c r="A97" s="15" t="s">
        <v>74</v>
      </c>
      <c r="B97" s="7">
        <v>3042182</v>
      </c>
      <c r="C97" s="7">
        <f>B97-B96</f>
        <v>-19348.081691117492</v>
      </c>
      <c r="D97" s="7">
        <v>22514</v>
      </c>
      <c r="E97" s="7">
        <v>27176</v>
      </c>
      <c r="F97" s="7">
        <f>D97-E97</f>
        <v>-4662</v>
      </c>
      <c r="G97" s="7">
        <f>C97-F97</f>
        <v>-14686.081691117492</v>
      </c>
      <c r="H97" s="16">
        <f>B97/$B$17</f>
        <v>0.31957915560935013</v>
      </c>
      <c r="J97" s="38"/>
      <c r="K97" s="38"/>
    </row>
    <row r="98" spans="1:11" x14ac:dyDescent="0.2">
      <c r="A98" s="12" t="s">
        <v>95</v>
      </c>
      <c r="H98" s="10"/>
      <c r="J98" s="38"/>
    </row>
    <row r="99" spans="1:11" x14ac:dyDescent="0.2">
      <c r="A99" s="17" t="s">
        <v>96</v>
      </c>
      <c r="B99" s="2">
        <v>940711</v>
      </c>
      <c r="H99" s="10">
        <f>B99/$B$6</f>
        <v>0.10613715372975159</v>
      </c>
    </row>
    <row r="100" spans="1:11" x14ac:dyDescent="0.2">
      <c r="A100" s="14" t="s">
        <v>81</v>
      </c>
      <c r="B100" s="2">
        <v>938695.0914328621</v>
      </c>
      <c r="C100" s="2">
        <f>B100-B99</f>
        <v>-2015.9085671378998</v>
      </c>
      <c r="D100" s="2">
        <v>5442</v>
      </c>
      <c r="E100" s="2">
        <v>2212</v>
      </c>
      <c r="F100" s="2">
        <f>D100-E100</f>
        <v>3230</v>
      </c>
      <c r="G100" s="2">
        <f>C100-F100</f>
        <v>-5245.9085671378998</v>
      </c>
      <c r="H100" s="10">
        <f>B100/$B$7</f>
        <v>0.10594416716951326</v>
      </c>
    </row>
    <row r="101" spans="1:11" x14ac:dyDescent="0.2">
      <c r="A101" s="14" t="s">
        <v>82</v>
      </c>
      <c r="B101" s="2">
        <v>941914.49199903023</v>
      </c>
      <c r="C101" s="2">
        <v>3215.0736824095948</v>
      </c>
      <c r="D101" s="2">
        <v>21059</v>
      </c>
      <c r="E101" s="2">
        <v>8683</v>
      </c>
      <c r="F101" s="2">
        <v>12376</v>
      </c>
      <c r="G101" s="2">
        <v>-9160.9263175904052</v>
      </c>
      <c r="H101" s="10">
        <f>B101/$B$8</f>
        <v>0.10517929919203692</v>
      </c>
    </row>
    <row r="102" spans="1:11" x14ac:dyDescent="0.2">
      <c r="A102" s="14" t="s">
        <v>83</v>
      </c>
      <c r="B102" s="2">
        <v>946121.36082665564</v>
      </c>
      <c r="C102" s="2">
        <v>4204.3791959474329</v>
      </c>
      <c r="D102" s="2">
        <v>20436</v>
      </c>
      <c r="E102" s="2">
        <v>8902</v>
      </c>
      <c r="F102" s="2">
        <v>11534</v>
      </c>
      <c r="G102" s="2">
        <v>-7329.6208040525671</v>
      </c>
      <c r="H102" s="10">
        <f>B102/$B$9</f>
        <v>0.10442557087596251</v>
      </c>
    </row>
    <row r="103" spans="1:11" x14ac:dyDescent="0.2">
      <c r="A103" s="14" t="s">
        <v>84</v>
      </c>
      <c r="B103" s="2">
        <v>941821.97783329454</v>
      </c>
      <c r="C103" s="2">
        <v>-4293.6462724352023</v>
      </c>
      <c r="D103" s="2">
        <v>18932</v>
      </c>
      <c r="E103" s="2">
        <v>8876</v>
      </c>
      <c r="F103" s="2">
        <v>10056</v>
      </c>
      <c r="G103" s="2">
        <v>-14349.646272435202</v>
      </c>
      <c r="H103" s="10">
        <f>B103/$B$10</f>
        <v>0.10368274062088796</v>
      </c>
    </row>
    <row r="104" spans="1:11" x14ac:dyDescent="0.2">
      <c r="A104" s="14" t="s">
        <v>75</v>
      </c>
      <c r="B104" s="2">
        <v>937518.26751465804</v>
      </c>
      <c r="C104" s="2">
        <v>-4303.5110069906805</v>
      </c>
      <c r="D104" s="2">
        <v>18171</v>
      </c>
      <c r="E104" s="2">
        <v>9223</v>
      </c>
      <c r="F104" s="2">
        <v>8948</v>
      </c>
      <c r="G104" s="2">
        <v>-13251.51100699068</v>
      </c>
      <c r="H104" s="10">
        <f>B104/$B$11</f>
        <v>0.10295057376280344</v>
      </c>
    </row>
    <row r="105" spans="1:11" x14ac:dyDescent="0.2">
      <c r="A105" s="14" t="s">
        <v>76</v>
      </c>
      <c r="B105" s="2">
        <v>930397.16593618935</v>
      </c>
      <c r="C105" s="2">
        <v>-7124.4830693114782</v>
      </c>
      <c r="D105" s="2">
        <v>16682</v>
      </c>
      <c r="E105" s="2">
        <v>8840</v>
      </c>
      <c r="F105" s="2">
        <v>7842</v>
      </c>
      <c r="G105" s="2">
        <v>-14966.483069311478</v>
      </c>
      <c r="H105" s="10">
        <f>B105/$B$12</f>
        <v>0.10222884232693391</v>
      </c>
    </row>
    <row r="106" spans="1:11" x14ac:dyDescent="0.2">
      <c r="A106" s="14" t="s">
        <v>77</v>
      </c>
      <c r="B106" s="2">
        <v>924624.870063351</v>
      </c>
      <c r="C106" s="2">
        <v>-5764.9709720676765</v>
      </c>
      <c r="D106" s="2">
        <v>15454</v>
      </c>
      <c r="E106" s="2">
        <v>8756</v>
      </c>
      <c r="F106" s="2">
        <v>6698</v>
      </c>
      <c r="G106" s="2">
        <v>-12462.970972067676</v>
      </c>
      <c r="H106" s="10">
        <f>B106/$B$13</f>
        <v>0.10151732479107502</v>
      </c>
    </row>
    <row r="107" spans="1:11" x14ac:dyDescent="0.2">
      <c r="A107" s="14" t="s">
        <v>78</v>
      </c>
      <c r="B107" s="2">
        <v>926052.05324467528</v>
      </c>
      <c r="C107" s="2">
        <v>1423.7203679785598</v>
      </c>
      <c r="D107" s="2">
        <v>14981</v>
      </c>
      <c r="E107" s="2">
        <v>8352</v>
      </c>
      <c r="F107" s="2">
        <v>6629</v>
      </c>
      <c r="G107" s="2">
        <v>-5205.2796320214402</v>
      </c>
      <c r="H107" s="10">
        <f>B107/$B$14</f>
        <v>0.1008158058589062</v>
      </c>
    </row>
    <row r="108" spans="1:11" x14ac:dyDescent="0.2">
      <c r="A108" s="14" t="s">
        <v>79</v>
      </c>
      <c r="B108" s="2">
        <v>927730.76701531536</v>
      </c>
      <c r="C108" s="2">
        <v>1675.9993529076455</v>
      </c>
      <c r="D108" s="2">
        <v>14289</v>
      </c>
      <c r="E108" s="2">
        <v>8347</v>
      </c>
      <c r="F108" s="2">
        <v>5942</v>
      </c>
      <c r="G108" s="2">
        <v>-4266.0006470923545</v>
      </c>
      <c r="H108" s="10">
        <f>B108/$B$15</f>
        <v>0.10012407624279356</v>
      </c>
    </row>
    <row r="109" spans="1:11" x14ac:dyDescent="0.2">
      <c r="A109" s="14" t="s">
        <v>80</v>
      </c>
      <c r="B109" s="2">
        <v>934186.64997432544</v>
      </c>
      <c r="C109" s="2">
        <v>6447.7362241306109</v>
      </c>
      <c r="D109" s="2">
        <v>14008</v>
      </c>
      <c r="E109" s="2">
        <v>8237</v>
      </c>
      <c r="F109" s="2">
        <v>5771</v>
      </c>
      <c r="G109" s="2">
        <v>676.73622413061094</v>
      </c>
      <c r="H109" s="10">
        <f>B109/$B$16</f>
        <v>9.9441932455622301E-2</v>
      </c>
    </row>
    <row r="110" spans="1:11" x14ac:dyDescent="0.2">
      <c r="A110" s="15" t="s">
        <v>74</v>
      </c>
      <c r="B110" s="7">
        <v>941812</v>
      </c>
      <c r="C110" s="7">
        <f>B110-B109</f>
        <v>7625.350025674561</v>
      </c>
      <c r="D110" s="7">
        <v>10493</v>
      </c>
      <c r="E110" s="7">
        <v>6442</v>
      </c>
      <c r="F110" s="7">
        <f>D110-E110</f>
        <v>4051</v>
      </c>
      <c r="G110" s="7">
        <f>C110-F110</f>
        <v>3574.350025674561</v>
      </c>
      <c r="H110" s="16">
        <f>B110/$B$17</f>
        <v>9.8936711775545735E-2</v>
      </c>
      <c r="I110" s="38"/>
      <c r="K110" s="38"/>
    </row>
    <row r="111" spans="1:11" x14ac:dyDescent="0.2">
      <c r="A111" s="23"/>
      <c r="B111" s="24"/>
      <c r="C111" s="24"/>
      <c r="D111" s="24"/>
      <c r="E111" s="24"/>
      <c r="F111" s="24"/>
      <c r="G111" s="24"/>
      <c r="H111" s="22"/>
    </row>
    <row r="112" spans="1:11" x14ac:dyDescent="0.2">
      <c r="A112" s="1"/>
    </row>
    <row r="113" spans="1:11" x14ac:dyDescent="0.2">
      <c r="A113" s="12" t="s">
        <v>98</v>
      </c>
      <c r="H113" s="10"/>
    </row>
    <row r="114" spans="1:11" x14ac:dyDescent="0.2">
      <c r="A114" s="9" t="s">
        <v>97</v>
      </c>
      <c r="B114" s="2">
        <v>29311</v>
      </c>
      <c r="H114" s="10">
        <f>B114/$B$6</f>
        <v>3.3070582920501075E-3</v>
      </c>
    </row>
    <row r="115" spans="1:11" x14ac:dyDescent="0.2">
      <c r="A115" s="14" t="s">
        <v>81</v>
      </c>
      <c r="B115" s="2">
        <v>30103.511003345811</v>
      </c>
      <c r="C115" s="2">
        <f>B115-B114</f>
        <v>792.51100334581133</v>
      </c>
      <c r="D115" s="2">
        <v>119</v>
      </c>
      <c r="E115" s="2">
        <v>14</v>
      </c>
      <c r="F115" s="2">
        <f>D115-E115</f>
        <v>105</v>
      </c>
      <c r="G115" s="2">
        <f>C115-F115</f>
        <v>687.51100334581133</v>
      </c>
      <c r="H115" s="10">
        <f>B115/$B$7</f>
        <v>3.3975797159645177E-3</v>
      </c>
    </row>
    <row r="116" spans="1:11" x14ac:dyDescent="0.2">
      <c r="A116" s="14" t="s">
        <v>82</v>
      </c>
      <c r="B116" s="2">
        <v>33639.281817577496</v>
      </c>
      <c r="C116" s="2">
        <v>3535.6236206202047</v>
      </c>
      <c r="D116" s="2">
        <v>371</v>
      </c>
      <c r="E116" s="2">
        <v>76</v>
      </c>
      <c r="F116" s="2">
        <v>295</v>
      </c>
      <c r="G116" s="2">
        <v>3240.6236206202047</v>
      </c>
      <c r="H116" s="10">
        <f>B116/$B$8</f>
        <v>3.7563453126060126E-3</v>
      </c>
    </row>
    <row r="117" spans="1:11" x14ac:dyDescent="0.2">
      <c r="A117" s="14" t="s">
        <v>83</v>
      </c>
      <c r="B117" s="2">
        <v>37236.576278899993</v>
      </c>
      <c r="C117" s="2">
        <v>3597.1880461730907</v>
      </c>
      <c r="D117" s="2">
        <v>339</v>
      </c>
      <c r="E117" s="2">
        <v>81</v>
      </c>
      <c r="F117" s="2">
        <v>258</v>
      </c>
      <c r="G117" s="2">
        <v>3339.1880461730907</v>
      </c>
      <c r="H117" s="10">
        <f>B117/$B$9</f>
        <v>4.1098857888516496E-3</v>
      </c>
    </row>
    <row r="118" spans="1:11" x14ac:dyDescent="0.2">
      <c r="A118" s="14" t="s">
        <v>84</v>
      </c>
      <c r="B118" s="2">
        <v>40497.951014675862</v>
      </c>
      <c r="C118" s="2">
        <v>3261.603915352367</v>
      </c>
      <c r="D118" s="2">
        <v>322</v>
      </c>
      <c r="E118" s="2">
        <v>82</v>
      </c>
      <c r="F118" s="2">
        <v>240</v>
      </c>
      <c r="G118" s="2">
        <v>3021.603915352367</v>
      </c>
      <c r="H118" s="10">
        <f>B118/$B$10</f>
        <v>4.4583144687193625E-3</v>
      </c>
    </row>
    <row r="119" spans="1:11" x14ac:dyDescent="0.2">
      <c r="A119" s="14" t="s">
        <v>75</v>
      </c>
      <c r="B119" s="2">
        <v>43727.005446421274</v>
      </c>
      <c r="C119" s="2">
        <v>3229.0671260708477</v>
      </c>
      <c r="D119" s="2">
        <v>312</v>
      </c>
      <c r="E119" s="2">
        <v>73</v>
      </c>
      <c r="F119" s="2">
        <v>239</v>
      </c>
      <c r="G119" s="2">
        <v>2990.0671260708477</v>
      </c>
      <c r="H119" s="10">
        <f>B119/$B$11</f>
        <v>4.8017414226735767E-3</v>
      </c>
    </row>
    <row r="120" spans="1:11" x14ac:dyDescent="0.2">
      <c r="A120" s="14" t="s">
        <v>76</v>
      </c>
      <c r="B120" s="2">
        <v>46782.256997318204</v>
      </c>
      <c r="C120" s="2">
        <v>3055.0856457224363</v>
      </c>
      <c r="D120" s="2">
        <v>338</v>
      </c>
      <c r="E120" s="2">
        <v>119</v>
      </c>
      <c r="F120" s="2">
        <v>219</v>
      </c>
      <c r="G120" s="2">
        <v>2836.0856457224363</v>
      </c>
      <c r="H120" s="10">
        <f>B120/$B$12</f>
        <v>5.1402735835557644E-3</v>
      </c>
    </row>
    <row r="121" spans="1:11" x14ac:dyDescent="0.2">
      <c r="A121" s="14" t="s">
        <v>77</v>
      </c>
      <c r="B121" s="2">
        <v>49857.601023700598</v>
      </c>
      <c r="C121" s="2">
        <v>3075.7308131441096</v>
      </c>
      <c r="D121" s="2">
        <v>335</v>
      </c>
      <c r="E121" s="2">
        <v>142</v>
      </c>
      <c r="F121" s="2">
        <v>193</v>
      </c>
      <c r="G121" s="2">
        <v>2882.7308131441096</v>
      </c>
      <c r="H121" s="10">
        <f>B121/$B$13</f>
        <v>5.4740148575930731E-3</v>
      </c>
    </row>
    <row r="122" spans="1:11" x14ac:dyDescent="0.2">
      <c r="A122" s="14" t="s">
        <v>78</v>
      </c>
      <c r="B122" s="2">
        <v>53304.55231990727</v>
      </c>
      <c r="C122" s="2">
        <v>3446.7704445234922</v>
      </c>
      <c r="D122" s="2">
        <v>298</v>
      </c>
      <c r="E122" s="2">
        <v>115</v>
      </c>
      <c r="F122" s="2">
        <v>183</v>
      </c>
      <c r="G122" s="2">
        <v>3263.7704445234922</v>
      </c>
      <c r="H122" s="10">
        <f>B122/$B$14</f>
        <v>5.803066230727111E-3</v>
      </c>
    </row>
    <row r="123" spans="1:11" x14ac:dyDescent="0.2">
      <c r="A123" s="14" t="s">
        <v>79</v>
      </c>
      <c r="B123" s="2">
        <v>56776.496613584226</v>
      </c>
      <c r="C123" s="2">
        <v>3471.7840418326814</v>
      </c>
      <c r="D123" s="2">
        <v>265</v>
      </c>
      <c r="E123" s="2">
        <v>110</v>
      </c>
      <c r="F123" s="2">
        <v>155</v>
      </c>
      <c r="G123" s="2">
        <v>3316.7840418326814</v>
      </c>
      <c r="H123" s="10">
        <f>B123/$B$15</f>
        <v>6.1275258704914463E-3</v>
      </c>
    </row>
    <row r="124" spans="1:11" x14ac:dyDescent="0.2">
      <c r="A124" s="14" t="s">
        <v>80</v>
      </c>
      <c r="B124" s="2">
        <v>60569.602881345549</v>
      </c>
      <c r="C124" s="2">
        <v>3792.5740540481056</v>
      </c>
      <c r="D124" s="2">
        <v>272</v>
      </c>
      <c r="E124" s="2">
        <v>107</v>
      </c>
      <c r="F124" s="2">
        <v>165</v>
      </c>
      <c r="G124" s="2">
        <v>3627.5740540481056</v>
      </c>
      <c r="H124" s="10">
        <f>B124/$B$16</f>
        <v>6.4474892236537169E-3</v>
      </c>
    </row>
    <row r="125" spans="1:11" x14ac:dyDescent="0.2">
      <c r="A125" s="15" t="s">
        <v>74</v>
      </c>
      <c r="B125" s="7">
        <v>63634</v>
      </c>
      <c r="C125" s="7">
        <f>B125-B124</f>
        <v>3064.3971186544513</v>
      </c>
      <c r="D125" s="7">
        <v>202</v>
      </c>
      <c r="E125" s="7">
        <v>90</v>
      </c>
      <c r="F125" s="7">
        <f>D125-E125</f>
        <v>112</v>
      </c>
      <c r="G125" s="7">
        <f>C125-F125</f>
        <v>2952.3971186544513</v>
      </c>
      <c r="H125" s="16">
        <f>B125/$B$17</f>
        <v>6.6847085375054439E-3</v>
      </c>
      <c r="J125" s="38"/>
      <c r="K125" s="38"/>
    </row>
    <row r="126" spans="1:11" x14ac:dyDescent="0.2">
      <c r="A126" s="12" t="s">
        <v>99</v>
      </c>
      <c r="H126" s="10"/>
    </row>
    <row r="127" spans="1:11" x14ac:dyDescent="0.2">
      <c r="A127" s="9" t="s">
        <v>100</v>
      </c>
      <c r="B127" s="2">
        <v>912211</v>
      </c>
      <c r="H127" s="10">
        <f>B127/$B$6</f>
        <v>0.1029215977499683</v>
      </c>
      <c r="I127" s="38"/>
    </row>
    <row r="128" spans="1:11" x14ac:dyDescent="0.2">
      <c r="A128" s="14" t="s">
        <v>81</v>
      </c>
      <c r="B128" s="2">
        <v>918200.76612573571</v>
      </c>
      <c r="C128" s="2">
        <f>B128-B127</f>
        <v>5989.7661257357104</v>
      </c>
      <c r="D128" s="2">
        <f>3974+224</f>
        <v>4198</v>
      </c>
      <c r="E128" s="2">
        <f>694+17</f>
        <v>711</v>
      </c>
      <c r="F128" s="2">
        <f>D128-E128</f>
        <v>3487</v>
      </c>
      <c r="G128" s="2">
        <f>C128-F128</f>
        <v>2502.7661257357104</v>
      </c>
      <c r="H128" s="10">
        <f>B128/$B$7</f>
        <v>0.10363111126224278</v>
      </c>
    </row>
    <row r="129" spans="1:12" x14ac:dyDescent="0.2">
      <c r="A129" s="14" t="s">
        <v>82</v>
      </c>
      <c r="B129" s="2">
        <v>953232.61249714764</v>
      </c>
      <c r="C129" s="2">
        <v>35027.535631171195</v>
      </c>
      <c r="D129" s="2">
        <v>16996</v>
      </c>
      <c r="E129" s="2">
        <v>3152</v>
      </c>
      <c r="F129" s="2">
        <v>13844</v>
      </c>
      <c r="G129" s="2">
        <v>21183.535631171195</v>
      </c>
      <c r="H129" s="10">
        <f>B129/$B$8</f>
        <v>0.10644314213348753</v>
      </c>
    </row>
    <row r="130" spans="1:12" x14ac:dyDescent="0.2">
      <c r="A130" s="14" t="s">
        <v>83</v>
      </c>
      <c r="B130" s="2">
        <v>989507.68296075275</v>
      </c>
      <c r="C130" s="2">
        <v>36272.388358697994</v>
      </c>
      <c r="D130" s="2">
        <v>17479</v>
      </c>
      <c r="E130" s="2">
        <v>3417</v>
      </c>
      <c r="F130" s="2">
        <v>14062</v>
      </c>
      <c r="G130" s="2">
        <v>22210.388358697994</v>
      </c>
      <c r="H130" s="10">
        <f>B130/$B$9</f>
        <v>0.1092142181305842</v>
      </c>
    </row>
    <row r="131" spans="1:12" x14ac:dyDescent="0.2">
      <c r="A131" s="14" t="s">
        <v>84</v>
      </c>
      <c r="B131" s="2">
        <v>1016875.8554932574</v>
      </c>
      <c r="C131" s="2">
        <v>27374.203893586062</v>
      </c>
      <c r="D131" s="2">
        <v>16834</v>
      </c>
      <c r="E131" s="2">
        <v>3463</v>
      </c>
      <c r="F131" s="2">
        <v>13371</v>
      </c>
      <c r="G131" s="2">
        <v>14003.203893586062</v>
      </c>
      <c r="H131" s="10">
        <f>B131/$B$10</f>
        <v>0.11194522749543739</v>
      </c>
    </row>
    <row r="132" spans="1:12" x14ac:dyDescent="0.2">
      <c r="A132" s="14" t="s">
        <v>75</v>
      </c>
      <c r="B132" s="2">
        <v>1043940.8797190301</v>
      </c>
      <c r="C132" s="2">
        <v>27065.277726087836</v>
      </c>
      <c r="D132" s="2">
        <v>16589</v>
      </c>
      <c r="E132" s="2">
        <v>3893</v>
      </c>
      <c r="F132" s="2">
        <v>12696</v>
      </c>
      <c r="G132" s="2">
        <v>14369.277726087836</v>
      </c>
      <c r="H132" s="10">
        <f>B132/$B$11</f>
        <v>0.11463703296836246</v>
      </c>
    </row>
    <row r="133" spans="1:12" x14ac:dyDescent="0.2">
      <c r="A133" s="14" t="s">
        <v>76</v>
      </c>
      <c r="B133" s="2">
        <v>1067474.9014508594</v>
      </c>
      <c r="C133" s="2">
        <v>23530.180334067321</v>
      </c>
      <c r="D133" s="2">
        <v>16051</v>
      </c>
      <c r="E133" s="2">
        <v>3862</v>
      </c>
      <c r="F133" s="2">
        <v>12189</v>
      </c>
      <c r="G133" s="2">
        <v>11341.180334067321</v>
      </c>
      <c r="H133" s="10">
        <f>B133/$B$12</f>
        <v>0.11729047269675755</v>
      </c>
    </row>
    <row r="134" spans="1:12" x14ac:dyDescent="0.2">
      <c r="A134" s="14" t="s">
        <v>77</v>
      </c>
      <c r="B134" s="2">
        <v>1092113.1322641927</v>
      </c>
      <c r="C134" s="2">
        <v>24646.806521787774</v>
      </c>
      <c r="D134" s="2">
        <v>16039</v>
      </c>
      <c r="E134" s="2">
        <v>4151</v>
      </c>
      <c r="F134" s="2">
        <v>11888</v>
      </c>
      <c r="G134" s="2">
        <v>12758.806521787774</v>
      </c>
      <c r="H134" s="10">
        <f>B134/$B$13</f>
        <v>0.11990636110519733</v>
      </c>
      <c r="I134" s="38"/>
    </row>
    <row r="135" spans="1:12" x14ac:dyDescent="0.2">
      <c r="A135" s="14" t="s">
        <v>78</v>
      </c>
      <c r="B135" s="2">
        <v>1125100.7546854503</v>
      </c>
      <c r="C135" s="2">
        <v>32983.586871038191</v>
      </c>
      <c r="D135" s="2">
        <v>15627</v>
      </c>
      <c r="E135" s="2">
        <v>4178</v>
      </c>
      <c r="F135" s="2">
        <v>11449</v>
      </c>
      <c r="G135" s="2">
        <v>21534.586871038191</v>
      </c>
      <c r="H135" s="10">
        <f>B135/$B$14</f>
        <v>0.12248548972884578</v>
      </c>
    </row>
    <row r="136" spans="1:12" x14ac:dyDescent="0.2">
      <c r="A136" s="14" t="s">
        <v>79</v>
      </c>
      <c r="B136" s="2">
        <v>1158491.6367483072</v>
      </c>
      <c r="C136" s="2">
        <v>33387.546980113024</v>
      </c>
      <c r="D136" s="2">
        <v>15341</v>
      </c>
      <c r="E136" s="2">
        <v>4320</v>
      </c>
      <c r="F136" s="2">
        <v>11021</v>
      </c>
      <c r="G136" s="2">
        <v>22366.546980113024</v>
      </c>
      <c r="H136" s="10">
        <f>B136/$B$15</f>
        <v>0.12502862801197942</v>
      </c>
    </row>
    <row r="137" spans="1:12" x14ac:dyDescent="0.2">
      <c r="A137" s="14" t="s">
        <v>80</v>
      </c>
      <c r="B137" s="2">
        <v>1198115.4753462584</v>
      </c>
      <c r="C137" s="2">
        <v>39613.353016120614</v>
      </c>
      <c r="D137" s="2">
        <v>14915</v>
      </c>
      <c r="E137" s="2">
        <v>4584</v>
      </c>
      <c r="F137" s="2">
        <v>10331</v>
      </c>
      <c r="G137" s="2">
        <v>29282.353016120614</v>
      </c>
      <c r="H137" s="10">
        <f>B137/$B$16</f>
        <v>0.12753652407331328</v>
      </c>
    </row>
    <row r="138" spans="1:12" ht="12" thickBot="1" x14ac:dyDescent="0.25">
      <c r="A138" s="11" t="s">
        <v>74</v>
      </c>
      <c r="B138" s="5">
        <v>1231751</v>
      </c>
      <c r="C138" s="5">
        <f>B138-B137</f>
        <v>33635.524653741624</v>
      </c>
      <c r="D138" s="5">
        <v>11681</v>
      </c>
      <c r="E138" s="5">
        <v>3574</v>
      </c>
      <c r="F138" s="5">
        <f>D138-E138</f>
        <v>8107</v>
      </c>
      <c r="G138" s="5">
        <f>C138-F138</f>
        <v>25528.524653741624</v>
      </c>
      <c r="H138" s="8">
        <f>B138/$B$17</f>
        <v>0.12939460706196165</v>
      </c>
      <c r="I138" s="39"/>
      <c r="J138" s="38"/>
      <c r="L138" s="38"/>
    </row>
  </sheetData>
  <mergeCells count="1">
    <mergeCell ref="A1:H2"/>
  </mergeCells>
  <phoneticPr fontId="0" type="noConversion"/>
  <pageMargins left="0.75" right="0.75" top="1" bottom="1" header="0.5" footer="0.5"/>
  <pageSetup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0"/>
  <sheetViews>
    <sheetView workbookViewId="0">
      <selection activeCell="L1" sqref="L1:L65536"/>
    </sheetView>
  </sheetViews>
  <sheetFormatPr defaultRowHeight="11.25" customHeight="1" x14ac:dyDescent="0.2"/>
  <cols>
    <col min="1" max="1" width="25.7109375" style="2" customWidth="1"/>
    <col min="2" max="3" width="9.7109375" style="2" customWidth="1"/>
    <col min="4" max="5" width="8.42578125" style="2" customWidth="1"/>
    <col min="6" max="7" width="9.7109375" style="2" customWidth="1"/>
    <col min="8" max="8" width="7.7109375" style="6" customWidth="1"/>
    <col min="9" max="11" width="8.85546875" customWidth="1"/>
    <col min="12" max="16384" width="9.140625" style="2"/>
  </cols>
  <sheetData>
    <row r="1" spans="1:8" ht="11.25" customHeight="1" x14ac:dyDescent="0.2">
      <c r="A1" s="40" t="s">
        <v>87</v>
      </c>
      <c r="B1" s="41"/>
      <c r="C1" s="41"/>
      <c r="D1" s="41"/>
      <c r="E1" s="41"/>
      <c r="F1" s="41"/>
      <c r="G1" s="41"/>
      <c r="H1" s="42"/>
    </row>
    <row r="2" spans="1:8" ht="11.25" customHeight="1" thickBot="1" x14ac:dyDescent="0.25">
      <c r="A2" s="43"/>
      <c r="B2" s="44"/>
      <c r="C2" s="44"/>
      <c r="D2" s="44"/>
      <c r="E2" s="44"/>
      <c r="F2" s="44"/>
      <c r="G2" s="44"/>
      <c r="H2" s="45"/>
    </row>
    <row r="3" spans="1:8" ht="11.25" customHeight="1" x14ac:dyDescent="0.2">
      <c r="A3" s="9" t="s">
        <v>6</v>
      </c>
      <c r="C3" s="1" t="s">
        <v>62</v>
      </c>
      <c r="D3" s="3"/>
      <c r="E3" s="3"/>
      <c r="F3" s="1" t="s">
        <v>66</v>
      </c>
      <c r="G3" s="3" t="s">
        <v>68</v>
      </c>
      <c r="H3" s="19" t="s">
        <v>71</v>
      </c>
    </row>
    <row r="4" spans="1:8" ht="11.25" customHeight="1" thickBot="1" x14ac:dyDescent="0.25">
      <c r="A4" s="18" t="s">
        <v>88</v>
      </c>
      <c r="B4" s="5" t="s">
        <v>64</v>
      </c>
      <c r="C4" s="4" t="s">
        <v>63</v>
      </c>
      <c r="D4" s="4" t="s">
        <v>65</v>
      </c>
      <c r="E4" s="4" t="s">
        <v>70</v>
      </c>
      <c r="F4" s="4" t="s">
        <v>67</v>
      </c>
      <c r="G4" s="5" t="s">
        <v>69</v>
      </c>
      <c r="H4" s="20" t="s">
        <v>72</v>
      </c>
    </row>
    <row r="5" spans="1:8" ht="11.25" customHeight="1" x14ac:dyDescent="0.2">
      <c r="A5" s="12" t="s">
        <v>2</v>
      </c>
      <c r="H5" s="10"/>
    </row>
    <row r="6" spans="1:8" ht="11.25" customHeight="1" x14ac:dyDescent="0.2">
      <c r="A6" s="13" t="s">
        <v>73</v>
      </c>
      <c r="B6" s="2">
        <f t="shared" ref="B6:B17" si="0">B32+B45+B61+B74+B87+B100+B116+B129</f>
        <v>1113</v>
      </c>
      <c r="H6" s="10"/>
    </row>
    <row r="7" spans="1:8" ht="11.25" customHeight="1" x14ac:dyDescent="0.2">
      <c r="A7" s="14" t="s">
        <v>81</v>
      </c>
      <c r="B7" s="2">
        <f t="shared" si="0"/>
        <v>1093.9999999999998</v>
      </c>
      <c r="C7" s="2">
        <f t="shared" ref="C7:G17" si="1">C33+C46+C62+C75+C88+C101+C117+C130</f>
        <v>-18.999999999999957</v>
      </c>
      <c r="D7" s="2">
        <f t="shared" si="1"/>
        <v>3</v>
      </c>
      <c r="E7" s="2">
        <f t="shared" si="1"/>
        <v>2</v>
      </c>
      <c r="F7" s="2">
        <f t="shared" si="1"/>
        <v>1</v>
      </c>
      <c r="G7" s="2">
        <f t="shared" si="1"/>
        <v>-19.999999999999957</v>
      </c>
      <c r="H7" s="10"/>
    </row>
    <row r="8" spans="1:8" ht="11.25" customHeight="1" x14ac:dyDescent="0.2">
      <c r="A8" s="14" t="s">
        <v>82</v>
      </c>
      <c r="B8" s="2">
        <f t="shared" si="0"/>
        <v>1121.0000000000002</v>
      </c>
      <c r="C8" s="2">
        <f t="shared" si="1"/>
        <v>30.000000000000036</v>
      </c>
      <c r="D8" s="2">
        <f t="shared" si="1"/>
        <v>14</v>
      </c>
      <c r="E8" s="2">
        <f t="shared" si="1"/>
        <v>6</v>
      </c>
      <c r="F8" s="2">
        <f t="shared" si="1"/>
        <v>8</v>
      </c>
      <c r="G8" s="2">
        <f t="shared" si="1"/>
        <v>22.000000000000036</v>
      </c>
      <c r="H8" s="10"/>
    </row>
    <row r="9" spans="1:8" ht="11.25" customHeight="1" x14ac:dyDescent="0.2">
      <c r="A9" s="14" t="s">
        <v>83</v>
      </c>
      <c r="B9" s="2">
        <f t="shared" si="0"/>
        <v>1131</v>
      </c>
      <c r="C9" s="2">
        <f t="shared" si="1"/>
        <v>10.000000000000128</v>
      </c>
      <c r="D9" s="2">
        <f t="shared" si="1"/>
        <v>17</v>
      </c>
      <c r="E9" s="2">
        <f t="shared" si="1"/>
        <v>3</v>
      </c>
      <c r="F9" s="2">
        <f t="shared" si="1"/>
        <v>14</v>
      </c>
      <c r="G9" s="2">
        <f t="shared" si="1"/>
        <v>-3.9999999999998721</v>
      </c>
      <c r="H9" s="10"/>
    </row>
    <row r="10" spans="1:8" ht="11.25" customHeight="1" x14ac:dyDescent="0.2">
      <c r="A10" s="14" t="s">
        <v>84</v>
      </c>
      <c r="B10" s="2">
        <f t="shared" si="0"/>
        <v>1131.9999999999998</v>
      </c>
      <c r="C10" s="2">
        <f t="shared" si="1"/>
        <v>-1.8740564655672642E-13</v>
      </c>
      <c r="D10" s="2">
        <f t="shared" si="1"/>
        <v>9</v>
      </c>
      <c r="E10" s="2">
        <f t="shared" si="1"/>
        <v>1</v>
      </c>
      <c r="F10" s="2">
        <f t="shared" si="1"/>
        <v>8</v>
      </c>
      <c r="G10" s="2">
        <f t="shared" si="1"/>
        <v>-8.0000000000001883</v>
      </c>
      <c r="H10" s="10"/>
    </row>
    <row r="11" spans="1:8" ht="11.25" customHeight="1" x14ac:dyDescent="0.2">
      <c r="A11" s="14" t="s">
        <v>75</v>
      </c>
      <c r="B11" s="2">
        <f t="shared" si="0"/>
        <v>1119</v>
      </c>
      <c r="C11" s="2">
        <f t="shared" si="1"/>
        <v>-9.9999999999999254</v>
      </c>
      <c r="D11" s="2">
        <f t="shared" si="1"/>
        <v>8</v>
      </c>
      <c r="E11" s="2">
        <f t="shared" si="1"/>
        <v>5</v>
      </c>
      <c r="F11" s="2">
        <f t="shared" si="1"/>
        <v>3</v>
      </c>
      <c r="G11" s="2">
        <f t="shared" si="1"/>
        <v>-12.999999999999925</v>
      </c>
      <c r="H11" s="10"/>
    </row>
    <row r="12" spans="1:8" ht="11.25" customHeight="1" x14ac:dyDescent="0.2">
      <c r="A12" s="14" t="s">
        <v>76</v>
      </c>
      <c r="B12" s="2">
        <f t="shared" si="0"/>
        <v>1171</v>
      </c>
      <c r="C12" s="2">
        <f t="shared" si="1"/>
        <v>50.000000000000156</v>
      </c>
      <c r="D12" s="2">
        <f t="shared" si="1"/>
        <v>10</v>
      </c>
      <c r="E12" s="2">
        <f t="shared" si="1"/>
        <v>1</v>
      </c>
      <c r="F12" s="2">
        <f t="shared" si="1"/>
        <v>9</v>
      </c>
      <c r="G12" s="2">
        <f t="shared" si="1"/>
        <v>41.000000000000156</v>
      </c>
      <c r="H12" s="10"/>
    </row>
    <row r="13" spans="1:8" ht="11.25" customHeight="1" x14ac:dyDescent="0.2">
      <c r="A13" s="14" t="s">
        <v>77</v>
      </c>
      <c r="B13" s="2">
        <f t="shared" si="0"/>
        <v>1214</v>
      </c>
      <c r="C13" s="2">
        <f t="shared" si="1"/>
        <v>39.999999999999886</v>
      </c>
      <c r="D13" s="2">
        <f t="shared" si="1"/>
        <v>8</v>
      </c>
      <c r="E13" s="2">
        <f t="shared" si="1"/>
        <v>7</v>
      </c>
      <c r="F13" s="2">
        <f t="shared" si="1"/>
        <v>1</v>
      </c>
      <c r="G13" s="2">
        <f t="shared" si="1"/>
        <v>38.999999999999886</v>
      </c>
      <c r="H13" s="10"/>
    </row>
    <row r="14" spans="1:8" ht="11.25" customHeight="1" x14ac:dyDescent="0.2">
      <c r="A14" s="14" t="s">
        <v>78</v>
      </c>
      <c r="B14" s="2">
        <f t="shared" si="0"/>
        <v>1237</v>
      </c>
      <c r="C14" s="2">
        <f t="shared" si="1"/>
        <v>29.999999999999922</v>
      </c>
      <c r="D14" s="2">
        <f t="shared" si="1"/>
        <v>10</v>
      </c>
      <c r="E14" s="2">
        <f t="shared" si="1"/>
        <v>7</v>
      </c>
      <c r="F14" s="2">
        <f t="shared" si="1"/>
        <v>3</v>
      </c>
      <c r="G14" s="2">
        <f t="shared" si="1"/>
        <v>26.999999999999922</v>
      </c>
      <c r="H14" s="10"/>
    </row>
    <row r="15" spans="1:8" ht="11.25" customHeight="1" x14ac:dyDescent="0.2">
      <c r="A15" s="14" t="s">
        <v>79</v>
      </c>
      <c r="B15" s="2">
        <f t="shared" si="0"/>
        <v>1192</v>
      </c>
      <c r="C15" s="2">
        <f t="shared" si="1"/>
        <v>-49.999999999999908</v>
      </c>
      <c r="D15" s="2">
        <f t="shared" si="1"/>
        <v>11</v>
      </c>
      <c r="E15" s="2">
        <f t="shared" si="1"/>
        <v>10</v>
      </c>
      <c r="F15" s="2">
        <f t="shared" si="1"/>
        <v>1</v>
      </c>
      <c r="G15" s="2">
        <f t="shared" si="1"/>
        <v>-50.999999999999915</v>
      </c>
      <c r="H15" s="10"/>
    </row>
    <row r="16" spans="1:8" ht="11.25" customHeight="1" x14ac:dyDescent="0.2">
      <c r="A16" s="14" t="s">
        <v>80</v>
      </c>
      <c r="B16" s="2">
        <f t="shared" si="0"/>
        <v>1171</v>
      </c>
      <c r="C16" s="2">
        <f t="shared" si="1"/>
        <v>-20.000000000000028</v>
      </c>
      <c r="D16" s="2">
        <f t="shared" si="1"/>
        <v>11</v>
      </c>
      <c r="E16" s="2">
        <f t="shared" si="1"/>
        <v>8</v>
      </c>
      <c r="F16" s="2">
        <f t="shared" si="1"/>
        <v>3</v>
      </c>
      <c r="G16" s="2">
        <f t="shared" si="1"/>
        <v>-23.000000000000028</v>
      </c>
      <c r="H16" s="10"/>
    </row>
    <row r="17" spans="1:8" ht="11.25" customHeight="1" x14ac:dyDescent="0.2">
      <c r="A17" s="15" t="s">
        <v>74</v>
      </c>
      <c r="B17" s="7">
        <f t="shared" si="0"/>
        <v>1208</v>
      </c>
      <c r="C17" s="7">
        <f t="shared" si="1"/>
        <v>36.999999999999986</v>
      </c>
      <c r="D17" s="7">
        <f t="shared" si="1"/>
        <v>11</v>
      </c>
      <c r="E17" s="7">
        <f t="shared" si="1"/>
        <v>3</v>
      </c>
      <c r="F17" s="7">
        <f t="shared" si="1"/>
        <v>8</v>
      </c>
      <c r="G17" s="7">
        <f t="shared" si="1"/>
        <v>28.999999999999986</v>
      </c>
      <c r="H17" s="16"/>
    </row>
    <row r="18" spans="1:8" ht="11.25" customHeight="1" x14ac:dyDescent="0.2">
      <c r="A18" s="12" t="s">
        <v>3</v>
      </c>
      <c r="H18" s="10"/>
    </row>
    <row r="19" spans="1:8" ht="11.25" customHeight="1" x14ac:dyDescent="0.2">
      <c r="A19" s="13" t="s">
        <v>73</v>
      </c>
      <c r="B19" s="2">
        <f t="shared" ref="B19:B30" si="2">B32+B45+B61+B74</f>
        <v>74</v>
      </c>
      <c r="H19" s="10">
        <f>B19/$B$6</f>
        <v>6.6486972147349499E-2</v>
      </c>
    </row>
    <row r="20" spans="1:8" ht="11.25" customHeight="1" x14ac:dyDescent="0.2">
      <c r="A20" s="14" t="s">
        <v>81</v>
      </c>
      <c r="B20" s="2">
        <f t="shared" si="2"/>
        <v>73.011239821890427</v>
      </c>
      <c r="C20" s="2">
        <f>B20-B19</f>
        <v>-0.98876017810957251</v>
      </c>
      <c r="D20" s="2">
        <f t="shared" ref="D20:E30" si="3">D33+D46+D62+D75</f>
        <v>0</v>
      </c>
      <c r="E20" s="2">
        <f t="shared" si="3"/>
        <v>0</v>
      </c>
      <c r="F20" s="2">
        <f>D20-E20</f>
        <v>0</v>
      </c>
      <c r="G20" s="2">
        <f>C20-F20</f>
        <v>-0.98876017810957251</v>
      </c>
      <c r="H20" s="10">
        <f>B20/$B$7</f>
        <v>6.6737879179058907E-2</v>
      </c>
    </row>
    <row r="21" spans="1:8" ht="11.25" customHeight="1" x14ac:dyDescent="0.2">
      <c r="A21" s="14" t="s">
        <v>82</v>
      </c>
      <c r="B21" s="2">
        <f t="shared" si="2"/>
        <v>75.926352661643676</v>
      </c>
      <c r="C21" s="2">
        <f t="shared" ref="C21:C30" si="4">B21-B20</f>
        <v>2.9151128397532489</v>
      </c>
      <c r="D21" s="2">
        <f t="shared" si="3"/>
        <v>0</v>
      </c>
      <c r="E21" s="2">
        <f t="shared" si="3"/>
        <v>0</v>
      </c>
      <c r="F21" s="2">
        <f t="shared" ref="F21:F30" si="5">D21-E21</f>
        <v>0</v>
      </c>
      <c r="G21" s="2">
        <f t="shared" ref="G21:G30" si="6">C21-F21</f>
        <v>2.9151128397532489</v>
      </c>
      <c r="H21" s="10">
        <f>B21/$B$8</f>
        <v>6.7730912276220925E-2</v>
      </c>
    </row>
    <row r="22" spans="1:8" ht="11.25" customHeight="1" x14ac:dyDescent="0.2">
      <c r="A22" s="14" t="s">
        <v>83</v>
      </c>
      <c r="B22" s="2">
        <f t="shared" si="2"/>
        <v>77.707970723544193</v>
      </c>
      <c r="C22" s="2">
        <f t="shared" si="4"/>
        <v>1.7816180619005166</v>
      </c>
      <c r="D22" s="2">
        <f t="shared" si="3"/>
        <v>0</v>
      </c>
      <c r="E22" s="2">
        <f t="shared" si="3"/>
        <v>1</v>
      </c>
      <c r="F22" s="2">
        <f t="shared" si="5"/>
        <v>-1</v>
      </c>
      <c r="G22" s="2">
        <f t="shared" si="6"/>
        <v>2.7816180619005166</v>
      </c>
      <c r="H22" s="10">
        <f>B22/$B$9</f>
        <v>6.8707312752912642E-2</v>
      </c>
    </row>
    <row r="23" spans="1:8" ht="11.25" customHeight="1" x14ac:dyDescent="0.2">
      <c r="A23" s="14" t="s">
        <v>84</v>
      </c>
      <c r="B23" s="2">
        <f t="shared" si="2"/>
        <v>78.863604358141174</v>
      </c>
      <c r="C23" s="2">
        <f t="shared" si="4"/>
        <v>1.1556336345969811</v>
      </c>
      <c r="D23" s="2">
        <f t="shared" si="3"/>
        <v>0</v>
      </c>
      <c r="E23" s="2">
        <f t="shared" si="3"/>
        <v>0</v>
      </c>
      <c r="F23" s="2">
        <f t="shared" si="5"/>
        <v>0</v>
      </c>
      <c r="G23" s="2">
        <f t="shared" si="6"/>
        <v>1.1556336345969811</v>
      </c>
      <c r="H23" s="10">
        <f>B23/$B$10</f>
        <v>6.9667495016025788E-2</v>
      </c>
    </row>
    <row r="24" spans="1:8" ht="11.25" customHeight="1" x14ac:dyDescent="0.2">
      <c r="A24" s="14" t="s">
        <v>75</v>
      </c>
      <c r="B24" s="2">
        <f t="shared" si="2"/>
        <v>79.014671137546927</v>
      </c>
      <c r="C24" s="2">
        <f t="shared" si="4"/>
        <v>0.15106677940575253</v>
      </c>
      <c r="D24" s="2">
        <f t="shared" si="3"/>
        <v>0</v>
      </c>
      <c r="E24" s="2">
        <f t="shared" si="3"/>
        <v>0</v>
      </c>
      <c r="F24" s="2">
        <f t="shared" si="5"/>
        <v>0</v>
      </c>
      <c r="G24" s="2">
        <f t="shared" si="6"/>
        <v>0.15106677940575253</v>
      </c>
      <c r="H24" s="10">
        <f>B24/$B$11</f>
        <v>7.0611859819076792E-2</v>
      </c>
    </row>
    <row r="25" spans="1:8" ht="11.25" customHeight="1" x14ac:dyDescent="0.2">
      <c r="A25" s="14" t="s">
        <v>76</v>
      </c>
      <c r="B25" s="2">
        <f t="shared" si="2"/>
        <v>83.774270734110672</v>
      </c>
      <c r="C25" s="2">
        <f t="shared" si="4"/>
        <v>4.7595995965637456</v>
      </c>
      <c r="D25" s="2">
        <f t="shared" si="3"/>
        <v>0</v>
      </c>
      <c r="E25" s="2">
        <f t="shared" si="3"/>
        <v>0</v>
      </c>
      <c r="F25" s="2">
        <f t="shared" si="5"/>
        <v>0</v>
      </c>
      <c r="G25" s="2">
        <f t="shared" si="6"/>
        <v>4.7595995965637456</v>
      </c>
      <c r="H25" s="10">
        <f>B25/$B$12</f>
        <v>7.1540794819906633E-2</v>
      </c>
    </row>
    <row r="26" spans="1:8" ht="11.25" customHeight="1" x14ac:dyDescent="0.2">
      <c r="A26" s="14" t="s">
        <v>77</v>
      </c>
      <c r="B26" s="2">
        <f t="shared" si="2"/>
        <v>87.959975585076577</v>
      </c>
      <c r="C26" s="2">
        <f t="shared" si="4"/>
        <v>4.1857048509659052</v>
      </c>
      <c r="D26" s="2">
        <f t="shared" si="3"/>
        <v>2</v>
      </c>
      <c r="E26" s="2">
        <f t="shared" si="3"/>
        <v>1</v>
      </c>
      <c r="F26" s="2">
        <f t="shared" si="5"/>
        <v>1</v>
      </c>
      <c r="G26" s="2">
        <f t="shared" si="6"/>
        <v>3.1857048509659052</v>
      </c>
      <c r="H26" s="10">
        <f>B26/$B$13</f>
        <v>7.2454675111265715E-2</v>
      </c>
    </row>
    <row r="27" spans="1:8" ht="11.25" customHeight="1" x14ac:dyDescent="0.2">
      <c r="A27" s="14" t="s">
        <v>78</v>
      </c>
      <c r="B27" s="2">
        <f t="shared" si="2"/>
        <v>90.738729428826616</v>
      </c>
      <c r="C27" s="2">
        <f t="shared" si="4"/>
        <v>2.7787538437500388</v>
      </c>
      <c r="D27" s="2">
        <f t="shared" si="3"/>
        <v>0</v>
      </c>
      <c r="E27" s="2">
        <f t="shared" si="3"/>
        <v>0</v>
      </c>
      <c r="F27" s="2">
        <f t="shared" si="5"/>
        <v>0</v>
      </c>
      <c r="G27" s="2">
        <f t="shared" si="6"/>
        <v>2.7787538437500388</v>
      </c>
      <c r="H27" s="10">
        <f>B27/$B$14</f>
        <v>7.3353863725809709E-2</v>
      </c>
    </row>
    <row r="28" spans="1:8" ht="11.25" customHeight="1" x14ac:dyDescent="0.2">
      <c r="A28" s="14" t="s">
        <v>79</v>
      </c>
      <c r="B28" s="2">
        <f t="shared" si="2"/>
        <v>88.492544843385687</v>
      </c>
      <c r="C28" s="2">
        <f t="shared" si="4"/>
        <v>-2.246184585440929</v>
      </c>
      <c r="D28" s="2">
        <f t="shared" si="3"/>
        <v>0</v>
      </c>
      <c r="E28" s="2">
        <f t="shared" si="3"/>
        <v>0</v>
      </c>
      <c r="F28" s="2">
        <f t="shared" si="5"/>
        <v>0</v>
      </c>
      <c r="G28" s="2">
        <f t="shared" si="6"/>
        <v>-2.246184585440929</v>
      </c>
      <c r="H28" s="10">
        <f>B28/$B$15</f>
        <v>7.4238712116934308E-2</v>
      </c>
    </row>
    <row r="29" spans="1:8" ht="11.25" customHeight="1" x14ac:dyDescent="0.2">
      <c r="A29" s="14" t="s">
        <v>80</v>
      </c>
      <c r="B29" s="2">
        <f t="shared" si="2"/>
        <v>87.953295482257317</v>
      </c>
      <c r="C29" s="2">
        <f t="shared" si="4"/>
        <v>-0.53924936112836974</v>
      </c>
      <c r="D29" s="2">
        <f t="shared" si="3"/>
        <v>1</v>
      </c>
      <c r="E29" s="2">
        <f t="shared" si="3"/>
        <v>1</v>
      </c>
      <c r="F29" s="2">
        <f t="shared" si="5"/>
        <v>0</v>
      </c>
      <c r="G29" s="2">
        <f t="shared" si="6"/>
        <v>-0.53924936112836974</v>
      </c>
      <c r="H29" s="10">
        <f>B29/$B$16</f>
        <v>7.510956061678678E-2</v>
      </c>
    </row>
    <row r="30" spans="1:8" ht="11.25" customHeight="1" x14ac:dyDescent="0.2">
      <c r="A30" s="15" t="s">
        <v>74</v>
      </c>
      <c r="B30" s="7">
        <f t="shared" si="2"/>
        <v>95</v>
      </c>
      <c r="C30" s="7">
        <f t="shared" si="4"/>
        <v>7.0467045177426826</v>
      </c>
      <c r="D30" s="7">
        <f t="shared" si="3"/>
        <v>1</v>
      </c>
      <c r="E30" s="7">
        <f t="shared" si="3"/>
        <v>0</v>
      </c>
      <c r="F30" s="7">
        <f t="shared" si="5"/>
        <v>1</v>
      </c>
      <c r="G30" s="7">
        <f t="shared" si="6"/>
        <v>6.0467045177426826</v>
      </c>
      <c r="H30" s="16">
        <f>B30/$B$17</f>
        <v>7.8642384105960264E-2</v>
      </c>
    </row>
    <row r="31" spans="1:8" ht="11.25" customHeight="1" x14ac:dyDescent="0.2">
      <c r="A31" s="12" t="s">
        <v>4</v>
      </c>
      <c r="H31" s="10"/>
    </row>
    <row r="32" spans="1:8" ht="11.25" customHeight="1" x14ac:dyDescent="0.2">
      <c r="A32" s="13" t="s">
        <v>73</v>
      </c>
      <c r="B32" s="2">
        <v>46</v>
      </c>
      <c r="H32" s="10">
        <f>B32/$B$6</f>
        <v>4.1329739442946989E-2</v>
      </c>
    </row>
    <row r="33" spans="1:8" ht="11.25" customHeight="1" x14ac:dyDescent="0.2">
      <c r="A33" s="14" t="s">
        <v>81</v>
      </c>
      <c r="B33" s="2">
        <v>44.663629088417601</v>
      </c>
      <c r="C33" s="2">
        <f>B33-B32</f>
        <v>-1.3363709115823994</v>
      </c>
      <c r="D33" s="2">
        <v>0</v>
      </c>
      <c r="E33" s="2">
        <v>0</v>
      </c>
      <c r="F33" s="2">
        <f>D33-E33</f>
        <v>0</v>
      </c>
      <c r="G33" s="2">
        <f>C33-F33</f>
        <v>-1.3363709115823994</v>
      </c>
      <c r="H33" s="10">
        <f>B33/$B$7</f>
        <v>4.0825986369668749E-2</v>
      </c>
    </row>
    <row r="34" spans="1:8" ht="11.25" customHeight="1" x14ac:dyDescent="0.2">
      <c r="A34" s="14" t="s">
        <v>82</v>
      </c>
      <c r="B34" s="2">
        <v>43.530947782040911</v>
      </c>
      <c r="C34" s="2">
        <v>-1.008209606912331</v>
      </c>
      <c r="D34" s="2">
        <v>0</v>
      </c>
      <c r="E34" s="2">
        <v>0</v>
      </c>
      <c r="F34" s="2">
        <v>0</v>
      </c>
      <c r="G34" s="2">
        <v>-1.008209606912331</v>
      </c>
      <c r="H34" s="10">
        <f>B34/$B$8</f>
        <v>3.8832246014309457E-2</v>
      </c>
    </row>
    <row r="35" spans="1:8" ht="11.25" customHeight="1" x14ac:dyDescent="0.2">
      <c r="A35" s="14" t="s">
        <v>83</v>
      </c>
      <c r="B35" s="2">
        <v>41.702118263024239</v>
      </c>
      <c r="C35" s="2">
        <v>-1.8268691724391601</v>
      </c>
      <c r="D35" s="2">
        <v>0</v>
      </c>
      <c r="E35" s="2">
        <v>0</v>
      </c>
      <c r="F35" s="2">
        <v>0</v>
      </c>
      <c r="G35" s="2">
        <v>-1.8268691724391601</v>
      </c>
      <c r="H35" s="10">
        <f>B35/$B$9</f>
        <v>3.6871899436803038E-2</v>
      </c>
    </row>
    <row r="36" spans="1:8" ht="11.25" customHeight="1" x14ac:dyDescent="0.2">
      <c r="A36" s="14" t="s">
        <v>84</v>
      </c>
      <c r="B36" s="2">
        <v>39.556737750778183</v>
      </c>
      <c r="C36" s="2">
        <v>-2.1783968420509083</v>
      </c>
      <c r="D36" s="2">
        <v>0</v>
      </c>
      <c r="E36" s="2">
        <v>0</v>
      </c>
      <c r="F36" s="2">
        <v>0</v>
      </c>
      <c r="G36" s="2">
        <v>-2.1783968420509083</v>
      </c>
      <c r="H36" s="10">
        <f>B36/$B$10</f>
        <v>3.4944114620828789E-2</v>
      </c>
    </row>
    <row r="37" spans="1:8" ht="11.25" customHeight="1" x14ac:dyDescent="0.2">
      <c r="A37" s="14" t="s">
        <v>75</v>
      </c>
      <c r="B37" s="2">
        <v>36.980809310847512</v>
      </c>
      <c r="C37" s="2">
        <v>-2.4729921237266836</v>
      </c>
      <c r="D37" s="2">
        <v>0</v>
      </c>
      <c r="E37" s="2">
        <v>0</v>
      </c>
      <c r="F37" s="2">
        <v>0</v>
      </c>
      <c r="G37" s="2">
        <v>-2.4729921237266836</v>
      </c>
      <c r="H37" s="10">
        <f>B37/$B$11</f>
        <v>3.3048086962330213E-2</v>
      </c>
    </row>
    <row r="38" spans="1:8" ht="11.25" customHeight="1" x14ac:dyDescent="0.2">
      <c r="A38" s="14" t="s">
        <v>76</v>
      </c>
      <c r="B38" s="2">
        <v>36.515337673421868</v>
      </c>
      <c r="C38" s="2">
        <v>-0.52970276253778081</v>
      </c>
      <c r="D38" s="2">
        <v>0</v>
      </c>
      <c r="E38" s="2">
        <v>0</v>
      </c>
      <c r="F38" s="2">
        <v>0</v>
      </c>
      <c r="G38" s="2">
        <v>-0.52970276253778081</v>
      </c>
      <c r="H38" s="10">
        <f>B38/$B$12</f>
        <v>3.1183038149805182E-2</v>
      </c>
    </row>
    <row r="39" spans="1:8" ht="11.25" customHeight="1" x14ac:dyDescent="0.2">
      <c r="A39" s="14" t="s">
        <v>77</v>
      </c>
      <c r="B39" s="2">
        <v>35.628733130229136</v>
      </c>
      <c r="C39" s="2">
        <v>-0.97281436543906352</v>
      </c>
      <c r="D39" s="2">
        <v>2</v>
      </c>
      <c r="E39" s="2">
        <v>1</v>
      </c>
      <c r="F39" s="2">
        <v>1</v>
      </c>
      <c r="G39" s="2">
        <v>-1.9728143654390635</v>
      </c>
      <c r="H39" s="10">
        <f>B39/$B$13</f>
        <v>2.9348215099035534E-2</v>
      </c>
    </row>
    <row r="40" spans="1:8" ht="11.25" customHeight="1" x14ac:dyDescent="0.2">
      <c r="A40" s="14" t="s">
        <v>78</v>
      </c>
      <c r="B40" s="2">
        <v>34.07055361778189</v>
      </c>
      <c r="C40" s="2">
        <v>-1.3581579852335253</v>
      </c>
      <c r="D40" s="2">
        <v>0</v>
      </c>
      <c r="E40" s="2">
        <v>0</v>
      </c>
      <c r="F40" s="2">
        <v>0</v>
      </c>
      <c r="G40" s="2">
        <v>-1.3581579852335253</v>
      </c>
      <c r="H40" s="10">
        <f>B40/$B$14</f>
        <v>2.7542888939193121E-2</v>
      </c>
    </row>
    <row r="41" spans="1:8" ht="11.25" customHeight="1" x14ac:dyDescent="0.2">
      <c r="A41" s="14" t="s">
        <v>79</v>
      </c>
      <c r="B41" s="2">
        <v>30.71349402456562</v>
      </c>
      <c r="C41" s="2">
        <v>-3.4912209681287649</v>
      </c>
      <c r="D41" s="2">
        <v>0</v>
      </c>
      <c r="E41" s="2">
        <v>0</v>
      </c>
      <c r="F41" s="2">
        <v>0</v>
      </c>
      <c r="G41" s="2">
        <v>-3.4912209681287649</v>
      </c>
      <c r="H41" s="10">
        <f>B41/$B$15</f>
        <v>2.5766354047454379E-2</v>
      </c>
    </row>
    <row r="42" spans="1:8" ht="11.25" customHeight="1" x14ac:dyDescent="0.2">
      <c r="A42" s="14" t="s">
        <v>80</v>
      </c>
      <c r="B42" s="2">
        <v>28.124992668571107</v>
      </c>
      <c r="C42" s="2">
        <v>-2.5609865750290375</v>
      </c>
      <c r="D42" s="2">
        <v>1</v>
      </c>
      <c r="E42" s="2">
        <v>1</v>
      </c>
      <c r="F42" s="2">
        <v>0</v>
      </c>
      <c r="G42" s="2">
        <v>-2.5609865750290375</v>
      </c>
      <c r="H42" s="10">
        <f>B42/$B$16</f>
        <v>2.4017927129437323E-2</v>
      </c>
    </row>
    <row r="43" spans="1:8" ht="11.25" customHeight="1" x14ac:dyDescent="0.2">
      <c r="A43" s="15" t="s">
        <v>74</v>
      </c>
      <c r="B43" s="7">
        <v>28</v>
      </c>
      <c r="C43" s="7">
        <f>B43-B42</f>
        <v>-0.12499266857110669</v>
      </c>
      <c r="D43" s="7">
        <v>1</v>
      </c>
      <c r="E43" s="7">
        <v>0</v>
      </c>
      <c r="F43" s="7">
        <f>D43-E43</f>
        <v>1</v>
      </c>
      <c r="G43" s="7">
        <f>C43-F43</f>
        <v>-1.1249926685711067</v>
      </c>
      <c r="H43" s="16">
        <f>B43/$B$17</f>
        <v>2.3178807947019868E-2</v>
      </c>
    </row>
    <row r="44" spans="1:8" ht="11.25" customHeight="1" x14ac:dyDescent="0.2">
      <c r="A44" s="12" t="s">
        <v>92</v>
      </c>
      <c r="H44" s="10"/>
    </row>
    <row r="45" spans="1:8" ht="11.25" customHeight="1" x14ac:dyDescent="0.2">
      <c r="A45" s="9" t="s">
        <v>93</v>
      </c>
      <c r="B45" s="2">
        <v>1</v>
      </c>
      <c r="H45" s="10">
        <f>B45/$B$6</f>
        <v>8.9847259658580418E-4</v>
      </c>
    </row>
    <row r="46" spans="1:8" ht="11.25" customHeight="1" x14ac:dyDescent="0.2">
      <c r="A46" s="14" t="s">
        <v>81</v>
      </c>
      <c r="B46" s="2">
        <v>0.95631514064776424</v>
      </c>
      <c r="C46" s="2">
        <f>B46-B45</f>
        <v>-4.3684859352235761E-2</v>
      </c>
      <c r="D46" s="2">
        <v>0</v>
      </c>
      <c r="E46" s="2">
        <v>0</v>
      </c>
      <c r="F46" s="2">
        <f>D46-E46</f>
        <v>0</v>
      </c>
      <c r="G46" s="2">
        <f>C46-F46</f>
        <v>-4.3684859352235761E-2</v>
      </c>
      <c r="H46" s="10">
        <f>B46/$B$7</f>
        <v>8.7414546677126552E-4</v>
      </c>
    </row>
    <row r="47" spans="1:8" ht="11.25" customHeight="1" x14ac:dyDescent="0.2">
      <c r="A47" s="14" t="s">
        <v>82</v>
      </c>
      <c r="B47" s="2">
        <v>0.87198577619735529</v>
      </c>
      <c r="C47" s="2">
        <v>-8.1610646790458041E-2</v>
      </c>
      <c r="D47" s="2">
        <v>0</v>
      </c>
      <c r="E47" s="2">
        <v>0</v>
      </c>
      <c r="F47" s="2">
        <v>0</v>
      </c>
      <c r="G47" s="2">
        <v>-8.1610646790458041E-2</v>
      </c>
      <c r="H47" s="10">
        <f>B47/$B$8</f>
        <v>7.778642071341259E-4</v>
      </c>
    </row>
    <row r="48" spans="1:8" ht="11.25" customHeight="1" x14ac:dyDescent="0.2">
      <c r="A48" s="14" t="s">
        <v>83</v>
      </c>
      <c r="B48" s="2">
        <v>0.77269421487603307</v>
      </c>
      <c r="C48" s="2">
        <v>-9.9196892706474471E-2</v>
      </c>
      <c r="D48" s="2">
        <v>0</v>
      </c>
      <c r="E48" s="2">
        <v>0</v>
      </c>
      <c r="F48" s="2">
        <v>0</v>
      </c>
      <c r="G48" s="2">
        <v>-9.9196892706474471E-2</v>
      </c>
      <c r="H48" s="10">
        <f>B48/$B$9</f>
        <v>6.8319559228650136E-4</v>
      </c>
    </row>
    <row r="49" spans="1:8" ht="11.25" customHeight="1" x14ac:dyDescent="0.2">
      <c r="A49" s="14" t="s">
        <v>84</v>
      </c>
      <c r="B49" s="2">
        <v>0.6679925691181291</v>
      </c>
      <c r="C49" s="2">
        <v>-0.10519864905098519</v>
      </c>
      <c r="D49" s="2">
        <v>0</v>
      </c>
      <c r="E49" s="2">
        <v>0</v>
      </c>
      <c r="F49" s="2">
        <v>0</v>
      </c>
      <c r="G49" s="2">
        <v>-0.10519864905098519</v>
      </c>
      <c r="H49" s="10">
        <f>B49/$B$10</f>
        <v>5.9009944268385969E-4</v>
      </c>
    </row>
    <row r="50" spans="1:8" ht="11.25" customHeight="1" x14ac:dyDescent="0.2">
      <c r="A50" s="14" t="s">
        <v>75</v>
      </c>
      <c r="B50" s="2">
        <v>0.55786279397420613</v>
      </c>
      <c r="C50" s="2">
        <v>-0.10845103935598677</v>
      </c>
      <c r="D50" s="2">
        <v>0</v>
      </c>
      <c r="E50" s="2">
        <v>0</v>
      </c>
      <c r="F50" s="2">
        <v>0</v>
      </c>
      <c r="G50" s="2">
        <v>-0.10845103935598677</v>
      </c>
      <c r="H50" s="10">
        <f>B50/$B$11</f>
        <v>4.9853690256854882E-4</v>
      </c>
    </row>
    <row r="51" spans="1:8" ht="11.25" customHeight="1" x14ac:dyDescent="0.2">
      <c r="A51" s="14" t="s">
        <v>76</v>
      </c>
      <c r="B51" s="2">
        <v>0.4783188218854133</v>
      </c>
      <c r="C51" s="2">
        <v>-8.0450979377258314E-2</v>
      </c>
      <c r="D51" s="2">
        <v>0</v>
      </c>
      <c r="E51" s="2">
        <v>0</v>
      </c>
      <c r="F51" s="2">
        <v>0</v>
      </c>
      <c r="G51" s="2">
        <v>-8.0450979377258314E-2</v>
      </c>
      <c r="H51" s="10">
        <f>B51/$B$12</f>
        <v>4.0847038589702248E-4</v>
      </c>
    </row>
    <row r="52" spans="1:8" ht="11.25" customHeight="1" x14ac:dyDescent="0.2">
      <c r="A52" s="14" t="s">
        <v>77</v>
      </c>
      <c r="B52" s="2">
        <v>0.38831431922379783</v>
      </c>
      <c r="C52" s="2">
        <v>-9.0875486375302683E-2</v>
      </c>
      <c r="D52" s="2">
        <v>0</v>
      </c>
      <c r="E52" s="2">
        <v>0</v>
      </c>
      <c r="F52" s="2">
        <v>0</v>
      </c>
      <c r="G52" s="2">
        <v>-9.0875486375302683E-2</v>
      </c>
      <c r="H52" s="10">
        <f>B52/$B$13</f>
        <v>3.1986352489604436E-4</v>
      </c>
    </row>
    <row r="53" spans="1:8" ht="11.25" customHeight="1" x14ac:dyDescent="0.2">
      <c r="A53" s="14" t="s">
        <v>78</v>
      </c>
      <c r="B53" s="2">
        <v>0.28782654680063458</v>
      </c>
      <c r="C53" s="2">
        <v>-9.8510274960279198E-2</v>
      </c>
      <c r="D53" s="2">
        <v>0</v>
      </c>
      <c r="E53" s="2">
        <v>0</v>
      </c>
      <c r="F53" s="2">
        <v>0</v>
      </c>
      <c r="G53" s="2">
        <v>-9.8510274960279198E-2</v>
      </c>
      <c r="H53" s="10">
        <f>B53/$B$14</f>
        <v>2.3268112109994712E-4</v>
      </c>
    </row>
    <row r="54" spans="1:8" ht="11.25" customHeight="1" x14ac:dyDescent="0.2">
      <c r="A54" s="14" t="s">
        <v>79</v>
      </c>
      <c r="B54" s="2">
        <v>0.1750918056867066</v>
      </c>
      <c r="C54" s="2">
        <v>-0.11372656267468878</v>
      </c>
      <c r="D54" s="2">
        <v>0</v>
      </c>
      <c r="E54" s="2">
        <v>0</v>
      </c>
      <c r="F54" s="2">
        <v>0</v>
      </c>
      <c r="G54" s="2">
        <v>-0.11372656267468878</v>
      </c>
      <c r="H54" s="10">
        <f>B54/$B$15</f>
        <v>1.4688909873045855E-4</v>
      </c>
    </row>
    <row r="55" spans="1:8" ht="11.25" customHeight="1" x14ac:dyDescent="0.2">
      <c r="A55" s="14" t="s">
        <v>80</v>
      </c>
      <c r="B55" s="2">
        <v>7.3134172998855093E-2</v>
      </c>
      <c r="C55" s="2">
        <v>-0.10172630895067995</v>
      </c>
      <c r="D55" s="2">
        <v>0</v>
      </c>
      <c r="E55" s="2">
        <v>0</v>
      </c>
      <c r="F55" s="2">
        <v>0</v>
      </c>
      <c r="G55" s="2">
        <v>-0.10172630895067995</v>
      </c>
      <c r="H55" s="10">
        <f>B55/$B$16</f>
        <v>6.2454460289372408E-5</v>
      </c>
    </row>
    <row r="56" spans="1:8" ht="11.25" customHeight="1" x14ac:dyDescent="0.2">
      <c r="A56" s="15" t="s">
        <v>74</v>
      </c>
      <c r="B56" s="7">
        <v>0</v>
      </c>
      <c r="C56" s="7">
        <f>B56-B55</f>
        <v>-7.3134172998855093E-2</v>
      </c>
      <c r="D56" s="7">
        <v>0</v>
      </c>
      <c r="E56" s="7">
        <v>0</v>
      </c>
      <c r="F56" s="7">
        <f>D56-E56</f>
        <v>0</v>
      </c>
      <c r="G56" s="7">
        <f>C56-F56</f>
        <v>-7.3134172998855093E-2</v>
      </c>
      <c r="H56" s="16">
        <f>B56/$B$17</f>
        <v>0</v>
      </c>
    </row>
    <row r="57" spans="1:8" ht="11.25" customHeight="1" x14ac:dyDescent="0.2">
      <c r="A57" s="23"/>
      <c r="B57" s="24"/>
      <c r="C57" s="24"/>
      <c r="D57" s="24"/>
      <c r="E57" s="24"/>
      <c r="F57" s="24"/>
      <c r="G57" s="24"/>
      <c r="H57" s="22"/>
    </row>
    <row r="58" spans="1:8" ht="11.25" customHeight="1" x14ac:dyDescent="0.2">
      <c r="A58" s="1"/>
    </row>
    <row r="59" spans="1:8" ht="11.25" customHeight="1" x14ac:dyDescent="0.2">
      <c r="A59" s="1"/>
    </row>
    <row r="60" spans="1:8" ht="11.25" customHeight="1" x14ac:dyDescent="0.2">
      <c r="A60" s="12" t="s">
        <v>86</v>
      </c>
      <c r="H60" s="10"/>
    </row>
    <row r="61" spans="1:8" ht="11.25" customHeight="1" x14ac:dyDescent="0.2">
      <c r="A61" s="9" t="s">
        <v>89</v>
      </c>
      <c r="B61" s="36">
        <v>27</v>
      </c>
      <c r="H61" s="10">
        <f>B61/$B$6</f>
        <v>2.4258760107816711E-2</v>
      </c>
    </row>
    <row r="62" spans="1:8" ht="11.25" customHeight="1" x14ac:dyDescent="0.2">
      <c r="A62" s="14" t="s">
        <v>81</v>
      </c>
      <c r="B62" s="36">
        <v>27.142033621536854</v>
      </c>
      <c r="C62" s="2">
        <f>B62-B61</f>
        <v>0.14203362153685362</v>
      </c>
      <c r="D62" s="2">
        <v>0</v>
      </c>
      <c r="E62" s="2">
        <v>0</v>
      </c>
      <c r="F62" s="2">
        <f>D62-E62</f>
        <v>0</v>
      </c>
      <c r="G62" s="2">
        <f>C62-F62</f>
        <v>0.14203362153685362</v>
      </c>
      <c r="H62" s="10">
        <f>B62/$B$7</f>
        <v>2.4809902761916691E-2</v>
      </c>
    </row>
    <row r="63" spans="1:8" ht="11.25" customHeight="1" x14ac:dyDescent="0.2">
      <c r="A63" s="14" t="s">
        <v>82</v>
      </c>
      <c r="B63" s="36">
        <v>30.257135564105507</v>
      </c>
      <c r="C63" s="2">
        <v>3.1873503532915137</v>
      </c>
      <c r="D63" s="2">
        <v>0</v>
      </c>
      <c r="E63" s="2">
        <v>0</v>
      </c>
      <c r="F63" s="2">
        <v>0</v>
      </c>
      <c r="G63" s="2">
        <v>3.1873503532915137</v>
      </c>
      <c r="H63" s="10">
        <f>B63/$B$8</f>
        <v>2.6991200324804194E-2</v>
      </c>
    </row>
    <row r="64" spans="1:8" ht="11.25" customHeight="1" x14ac:dyDescent="0.2">
      <c r="A64" s="14" t="s">
        <v>83</v>
      </c>
      <c r="B64" s="36">
        <v>32.95277376369215</v>
      </c>
      <c r="C64" s="2">
        <v>2.6934934372556647</v>
      </c>
      <c r="D64" s="2">
        <v>0</v>
      </c>
      <c r="E64" s="2">
        <v>1</v>
      </c>
      <c r="F64" s="2">
        <v>-1</v>
      </c>
      <c r="G64" s="2">
        <v>3.6934934372556647</v>
      </c>
      <c r="H64" s="10">
        <f>B64/$B$9</f>
        <v>2.9135962655784393E-2</v>
      </c>
    </row>
    <row r="65" spans="1:8" ht="11.25" customHeight="1" x14ac:dyDescent="0.2">
      <c r="A65" s="14" t="s">
        <v>84</v>
      </c>
      <c r="B65" s="36">
        <v>35.369453246954151</v>
      </c>
      <c r="C65" s="2">
        <v>2.3833252458348255</v>
      </c>
      <c r="D65" s="2">
        <v>0</v>
      </c>
      <c r="E65" s="2">
        <v>0</v>
      </c>
      <c r="F65" s="2">
        <v>0</v>
      </c>
      <c r="G65" s="2">
        <v>2.3833252458348255</v>
      </c>
      <c r="H65" s="10">
        <f>B65/$B$10</f>
        <v>3.124510004147894E-2</v>
      </c>
    </row>
    <row r="66" spans="1:8" ht="11.25" customHeight="1" x14ac:dyDescent="0.2">
      <c r="A66" s="14" t="s">
        <v>75</v>
      </c>
      <c r="B66" s="36">
        <v>37.284512418011772</v>
      </c>
      <c r="C66" s="2">
        <v>2.010868863918077</v>
      </c>
      <c r="D66" s="2">
        <v>0</v>
      </c>
      <c r="E66" s="2">
        <v>0</v>
      </c>
      <c r="F66" s="2">
        <v>0</v>
      </c>
      <c r="G66" s="2">
        <v>2.010868863918077</v>
      </c>
      <c r="H66" s="10">
        <f>B66/$B$11</f>
        <v>3.3319492777490411E-2</v>
      </c>
    </row>
    <row r="67" spans="1:8" ht="11.25" customHeight="1" x14ac:dyDescent="0.2">
      <c r="A67" s="14" t="s">
        <v>76</v>
      </c>
      <c r="B67" s="36">
        <v>41.406551092726062</v>
      </c>
      <c r="C67" s="2">
        <v>4.0533591895433503</v>
      </c>
      <c r="D67" s="2">
        <v>0</v>
      </c>
      <c r="E67" s="2">
        <v>0</v>
      </c>
      <c r="F67" s="2">
        <v>0</v>
      </c>
      <c r="G67" s="2">
        <v>4.0533591895433503</v>
      </c>
      <c r="H67" s="10">
        <f>B67/$B$12</f>
        <v>3.5359992393446678E-2</v>
      </c>
    </row>
    <row r="68" spans="1:8" ht="11.25" customHeight="1" x14ac:dyDescent="0.2">
      <c r="A68" s="14" t="s">
        <v>77</v>
      </c>
      <c r="B68" s="36">
        <v>45.364051301640011</v>
      </c>
      <c r="C68" s="2">
        <v>3.8433905100334584</v>
      </c>
      <c r="D68" s="2">
        <v>0</v>
      </c>
      <c r="E68" s="2">
        <v>0</v>
      </c>
      <c r="F68" s="2">
        <v>0</v>
      </c>
      <c r="G68" s="2">
        <v>3.8433905100334584</v>
      </c>
      <c r="H68" s="10">
        <f>B68/$B$13</f>
        <v>3.7367422818484361E-2</v>
      </c>
    </row>
    <row r="69" spans="1:8" ht="11.25" customHeight="1" x14ac:dyDescent="0.2">
      <c r="A69" s="14" t="s">
        <v>78</v>
      </c>
      <c r="B69" s="36">
        <v>48.666773303776971</v>
      </c>
      <c r="C69" s="2">
        <v>3.5702194378824714</v>
      </c>
      <c r="D69" s="2">
        <v>0</v>
      </c>
      <c r="E69" s="2">
        <v>0</v>
      </c>
      <c r="F69" s="2">
        <v>0</v>
      </c>
      <c r="G69" s="2">
        <v>3.5702194378824714</v>
      </c>
      <c r="H69" s="10">
        <f>B69/$B$14</f>
        <v>3.9342581490523013E-2</v>
      </c>
    </row>
    <row r="70" spans="1:8" ht="11.25" customHeight="1" x14ac:dyDescent="0.2">
      <c r="A70" s="14" t="s">
        <v>79</v>
      </c>
      <c r="B70" s="36">
        <v>49.213198571660982</v>
      </c>
      <c r="C70" s="2">
        <v>0.34582504258750646</v>
      </c>
      <c r="D70" s="2">
        <v>0</v>
      </c>
      <c r="E70" s="2">
        <v>0</v>
      </c>
      <c r="F70" s="2">
        <v>0</v>
      </c>
      <c r="G70" s="2">
        <v>0.34582504258750646</v>
      </c>
      <c r="H70" s="10">
        <f>B70/$B$15</f>
        <v>4.1286240412467264E-2</v>
      </c>
    </row>
    <row r="71" spans="1:8" ht="11.25" customHeight="1" x14ac:dyDescent="0.2">
      <c r="A71" s="14" t="s">
        <v>80</v>
      </c>
      <c r="B71" s="36">
        <v>50.586201322340997</v>
      </c>
      <c r="C71" s="2">
        <v>1.4123760843466684</v>
      </c>
      <c r="D71" s="2">
        <v>0</v>
      </c>
      <c r="E71" s="2">
        <v>0</v>
      </c>
      <c r="F71" s="2">
        <v>0</v>
      </c>
      <c r="G71" s="2">
        <v>1.4123760843466684</v>
      </c>
      <c r="H71" s="10">
        <f>B71/$B$16</f>
        <v>4.319914715827583E-2</v>
      </c>
    </row>
    <row r="72" spans="1:8" ht="11.25" customHeight="1" x14ac:dyDescent="0.2">
      <c r="A72" s="15" t="s">
        <v>74</v>
      </c>
      <c r="B72" s="37">
        <v>55</v>
      </c>
      <c r="C72" s="7">
        <f>B72-B71</f>
        <v>4.4137986776590026</v>
      </c>
      <c r="D72" s="7">
        <v>0</v>
      </c>
      <c r="E72" s="7">
        <v>0</v>
      </c>
      <c r="F72" s="7">
        <f>D72-E72</f>
        <v>0</v>
      </c>
      <c r="G72" s="7">
        <f>C72-F72</f>
        <v>4.4137986776590026</v>
      </c>
      <c r="H72" s="16">
        <f>B72/$B$17</f>
        <v>4.5529801324503308E-2</v>
      </c>
    </row>
    <row r="73" spans="1:8" ht="11.25" customHeight="1" x14ac:dyDescent="0.2">
      <c r="A73" s="12" t="s">
        <v>85</v>
      </c>
      <c r="H73" s="10"/>
    </row>
    <row r="74" spans="1:8" ht="11.25" customHeight="1" x14ac:dyDescent="0.2">
      <c r="A74" s="9" t="s">
        <v>90</v>
      </c>
      <c r="B74" s="2">
        <v>0</v>
      </c>
      <c r="H74" s="10">
        <f>B74/$B$6</f>
        <v>0</v>
      </c>
    </row>
    <row r="75" spans="1:8" ht="11.25" customHeight="1" x14ac:dyDescent="0.2">
      <c r="A75" s="14" t="s">
        <v>81</v>
      </c>
      <c r="B75" s="2">
        <v>0.24926197128820118</v>
      </c>
      <c r="C75" s="2">
        <f>B75-B74</f>
        <v>0.24926197128820118</v>
      </c>
      <c r="D75" s="2">
        <v>0</v>
      </c>
      <c r="E75" s="2">
        <v>0</v>
      </c>
      <c r="F75" s="2">
        <f>D75-E75</f>
        <v>0</v>
      </c>
      <c r="G75" s="2">
        <f>C75-F75</f>
        <v>0.24926197128820118</v>
      </c>
      <c r="H75" s="10">
        <f>B75/$B$7</f>
        <v>2.278445807021949E-4</v>
      </c>
    </row>
    <row r="76" spans="1:8" ht="11.25" customHeight="1" x14ac:dyDescent="0.2">
      <c r="A76" s="14" t="s">
        <v>82</v>
      </c>
      <c r="B76" s="2">
        <v>1.2662835392999072</v>
      </c>
      <c r="C76" s="2">
        <v>1.0168033446045415</v>
      </c>
      <c r="D76" s="2">
        <v>0</v>
      </c>
      <c r="E76" s="2">
        <v>0</v>
      </c>
      <c r="F76" s="2">
        <v>0</v>
      </c>
      <c r="G76" s="2">
        <v>1.0168033446045415</v>
      </c>
      <c r="H76" s="10">
        <f>B76/$B$8</f>
        <v>1.1296017299731551E-3</v>
      </c>
    </row>
    <row r="77" spans="1:8" ht="11.25" customHeight="1" x14ac:dyDescent="0.2">
      <c r="A77" s="14" t="s">
        <v>83</v>
      </c>
      <c r="B77" s="2">
        <v>2.2803844819517649</v>
      </c>
      <c r="C77" s="2">
        <v>1.0132142893137921</v>
      </c>
      <c r="D77" s="2">
        <v>0</v>
      </c>
      <c r="E77" s="2">
        <v>0</v>
      </c>
      <c r="F77" s="2">
        <v>0</v>
      </c>
      <c r="G77" s="2">
        <v>1.0132142893137921</v>
      </c>
      <c r="H77" s="10">
        <f>B77/$B$9</f>
        <v>2.0162550680386956E-3</v>
      </c>
    </row>
    <row r="78" spans="1:8" ht="11.25" customHeight="1" x14ac:dyDescent="0.2">
      <c r="A78" s="14" t="s">
        <v>84</v>
      </c>
      <c r="B78" s="2">
        <v>3.2694207912907061</v>
      </c>
      <c r="C78" s="2">
        <v>0.98527620258491178</v>
      </c>
      <c r="D78" s="2">
        <v>0</v>
      </c>
      <c r="E78" s="2">
        <v>0</v>
      </c>
      <c r="F78" s="2">
        <v>0</v>
      </c>
      <c r="G78" s="2">
        <v>0.98527620258491178</v>
      </c>
      <c r="H78" s="10">
        <f>B78/$B$10</f>
        <v>2.8881809110341931E-3</v>
      </c>
    </row>
    <row r="79" spans="1:8" ht="11.25" customHeight="1" x14ac:dyDescent="0.2">
      <c r="A79" s="14" t="s">
        <v>75</v>
      </c>
      <c r="B79" s="2">
        <v>4.1914866147134422</v>
      </c>
      <c r="C79" s="2">
        <v>0.93158792842149207</v>
      </c>
      <c r="D79" s="2">
        <v>0</v>
      </c>
      <c r="E79" s="2">
        <v>0</v>
      </c>
      <c r="F79" s="2">
        <v>0</v>
      </c>
      <c r="G79" s="2">
        <v>0.93158792842149207</v>
      </c>
      <c r="H79" s="10">
        <f>B79/$B$11</f>
        <v>3.7457431766876161E-3</v>
      </c>
    </row>
    <row r="80" spans="1:8" ht="11.25" customHeight="1" x14ac:dyDescent="0.2">
      <c r="A80" s="14" t="s">
        <v>76</v>
      </c>
      <c r="B80" s="2">
        <v>5.3740631460773285</v>
      </c>
      <c r="C80" s="2">
        <v>1.1742414942964414</v>
      </c>
      <c r="D80" s="2">
        <v>0</v>
      </c>
      <c r="E80" s="2">
        <v>0</v>
      </c>
      <c r="F80" s="2">
        <v>0</v>
      </c>
      <c r="G80" s="2">
        <v>1.1742414942964414</v>
      </c>
      <c r="H80" s="10">
        <f>B80/$B$12</f>
        <v>4.5892938907577526E-3</v>
      </c>
    </row>
    <row r="81" spans="1:8" ht="11.25" customHeight="1" x14ac:dyDescent="0.2">
      <c r="A81" s="14" t="s">
        <v>77</v>
      </c>
      <c r="B81" s="2">
        <v>6.5788768339836361</v>
      </c>
      <c r="C81" s="2">
        <v>1.1877262871216656</v>
      </c>
      <c r="D81" s="2">
        <v>0</v>
      </c>
      <c r="E81" s="2">
        <v>0</v>
      </c>
      <c r="F81" s="2">
        <v>0</v>
      </c>
      <c r="G81" s="2">
        <v>1.1877262871216656</v>
      </c>
      <c r="H81" s="10">
        <f>B81/$B$13</f>
        <v>5.4191736688497822E-3</v>
      </c>
    </row>
    <row r="82" spans="1:8" ht="11.25" customHeight="1" x14ac:dyDescent="0.2">
      <c r="A82" s="14" t="s">
        <v>78</v>
      </c>
      <c r="B82" s="2">
        <v>7.7135759604671295</v>
      </c>
      <c r="C82" s="2">
        <v>1.1750829576838742</v>
      </c>
      <c r="D82" s="2">
        <v>0</v>
      </c>
      <c r="E82" s="2">
        <v>0</v>
      </c>
      <c r="F82" s="2">
        <v>0</v>
      </c>
      <c r="G82" s="2">
        <v>1.1750829576838742</v>
      </c>
      <c r="H82" s="10">
        <f>B82/$B$14</f>
        <v>6.2357121749936377E-3</v>
      </c>
    </row>
    <row r="83" spans="1:8" ht="11.25" customHeight="1" x14ac:dyDescent="0.2">
      <c r="A83" s="14" t="s">
        <v>79</v>
      </c>
      <c r="B83" s="2">
        <v>8.3907604414723753</v>
      </c>
      <c r="C83" s="2">
        <v>0.64439888736369966</v>
      </c>
      <c r="D83" s="2">
        <v>0</v>
      </c>
      <c r="E83" s="2">
        <v>0</v>
      </c>
      <c r="F83" s="2">
        <v>0</v>
      </c>
      <c r="G83" s="2">
        <v>0.64439888736369966</v>
      </c>
      <c r="H83" s="10">
        <f>B83/$B$15</f>
        <v>7.0392285582821937E-3</v>
      </c>
    </row>
    <row r="84" spans="1:8" ht="11.25" customHeight="1" x14ac:dyDescent="0.2">
      <c r="A84" s="14" t="s">
        <v>80</v>
      </c>
      <c r="B84" s="2">
        <v>9.1689673183463611</v>
      </c>
      <c r="C84" s="2">
        <v>0.78445530212176529</v>
      </c>
      <c r="D84" s="2">
        <v>0</v>
      </c>
      <c r="E84" s="2">
        <v>0</v>
      </c>
      <c r="F84" s="2">
        <v>0</v>
      </c>
      <c r="G84" s="2">
        <v>0.78445530212176529</v>
      </c>
      <c r="H84" s="10">
        <f>B84/$B$16</f>
        <v>7.8300318687842541E-3</v>
      </c>
    </row>
    <row r="85" spans="1:8" ht="11.25" customHeight="1" x14ac:dyDescent="0.2">
      <c r="A85" s="15" t="s">
        <v>74</v>
      </c>
      <c r="B85" s="7">
        <v>12</v>
      </c>
      <c r="C85" s="7">
        <f>B85-B84</f>
        <v>2.8310326816536389</v>
      </c>
      <c r="D85" s="7">
        <v>0</v>
      </c>
      <c r="E85" s="7">
        <v>0</v>
      </c>
      <c r="F85" s="7">
        <f>D85-E85</f>
        <v>0</v>
      </c>
      <c r="G85" s="7">
        <f>C85-F85</f>
        <v>2.8310326816536389</v>
      </c>
      <c r="H85" s="16">
        <f>B85/$B$17</f>
        <v>9.9337748344370865E-3</v>
      </c>
    </row>
    <row r="86" spans="1:8" ht="11.25" customHeight="1" x14ac:dyDescent="0.2">
      <c r="A86" s="12" t="s">
        <v>94</v>
      </c>
      <c r="H86" s="10"/>
    </row>
    <row r="87" spans="1:8" ht="11.25" customHeight="1" x14ac:dyDescent="0.2">
      <c r="A87" s="13" t="s">
        <v>73</v>
      </c>
      <c r="B87" s="2">
        <v>772</v>
      </c>
      <c r="H87" s="10">
        <f>B87/$B$6</f>
        <v>0.69362084456424078</v>
      </c>
    </row>
    <row r="88" spans="1:8" ht="11.25" customHeight="1" x14ac:dyDescent="0.2">
      <c r="A88" s="14" t="s">
        <v>81</v>
      </c>
      <c r="B88" s="2">
        <v>759.79286582991767</v>
      </c>
      <c r="C88" s="2">
        <f>B88-B87</f>
        <v>-12.207134170082327</v>
      </c>
      <c r="D88" s="2">
        <v>2</v>
      </c>
      <c r="E88" s="2">
        <v>1</v>
      </c>
      <c r="F88" s="2">
        <f>D88-E88</f>
        <v>1</v>
      </c>
      <c r="G88" s="2">
        <f>C88-F88</f>
        <v>-13.207134170082327</v>
      </c>
      <c r="H88" s="10">
        <f>B88/$B$7</f>
        <v>0.69450901812606747</v>
      </c>
    </row>
    <row r="89" spans="1:8" ht="11.25" customHeight="1" x14ac:dyDescent="0.2">
      <c r="A89" s="14" t="s">
        <v>82</v>
      </c>
      <c r="B89" s="2">
        <v>782.48513665757616</v>
      </c>
      <c r="C89" s="2">
        <v>24.772282692618091</v>
      </c>
      <c r="D89" s="2">
        <v>8</v>
      </c>
      <c r="E89" s="2">
        <v>4</v>
      </c>
      <c r="F89" s="2">
        <v>4</v>
      </c>
      <c r="G89" s="2">
        <v>20.772282692618091</v>
      </c>
      <c r="H89" s="10">
        <f>B89/$B$8</f>
        <v>0.69802420754467087</v>
      </c>
    </row>
    <row r="90" spans="1:8" ht="11.25" customHeight="1" x14ac:dyDescent="0.2">
      <c r="A90" s="14" t="s">
        <v>83</v>
      </c>
      <c r="B90" s="2">
        <v>793.37446807639128</v>
      </c>
      <c r="C90" s="2">
        <v>10.88587510639843</v>
      </c>
      <c r="D90" s="2">
        <v>7</v>
      </c>
      <c r="E90" s="2">
        <v>1</v>
      </c>
      <c r="F90" s="2">
        <v>6</v>
      </c>
      <c r="G90" s="2">
        <v>4.88587510639843</v>
      </c>
      <c r="H90" s="10">
        <f>B90/$B$9</f>
        <v>0.70148051996144234</v>
      </c>
    </row>
    <row r="91" spans="1:8" ht="11.25" customHeight="1" x14ac:dyDescent="0.2">
      <c r="A91" s="14" t="s">
        <v>84</v>
      </c>
      <c r="B91" s="2">
        <v>797.9235060607183</v>
      </c>
      <c r="C91" s="2">
        <v>3.8407596596582607</v>
      </c>
      <c r="D91" s="2">
        <v>2</v>
      </c>
      <c r="E91" s="2">
        <v>1</v>
      </c>
      <c r="F91" s="2">
        <v>1</v>
      </c>
      <c r="G91" s="2">
        <v>2.8407596596582607</v>
      </c>
      <c r="H91" s="10">
        <f>B91/$B$10</f>
        <v>0.70487942231512235</v>
      </c>
    </row>
    <row r="92" spans="1:8" ht="11.25" customHeight="1" x14ac:dyDescent="0.2">
      <c r="A92" s="14" t="s">
        <v>75</v>
      </c>
      <c r="B92" s="2">
        <v>792.50079086594462</v>
      </c>
      <c r="C92" s="2">
        <v>-3.3047340169299559</v>
      </c>
      <c r="D92" s="2">
        <v>3</v>
      </c>
      <c r="E92" s="2">
        <v>2</v>
      </c>
      <c r="F92" s="2">
        <v>1</v>
      </c>
      <c r="G92" s="2">
        <v>-4.3047340169299559</v>
      </c>
      <c r="H92" s="10">
        <f>B92/$B$11</f>
        <v>0.70822233321353412</v>
      </c>
    </row>
    <row r="93" spans="1:8" ht="11.25" customHeight="1" x14ac:dyDescent="0.2">
      <c r="A93" s="14" t="s">
        <v>76</v>
      </c>
      <c r="B93" s="2">
        <v>833.17894176698474</v>
      </c>
      <c r="C93" s="2">
        <v>39.258417942918982</v>
      </c>
      <c r="D93" s="2">
        <v>4</v>
      </c>
      <c r="E93" s="2">
        <v>0</v>
      </c>
      <c r="F93" s="2">
        <v>4</v>
      </c>
      <c r="G93" s="2">
        <v>35.258417942918982</v>
      </c>
      <c r="H93" s="10">
        <f>B93/$B$12</f>
        <v>0.71151062490775807</v>
      </c>
    </row>
    <row r="94" spans="1:8" ht="11.25" customHeight="1" x14ac:dyDescent="0.2">
      <c r="A94" s="14" t="s">
        <v>77</v>
      </c>
      <c r="B94" s="2">
        <v>867.70118895677331</v>
      </c>
      <c r="C94" s="2">
        <v>32.374775314014983</v>
      </c>
      <c r="D94" s="2">
        <v>0</v>
      </c>
      <c r="E94" s="2">
        <v>5</v>
      </c>
      <c r="F94" s="2">
        <v>-5</v>
      </c>
      <c r="G94" s="2">
        <v>37.374775314014983</v>
      </c>
      <c r="H94" s="10">
        <f>B94/$B$13</f>
        <v>0.71474562517032403</v>
      </c>
    </row>
    <row r="95" spans="1:8" ht="11.25" customHeight="1" x14ac:dyDescent="0.2">
      <c r="A95" s="14" t="s">
        <v>78</v>
      </c>
      <c r="B95" s="2">
        <v>888.07770180544833</v>
      </c>
      <c r="C95" s="2">
        <v>25.389281206604778</v>
      </c>
      <c r="D95" s="2">
        <v>5</v>
      </c>
      <c r="E95" s="2">
        <v>7</v>
      </c>
      <c r="F95" s="2">
        <v>-2</v>
      </c>
      <c r="G95" s="2">
        <v>27.389281206604778</v>
      </c>
      <c r="H95" s="10">
        <f>B95/$B$14</f>
        <v>0.71792861908282002</v>
      </c>
    </row>
    <row r="96" spans="1:8" ht="11.25" customHeight="1" x14ac:dyDescent="0.2">
      <c r="A96" s="14" t="s">
        <v>79</v>
      </c>
      <c r="B96" s="2">
        <v>859.50453407966859</v>
      </c>
      <c r="C96" s="2">
        <v>-32.169075284504174</v>
      </c>
      <c r="D96" s="2">
        <v>4</v>
      </c>
      <c r="E96" s="2">
        <v>8</v>
      </c>
      <c r="F96" s="2">
        <v>-4</v>
      </c>
      <c r="G96" s="2">
        <v>-28.169075284504174</v>
      </c>
      <c r="H96" s="10">
        <f>B96/$B$15</f>
        <v>0.72106085073797699</v>
      </c>
    </row>
    <row r="97" spans="1:8" ht="11.25" customHeight="1" x14ac:dyDescent="0.2">
      <c r="A97" s="14" t="s">
        <v>80</v>
      </c>
      <c r="B97" s="2">
        <v>847.97206761218558</v>
      </c>
      <c r="C97" s="2">
        <v>-10.814488290868098</v>
      </c>
      <c r="D97" s="2">
        <v>7</v>
      </c>
      <c r="E97" s="2">
        <v>5</v>
      </c>
      <c r="F97" s="2">
        <v>2</v>
      </c>
      <c r="G97" s="2">
        <v>-12.814488290868098</v>
      </c>
      <c r="H97" s="10">
        <f>B97/$B$16</f>
        <v>0.72414352486096123</v>
      </c>
    </row>
    <row r="98" spans="1:8" ht="11.25" customHeight="1" x14ac:dyDescent="0.2">
      <c r="A98" s="15" t="s">
        <v>74</v>
      </c>
      <c r="B98" s="7">
        <v>880</v>
      </c>
      <c r="C98" s="7">
        <f>B98-B97</f>
        <v>32.027932387814417</v>
      </c>
      <c r="D98" s="7">
        <v>4</v>
      </c>
      <c r="E98" s="7">
        <v>3</v>
      </c>
      <c r="F98" s="7">
        <f>D98-E98</f>
        <v>1</v>
      </c>
      <c r="G98" s="7">
        <f>C98-F98</f>
        <v>31.027932387814417</v>
      </c>
      <c r="H98" s="16">
        <f>B98/$B$17</f>
        <v>0.72847682119205293</v>
      </c>
    </row>
    <row r="99" spans="1:8" ht="11.25" customHeight="1" x14ac:dyDescent="0.2">
      <c r="A99" s="12" t="s">
        <v>95</v>
      </c>
      <c r="H99" s="10"/>
    </row>
    <row r="100" spans="1:8" ht="11.25" customHeight="1" x14ac:dyDescent="0.2">
      <c r="A100" s="17" t="s">
        <v>96</v>
      </c>
      <c r="B100" s="2">
        <v>5</v>
      </c>
      <c r="H100" s="10">
        <f>B100/$B$6</f>
        <v>4.4923629829290209E-3</v>
      </c>
    </row>
    <row r="101" spans="1:8" ht="11.25" customHeight="1" x14ac:dyDescent="0.2">
      <c r="A101" s="14" t="s">
        <v>81</v>
      </c>
      <c r="B101" s="2">
        <v>4.9560547625839311</v>
      </c>
      <c r="C101" s="2">
        <f>B101-B100</f>
        <v>-4.3945237416068927E-2</v>
      </c>
      <c r="D101" s="2">
        <v>0</v>
      </c>
      <c r="E101" s="2">
        <v>0</v>
      </c>
      <c r="F101" s="2">
        <f>D101-E101</f>
        <v>0</v>
      </c>
      <c r="G101" s="2">
        <f>C101-F101</f>
        <v>-4.3945237416068927E-2</v>
      </c>
      <c r="H101" s="10">
        <f>B101/$B$7</f>
        <v>4.5302145910273602E-3</v>
      </c>
    </row>
    <row r="102" spans="1:8" ht="11.25" customHeight="1" x14ac:dyDescent="0.2">
      <c r="A102" s="14" t="s">
        <v>82</v>
      </c>
      <c r="B102" s="2">
        <v>5.2463054095017867</v>
      </c>
      <c r="C102" s="2">
        <v>0.30369148261514844</v>
      </c>
      <c r="D102" s="2">
        <v>0</v>
      </c>
      <c r="E102" s="2">
        <v>0</v>
      </c>
      <c r="F102" s="2">
        <v>0</v>
      </c>
      <c r="G102" s="2">
        <v>0.30369148261514844</v>
      </c>
      <c r="H102" s="10">
        <f>B102/$B$8</f>
        <v>4.6800226668169366E-3</v>
      </c>
    </row>
    <row r="103" spans="1:8" ht="11.25" customHeight="1" x14ac:dyDescent="0.2">
      <c r="A103" s="14" t="s">
        <v>83</v>
      </c>
      <c r="B103" s="2">
        <v>5.4597006849375402</v>
      </c>
      <c r="C103" s="2">
        <v>0.21324797654205963</v>
      </c>
      <c r="D103" s="2">
        <v>0</v>
      </c>
      <c r="E103" s="2">
        <v>0</v>
      </c>
      <c r="F103" s="2">
        <v>0</v>
      </c>
      <c r="G103" s="2">
        <v>0.21324797654205963</v>
      </c>
      <c r="H103" s="10">
        <f>B103/$B$9</f>
        <v>4.8273215605106456E-3</v>
      </c>
    </row>
    <row r="104" spans="1:8" ht="11.25" customHeight="1" x14ac:dyDescent="0.2">
      <c r="A104" s="14" t="s">
        <v>84</v>
      </c>
      <c r="B104" s="2">
        <v>5.628500729326575</v>
      </c>
      <c r="C104" s="2">
        <v>0.16368301837123056</v>
      </c>
      <c r="D104" s="2">
        <v>0</v>
      </c>
      <c r="E104" s="2">
        <v>0</v>
      </c>
      <c r="F104" s="2">
        <v>0</v>
      </c>
      <c r="G104" s="2">
        <v>0.16368301837123056</v>
      </c>
      <c r="H104" s="10">
        <f>B104/$B$10</f>
        <v>4.9721737891577529E-3</v>
      </c>
    </row>
    <row r="105" spans="1:8" ht="11.25" customHeight="1" x14ac:dyDescent="0.2">
      <c r="A105" s="14" t="s">
        <v>75</v>
      </c>
      <c r="B105" s="2">
        <v>5.7232819474701717</v>
      </c>
      <c r="C105" s="2">
        <v>0.10984020553198448</v>
      </c>
      <c r="D105" s="2">
        <v>0</v>
      </c>
      <c r="E105" s="2">
        <v>0</v>
      </c>
      <c r="F105" s="2">
        <v>0</v>
      </c>
      <c r="G105" s="2">
        <v>0.10984020553198448</v>
      </c>
      <c r="H105" s="10">
        <f>B105/$B$11</f>
        <v>5.1146398100716459E-3</v>
      </c>
    </row>
    <row r="106" spans="1:8" ht="11.25" customHeight="1" x14ac:dyDescent="0.2">
      <c r="A106" s="14" t="s">
        <v>76</v>
      </c>
      <c r="B106" s="2">
        <v>6.1533451609127781</v>
      </c>
      <c r="C106" s="2">
        <v>0.41969379552757058</v>
      </c>
      <c r="D106" s="2">
        <v>0</v>
      </c>
      <c r="E106" s="2">
        <v>0</v>
      </c>
      <c r="F106" s="2">
        <v>0</v>
      </c>
      <c r="G106" s="2">
        <v>0.41969379552757058</v>
      </c>
      <c r="H106" s="10">
        <f>B106/$B$12</f>
        <v>5.2547781049639437E-3</v>
      </c>
    </row>
    <row r="107" spans="1:8" ht="11.25" customHeight="1" x14ac:dyDescent="0.2">
      <c r="A107" s="14" t="s">
        <v>77</v>
      </c>
      <c r="B107" s="2">
        <v>6.5466713456255103</v>
      </c>
      <c r="C107" s="2">
        <v>0.37701038177774304</v>
      </c>
      <c r="D107" s="2">
        <v>0</v>
      </c>
      <c r="E107" s="2">
        <v>0</v>
      </c>
      <c r="F107" s="2">
        <v>0</v>
      </c>
      <c r="G107" s="2">
        <v>0.37701038177774304</v>
      </c>
      <c r="H107" s="10">
        <f>B107/$B$13</f>
        <v>5.3926452599880647E-3</v>
      </c>
    </row>
    <row r="108" spans="1:8" ht="11.25" customHeight="1" x14ac:dyDescent="0.2">
      <c r="A108" s="14" t="s">
        <v>78</v>
      </c>
      <c r="B108" s="2">
        <v>6.8385022038580408</v>
      </c>
      <c r="C108" s="2">
        <v>0.32998632739825151</v>
      </c>
      <c r="D108" s="2">
        <v>0</v>
      </c>
      <c r="E108" s="2">
        <v>0</v>
      </c>
      <c r="F108" s="2">
        <v>0</v>
      </c>
      <c r="G108" s="2">
        <v>0.32998632739825151</v>
      </c>
      <c r="H108" s="10">
        <f>B108/$B$14</f>
        <v>5.5282960419224259E-3</v>
      </c>
    </row>
    <row r="109" spans="1:8" ht="11.25" customHeight="1" x14ac:dyDescent="0.2">
      <c r="A109" s="14" t="s">
        <v>79</v>
      </c>
      <c r="B109" s="2">
        <v>6.7488458970848217</v>
      </c>
      <c r="C109" s="2">
        <v>-0.11756476184040476</v>
      </c>
      <c r="D109" s="2">
        <v>1</v>
      </c>
      <c r="E109" s="2">
        <v>0</v>
      </c>
      <c r="F109" s="2">
        <v>1</v>
      </c>
      <c r="G109" s="2">
        <v>-1.1175647618404048</v>
      </c>
      <c r="H109" s="10">
        <f>B109/$B$15</f>
        <v>5.6617834707087429E-3</v>
      </c>
    </row>
    <row r="110" spans="1:8" ht="11.25" customHeight="1" x14ac:dyDescent="0.2">
      <c r="A110" s="14" t="s">
        <v>80</v>
      </c>
      <c r="B110" s="2">
        <v>6.783789058488841</v>
      </c>
      <c r="C110" s="2">
        <v>4.047356945688918E-2</v>
      </c>
      <c r="D110" s="2">
        <v>0</v>
      </c>
      <c r="E110" s="2">
        <v>0</v>
      </c>
      <c r="F110" s="2">
        <v>0</v>
      </c>
      <c r="G110" s="2">
        <v>4.047356945688918E-2</v>
      </c>
      <c r="H110" s="10">
        <f>B110/$B$16</f>
        <v>5.7931588885472597E-3</v>
      </c>
    </row>
    <row r="111" spans="1:8" ht="11.25" customHeight="1" x14ac:dyDescent="0.2">
      <c r="A111" s="15" t="s">
        <v>74</v>
      </c>
      <c r="B111" s="7">
        <v>7</v>
      </c>
      <c r="C111" s="7">
        <f>B111-B110</f>
        <v>0.21621094151115905</v>
      </c>
      <c r="D111" s="7">
        <v>0</v>
      </c>
      <c r="E111" s="7">
        <v>0</v>
      </c>
      <c r="F111" s="7">
        <f>D111-E111</f>
        <v>0</v>
      </c>
      <c r="G111" s="7">
        <f>C111-F111</f>
        <v>0.21621094151115905</v>
      </c>
      <c r="H111" s="16">
        <f>B111/$B$17</f>
        <v>5.794701986754967E-3</v>
      </c>
    </row>
    <row r="112" spans="1:8" ht="11.25" customHeight="1" x14ac:dyDescent="0.2">
      <c r="A112" s="23"/>
      <c r="B112" s="24"/>
      <c r="C112" s="24"/>
      <c r="D112" s="24"/>
      <c r="E112" s="24"/>
      <c r="F112" s="24"/>
      <c r="G112" s="24"/>
      <c r="H112" s="22"/>
    </row>
    <row r="113" spans="1:8" ht="11.25" customHeight="1" x14ac:dyDescent="0.2">
      <c r="A113" s="1"/>
    </row>
    <row r="114" spans="1:8" ht="11.25" customHeight="1" x14ac:dyDescent="0.2">
      <c r="A114" s="1"/>
    </row>
    <row r="115" spans="1:8" ht="11.25" customHeight="1" x14ac:dyDescent="0.2">
      <c r="A115" s="12" t="s">
        <v>98</v>
      </c>
      <c r="H115" s="10"/>
    </row>
    <row r="116" spans="1:8" ht="11.25" customHeight="1" x14ac:dyDescent="0.2">
      <c r="A116" s="9" t="s">
        <v>97</v>
      </c>
      <c r="B116" s="2">
        <v>257</v>
      </c>
      <c r="H116" s="10">
        <f>B116/$B$6</f>
        <v>0.23090745732255166</v>
      </c>
    </row>
    <row r="117" spans="1:8" ht="11.25" customHeight="1" x14ac:dyDescent="0.2">
      <c r="A117" s="14" t="s">
        <v>81</v>
      </c>
      <c r="B117" s="2">
        <v>251.13426220470421</v>
      </c>
      <c r="C117" s="2">
        <f>B117-B116</f>
        <v>-5.8657377952957859</v>
      </c>
      <c r="D117" s="2">
        <v>0</v>
      </c>
      <c r="E117" s="2">
        <v>1</v>
      </c>
      <c r="F117" s="2">
        <f>D117-E117</f>
        <v>-1</v>
      </c>
      <c r="G117" s="2">
        <f>C117-F117</f>
        <v>-4.8657377952957859</v>
      </c>
      <c r="H117" s="10">
        <f>B117/$B$7</f>
        <v>0.22955599835896184</v>
      </c>
    </row>
    <row r="118" spans="1:8" ht="11.25" customHeight="1" x14ac:dyDescent="0.2">
      <c r="A118" s="14" t="s">
        <v>82</v>
      </c>
      <c r="B118" s="2">
        <v>251.33630533015611</v>
      </c>
      <c r="C118" s="2">
        <v>0.89605988844158446</v>
      </c>
      <c r="D118" s="2">
        <v>4</v>
      </c>
      <c r="E118" s="2">
        <v>2</v>
      </c>
      <c r="F118" s="2">
        <v>2</v>
      </c>
      <c r="G118" s="2">
        <v>-1.1039401115584155</v>
      </c>
      <c r="H118" s="10">
        <f>B118/$B$8</f>
        <v>0.22420723044616955</v>
      </c>
    </row>
    <row r="119" spans="1:8" ht="11.25" customHeight="1" x14ac:dyDescent="0.2">
      <c r="A119" s="14" t="s">
        <v>83</v>
      </c>
      <c r="B119" s="2">
        <v>247.63024535548936</v>
      </c>
      <c r="C119" s="2">
        <v>-3.7008007949327464</v>
      </c>
      <c r="D119" s="2">
        <v>10</v>
      </c>
      <c r="E119" s="2">
        <v>1</v>
      </c>
      <c r="F119" s="2">
        <v>9</v>
      </c>
      <c r="G119" s="2">
        <v>-12.700800794932746</v>
      </c>
      <c r="H119" s="10">
        <f>B119/$B$9</f>
        <v>0.2189480507121922</v>
      </c>
    </row>
    <row r="120" spans="1:8" ht="11.25" customHeight="1" x14ac:dyDescent="0.2">
      <c r="A120" s="14" t="s">
        <v>84</v>
      </c>
      <c r="B120" s="2">
        <v>241.99468900905333</v>
      </c>
      <c r="C120" s="2">
        <v>-5.84416074980345</v>
      </c>
      <c r="D120" s="2">
        <v>7</v>
      </c>
      <c r="E120" s="2">
        <v>0</v>
      </c>
      <c r="F120" s="2">
        <v>7</v>
      </c>
      <c r="G120" s="2">
        <v>-12.84416074980345</v>
      </c>
      <c r="H120" s="10">
        <f>B120/$B$10</f>
        <v>0.21377622703979982</v>
      </c>
    </row>
    <row r="121" spans="1:8" ht="11.25" customHeight="1" x14ac:dyDescent="0.2">
      <c r="A121" s="14" t="s">
        <v>75</v>
      </c>
      <c r="B121" s="2">
        <v>233.52366335434215</v>
      </c>
      <c r="C121" s="2">
        <v>-7.8347835997787172</v>
      </c>
      <c r="D121" s="2">
        <v>4</v>
      </c>
      <c r="E121" s="2">
        <v>3</v>
      </c>
      <c r="F121" s="2">
        <v>1</v>
      </c>
      <c r="G121" s="2">
        <v>-8.8347835997787172</v>
      </c>
      <c r="H121" s="10">
        <f>B121/$B$11</f>
        <v>0.20868960085285268</v>
      </c>
    </row>
    <row r="122" spans="1:8" ht="11.25" customHeight="1" x14ac:dyDescent="0.2">
      <c r="A122" s="14" t="s">
        <v>76</v>
      </c>
      <c r="B122" s="2">
        <v>238.51640449557993</v>
      </c>
      <c r="C122" s="2">
        <v>4.580365456272574</v>
      </c>
      <c r="D122" s="2">
        <v>5</v>
      </c>
      <c r="E122" s="2">
        <v>1</v>
      </c>
      <c r="F122" s="2">
        <v>4</v>
      </c>
      <c r="G122" s="2">
        <v>0.58036545627257397</v>
      </c>
      <c r="H122" s="10">
        <f>B122/$B$12</f>
        <v>0.20368608411236544</v>
      </c>
    </row>
    <row r="123" spans="1:8" ht="11.25" customHeight="1" x14ac:dyDescent="0.2">
      <c r="A123" s="14" t="s">
        <v>77</v>
      </c>
      <c r="B123" s="2">
        <v>241.29907894076501</v>
      </c>
      <c r="C123" s="2">
        <v>2.1913059034629327</v>
      </c>
      <c r="D123" s="2">
        <v>6</v>
      </c>
      <c r="E123" s="2">
        <v>1</v>
      </c>
      <c r="F123" s="2">
        <v>5</v>
      </c>
      <c r="G123" s="2">
        <v>-2.8086940965370673</v>
      </c>
      <c r="H123" s="10">
        <f>B123/$B$13</f>
        <v>0.19876365645862026</v>
      </c>
    </row>
    <row r="124" spans="1:8" ht="11.25" customHeight="1" x14ac:dyDescent="0.2">
      <c r="A124" s="14" t="s">
        <v>78</v>
      </c>
      <c r="B124" s="2">
        <v>239.87948840150545</v>
      </c>
      <c r="C124" s="2">
        <v>-4.2774825951710227E-2</v>
      </c>
      <c r="D124" s="2">
        <v>5</v>
      </c>
      <c r="E124" s="2">
        <v>0</v>
      </c>
      <c r="F124" s="2">
        <v>5</v>
      </c>
      <c r="G124" s="2">
        <v>-5.0427748259517102</v>
      </c>
      <c r="H124" s="10">
        <f>B124/$B$14</f>
        <v>0.19392036249111194</v>
      </c>
    </row>
    <row r="125" spans="1:8" ht="11.25" customHeight="1" x14ac:dyDescent="0.2">
      <c r="A125" s="14" t="s">
        <v>79</v>
      </c>
      <c r="B125" s="2">
        <v>225.47193654092757</v>
      </c>
      <c r="C125" s="2">
        <v>-15.367621566408502</v>
      </c>
      <c r="D125" s="2">
        <v>6</v>
      </c>
      <c r="E125" s="2">
        <v>2</v>
      </c>
      <c r="F125" s="2">
        <v>4</v>
      </c>
      <c r="G125" s="2">
        <v>-19.367621566408502</v>
      </c>
      <c r="H125" s="10">
        <f>B125/$B$15</f>
        <v>0.18915430917863052</v>
      </c>
    </row>
    <row r="126" spans="1:8" ht="11.25" customHeight="1" x14ac:dyDescent="0.2">
      <c r="A126" s="14" t="s">
        <v>80</v>
      </c>
      <c r="B126" s="2">
        <v>216.00694983235468</v>
      </c>
      <c r="C126" s="2">
        <v>-9.2711417536079068</v>
      </c>
      <c r="D126" s="2">
        <v>3</v>
      </c>
      <c r="E126" s="2">
        <v>2</v>
      </c>
      <c r="F126" s="2">
        <v>1</v>
      </c>
      <c r="G126" s="2">
        <v>-10.271141753607907</v>
      </c>
      <c r="H126" s="10">
        <f>B126/$B$16</f>
        <v>0.18446366339227555</v>
      </c>
    </row>
    <row r="127" spans="1:8" ht="11.25" customHeight="1" x14ac:dyDescent="0.2">
      <c r="A127" s="15" t="s">
        <v>74</v>
      </c>
      <c r="B127" s="7">
        <v>213</v>
      </c>
      <c r="C127" s="7">
        <f>B127-B126</f>
        <v>-3.0069498323546782</v>
      </c>
      <c r="D127" s="7">
        <v>4</v>
      </c>
      <c r="E127" s="7">
        <v>0</v>
      </c>
      <c r="F127" s="7">
        <f>D127-E127</f>
        <v>4</v>
      </c>
      <c r="G127" s="7">
        <f>C127-F127</f>
        <v>-7.0069498323546782</v>
      </c>
      <c r="H127" s="16">
        <f>B127/$B$17</f>
        <v>0.17632450331125829</v>
      </c>
    </row>
    <row r="128" spans="1:8" ht="11.25" customHeight="1" x14ac:dyDescent="0.2">
      <c r="A128" s="12" t="s">
        <v>99</v>
      </c>
      <c r="H128" s="10"/>
    </row>
    <row r="129" spans="1:12" ht="11.25" customHeight="1" x14ac:dyDescent="0.2">
      <c r="A129" s="9" t="s">
        <v>100</v>
      </c>
      <c r="B129" s="2">
        <v>5</v>
      </c>
      <c r="H129" s="10">
        <f>B129/$B$6</f>
        <v>4.4923629829290209E-3</v>
      </c>
    </row>
    <row r="130" spans="1:12" ht="11.25" customHeight="1" x14ac:dyDescent="0.2">
      <c r="A130" s="14" t="s">
        <v>81</v>
      </c>
      <c r="B130" s="2">
        <v>5.1055773809038012</v>
      </c>
      <c r="C130" s="2">
        <f>B130-B129</f>
        <v>0.1055773809038012</v>
      </c>
      <c r="D130" s="2">
        <v>1</v>
      </c>
      <c r="E130" s="2">
        <v>0</v>
      </c>
      <c r="F130" s="2">
        <f>D130-E130</f>
        <v>1</v>
      </c>
      <c r="G130" s="2">
        <f>C130-F130</f>
        <v>-0.8944226190961988</v>
      </c>
      <c r="H130" s="10">
        <f>B130/$B$7</f>
        <v>4.6668897448846457E-3</v>
      </c>
    </row>
    <row r="131" spans="1:12" ht="11.25" customHeight="1" x14ac:dyDescent="0.2">
      <c r="A131" s="14" t="s">
        <v>82</v>
      </c>
      <c r="B131" s="2">
        <v>6.0058999411223315</v>
      </c>
      <c r="C131" s="2">
        <v>0.91363249213194653</v>
      </c>
      <c r="D131" s="2">
        <v>2</v>
      </c>
      <c r="E131" s="2">
        <v>0</v>
      </c>
      <c r="F131" s="2">
        <v>2</v>
      </c>
      <c r="G131" s="2">
        <v>-1.0863675078680535</v>
      </c>
      <c r="H131" s="10">
        <f>B131/$B$8</f>
        <v>5.3576270661216145E-3</v>
      </c>
    </row>
    <row r="132" spans="1:12" ht="11.25" customHeight="1" x14ac:dyDescent="0.2">
      <c r="A132" s="14" t="s">
        <v>83</v>
      </c>
      <c r="B132" s="2">
        <v>6.8276151596377144</v>
      </c>
      <c r="C132" s="2">
        <v>0.82103605056856299</v>
      </c>
      <c r="D132" s="2">
        <v>0</v>
      </c>
      <c r="E132" s="2">
        <v>0</v>
      </c>
      <c r="F132" s="2">
        <v>0</v>
      </c>
      <c r="G132" s="2">
        <v>0.82103605056856299</v>
      </c>
      <c r="H132" s="10">
        <f>B132/$B$9</f>
        <v>6.0367950129422759E-3</v>
      </c>
    </row>
    <row r="133" spans="1:12" ht="11.25" customHeight="1" x14ac:dyDescent="0.2">
      <c r="A133" s="14" t="s">
        <v>84</v>
      </c>
      <c r="B133" s="2">
        <v>7.5896998427604894</v>
      </c>
      <c r="C133" s="2">
        <v>0.7547121144559279</v>
      </c>
      <c r="D133" s="2">
        <v>0</v>
      </c>
      <c r="E133" s="2">
        <v>0</v>
      </c>
      <c r="F133" s="2">
        <v>0</v>
      </c>
      <c r="G133" s="2">
        <v>0.7547121144559279</v>
      </c>
      <c r="H133" s="10">
        <f>B133/$B$10</f>
        <v>6.7046818398944262E-3</v>
      </c>
    </row>
    <row r="134" spans="1:12" ht="11.25" customHeight="1" x14ac:dyDescent="0.2">
      <c r="A134" s="14" t="s">
        <v>75</v>
      </c>
      <c r="B134" s="2">
        <v>8.2375926946961009</v>
      </c>
      <c r="C134" s="2">
        <v>0.66866378191986442</v>
      </c>
      <c r="D134" s="2">
        <v>1</v>
      </c>
      <c r="E134" s="2">
        <v>0</v>
      </c>
      <c r="F134" s="2">
        <v>1</v>
      </c>
      <c r="G134" s="2">
        <v>-0.33133621808013558</v>
      </c>
      <c r="H134" s="10">
        <f>B134/$B$11</f>
        <v>7.361566304464791E-3</v>
      </c>
    </row>
    <row r="135" spans="1:12" ht="11.25" customHeight="1" x14ac:dyDescent="0.2">
      <c r="A135" s="14" t="s">
        <v>76</v>
      </c>
      <c r="B135" s="2">
        <v>9.377037842411843</v>
      </c>
      <c r="C135" s="2">
        <v>1.1240758633562731</v>
      </c>
      <c r="D135" s="2">
        <v>1</v>
      </c>
      <c r="E135" s="2">
        <v>0</v>
      </c>
      <c r="F135" s="2">
        <v>1</v>
      </c>
      <c r="G135" s="2">
        <v>0.12407586335627308</v>
      </c>
      <c r="H135" s="10">
        <f>B135/$B$12</f>
        <v>8.0077180550058441E-3</v>
      </c>
    </row>
    <row r="136" spans="1:12" ht="11.25" customHeight="1" x14ac:dyDescent="0.2">
      <c r="A136" s="14" t="s">
        <v>77</v>
      </c>
      <c r="B136" s="2">
        <v>10.493085171759516</v>
      </c>
      <c r="C136" s="2">
        <v>1.0894814554034706</v>
      </c>
      <c r="D136" s="2">
        <v>0</v>
      </c>
      <c r="E136" s="2">
        <v>0</v>
      </c>
      <c r="F136" s="2">
        <v>0</v>
      </c>
      <c r="G136" s="2">
        <v>1.0894814554034706</v>
      </c>
      <c r="H136" s="10">
        <f>B136/$B$13</f>
        <v>8.6433979998019068E-3</v>
      </c>
    </row>
    <row r="137" spans="1:12" ht="11.25" customHeight="1" x14ac:dyDescent="0.2">
      <c r="A137" s="14" t="s">
        <v>78</v>
      </c>
      <c r="B137" s="2">
        <v>11.465578160361362</v>
      </c>
      <c r="C137" s="2">
        <v>1.0348731565760634</v>
      </c>
      <c r="D137" s="2">
        <v>0</v>
      </c>
      <c r="E137" s="2">
        <v>0</v>
      </c>
      <c r="F137" s="2">
        <v>0</v>
      </c>
      <c r="G137" s="2">
        <v>1.0348731565760634</v>
      </c>
      <c r="H137" s="10">
        <f>B137/$B$14</f>
        <v>9.2688586583357813E-3</v>
      </c>
    </row>
    <row r="138" spans="1:12" ht="11.25" customHeight="1" x14ac:dyDescent="0.2">
      <c r="A138" s="14" t="s">
        <v>79</v>
      </c>
      <c r="B138" s="2">
        <v>11.78213863893329</v>
      </c>
      <c r="C138" s="2">
        <v>0.26898521360541849</v>
      </c>
      <c r="D138" s="2">
        <v>0</v>
      </c>
      <c r="E138" s="2">
        <v>0</v>
      </c>
      <c r="F138" s="2">
        <v>0</v>
      </c>
      <c r="G138" s="2">
        <v>0.26898521360541849</v>
      </c>
      <c r="H138" s="10">
        <f>B138/$B$15</f>
        <v>9.8843444957494048E-3</v>
      </c>
      <c r="L138" s="38"/>
    </row>
    <row r="139" spans="1:12" ht="11.25" customHeight="1" x14ac:dyDescent="0.2">
      <c r="A139" s="14" t="s">
        <v>80</v>
      </c>
      <c r="B139" s="2">
        <v>12.283898014713593</v>
      </c>
      <c r="C139" s="2">
        <v>0.51103797253037264</v>
      </c>
      <c r="D139" s="2">
        <v>0</v>
      </c>
      <c r="E139" s="2">
        <v>0</v>
      </c>
      <c r="F139" s="2">
        <v>0</v>
      </c>
      <c r="G139" s="2">
        <v>0.51103797253037264</v>
      </c>
      <c r="H139" s="10">
        <f>B139/$B$16</f>
        <v>1.0490092241429199E-2</v>
      </c>
    </row>
    <row r="140" spans="1:12" ht="11.25" customHeight="1" thickBot="1" x14ac:dyDescent="0.25">
      <c r="A140" s="11" t="s">
        <v>74</v>
      </c>
      <c r="B140" s="5">
        <v>13</v>
      </c>
      <c r="C140" s="5">
        <f>B140-B139</f>
        <v>0.71610198528640723</v>
      </c>
      <c r="D140" s="5">
        <v>2</v>
      </c>
      <c r="E140" s="5">
        <v>0</v>
      </c>
      <c r="F140" s="5">
        <f>D140-E140</f>
        <v>2</v>
      </c>
      <c r="G140" s="5">
        <f>C140-F140</f>
        <v>-1.2838980147135928</v>
      </c>
      <c r="H140" s="8">
        <f>B140/$B$17</f>
        <v>1.0761589403973509E-2</v>
      </c>
      <c r="L140" s="38"/>
    </row>
  </sheetData>
  <mergeCells count="1">
    <mergeCell ref="A1:H2"/>
  </mergeCells>
  <phoneticPr fontId="0" type="noConversion"/>
  <pageMargins left="0.75" right="0.75" top="1" bottom="1" header="0.5" footer="0.5"/>
  <pageSetup orientation="portrait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8"/>
  <sheetViews>
    <sheetView workbookViewId="0">
      <selection activeCell="L1" sqref="L1:L65536"/>
    </sheetView>
  </sheetViews>
  <sheetFormatPr defaultRowHeight="11.25" x14ac:dyDescent="0.2"/>
  <cols>
    <col min="1" max="1" width="25.7109375" style="2" customWidth="1"/>
    <col min="2" max="3" width="9.7109375" style="2" customWidth="1"/>
    <col min="4" max="5" width="8.42578125" style="2" customWidth="1"/>
    <col min="6" max="7" width="9.7109375" style="2" customWidth="1"/>
    <col min="8" max="8" width="7.7109375" style="6" customWidth="1"/>
    <col min="9" max="16384" width="9.140625" style="2"/>
  </cols>
  <sheetData>
    <row r="1" spans="1:8" ht="12.75" customHeight="1" x14ac:dyDescent="0.2">
      <c r="A1" s="40" t="s">
        <v>87</v>
      </c>
      <c r="B1" s="41"/>
      <c r="C1" s="41"/>
      <c r="D1" s="41"/>
      <c r="E1" s="41"/>
      <c r="F1" s="41"/>
      <c r="G1" s="41"/>
      <c r="H1" s="42"/>
    </row>
    <row r="2" spans="1:8" ht="12.75" customHeight="1" thickBot="1" x14ac:dyDescent="0.25">
      <c r="A2" s="43"/>
      <c r="B2" s="44"/>
      <c r="C2" s="44"/>
      <c r="D2" s="44"/>
      <c r="E2" s="44"/>
      <c r="F2" s="44"/>
      <c r="G2" s="44"/>
      <c r="H2" s="45"/>
    </row>
    <row r="3" spans="1:8" x14ac:dyDescent="0.2">
      <c r="A3" s="9" t="s">
        <v>24</v>
      </c>
      <c r="C3" s="1" t="s">
        <v>62</v>
      </c>
      <c r="D3" s="3"/>
      <c r="E3" s="3"/>
      <c r="F3" s="1" t="s">
        <v>66</v>
      </c>
      <c r="G3" s="3" t="s">
        <v>68</v>
      </c>
      <c r="H3" s="19" t="s">
        <v>71</v>
      </c>
    </row>
    <row r="4" spans="1:8" ht="12" thickBot="1" x14ac:dyDescent="0.25">
      <c r="A4" s="18" t="s">
        <v>88</v>
      </c>
      <c r="B4" s="5" t="s">
        <v>64</v>
      </c>
      <c r="C4" s="4" t="s">
        <v>63</v>
      </c>
      <c r="D4" s="4" t="s">
        <v>65</v>
      </c>
      <c r="E4" s="4" t="s">
        <v>70</v>
      </c>
      <c r="F4" s="4" t="s">
        <v>67</v>
      </c>
      <c r="G4" s="5" t="s">
        <v>69</v>
      </c>
      <c r="H4" s="20" t="s">
        <v>72</v>
      </c>
    </row>
    <row r="5" spans="1:8" x14ac:dyDescent="0.2">
      <c r="A5" s="12" t="s">
        <v>2</v>
      </c>
      <c r="H5" s="10"/>
    </row>
    <row r="6" spans="1:8" x14ac:dyDescent="0.2">
      <c r="A6" s="13" t="s">
        <v>73</v>
      </c>
      <c r="B6" s="2">
        <f t="shared" ref="B6:B17" si="0">B32+B45+B60+B73+B86+B99+B114+B127</f>
        <v>88090</v>
      </c>
      <c r="H6" s="10"/>
    </row>
    <row r="7" spans="1:8" x14ac:dyDescent="0.2">
      <c r="A7" s="14" t="s">
        <v>81</v>
      </c>
      <c r="B7" s="2">
        <f t="shared" si="0"/>
        <v>88506</v>
      </c>
      <c r="C7" s="2">
        <f t="shared" ref="C7:G17" si="1">C33+C46+C61+C74+C87+C100+C115+C128</f>
        <v>416.00000000000199</v>
      </c>
      <c r="D7" s="2">
        <f t="shared" si="1"/>
        <v>476</v>
      </c>
      <c r="E7" s="2">
        <f t="shared" si="1"/>
        <v>154</v>
      </c>
      <c r="F7" s="2">
        <f t="shared" si="1"/>
        <v>322</v>
      </c>
      <c r="G7" s="2">
        <f t="shared" si="1"/>
        <v>94.00000000000199</v>
      </c>
      <c r="H7" s="10"/>
    </row>
    <row r="8" spans="1:8" x14ac:dyDescent="0.2">
      <c r="A8" s="14" t="s">
        <v>82</v>
      </c>
      <c r="B8" s="2">
        <f t="shared" si="0"/>
        <v>95256.000000000015</v>
      </c>
      <c r="C8" s="2">
        <f t="shared" si="1"/>
        <v>6799.9999999999864</v>
      </c>
      <c r="D8" s="2">
        <f t="shared" si="1"/>
        <v>1876</v>
      </c>
      <c r="E8" s="2">
        <f t="shared" si="1"/>
        <v>716</v>
      </c>
      <c r="F8" s="2">
        <f t="shared" si="1"/>
        <v>1160</v>
      </c>
      <c r="G8" s="2">
        <f t="shared" si="1"/>
        <v>5639.9999999999864</v>
      </c>
      <c r="H8" s="10"/>
    </row>
    <row r="9" spans="1:8" x14ac:dyDescent="0.2">
      <c r="A9" s="14" t="s">
        <v>83</v>
      </c>
      <c r="B9" s="2">
        <f t="shared" si="0"/>
        <v>99797.000000000029</v>
      </c>
      <c r="C9" s="2">
        <f t="shared" si="1"/>
        <v>4499.9999999999973</v>
      </c>
      <c r="D9" s="2">
        <f t="shared" si="1"/>
        <v>2038</v>
      </c>
      <c r="E9" s="2">
        <f t="shared" si="1"/>
        <v>732</v>
      </c>
      <c r="F9" s="2">
        <f t="shared" si="1"/>
        <v>1306</v>
      </c>
      <c r="G9" s="2">
        <f t="shared" si="1"/>
        <v>3193.9999999999973</v>
      </c>
      <c r="H9" s="10"/>
    </row>
    <row r="10" spans="1:8" x14ac:dyDescent="0.2">
      <c r="A10" s="14" t="s">
        <v>84</v>
      </c>
      <c r="B10" s="2">
        <f t="shared" si="0"/>
        <v>104833</v>
      </c>
      <c r="C10" s="2">
        <f t="shared" si="1"/>
        <v>5000.0000000000127</v>
      </c>
      <c r="D10" s="2">
        <f t="shared" si="1"/>
        <v>1980</v>
      </c>
      <c r="E10" s="2">
        <f t="shared" si="1"/>
        <v>714</v>
      </c>
      <c r="F10" s="2">
        <f t="shared" si="1"/>
        <v>1266</v>
      </c>
      <c r="G10" s="2">
        <f t="shared" si="1"/>
        <v>3734.0000000000132</v>
      </c>
      <c r="H10" s="10"/>
    </row>
    <row r="11" spans="1:8" x14ac:dyDescent="0.2">
      <c r="A11" s="14" t="s">
        <v>75</v>
      </c>
      <c r="B11" s="2">
        <f t="shared" si="0"/>
        <v>107697</v>
      </c>
      <c r="C11" s="2">
        <f t="shared" si="1"/>
        <v>2899.9999999999936</v>
      </c>
      <c r="D11" s="2">
        <f t="shared" si="1"/>
        <v>1968</v>
      </c>
      <c r="E11" s="2">
        <f t="shared" si="1"/>
        <v>793</v>
      </c>
      <c r="F11" s="2">
        <f t="shared" si="1"/>
        <v>1175</v>
      </c>
      <c r="G11" s="2">
        <f t="shared" si="1"/>
        <v>1724.9999999999943</v>
      </c>
      <c r="H11" s="10"/>
    </row>
    <row r="12" spans="1:8" x14ac:dyDescent="0.2">
      <c r="A12" s="14" t="s">
        <v>76</v>
      </c>
      <c r="B12" s="2">
        <f t="shared" si="0"/>
        <v>109941</v>
      </c>
      <c r="C12" s="2">
        <f t="shared" si="1"/>
        <v>2200.0000000000273</v>
      </c>
      <c r="D12" s="2">
        <f t="shared" si="1"/>
        <v>1976</v>
      </c>
      <c r="E12" s="2">
        <f t="shared" si="1"/>
        <v>807</v>
      </c>
      <c r="F12" s="2">
        <f t="shared" si="1"/>
        <v>1169</v>
      </c>
      <c r="G12" s="2">
        <f t="shared" si="1"/>
        <v>1031.0000000000273</v>
      </c>
      <c r="H12" s="10"/>
    </row>
    <row r="13" spans="1:8" x14ac:dyDescent="0.2">
      <c r="A13" s="14" t="s">
        <v>77</v>
      </c>
      <c r="B13" s="2">
        <f t="shared" si="0"/>
        <v>113395</v>
      </c>
      <c r="C13" s="2">
        <f t="shared" si="1"/>
        <v>3499.9999999999691</v>
      </c>
      <c r="D13" s="2">
        <f t="shared" si="1"/>
        <v>1954</v>
      </c>
      <c r="E13" s="2">
        <f t="shared" si="1"/>
        <v>825</v>
      </c>
      <c r="F13" s="2">
        <f t="shared" si="1"/>
        <v>1129</v>
      </c>
      <c r="G13" s="2">
        <f t="shared" si="1"/>
        <v>2370.9999999999682</v>
      </c>
      <c r="H13" s="10"/>
    </row>
    <row r="14" spans="1:8" x14ac:dyDescent="0.2">
      <c r="A14" s="14" t="s">
        <v>78</v>
      </c>
      <c r="B14" s="2">
        <f t="shared" si="0"/>
        <v>117319.99999999999</v>
      </c>
      <c r="C14" s="2">
        <f t="shared" si="1"/>
        <v>3899.9999999999964</v>
      </c>
      <c r="D14" s="2">
        <f t="shared" si="1"/>
        <v>2052</v>
      </c>
      <c r="E14" s="2">
        <f t="shared" si="1"/>
        <v>743</v>
      </c>
      <c r="F14" s="2">
        <f t="shared" si="1"/>
        <v>1309</v>
      </c>
      <c r="G14" s="2">
        <f t="shared" si="1"/>
        <v>2590.9999999999964</v>
      </c>
      <c r="H14" s="10"/>
    </row>
    <row r="15" spans="1:8" x14ac:dyDescent="0.2">
      <c r="A15" s="14" t="s">
        <v>79</v>
      </c>
      <c r="B15" s="2">
        <f t="shared" si="0"/>
        <v>118947</v>
      </c>
      <c r="C15" s="2">
        <f t="shared" si="1"/>
        <v>1600.0000000000095</v>
      </c>
      <c r="D15" s="2">
        <f t="shared" si="1"/>
        <v>2044</v>
      </c>
      <c r="E15" s="2">
        <f t="shared" si="1"/>
        <v>832</v>
      </c>
      <c r="F15" s="2">
        <f t="shared" si="1"/>
        <v>1212</v>
      </c>
      <c r="G15" s="2">
        <f t="shared" si="1"/>
        <v>388.00000000000955</v>
      </c>
      <c r="H15" s="10"/>
    </row>
    <row r="16" spans="1:8" x14ac:dyDescent="0.2">
      <c r="A16" s="14" t="s">
        <v>80</v>
      </c>
      <c r="B16" s="2">
        <f t="shared" si="0"/>
        <v>121669</v>
      </c>
      <c r="C16" s="2">
        <f t="shared" si="1"/>
        <v>2800.000000000005</v>
      </c>
      <c r="D16" s="2">
        <f t="shared" si="1"/>
        <v>1954</v>
      </c>
      <c r="E16" s="2">
        <f t="shared" si="1"/>
        <v>848</v>
      </c>
      <c r="F16" s="2">
        <f t="shared" si="1"/>
        <v>1106</v>
      </c>
      <c r="G16" s="2">
        <f t="shared" si="1"/>
        <v>1694.000000000005</v>
      </c>
      <c r="H16" s="10"/>
    </row>
    <row r="17" spans="1:11" x14ac:dyDescent="0.2">
      <c r="A17" s="15" t="s">
        <v>74</v>
      </c>
      <c r="B17" s="7">
        <f t="shared" si="0"/>
        <v>123109</v>
      </c>
      <c r="C17" s="7">
        <f t="shared" si="1"/>
        <v>1440.0000000000084</v>
      </c>
      <c r="D17" s="7">
        <f t="shared" si="1"/>
        <v>1539</v>
      </c>
      <c r="E17" s="7">
        <f t="shared" si="1"/>
        <v>647</v>
      </c>
      <c r="F17" s="7">
        <f t="shared" si="1"/>
        <v>892</v>
      </c>
      <c r="G17" s="7">
        <f t="shared" si="1"/>
        <v>548.0000000000083</v>
      </c>
      <c r="H17" s="16"/>
    </row>
    <row r="18" spans="1:11" x14ac:dyDescent="0.2">
      <c r="A18" s="12" t="s">
        <v>3</v>
      </c>
      <c r="H18" s="10"/>
    </row>
    <row r="19" spans="1:11" x14ac:dyDescent="0.2">
      <c r="A19" s="13" t="s">
        <v>73</v>
      </c>
      <c r="B19" s="2">
        <f t="shared" ref="B19:B30" si="2">B32+B45+B60+B73</f>
        <v>30400</v>
      </c>
      <c r="H19" s="10">
        <f>B19/$B$6</f>
        <v>0.34510160063571349</v>
      </c>
      <c r="K19" s="6"/>
    </row>
    <row r="20" spans="1:11" x14ac:dyDescent="0.2">
      <c r="A20" s="14" t="s">
        <v>81</v>
      </c>
      <c r="B20" s="2">
        <f t="shared" si="2"/>
        <v>30841.271563370188</v>
      </c>
      <c r="C20" s="2">
        <f>B20-B19</f>
        <v>441.27156337018823</v>
      </c>
      <c r="D20" s="2">
        <f t="shared" ref="D20:E30" si="3">D33+D46+D61+D74</f>
        <v>280</v>
      </c>
      <c r="E20" s="2">
        <f t="shared" si="3"/>
        <v>20</v>
      </c>
      <c r="F20" s="2">
        <f>D20-E20</f>
        <v>260</v>
      </c>
      <c r="G20" s="2">
        <f>C20-F20</f>
        <v>181.27156337018823</v>
      </c>
      <c r="H20" s="10">
        <f>B20/$B$7</f>
        <v>0.34846531945145176</v>
      </c>
    </row>
    <row r="21" spans="1:11" x14ac:dyDescent="0.2">
      <c r="A21" s="14" t="s">
        <v>82</v>
      </c>
      <c r="B21" s="2">
        <f t="shared" si="2"/>
        <v>34414.396820223963</v>
      </c>
      <c r="C21" s="2">
        <f t="shared" ref="C21:C30" si="4">B21-B20</f>
        <v>3573.1252568537748</v>
      </c>
      <c r="D21" s="2">
        <f t="shared" si="3"/>
        <v>1073</v>
      </c>
      <c r="E21" s="2">
        <f t="shared" si="3"/>
        <v>96</v>
      </c>
      <c r="F21" s="2">
        <f t="shared" ref="F21:F30" si="5">D21-E21</f>
        <v>977</v>
      </c>
      <c r="G21" s="2">
        <f t="shared" ref="G21:G30" si="6">C21-F21</f>
        <v>2596.1252568537748</v>
      </c>
      <c r="H21" s="10">
        <f>B21/$B$8</f>
        <v>0.36128324536222345</v>
      </c>
    </row>
    <row r="22" spans="1:11" x14ac:dyDescent="0.2">
      <c r="A22" s="14" t="s">
        <v>83</v>
      </c>
      <c r="B22" s="2">
        <f t="shared" si="2"/>
        <v>37240.819765407243</v>
      </c>
      <c r="C22" s="2">
        <f t="shared" si="4"/>
        <v>2826.4229451832798</v>
      </c>
      <c r="D22" s="2">
        <f t="shared" si="3"/>
        <v>1234</v>
      </c>
      <c r="E22" s="2">
        <f t="shared" si="3"/>
        <v>109</v>
      </c>
      <c r="F22" s="2">
        <f t="shared" si="5"/>
        <v>1125</v>
      </c>
      <c r="G22" s="2">
        <f t="shared" si="6"/>
        <v>1701.4229451832798</v>
      </c>
      <c r="H22" s="10">
        <f>B22/$B$9</f>
        <v>0.37316572407394244</v>
      </c>
    </row>
    <row r="23" spans="1:11" x14ac:dyDescent="0.2">
      <c r="A23" s="14" t="s">
        <v>84</v>
      </c>
      <c r="B23" s="2">
        <f t="shared" si="2"/>
        <v>40278.049770261408</v>
      </c>
      <c r="C23" s="2">
        <f t="shared" si="4"/>
        <v>3037.2300048541656</v>
      </c>
      <c r="D23" s="2">
        <f t="shared" si="3"/>
        <v>1206</v>
      </c>
      <c r="E23" s="2">
        <f t="shared" si="3"/>
        <v>125</v>
      </c>
      <c r="F23" s="2">
        <f t="shared" si="5"/>
        <v>1081</v>
      </c>
      <c r="G23" s="2">
        <f t="shared" si="6"/>
        <v>1956.2300048541656</v>
      </c>
      <c r="H23" s="10">
        <f>B23/$B$10</f>
        <v>0.3842115533301671</v>
      </c>
    </row>
    <row r="24" spans="1:11" x14ac:dyDescent="0.2">
      <c r="A24" s="14" t="s">
        <v>75</v>
      </c>
      <c r="B24" s="2">
        <f t="shared" si="2"/>
        <v>42487.122509544075</v>
      </c>
      <c r="C24" s="2">
        <f t="shared" si="4"/>
        <v>2209.0727392826666</v>
      </c>
      <c r="D24" s="2">
        <f t="shared" si="3"/>
        <v>1193</v>
      </c>
      <c r="E24" s="2">
        <f t="shared" si="3"/>
        <v>145</v>
      </c>
      <c r="F24" s="2">
        <f t="shared" si="5"/>
        <v>1048</v>
      </c>
      <c r="G24" s="2">
        <f t="shared" si="6"/>
        <v>1161.0727392826666</v>
      </c>
      <c r="H24" s="10">
        <f>B24/$B$11</f>
        <v>0.39450609125179043</v>
      </c>
    </row>
    <row r="25" spans="1:11" x14ac:dyDescent="0.2">
      <c r="A25" s="14" t="s">
        <v>76</v>
      </c>
      <c r="B25" s="2">
        <f t="shared" si="2"/>
        <v>44429.73802430927</v>
      </c>
      <c r="C25" s="2">
        <f t="shared" si="4"/>
        <v>1942.6155147651953</v>
      </c>
      <c r="D25" s="2">
        <f t="shared" si="3"/>
        <v>1226</v>
      </c>
      <c r="E25" s="2">
        <f t="shared" si="3"/>
        <v>134</v>
      </c>
      <c r="F25" s="2">
        <f t="shared" si="5"/>
        <v>1092</v>
      </c>
      <c r="G25" s="2">
        <f t="shared" si="6"/>
        <v>850.61551476519526</v>
      </c>
      <c r="H25" s="10">
        <f>B25/$B$12</f>
        <v>0.40412346644390418</v>
      </c>
    </row>
    <row r="26" spans="1:11" x14ac:dyDescent="0.2">
      <c r="A26" s="14" t="s">
        <v>77</v>
      </c>
      <c r="B26" s="2">
        <f t="shared" si="2"/>
        <v>46846.691046167936</v>
      </c>
      <c r="C26" s="2">
        <f t="shared" si="4"/>
        <v>2416.953021858666</v>
      </c>
      <c r="D26" s="2">
        <f t="shared" si="3"/>
        <v>1221</v>
      </c>
      <c r="E26" s="2">
        <f t="shared" si="3"/>
        <v>147</v>
      </c>
      <c r="F26" s="2">
        <f t="shared" si="5"/>
        <v>1074</v>
      </c>
      <c r="G26" s="2">
        <f t="shared" si="6"/>
        <v>1342.953021858666</v>
      </c>
      <c r="H26" s="10">
        <f>B26/$B$13</f>
        <v>0.41312836585535462</v>
      </c>
    </row>
    <row r="27" spans="1:11" x14ac:dyDescent="0.2">
      <c r="A27" s="14" t="s">
        <v>78</v>
      </c>
      <c r="B27" s="2">
        <f t="shared" si="2"/>
        <v>49459.471314913535</v>
      </c>
      <c r="C27" s="2">
        <f t="shared" si="4"/>
        <v>2612.7802687455987</v>
      </c>
      <c r="D27" s="2">
        <f t="shared" si="3"/>
        <v>1240</v>
      </c>
      <c r="E27" s="2">
        <f t="shared" si="3"/>
        <v>128</v>
      </c>
      <c r="F27" s="2">
        <f t="shared" si="5"/>
        <v>1112</v>
      </c>
      <c r="G27" s="2">
        <f t="shared" si="6"/>
        <v>1500.7802687455987</v>
      </c>
      <c r="H27" s="10">
        <f>B27/$B$14</f>
        <v>0.42157749160342262</v>
      </c>
    </row>
    <row r="28" spans="1:11" x14ac:dyDescent="0.2">
      <c r="A28" s="14" t="s">
        <v>79</v>
      </c>
      <c r="B28" s="2">
        <f t="shared" si="2"/>
        <v>51090.205379630985</v>
      </c>
      <c r="C28" s="2">
        <f t="shared" si="4"/>
        <v>1630.7340647174497</v>
      </c>
      <c r="D28" s="2">
        <f t="shared" si="3"/>
        <v>1310</v>
      </c>
      <c r="E28" s="2">
        <f t="shared" si="3"/>
        <v>145</v>
      </c>
      <c r="F28" s="2">
        <f t="shared" si="5"/>
        <v>1165</v>
      </c>
      <c r="G28" s="2">
        <f t="shared" si="6"/>
        <v>465.73406471744966</v>
      </c>
      <c r="H28" s="10">
        <f>B28/$B$15</f>
        <v>0.42952075613198304</v>
      </c>
    </row>
    <row r="29" spans="1:11" x14ac:dyDescent="0.2">
      <c r="A29" s="14" t="s">
        <v>80</v>
      </c>
      <c r="B29" s="2">
        <f t="shared" si="2"/>
        <v>53169.629059859406</v>
      </c>
      <c r="C29" s="2">
        <f t="shared" si="4"/>
        <v>2079.4236802284213</v>
      </c>
      <c r="D29" s="2">
        <f t="shared" si="3"/>
        <v>1283</v>
      </c>
      <c r="E29" s="2">
        <f t="shared" si="3"/>
        <v>140</v>
      </c>
      <c r="F29" s="2">
        <f t="shared" si="5"/>
        <v>1143</v>
      </c>
      <c r="G29" s="2">
        <f t="shared" si="6"/>
        <v>936.42368022842129</v>
      </c>
      <c r="H29" s="10">
        <f>B29/$B$16</f>
        <v>0.43700226894163186</v>
      </c>
    </row>
    <row r="30" spans="1:11" x14ac:dyDescent="0.2">
      <c r="A30" s="15" t="s">
        <v>74</v>
      </c>
      <c r="B30" s="7">
        <f t="shared" si="2"/>
        <v>54473</v>
      </c>
      <c r="C30" s="7">
        <f t="shared" si="4"/>
        <v>1303.370940140594</v>
      </c>
      <c r="D30" s="7">
        <f t="shared" si="3"/>
        <v>1026</v>
      </c>
      <c r="E30" s="7">
        <f t="shared" si="3"/>
        <v>116</v>
      </c>
      <c r="F30" s="7">
        <f t="shared" si="5"/>
        <v>910</v>
      </c>
      <c r="G30" s="7">
        <f t="shared" si="6"/>
        <v>393.37094014059403</v>
      </c>
      <c r="H30" s="16">
        <f>B30/$B$17</f>
        <v>0.44247780422227456</v>
      </c>
      <c r="I30" s="38"/>
      <c r="K30" s="39"/>
    </row>
    <row r="31" spans="1:11" x14ac:dyDescent="0.2">
      <c r="A31" s="12" t="s">
        <v>4</v>
      </c>
      <c r="H31" s="10"/>
    </row>
    <row r="32" spans="1:11" x14ac:dyDescent="0.2">
      <c r="A32" s="13" t="s">
        <v>73</v>
      </c>
      <c r="B32" s="2">
        <v>29074</v>
      </c>
      <c r="H32" s="10">
        <f>B32/$B$6</f>
        <v>0.33004881371324779</v>
      </c>
    </row>
    <row r="33" spans="1:8" x14ac:dyDescent="0.2">
      <c r="A33" s="14" t="s">
        <v>81</v>
      </c>
      <c r="B33" s="2">
        <v>29462.444873584769</v>
      </c>
      <c r="C33" s="2">
        <f>B33-B32</f>
        <v>388.44487358476908</v>
      </c>
      <c r="D33" s="2">
        <v>280</v>
      </c>
      <c r="E33" s="2">
        <v>20</v>
      </c>
      <c r="F33" s="2">
        <f>D33-E33</f>
        <v>260</v>
      </c>
      <c r="G33" s="2">
        <f>C33-F33</f>
        <v>128.44487358476908</v>
      </c>
      <c r="H33" s="10">
        <f>B33/$B$7</f>
        <v>0.33288641305205036</v>
      </c>
    </row>
    <row r="34" spans="1:8" x14ac:dyDescent="0.2">
      <c r="A34" s="14" t="s">
        <v>82</v>
      </c>
      <c r="B34" s="2">
        <v>32739.438271216281</v>
      </c>
      <c r="C34" s="2">
        <v>3294.1134935089685</v>
      </c>
      <c r="D34" s="2">
        <v>1072</v>
      </c>
      <c r="E34" s="2">
        <v>96</v>
      </c>
      <c r="F34" s="2">
        <v>976</v>
      </c>
      <c r="G34" s="2">
        <v>2318.1134935089685</v>
      </c>
      <c r="H34" s="10">
        <f>B34/$B$8</f>
        <v>0.34369948634433817</v>
      </c>
    </row>
    <row r="35" spans="1:8" x14ac:dyDescent="0.2">
      <c r="A35" s="14" t="s">
        <v>83</v>
      </c>
      <c r="B35" s="2">
        <v>35300.536723995283</v>
      </c>
      <c r="C35" s="2">
        <v>2547.0368456572323</v>
      </c>
      <c r="D35" s="2">
        <v>1226</v>
      </c>
      <c r="E35" s="2">
        <v>109</v>
      </c>
      <c r="F35" s="2">
        <v>1117</v>
      </c>
      <c r="G35" s="2">
        <v>1430.0368456572323</v>
      </c>
      <c r="H35" s="10">
        <f>B35/$B$9</f>
        <v>0.3537234257943152</v>
      </c>
    </row>
    <row r="36" spans="1:8" x14ac:dyDescent="0.2">
      <c r="A36" s="14" t="s">
        <v>84</v>
      </c>
      <c r="B36" s="2">
        <v>38058.737556107473</v>
      </c>
      <c r="C36" s="2">
        <v>2745.1592898207382</v>
      </c>
      <c r="D36" s="2">
        <v>1201</v>
      </c>
      <c r="E36" s="2">
        <v>125</v>
      </c>
      <c r="F36" s="2">
        <v>1076</v>
      </c>
      <c r="G36" s="2">
        <v>1669.1592898207382</v>
      </c>
      <c r="H36" s="10">
        <f>B36/$B$10</f>
        <v>0.36304157618409733</v>
      </c>
    </row>
    <row r="37" spans="1:8" x14ac:dyDescent="0.2">
      <c r="A37" s="14" t="s">
        <v>75</v>
      </c>
      <c r="B37" s="2">
        <v>40033.769073397416</v>
      </c>
      <c r="C37" s="2">
        <v>1988.1270671383172</v>
      </c>
      <c r="D37" s="2">
        <v>1189</v>
      </c>
      <c r="E37" s="2">
        <v>144</v>
      </c>
      <c r="F37" s="2">
        <v>1045</v>
      </c>
      <c r="G37" s="2">
        <v>943.12706713831722</v>
      </c>
      <c r="H37" s="10">
        <f>B37/$B$11</f>
        <v>0.37172594476538268</v>
      </c>
    </row>
    <row r="38" spans="1:8" x14ac:dyDescent="0.2">
      <c r="A38" s="14" t="s">
        <v>76</v>
      </c>
      <c r="B38" s="2">
        <v>41759.886720294213</v>
      </c>
      <c r="C38" s="2">
        <v>1709.429067369485</v>
      </c>
      <c r="D38" s="2">
        <v>1221</v>
      </c>
      <c r="E38" s="2">
        <v>134</v>
      </c>
      <c r="F38" s="2">
        <v>1087</v>
      </c>
      <c r="G38" s="2">
        <v>622.42906736948498</v>
      </c>
      <c r="H38" s="10">
        <f>B38/$B$12</f>
        <v>0.3798390656833594</v>
      </c>
    </row>
    <row r="39" spans="1:8" x14ac:dyDescent="0.2">
      <c r="A39" s="14" t="s">
        <v>77</v>
      </c>
      <c r="B39" s="2">
        <v>43933.249452002456</v>
      </c>
      <c r="C39" s="2">
        <v>2190.8733109422392</v>
      </c>
      <c r="D39" s="2">
        <v>1217</v>
      </c>
      <c r="E39" s="2">
        <v>147</v>
      </c>
      <c r="F39" s="2">
        <v>1070</v>
      </c>
      <c r="G39" s="2">
        <v>1120.8733109422392</v>
      </c>
      <c r="H39" s="10">
        <f>B39/$B$13</f>
        <v>0.3874355081970321</v>
      </c>
    </row>
    <row r="40" spans="1:8" x14ac:dyDescent="0.2">
      <c r="A40" s="14" t="s">
        <v>78</v>
      </c>
      <c r="B40" s="2">
        <v>46290.143553903064</v>
      </c>
      <c r="C40" s="2">
        <v>2347.0656622467868</v>
      </c>
      <c r="D40" s="2">
        <v>1234</v>
      </c>
      <c r="E40" s="2">
        <v>128</v>
      </c>
      <c r="F40" s="2">
        <v>1106</v>
      </c>
      <c r="G40" s="2">
        <v>1241.0656622467868</v>
      </c>
      <c r="H40" s="10">
        <f>B40/$B$14</f>
        <v>0.39456310564186048</v>
      </c>
    </row>
    <row r="41" spans="1:8" x14ac:dyDescent="0.2">
      <c r="A41" s="14" t="s">
        <v>79</v>
      </c>
      <c r="B41" s="2">
        <v>47729.144684651634</v>
      </c>
      <c r="C41" s="2">
        <v>1428.0329865697131</v>
      </c>
      <c r="D41" s="2">
        <v>1307</v>
      </c>
      <c r="E41" s="2">
        <v>145</v>
      </c>
      <c r="F41" s="2">
        <v>1162</v>
      </c>
      <c r="G41" s="2">
        <v>266.0329865697131</v>
      </c>
      <c r="H41" s="10">
        <f>B41/$B$15</f>
        <v>0.40126396365315337</v>
      </c>
    </row>
    <row r="42" spans="1:8" x14ac:dyDescent="0.2">
      <c r="A42" s="14" t="s">
        <v>80</v>
      </c>
      <c r="B42" s="2">
        <v>49589.278270686264</v>
      </c>
      <c r="C42" s="2">
        <v>1891.6278263957429</v>
      </c>
      <c r="D42" s="2">
        <v>1277</v>
      </c>
      <c r="E42" s="2">
        <v>139</v>
      </c>
      <c r="F42" s="2">
        <v>1138</v>
      </c>
      <c r="G42" s="2">
        <v>753.62782639574289</v>
      </c>
      <c r="H42" s="10">
        <f>B42/$B$16</f>
        <v>0.40757529256167357</v>
      </c>
    </row>
    <row r="43" spans="1:8" x14ac:dyDescent="0.2">
      <c r="A43" s="15" t="s">
        <v>74</v>
      </c>
      <c r="B43" s="7">
        <v>50751</v>
      </c>
      <c r="C43" s="7">
        <f>B43-B42</f>
        <v>1161.7217293137364</v>
      </c>
      <c r="D43" s="7">
        <v>1022</v>
      </c>
      <c r="E43" s="7">
        <v>115</v>
      </c>
      <c r="F43" s="7">
        <f>D43-E43</f>
        <v>907</v>
      </c>
      <c r="G43" s="7">
        <f>C43-F43</f>
        <v>254.72172931373643</v>
      </c>
      <c r="H43" s="16">
        <f>B43/$B$17</f>
        <v>0.41224443379444231</v>
      </c>
    </row>
    <row r="44" spans="1:8" x14ac:dyDescent="0.2">
      <c r="A44" s="12" t="s">
        <v>92</v>
      </c>
      <c r="H44" s="10"/>
    </row>
    <row r="45" spans="1:8" x14ac:dyDescent="0.2">
      <c r="A45" s="9" t="s">
        <v>93</v>
      </c>
      <c r="B45" s="2">
        <v>358</v>
      </c>
      <c r="H45" s="10">
        <f>B45/$B$6</f>
        <v>4.064025428538994E-3</v>
      </c>
    </row>
    <row r="46" spans="1:8" x14ac:dyDescent="0.2">
      <c r="A46" s="14" t="s">
        <v>81</v>
      </c>
      <c r="B46" s="2">
        <v>367.405478624399</v>
      </c>
      <c r="C46" s="2">
        <f>B46-B45</f>
        <v>9.4054786243989952</v>
      </c>
      <c r="D46" s="2">
        <v>0</v>
      </c>
      <c r="E46" s="2">
        <v>0</v>
      </c>
      <c r="F46" s="2">
        <f>D46-E46</f>
        <v>0</v>
      </c>
      <c r="G46" s="2">
        <f>C46-F46</f>
        <v>9.4054786243989952</v>
      </c>
      <c r="H46" s="10">
        <f>B46/$B$7</f>
        <v>4.1511928979323324E-3</v>
      </c>
    </row>
    <row r="47" spans="1:8" x14ac:dyDescent="0.2">
      <c r="A47" s="14" t="s">
        <v>82</v>
      </c>
      <c r="B47" s="2">
        <v>427.06664092578308</v>
      </c>
      <c r="C47" s="2">
        <v>59.883337160551378</v>
      </c>
      <c r="D47" s="2">
        <v>1</v>
      </c>
      <c r="E47" s="2">
        <v>0</v>
      </c>
      <c r="F47" s="2">
        <v>1</v>
      </c>
      <c r="G47" s="2">
        <v>58.883337160551378</v>
      </c>
      <c r="H47" s="10">
        <f>B47/$B$8</f>
        <v>4.4833568586312988E-3</v>
      </c>
    </row>
    <row r="48" spans="1:8" x14ac:dyDescent="0.2">
      <c r="A48" s="14" t="s">
        <v>83</v>
      </c>
      <c r="B48" s="2">
        <v>478.15533262908582</v>
      </c>
      <c r="C48" s="2">
        <v>50.905797840394769</v>
      </c>
      <c r="D48" s="2">
        <v>2</v>
      </c>
      <c r="E48" s="2">
        <v>0</v>
      </c>
      <c r="F48" s="2">
        <v>2</v>
      </c>
      <c r="G48" s="2">
        <v>48.905797840394769</v>
      </c>
      <c r="H48" s="10">
        <f>B48/$B$9</f>
        <v>4.7912796239274295E-3</v>
      </c>
    </row>
    <row r="49" spans="1:8" x14ac:dyDescent="0.2">
      <c r="A49" s="14" t="s">
        <v>84</v>
      </c>
      <c r="B49" s="2">
        <v>532.29180515198254</v>
      </c>
      <c r="C49" s="2">
        <v>53.954540476494685</v>
      </c>
      <c r="D49" s="2">
        <v>1</v>
      </c>
      <c r="E49" s="2">
        <v>0</v>
      </c>
      <c r="F49" s="2">
        <v>1</v>
      </c>
      <c r="G49" s="2">
        <v>52.954540476494685</v>
      </c>
      <c r="H49" s="10">
        <f>B49/$B$10</f>
        <v>5.0775214403096592E-3</v>
      </c>
    </row>
    <row r="50" spans="1:8" x14ac:dyDescent="0.2">
      <c r="A50" s="14" t="s">
        <v>75</v>
      </c>
      <c r="B50" s="2">
        <v>575.5644610349741</v>
      </c>
      <c r="C50" s="2">
        <v>43.456246973360749</v>
      </c>
      <c r="D50" s="2">
        <v>2</v>
      </c>
      <c r="E50" s="2">
        <v>1</v>
      </c>
      <c r="F50" s="2">
        <v>1</v>
      </c>
      <c r="G50" s="2">
        <v>42.456246973360749</v>
      </c>
      <c r="H50" s="10">
        <f>B50/$B$11</f>
        <v>5.3442942796454321E-3</v>
      </c>
    </row>
    <row r="51" spans="1:8" x14ac:dyDescent="0.2">
      <c r="A51" s="14" t="s">
        <v>76</v>
      </c>
      <c r="B51" s="2">
        <v>614.95708468463113</v>
      </c>
      <c r="C51" s="2">
        <v>39.147256483229057</v>
      </c>
      <c r="D51" s="2">
        <v>1</v>
      </c>
      <c r="E51" s="2">
        <v>0</v>
      </c>
      <c r="F51" s="2">
        <v>1</v>
      </c>
      <c r="G51" s="2">
        <v>38.147256483229057</v>
      </c>
      <c r="H51" s="10">
        <f>B51/$B$12</f>
        <v>5.5935191119294084E-3</v>
      </c>
    </row>
    <row r="52" spans="1:8" x14ac:dyDescent="0.2">
      <c r="A52" s="14" t="s">
        <v>77</v>
      </c>
      <c r="B52" s="2">
        <v>660.73817719077431</v>
      </c>
      <c r="C52" s="2">
        <v>46.039561150911823</v>
      </c>
      <c r="D52" s="2">
        <v>0</v>
      </c>
      <c r="E52" s="2">
        <v>0</v>
      </c>
      <c r="F52" s="2">
        <v>0</v>
      </c>
      <c r="G52" s="2">
        <v>46.039561150911823</v>
      </c>
      <c r="H52" s="10">
        <f>B52/$B$13</f>
        <v>5.8268722359078821E-3</v>
      </c>
    </row>
    <row r="53" spans="1:8" x14ac:dyDescent="0.2">
      <c r="A53" s="14" t="s">
        <v>78</v>
      </c>
      <c r="B53" s="2">
        <v>709.29595802736753</v>
      </c>
      <c r="C53" s="2">
        <v>48.407730014788513</v>
      </c>
      <c r="D53" s="2">
        <v>1</v>
      </c>
      <c r="E53" s="2">
        <v>0</v>
      </c>
      <c r="F53" s="2">
        <v>1</v>
      </c>
      <c r="G53" s="2">
        <v>47.407730014788513</v>
      </c>
      <c r="H53" s="10">
        <f>B53/$B$14</f>
        <v>6.0458230312595259E-3</v>
      </c>
    </row>
    <row r="54" spans="1:8" x14ac:dyDescent="0.2">
      <c r="A54" s="14" t="s">
        <v>79</v>
      </c>
      <c r="B54" s="2">
        <v>743.61678842219828</v>
      </c>
      <c r="C54" s="2">
        <v>34.147918603748394</v>
      </c>
      <c r="D54" s="2">
        <v>1</v>
      </c>
      <c r="E54" s="2">
        <v>0</v>
      </c>
      <c r="F54" s="2">
        <v>1</v>
      </c>
      <c r="G54" s="2">
        <v>33.147918603748394</v>
      </c>
      <c r="H54" s="10">
        <f>B54/$B$15</f>
        <v>6.251664929945255E-3</v>
      </c>
    </row>
    <row r="55" spans="1:8" x14ac:dyDescent="0.2">
      <c r="A55" s="14" t="s">
        <v>80</v>
      </c>
      <c r="B55" s="2">
        <v>784.22252626826014</v>
      </c>
      <c r="C55" s="2">
        <v>41.099377868346323</v>
      </c>
      <c r="D55" s="2">
        <v>2</v>
      </c>
      <c r="E55" s="2">
        <v>1</v>
      </c>
      <c r="F55" s="2">
        <v>1</v>
      </c>
      <c r="G55" s="2">
        <v>40.099377868346323</v>
      </c>
      <c r="H55" s="10">
        <f>B55/$B$16</f>
        <v>6.4455409863503448E-3</v>
      </c>
    </row>
    <row r="56" spans="1:8" x14ac:dyDescent="0.2">
      <c r="A56" s="15" t="s">
        <v>74</v>
      </c>
      <c r="B56" s="7">
        <v>818</v>
      </c>
      <c r="C56" s="7">
        <f>B56-B55</f>
        <v>33.77747373173986</v>
      </c>
      <c r="D56" s="7">
        <v>0</v>
      </c>
      <c r="E56" s="7">
        <v>0</v>
      </c>
      <c r="F56" s="7">
        <f>D56-E56</f>
        <v>0</v>
      </c>
      <c r="G56" s="7">
        <f>C56-F56</f>
        <v>33.77747373173986</v>
      </c>
      <c r="H56" s="16">
        <f>B56/$B$17</f>
        <v>6.6445182724252493E-3</v>
      </c>
    </row>
    <row r="57" spans="1:8" x14ac:dyDescent="0.2">
      <c r="A57" s="23"/>
      <c r="B57" s="24"/>
      <c r="C57" s="24"/>
      <c r="D57" s="24"/>
      <c r="E57" s="24"/>
      <c r="F57" s="24"/>
      <c r="G57" s="24"/>
      <c r="H57" s="22"/>
    </row>
    <row r="58" spans="1:8" x14ac:dyDescent="0.2">
      <c r="A58" s="1"/>
    </row>
    <row r="59" spans="1:8" x14ac:dyDescent="0.2">
      <c r="A59" s="12" t="s">
        <v>86</v>
      </c>
      <c r="H59" s="10"/>
    </row>
    <row r="60" spans="1:8" x14ac:dyDescent="0.2">
      <c r="A60" s="9" t="s">
        <v>89</v>
      </c>
      <c r="B60" s="2">
        <v>576</v>
      </c>
      <c r="H60" s="10">
        <f>B60/$B$6</f>
        <v>6.5387671699398339E-3</v>
      </c>
    </row>
    <row r="61" spans="1:8" x14ac:dyDescent="0.2">
      <c r="A61" s="14" t="s">
        <v>81</v>
      </c>
      <c r="B61" s="2">
        <v>615.94813486897192</v>
      </c>
      <c r="C61" s="2">
        <f>B61-B60</f>
        <v>39.94813486897192</v>
      </c>
      <c r="D61" s="2">
        <v>0</v>
      </c>
      <c r="E61" s="2">
        <v>0</v>
      </c>
      <c r="F61" s="2">
        <f>D61-E61</f>
        <v>0</v>
      </c>
      <c r="G61" s="2">
        <f>C61-F61</f>
        <v>39.94813486897192</v>
      </c>
      <c r="H61" s="10">
        <f>B61/$B$7</f>
        <v>6.9593941073935314E-3</v>
      </c>
    </row>
    <row r="62" spans="1:8" x14ac:dyDescent="0.2">
      <c r="A62" s="14" t="s">
        <v>82</v>
      </c>
      <c r="B62" s="2">
        <v>815.60592374868963</v>
      </c>
      <c r="C62" s="2">
        <v>200.07628435418121</v>
      </c>
      <c r="D62" s="2">
        <v>0</v>
      </c>
      <c r="E62" s="2">
        <v>0</v>
      </c>
      <c r="F62" s="2">
        <v>0</v>
      </c>
      <c r="G62" s="2">
        <v>200.07628435418121</v>
      </c>
      <c r="H62" s="10">
        <f>B62/$B$8</f>
        <v>8.5622524958920126E-3</v>
      </c>
    </row>
    <row r="63" spans="1:8" x14ac:dyDescent="0.2">
      <c r="A63" s="14" t="s">
        <v>83</v>
      </c>
      <c r="B63" s="2">
        <v>1002.7737194815255</v>
      </c>
      <c r="C63" s="2">
        <v>186.82120102774263</v>
      </c>
      <c r="D63" s="2">
        <v>4</v>
      </c>
      <c r="E63" s="2">
        <v>0</v>
      </c>
      <c r="F63" s="2">
        <v>4</v>
      </c>
      <c r="G63" s="2">
        <v>182.82120102774263</v>
      </c>
      <c r="H63" s="10">
        <f>B63/$B$9</f>
        <v>1.0048134908679873E-2</v>
      </c>
    </row>
    <row r="64" spans="1:8" x14ac:dyDescent="0.2">
      <c r="A64" s="14" t="s">
        <v>84</v>
      </c>
      <c r="B64" s="2">
        <v>1198.1778524602773</v>
      </c>
      <c r="C64" s="2">
        <v>194.99681851182015</v>
      </c>
      <c r="D64" s="2">
        <v>3</v>
      </c>
      <c r="E64" s="2">
        <v>0</v>
      </c>
      <c r="F64" s="2">
        <v>3</v>
      </c>
      <c r="G64" s="2">
        <v>191.99681851182015</v>
      </c>
      <c r="H64" s="10">
        <f>B64/$B$10</f>
        <v>1.1429395824409083E-2</v>
      </c>
    </row>
    <row r="65" spans="1:8" x14ac:dyDescent="0.2">
      <c r="A65" s="14" t="s">
        <v>75</v>
      </c>
      <c r="B65" s="2">
        <v>1369.5514222357281</v>
      </c>
      <c r="C65" s="2">
        <v>171.78888996502019</v>
      </c>
      <c r="D65" s="2">
        <v>1</v>
      </c>
      <c r="E65" s="2">
        <v>0</v>
      </c>
      <c r="F65" s="2">
        <v>1</v>
      </c>
      <c r="G65" s="2">
        <v>170.78888996502019</v>
      </c>
      <c r="H65" s="10">
        <f>B65/$B$11</f>
        <v>1.2716709121291477E-2</v>
      </c>
    </row>
    <row r="66" spans="1:8" x14ac:dyDescent="0.2">
      <c r="A66" s="14" t="s">
        <v>76</v>
      </c>
      <c r="B66" s="2">
        <v>1530.3066478425505</v>
      </c>
      <c r="C66" s="2">
        <v>160.14638235713392</v>
      </c>
      <c r="D66" s="2">
        <v>4</v>
      </c>
      <c r="E66" s="2">
        <v>0</v>
      </c>
      <c r="F66" s="2">
        <v>4</v>
      </c>
      <c r="G66" s="2">
        <v>156.14638235713392</v>
      </c>
      <c r="H66" s="10">
        <f>B66/$B$12</f>
        <v>1.3919344446953825E-2</v>
      </c>
    </row>
    <row r="67" spans="1:8" x14ac:dyDescent="0.2">
      <c r="A67" s="14" t="s">
        <v>77</v>
      </c>
      <c r="B67" s="2">
        <v>1706.07208829559</v>
      </c>
      <c r="C67" s="2">
        <v>176.41136052929937</v>
      </c>
      <c r="D67" s="2">
        <v>3</v>
      </c>
      <c r="E67" s="2">
        <v>0</v>
      </c>
      <c r="F67" s="2">
        <v>3</v>
      </c>
      <c r="G67" s="2">
        <v>173.41136052929937</v>
      </c>
      <c r="H67" s="10">
        <f>B67/$B$13</f>
        <v>1.5045390787032849E-2</v>
      </c>
    </row>
    <row r="68" spans="1:8" x14ac:dyDescent="0.2">
      <c r="A68" s="14" t="s">
        <v>78</v>
      </c>
      <c r="B68" s="2">
        <v>1889.0794410640453</v>
      </c>
      <c r="C68" s="2">
        <v>182.61008704175106</v>
      </c>
      <c r="D68" s="2">
        <v>3</v>
      </c>
      <c r="E68" s="2">
        <v>0</v>
      </c>
      <c r="F68" s="2">
        <v>3</v>
      </c>
      <c r="G68" s="2">
        <v>179.61008704175106</v>
      </c>
      <c r="H68" s="10">
        <f>B68/$B$14</f>
        <v>1.6101938638459306E-2</v>
      </c>
    </row>
    <row r="69" spans="1:8" x14ac:dyDescent="0.2">
      <c r="A69" s="14" t="s">
        <v>79</v>
      </c>
      <c r="B69" s="2">
        <v>2033.4262587949058</v>
      </c>
      <c r="C69" s="2">
        <v>143.86538071892414</v>
      </c>
      <c r="D69" s="2">
        <v>1</v>
      </c>
      <c r="E69" s="2">
        <v>0</v>
      </c>
      <c r="F69" s="2">
        <v>1</v>
      </c>
      <c r="G69" s="2">
        <v>142.86538071892414</v>
      </c>
      <c r="H69" s="10">
        <f>B69/$B$15</f>
        <v>1.7095229461818337E-2</v>
      </c>
    </row>
    <row r="70" spans="1:8" x14ac:dyDescent="0.2">
      <c r="A70" s="14" t="s">
        <v>80</v>
      </c>
      <c r="B70" s="2">
        <v>2193.7868586875793</v>
      </c>
      <c r="C70" s="2">
        <v>161.72302982855399</v>
      </c>
      <c r="D70" s="2">
        <v>3</v>
      </c>
      <c r="E70" s="2">
        <v>0</v>
      </c>
      <c r="F70" s="2">
        <v>3</v>
      </c>
      <c r="G70" s="2">
        <v>158.72302982855399</v>
      </c>
      <c r="H70" s="10">
        <f>B70/$B$16</f>
        <v>1.8030779070162321E-2</v>
      </c>
    </row>
    <row r="71" spans="1:8" x14ac:dyDescent="0.2">
      <c r="A71" s="15" t="s">
        <v>74</v>
      </c>
      <c r="B71" s="7">
        <v>2300</v>
      </c>
      <c r="C71" s="7">
        <f>B71-B70</f>
        <v>106.2131413124207</v>
      </c>
      <c r="D71" s="7">
        <v>1</v>
      </c>
      <c r="E71" s="7">
        <v>0</v>
      </c>
      <c r="F71" s="7">
        <f>D71-E71</f>
        <v>1</v>
      </c>
      <c r="G71" s="7">
        <f>C71-F71</f>
        <v>105.2131413124207</v>
      </c>
      <c r="H71" s="16">
        <f>B71/$B$17</f>
        <v>1.8682630839337497E-2</v>
      </c>
    </row>
    <row r="72" spans="1:8" x14ac:dyDescent="0.2">
      <c r="A72" s="12" t="s">
        <v>85</v>
      </c>
      <c r="H72" s="10"/>
    </row>
    <row r="73" spans="1:8" x14ac:dyDescent="0.2">
      <c r="A73" s="9" t="s">
        <v>90</v>
      </c>
      <c r="B73" s="2">
        <v>392</v>
      </c>
      <c r="H73" s="10">
        <f>B73/$B$6</f>
        <v>4.4499943239868318E-3</v>
      </c>
    </row>
    <row r="74" spans="1:8" x14ac:dyDescent="0.2">
      <c r="A74" s="14" t="s">
        <v>81</v>
      </c>
      <c r="B74" s="2">
        <v>395.47307629204931</v>
      </c>
      <c r="C74" s="2">
        <f>B74-B73</f>
        <v>3.4730762920493135</v>
      </c>
      <c r="D74" s="2">
        <v>0</v>
      </c>
      <c r="E74" s="2">
        <v>0</v>
      </c>
      <c r="F74" s="2">
        <f>D74-E74</f>
        <v>0</v>
      </c>
      <c r="G74" s="2">
        <f>C74-F74</f>
        <v>3.4730762920493135</v>
      </c>
      <c r="H74" s="10">
        <f>B74/$B$7</f>
        <v>4.4683193940755353E-3</v>
      </c>
    </row>
    <row r="75" spans="1:8" x14ac:dyDescent="0.2">
      <c r="A75" s="14" t="s">
        <v>82</v>
      </c>
      <c r="B75" s="2">
        <v>432.28598433320354</v>
      </c>
      <c r="C75" s="2">
        <v>37.03939654270647</v>
      </c>
      <c r="D75" s="2">
        <v>0</v>
      </c>
      <c r="E75" s="2">
        <v>0</v>
      </c>
      <c r="F75" s="2">
        <v>0</v>
      </c>
      <c r="G75" s="2">
        <v>37.03939654270647</v>
      </c>
      <c r="H75" s="10">
        <f>B75/$B$8</f>
        <v>4.5381496633619244E-3</v>
      </c>
    </row>
    <row r="76" spans="1:8" x14ac:dyDescent="0.2">
      <c r="A76" s="14" t="s">
        <v>83</v>
      </c>
      <c r="B76" s="2">
        <v>459.35398930134113</v>
      </c>
      <c r="C76" s="2">
        <v>26.882135034190753</v>
      </c>
      <c r="D76" s="2">
        <v>2</v>
      </c>
      <c r="E76" s="2">
        <v>0</v>
      </c>
      <c r="F76" s="2">
        <v>2</v>
      </c>
      <c r="G76" s="2">
        <v>24.882135034190753</v>
      </c>
      <c r="H76" s="10">
        <f>B76/$B$9</f>
        <v>4.6028837470198604E-3</v>
      </c>
    </row>
    <row r="77" spans="1:8" x14ac:dyDescent="0.2">
      <c r="A77" s="14" t="s">
        <v>84</v>
      </c>
      <c r="B77" s="2">
        <v>488.84255654167333</v>
      </c>
      <c r="C77" s="2">
        <v>29.32087761300653</v>
      </c>
      <c r="D77" s="2">
        <v>1</v>
      </c>
      <c r="E77" s="2">
        <v>0</v>
      </c>
      <c r="F77" s="2">
        <v>1</v>
      </c>
      <c r="G77" s="2">
        <v>28.32087761300653</v>
      </c>
      <c r="H77" s="10">
        <f>B77/$B$10</f>
        <v>4.6630598813510379E-3</v>
      </c>
    </row>
    <row r="78" spans="1:8" x14ac:dyDescent="0.2">
      <c r="A78" s="14" t="s">
        <v>75</v>
      </c>
      <c r="B78" s="2">
        <v>508.23755287594963</v>
      </c>
      <c r="C78" s="2">
        <v>19.563034739617365</v>
      </c>
      <c r="D78" s="2">
        <v>1</v>
      </c>
      <c r="E78" s="2">
        <v>0</v>
      </c>
      <c r="F78" s="2">
        <v>1</v>
      </c>
      <c r="G78" s="2">
        <v>18.563034739617365</v>
      </c>
      <c r="H78" s="10">
        <f>B78/$B$11</f>
        <v>4.7191430854708078E-3</v>
      </c>
    </row>
    <row r="79" spans="1:8" x14ac:dyDescent="0.2">
      <c r="A79" s="14" t="s">
        <v>76</v>
      </c>
      <c r="B79" s="2">
        <v>524.5875714878747</v>
      </c>
      <c r="C79" s="2">
        <v>16.1402281574006</v>
      </c>
      <c r="D79" s="2">
        <v>0</v>
      </c>
      <c r="E79" s="2">
        <v>0</v>
      </c>
      <c r="F79" s="2">
        <v>0</v>
      </c>
      <c r="G79" s="2">
        <v>16.1402281574006</v>
      </c>
      <c r="H79" s="10">
        <f>B79/$B$12</f>
        <v>4.7715372016615704E-3</v>
      </c>
    </row>
    <row r="80" spans="1:8" x14ac:dyDescent="0.2">
      <c r="A80" s="14" t="s">
        <v>77</v>
      </c>
      <c r="B80" s="2">
        <v>546.63132867911861</v>
      </c>
      <c r="C80" s="2">
        <v>22.263493189688916</v>
      </c>
      <c r="D80" s="2">
        <v>1</v>
      </c>
      <c r="E80" s="2">
        <v>0</v>
      </c>
      <c r="F80" s="2">
        <v>1</v>
      </c>
      <c r="G80" s="2">
        <v>21.263493189688916</v>
      </c>
      <c r="H80" s="10">
        <f>B80/$B$13</f>
        <v>4.820594635381795E-3</v>
      </c>
    </row>
    <row r="81" spans="1:11" x14ac:dyDescent="0.2">
      <c r="A81" s="14" t="s">
        <v>78</v>
      </c>
      <c r="B81" s="2">
        <v>570.95236191905872</v>
      </c>
      <c r="C81" s="2">
        <v>24.19959778092641</v>
      </c>
      <c r="D81" s="2">
        <v>2</v>
      </c>
      <c r="E81" s="2">
        <v>0</v>
      </c>
      <c r="F81" s="2">
        <v>2</v>
      </c>
      <c r="G81" s="2">
        <v>22.19959778092641</v>
      </c>
      <c r="H81" s="10">
        <f>B81/$B$14</f>
        <v>4.8666242918433238E-3</v>
      </c>
    </row>
    <row r="82" spans="1:11" x14ac:dyDescent="0.2">
      <c r="A82" s="14" t="s">
        <v>79</v>
      </c>
      <c r="B82" s="2">
        <v>584.01764776224172</v>
      </c>
      <c r="C82" s="2">
        <v>12.93185311892762</v>
      </c>
      <c r="D82" s="2">
        <v>1</v>
      </c>
      <c r="E82" s="2">
        <v>0</v>
      </c>
      <c r="F82" s="2">
        <v>1</v>
      </c>
      <c r="G82" s="2">
        <v>11.93185311892762</v>
      </c>
      <c r="H82" s="10">
        <f>B82/$B$15</f>
        <v>4.9098980870660187E-3</v>
      </c>
    </row>
    <row r="83" spans="1:11" x14ac:dyDescent="0.2">
      <c r="A83" s="14" t="s">
        <v>80</v>
      </c>
      <c r="B83" s="2">
        <v>602.34140421730422</v>
      </c>
      <c r="C83" s="2">
        <v>18.707992011181432</v>
      </c>
      <c r="D83" s="2">
        <v>1</v>
      </c>
      <c r="E83" s="2">
        <v>0</v>
      </c>
      <c r="F83" s="2">
        <v>1</v>
      </c>
      <c r="G83" s="2">
        <v>17.707992011181432</v>
      </c>
      <c r="H83" s="10">
        <f>B83/$B$16</f>
        <v>4.9506563234456126E-3</v>
      </c>
    </row>
    <row r="84" spans="1:11" x14ac:dyDescent="0.2">
      <c r="A84" s="15" t="s">
        <v>74</v>
      </c>
      <c r="B84" s="7">
        <v>604</v>
      </c>
      <c r="C84" s="7">
        <f>B84-B83</f>
        <v>1.6585957826957838</v>
      </c>
      <c r="D84" s="7">
        <v>3</v>
      </c>
      <c r="E84" s="7">
        <v>1</v>
      </c>
      <c r="F84" s="7">
        <f>D84-E84</f>
        <v>2</v>
      </c>
      <c r="G84" s="7">
        <f>C84-F84</f>
        <v>-0.34140421730421622</v>
      </c>
      <c r="H84" s="16">
        <f>B84/$B$17</f>
        <v>4.9062213160694992E-3</v>
      </c>
    </row>
    <row r="85" spans="1:11" x14ac:dyDescent="0.2">
      <c r="A85" s="12" t="s">
        <v>94</v>
      </c>
      <c r="H85" s="10"/>
    </row>
    <row r="86" spans="1:11" x14ac:dyDescent="0.2">
      <c r="A86" s="13" t="s">
        <v>73</v>
      </c>
      <c r="B86" s="2">
        <v>53117</v>
      </c>
      <c r="H86" s="10">
        <f>B86/$B$6</f>
        <v>0.60298558292655235</v>
      </c>
      <c r="K86" s="38"/>
    </row>
    <row r="87" spans="1:11" x14ac:dyDescent="0.2">
      <c r="A87" s="14" t="s">
        <v>81</v>
      </c>
      <c r="B87" s="2">
        <v>52976.847292021186</v>
      </c>
      <c r="C87" s="2">
        <f>B87-B86</f>
        <v>-140.15270797881385</v>
      </c>
      <c r="D87" s="2">
        <v>182</v>
      </c>
      <c r="E87" s="2">
        <v>123</v>
      </c>
      <c r="F87" s="2">
        <f>D87-E87</f>
        <v>59</v>
      </c>
      <c r="G87" s="2">
        <f>C87-F87</f>
        <v>-199.15270797881385</v>
      </c>
      <c r="H87" s="10">
        <f>B87/$B$7</f>
        <v>0.59856786310556553</v>
      </c>
    </row>
    <row r="88" spans="1:11" x14ac:dyDescent="0.2">
      <c r="A88" s="14" t="s">
        <v>82</v>
      </c>
      <c r="B88" s="2">
        <v>55413.607934601227</v>
      </c>
      <c r="C88" s="2">
        <v>2465.9483245247902</v>
      </c>
      <c r="D88" s="2">
        <v>717</v>
      </c>
      <c r="E88" s="2">
        <v>565</v>
      </c>
      <c r="F88" s="2">
        <v>152</v>
      </c>
      <c r="G88" s="2">
        <v>2313.9483245247902</v>
      </c>
      <c r="H88" s="10">
        <f>B88/$B$8</f>
        <v>0.58173351741203938</v>
      </c>
    </row>
    <row r="89" spans="1:11" x14ac:dyDescent="0.2">
      <c r="A89" s="14" t="s">
        <v>83</v>
      </c>
      <c r="B89" s="2">
        <v>56497.849635258252</v>
      </c>
      <c r="C89" s="2">
        <v>1060.3438090978743</v>
      </c>
      <c r="D89" s="2">
        <v>723</v>
      </c>
      <c r="E89" s="2">
        <v>579</v>
      </c>
      <c r="F89" s="2">
        <v>144</v>
      </c>
      <c r="G89" s="2">
        <v>916.34380909787433</v>
      </c>
      <c r="H89" s="10">
        <f>B89/$B$9</f>
        <v>0.56612773565596397</v>
      </c>
    </row>
    <row r="90" spans="1:11" x14ac:dyDescent="0.2">
      <c r="A90" s="14" t="s">
        <v>84</v>
      </c>
      <c r="B90" s="2">
        <v>57828.059386425703</v>
      </c>
      <c r="C90" s="2">
        <v>1310.3078828007274</v>
      </c>
      <c r="D90" s="2">
        <v>686</v>
      </c>
      <c r="E90" s="2">
        <v>553</v>
      </c>
      <c r="F90" s="2">
        <v>133</v>
      </c>
      <c r="G90" s="2">
        <v>1177.3078828007274</v>
      </c>
      <c r="H90" s="10">
        <f>B90/$B$10</f>
        <v>0.5516207624166598</v>
      </c>
    </row>
    <row r="91" spans="1:11" x14ac:dyDescent="0.2">
      <c r="A91" s="14" t="s">
        <v>75</v>
      </c>
      <c r="B91" s="2">
        <v>57951.808807633235</v>
      </c>
      <c r="C91" s="2">
        <v>143.56720784664503</v>
      </c>
      <c r="D91" s="2">
        <v>683</v>
      </c>
      <c r="E91" s="2">
        <v>606</v>
      </c>
      <c r="F91" s="2">
        <v>77</v>
      </c>
      <c r="G91" s="2">
        <v>66.567207846645033</v>
      </c>
      <c r="H91" s="10">
        <f>B91/$B$11</f>
        <v>0.53810049312082264</v>
      </c>
    </row>
    <row r="92" spans="1:11" x14ac:dyDescent="0.2">
      <c r="A92" s="14" t="s">
        <v>76</v>
      </c>
      <c r="B92" s="2">
        <v>57770.650150607209</v>
      </c>
      <c r="C92" s="2">
        <v>-204.31721093326632</v>
      </c>
      <c r="D92" s="2">
        <v>642</v>
      </c>
      <c r="E92" s="2">
        <v>623</v>
      </c>
      <c r="F92" s="2">
        <v>19</v>
      </c>
      <c r="G92" s="2">
        <v>-223.31721093326632</v>
      </c>
      <c r="H92" s="10">
        <f>B92/$B$12</f>
        <v>0.52546957141200468</v>
      </c>
    </row>
    <row r="93" spans="1:11" x14ac:dyDescent="0.2">
      <c r="A93" s="14" t="s">
        <v>77</v>
      </c>
      <c r="B93" s="2">
        <v>58244.552642818431</v>
      </c>
      <c r="C93" s="2">
        <v>498.01495984449139</v>
      </c>
      <c r="D93" s="2">
        <v>648</v>
      </c>
      <c r="E93" s="2">
        <v>625</v>
      </c>
      <c r="F93" s="2">
        <v>23</v>
      </c>
      <c r="G93" s="2">
        <v>475.01495984449139</v>
      </c>
      <c r="H93" s="10">
        <f>B93/$B$13</f>
        <v>0.51364304107604775</v>
      </c>
    </row>
    <row r="94" spans="1:11" x14ac:dyDescent="0.2">
      <c r="A94" s="14" t="s">
        <v>78</v>
      </c>
      <c r="B94" s="2">
        <v>58958.747487786961</v>
      </c>
      <c r="C94" s="2">
        <v>701.57570110855886</v>
      </c>
      <c r="D94" s="2">
        <v>726</v>
      </c>
      <c r="E94" s="2">
        <v>585</v>
      </c>
      <c r="F94" s="2">
        <v>141</v>
      </c>
      <c r="G94" s="2">
        <v>560.57570110855886</v>
      </c>
      <c r="H94" s="10">
        <f>B94/$B$14</f>
        <v>0.50254643272917632</v>
      </c>
    </row>
    <row r="95" spans="1:11" x14ac:dyDescent="0.2">
      <c r="A95" s="14" t="s">
        <v>79</v>
      </c>
      <c r="B95" s="2">
        <v>58535.507053253285</v>
      </c>
      <c r="C95" s="2">
        <v>-436.31887300481321</v>
      </c>
      <c r="D95" s="2">
        <v>638</v>
      </c>
      <c r="E95" s="2">
        <v>630</v>
      </c>
      <c r="F95" s="2">
        <v>8</v>
      </c>
      <c r="G95" s="2">
        <v>-444.31887300481321</v>
      </c>
      <c r="H95" s="10">
        <f>B95/$B$15</f>
        <v>0.49211419416423519</v>
      </c>
    </row>
    <row r="96" spans="1:11" x14ac:dyDescent="0.2">
      <c r="A96" s="14" t="s">
        <v>80</v>
      </c>
      <c r="B96" s="2">
        <v>58679.546662466855</v>
      </c>
      <c r="C96" s="2">
        <v>182.11991656677128</v>
      </c>
      <c r="D96" s="2">
        <v>569</v>
      </c>
      <c r="E96" s="2">
        <v>657</v>
      </c>
      <c r="F96" s="2">
        <v>-88</v>
      </c>
      <c r="G96" s="2">
        <v>270.11991656677128</v>
      </c>
      <c r="H96" s="10">
        <f>B96/$B$16</f>
        <v>0.48228839443462884</v>
      </c>
    </row>
    <row r="97" spans="1:11" x14ac:dyDescent="0.2">
      <c r="A97" s="15" t="s">
        <v>74</v>
      </c>
      <c r="B97" s="7">
        <v>58509</v>
      </c>
      <c r="C97" s="7">
        <f>B97-B96</f>
        <v>-170.5466624668552</v>
      </c>
      <c r="D97" s="7">
        <v>444</v>
      </c>
      <c r="E97" s="7">
        <v>482</v>
      </c>
      <c r="F97" s="7">
        <f>D97-E97</f>
        <v>-38</v>
      </c>
      <c r="G97" s="7">
        <f>C97-F97</f>
        <v>-132.5466624668552</v>
      </c>
      <c r="H97" s="16">
        <f>B97/$B$17</f>
        <v>0.47526175990382508</v>
      </c>
      <c r="J97" s="38"/>
      <c r="K97" s="38"/>
    </row>
    <row r="98" spans="1:11" x14ac:dyDescent="0.2">
      <c r="A98" s="12" t="s">
        <v>95</v>
      </c>
      <c r="H98" s="10"/>
      <c r="J98" s="38"/>
    </row>
    <row r="99" spans="1:11" x14ac:dyDescent="0.2">
      <c r="A99" s="17" t="s">
        <v>96</v>
      </c>
      <c r="B99" s="2">
        <v>2321</v>
      </c>
      <c r="H99" s="10">
        <f>B99/$B$6</f>
        <v>2.6348053127483256E-2</v>
      </c>
    </row>
    <row r="100" spans="1:11" x14ac:dyDescent="0.2">
      <c r="A100" s="14" t="s">
        <v>81</v>
      </c>
      <c r="B100" s="2">
        <v>2374.49684600708</v>
      </c>
      <c r="C100" s="2">
        <f>B100-B99</f>
        <v>53.496846007079967</v>
      </c>
      <c r="D100" s="2">
        <v>7</v>
      </c>
      <c r="E100" s="2">
        <v>8</v>
      </c>
      <c r="F100" s="2">
        <f>D100-E100</f>
        <v>-1</v>
      </c>
      <c r="G100" s="2">
        <f>C100-F100</f>
        <v>54.496846007079967</v>
      </c>
      <c r="H100" s="10">
        <f>B100/$B$7</f>
        <v>2.6828653944445349E-2</v>
      </c>
    </row>
    <row r="101" spans="1:11" x14ac:dyDescent="0.2">
      <c r="A101" s="14" t="s">
        <v>82</v>
      </c>
      <c r="B101" s="2">
        <v>2730.0418443815779</v>
      </c>
      <c r="C101" s="2">
        <v>356.96701255432436</v>
      </c>
      <c r="D101" s="2">
        <v>45</v>
      </c>
      <c r="E101" s="2">
        <v>42</v>
      </c>
      <c r="F101" s="2">
        <v>3</v>
      </c>
      <c r="G101" s="2">
        <v>353.96701255432436</v>
      </c>
      <c r="H101" s="10">
        <f>B101/$B$8</f>
        <v>2.8660051276366606E-2</v>
      </c>
    </row>
    <row r="102" spans="1:11" x14ac:dyDescent="0.2">
      <c r="A102" s="14" t="s">
        <v>83</v>
      </c>
      <c r="B102" s="2">
        <v>3029.6167628520147</v>
      </c>
      <c r="C102" s="2">
        <v>298.40494959612761</v>
      </c>
      <c r="D102" s="2">
        <v>40</v>
      </c>
      <c r="E102" s="2">
        <v>33</v>
      </c>
      <c r="F102" s="2">
        <v>7</v>
      </c>
      <c r="G102" s="2">
        <v>291.40494959612761</v>
      </c>
      <c r="H102" s="10">
        <f>B102/$B$9</f>
        <v>3.0357793950239124E-2</v>
      </c>
    </row>
    <row r="103" spans="1:11" x14ac:dyDescent="0.2">
      <c r="A103" s="14" t="s">
        <v>84</v>
      </c>
      <c r="B103" s="2">
        <v>3347.9464754452533</v>
      </c>
      <c r="C103" s="2">
        <v>317.18475127829697</v>
      </c>
      <c r="D103" s="2">
        <v>41</v>
      </c>
      <c r="E103" s="2">
        <v>30</v>
      </c>
      <c r="F103" s="2">
        <v>11</v>
      </c>
      <c r="G103" s="2">
        <v>306.18475127829697</v>
      </c>
      <c r="H103" s="10">
        <f>B103/$B$10</f>
        <v>3.1935997972444299E-2</v>
      </c>
    </row>
    <row r="104" spans="1:11" x14ac:dyDescent="0.2">
      <c r="A104" s="14" t="s">
        <v>75</v>
      </c>
      <c r="B104" s="2">
        <v>3597.8185072232036</v>
      </c>
      <c r="C104" s="2">
        <v>251.02614028841708</v>
      </c>
      <c r="D104" s="2">
        <v>46</v>
      </c>
      <c r="E104" s="2">
        <v>30</v>
      </c>
      <c r="F104" s="2">
        <v>16</v>
      </c>
      <c r="G104" s="2">
        <v>235.02614028841708</v>
      </c>
      <c r="H104" s="10">
        <f>B104/$B$11</f>
        <v>3.3406859125353572E-2</v>
      </c>
    </row>
    <row r="105" spans="1:11" x14ac:dyDescent="0.2">
      <c r="A105" s="14" t="s">
        <v>76</v>
      </c>
      <c r="B105" s="2">
        <v>3823.854484528295</v>
      </c>
      <c r="C105" s="2">
        <v>224.50973700926988</v>
      </c>
      <c r="D105" s="2">
        <v>56</v>
      </c>
      <c r="E105" s="2">
        <v>36</v>
      </c>
      <c r="F105" s="2">
        <v>20</v>
      </c>
      <c r="G105" s="2">
        <v>204.50973700926988</v>
      </c>
      <c r="H105" s="10">
        <f>B105/$B$12</f>
        <v>3.4780968742582796E-2</v>
      </c>
    </row>
    <row r="106" spans="1:11" x14ac:dyDescent="0.2">
      <c r="A106" s="14" t="s">
        <v>77</v>
      </c>
      <c r="B106" s="2">
        <v>4089.882004271225</v>
      </c>
      <c r="C106" s="2">
        <v>267.6338773071484</v>
      </c>
      <c r="D106" s="2">
        <v>39</v>
      </c>
      <c r="E106" s="2">
        <v>40</v>
      </c>
      <c r="F106" s="2">
        <v>-1</v>
      </c>
      <c r="G106" s="2">
        <v>268.6338773071484</v>
      </c>
      <c r="H106" s="10">
        <f>B106/$B$13</f>
        <v>3.6067569154470874E-2</v>
      </c>
    </row>
    <row r="107" spans="1:11" x14ac:dyDescent="0.2">
      <c r="A107" s="14" t="s">
        <v>78</v>
      </c>
      <c r="B107" s="2">
        <v>4373.0750586014683</v>
      </c>
      <c r="C107" s="2">
        <v>282.26722124775006</v>
      </c>
      <c r="D107" s="2">
        <v>47</v>
      </c>
      <c r="E107" s="2">
        <v>24</v>
      </c>
      <c r="F107" s="2">
        <v>23</v>
      </c>
      <c r="G107" s="2">
        <v>259.26722124775006</v>
      </c>
      <c r="H107" s="10">
        <f>B107/$B$14</f>
        <v>3.7274761836016614E-2</v>
      </c>
    </row>
    <row r="108" spans="1:11" x14ac:dyDescent="0.2">
      <c r="A108" s="14" t="s">
        <v>79</v>
      </c>
      <c r="B108" s="2">
        <v>4568.7159891053543</v>
      </c>
      <c r="C108" s="2">
        <v>194.5811708666879</v>
      </c>
      <c r="D108" s="2">
        <v>52</v>
      </c>
      <c r="E108" s="2">
        <v>38</v>
      </c>
      <c r="F108" s="2">
        <v>14</v>
      </c>
      <c r="G108" s="2">
        <v>180.5811708666879</v>
      </c>
      <c r="H108" s="10">
        <f>B108/$B$15</f>
        <v>3.8409678168472967E-2</v>
      </c>
    </row>
    <row r="109" spans="1:11" x14ac:dyDescent="0.2">
      <c r="A109" s="14" t="s">
        <v>80</v>
      </c>
      <c r="B109" s="2">
        <v>4803.3242680267676</v>
      </c>
      <c r="C109" s="2">
        <v>237.63737102838968</v>
      </c>
      <c r="D109" s="2">
        <v>48</v>
      </c>
      <c r="E109" s="2">
        <v>38</v>
      </c>
      <c r="F109" s="2">
        <v>10</v>
      </c>
      <c r="G109" s="2">
        <v>227.63737102838968</v>
      </c>
      <c r="H109" s="10">
        <f>B109/$B$16</f>
        <v>3.9478620421198235E-2</v>
      </c>
    </row>
    <row r="110" spans="1:11" x14ac:dyDescent="0.2">
      <c r="A110" s="15" t="s">
        <v>74</v>
      </c>
      <c r="B110" s="7">
        <v>4946</v>
      </c>
      <c r="C110" s="7">
        <f>B110-B109</f>
        <v>142.67573197323236</v>
      </c>
      <c r="D110" s="7">
        <v>36</v>
      </c>
      <c r="E110" s="7">
        <v>31</v>
      </c>
      <c r="F110" s="7">
        <f>D110-E110</f>
        <v>5</v>
      </c>
      <c r="G110" s="7">
        <f>C110-F110</f>
        <v>137.67573197323236</v>
      </c>
      <c r="H110" s="16">
        <f>B110/$B$17</f>
        <v>4.0175779187549242E-2</v>
      </c>
      <c r="I110" s="38"/>
      <c r="K110" s="38"/>
    </row>
    <row r="111" spans="1:11" x14ac:dyDescent="0.2">
      <c r="A111" s="23"/>
      <c r="B111" s="24"/>
      <c r="C111" s="24"/>
      <c r="D111" s="24"/>
      <c r="E111" s="24"/>
      <c r="F111" s="24"/>
      <c r="G111" s="24"/>
      <c r="H111" s="22"/>
    </row>
    <row r="112" spans="1:11" x14ac:dyDescent="0.2">
      <c r="A112" s="1"/>
    </row>
    <row r="113" spans="1:11" x14ac:dyDescent="0.2">
      <c r="A113" s="12" t="s">
        <v>98</v>
      </c>
      <c r="H113" s="10"/>
    </row>
    <row r="114" spans="1:11" x14ac:dyDescent="0.2">
      <c r="A114" s="9" t="s">
        <v>97</v>
      </c>
      <c r="B114" s="2">
        <v>1165</v>
      </c>
      <c r="H114" s="10">
        <f>B114/$B$6</f>
        <v>1.3225110682256782E-2</v>
      </c>
    </row>
    <row r="115" spans="1:11" x14ac:dyDescent="0.2">
      <c r="A115" s="14" t="s">
        <v>81</v>
      </c>
      <c r="B115" s="2">
        <v>1203.3930208961235</v>
      </c>
      <c r="C115" s="2">
        <f>B115-B114</f>
        <v>38.393020896123517</v>
      </c>
      <c r="D115" s="2">
        <v>4</v>
      </c>
      <c r="E115" s="2">
        <v>2</v>
      </c>
      <c r="F115" s="2">
        <f>D115-E115</f>
        <v>2</v>
      </c>
      <c r="G115" s="2">
        <f>C115-F115</f>
        <v>36.393020896123517</v>
      </c>
      <c r="H115" s="10">
        <f>B115/$B$7</f>
        <v>1.3596739440220138E-2</v>
      </c>
    </row>
    <row r="116" spans="1:11" x14ac:dyDescent="0.2">
      <c r="A116" s="14" t="s">
        <v>82</v>
      </c>
      <c r="B116" s="2">
        <v>1430.0672155597517</v>
      </c>
      <c r="C116" s="2">
        <v>227.4163419672866</v>
      </c>
      <c r="D116" s="2">
        <v>19</v>
      </c>
      <c r="E116" s="2">
        <v>7</v>
      </c>
      <c r="F116" s="2">
        <v>12</v>
      </c>
      <c r="G116" s="2">
        <v>215.4163419672866</v>
      </c>
      <c r="H116" s="10">
        <f>B116/$B$8</f>
        <v>1.5012883341309225E-2</v>
      </c>
    </row>
    <row r="117" spans="1:11" x14ac:dyDescent="0.2">
      <c r="A117" s="14" t="s">
        <v>83</v>
      </c>
      <c r="B117" s="2">
        <v>1629.2536491089645</v>
      </c>
      <c r="C117" s="2">
        <v>198.57484371504529</v>
      </c>
      <c r="D117" s="2">
        <v>21</v>
      </c>
      <c r="E117" s="2">
        <v>7</v>
      </c>
      <c r="F117" s="2">
        <v>14</v>
      </c>
      <c r="G117" s="2">
        <v>184.57484371504529</v>
      </c>
      <c r="H117" s="10">
        <f>B117/$B$9</f>
        <v>1.6325677616651442E-2</v>
      </c>
    </row>
    <row r="118" spans="1:11" x14ac:dyDescent="0.2">
      <c r="A118" s="14" t="s">
        <v>84</v>
      </c>
      <c r="B118" s="2">
        <v>1839.4037587609703</v>
      </c>
      <c r="C118" s="2">
        <v>209.52211337865788</v>
      </c>
      <c r="D118" s="2">
        <v>19</v>
      </c>
      <c r="E118" s="2">
        <v>2</v>
      </c>
      <c r="F118" s="2">
        <v>17</v>
      </c>
      <c r="G118" s="2">
        <v>192.52211337865788</v>
      </c>
      <c r="H118" s="10">
        <f>B118/$B$10</f>
        <v>1.7546037590844204E-2</v>
      </c>
    </row>
    <row r="119" spans="1:11" x14ac:dyDescent="0.2">
      <c r="A119" s="14" t="s">
        <v>75</v>
      </c>
      <c r="B119" s="2">
        <v>2012.1454576181313</v>
      </c>
      <c r="C119" s="2">
        <v>173.37676827893483</v>
      </c>
      <c r="D119" s="2">
        <v>18</v>
      </c>
      <c r="E119" s="2">
        <v>2</v>
      </c>
      <c r="F119" s="2">
        <v>16</v>
      </c>
      <c r="G119" s="2">
        <v>157.37676827893483</v>
      </c>
      <c r="H119" s="10">
        <f>B119/$B$11</f>
        <v>1.8683393758583168E-2</v>
      </c>
    </row>
    <row r="120" spans="1:11" x14ac:dyDescent="0.2">
      <c r="A120" s="14" t="s">
        <v>76</v>
      </c>
      <c r="B120" s="2">
        <v>2170.8879454467042</v>
      </c>
      <c r="C120" s="2">
        <v>157.87685427291217</v>
      </c>
      <c r="D120" s="2">
        <v>23</v>
      </c>
      <c r="E120" s="2">
        <v>6</v>
      </c>
      <c r="F120" s="2">
        <v>17</v>
      </c>
      <c r="G120" s="2">
        <v>140.87685427291217</v>
      </c>
      <c r="H120" s="10">
        <f>B120/$B$12</f>
        <v>1.9745935960621644E-2</v>
      </c>
    </row>
    <row r="121" spans="1:11" x14ac:dyDescent="0.2">
      <c r="A121" s="14" t="s">
        <v>77</v>
      </c>
      <c r="B121" s="2">
        <v>2351.9042530494967</v>
      </c>
      <c r="C121" s="2">
        <v>181.92959503172369</v>
      </c>
      <c r="D121" s="2">
        <v>22</v>
      </c>
      <c r="E121" s="2">
        <v>5</v>
      </c>
      <c r="F121" s="2">
        <v>17</v>
      </c>
      <c r="G121" s="2">
        <v>164.92959503172369</v>
      </c>
      <c r="H121" s="10">
        <f>B121/$B$13</f>
        <v>2.0740810909206726E-2</v>
      </c>
    </row>
    <row r="122" spans="1:11" x14ac:dyDescent="0.2">
      <c r="A122" s="14" t="s">
        <v>78</v>
      </c>
      <c r="B122" s="2">
        <v>2542.8268980176613</v>
      </c>
      <c r="C122" s="2">
        <v>190.38545525081281</v>
      </c>
      <c r="D122" s="2">
        <v>22</v>
      </c>
      <c r="E122" s="2">
        <v>3</v>
      </c>
      <c r="F122" s="2">
        <v>19</v>
      </c>
      <c r="G122" s="2">
        <v>171.38545525081281</v>
      </c>
      <c r="H122" s="10">
        <f>B122/$B$14</f>
        <v>2.1674283140280103E-2</v>
      </c>
    </row>
    <row r="123" spans="1:11" x14ac:dyDescent="0.2">
      <c r="A123" s="14" t="s">
        <v>79</v>
      </c>
      <c r="B123" s="2">
        <v>2682.4769307534198</v>
      </c>
      <c r="C123" s="2">
        <v>139.02358064691452</v>
      </c>
      <c r="D123" s="2">
        <v>26</v>
      </c>
      <c r="E123" s="2">
        <v>8</v>
      </c>
      <c r="F123" s="2">
        <v>18</v>
      </c>
      <c r="G123" s="2">
        <v>121.02358064691452</v>
      </c>
      <c r="H123" s="10">
        <f>B123/$B$15</f>
        <v>2.2551867056364767E-2</v>
      </c>
    </row>
    <row r="124" spans="1:11" x14ac:dyDescent="0.2">
      <c r="A124" s="14" t="s">
        <v>80</v>
      </c>
      <c r="B124" s="2">
        <v>2844.4309226279825</v>
      </c>
      <c r="C124" s="2">
        <v>163.73866114041448</v>
      </c>
      <c r="D124" s="2">
        <v>21</v>
      </c>
      <c r="E124" s="2">
        <v>1</v>
      </c>
      <c r="F124" s="2">
        <v>20</v>
      </c>
      <c r="G124" s="2">
        <v>143.73866114041448</v>
      </c>
      <c r="H124" s="10">
        <f>B124/$B$16</f>
        <v>2.3378435942006448E-2</v>
      </c>
    </row>
    <row r="125" spans="1:11" x14ac:dyDescent="0.2">
      <c r="A125" s="15" t="s">
        <v>74</v>
      </c>
      <c r="B125" s="7">
        <v>2945</v>
      </c>
      <c r="C125" s="7">
        <f>B125-B124</f>
        <v>100.56907737201755</v>
      </c>
      <c r="D125" s="7">
        <v>15</v>
      </c>
      <c r="E125" s="7">
        <v>11</v>
      </c>
      <c r="F125" s="7">
        <f>D125-E125</f>
        <v>4</v>
      </c>
      <c r="G125" s="7">
        <f>C125-F125</f>
        <v>96.569077372017546</v>
      </c>
      <c r="H125" s="16">
        <f>B125/$B$17</f>
        <v>2.3921890357325622E-2</v>
      </c>
      <c r="J125" s="38"/>
      <c r="K125" s="38"/>
    </row>
    <row r="126" spans="1:11" x14ac:dyDescent="0.2">
      <c r="A126" s="12" t="s">
        <v>99</v>
      </c>
      <c r="H126" s="10"/>
    </row>
    <row r="127" spans="1:11" x14ac:dyDescent="0.2">
      <c r="A127" s="9" t="s">
        <v>100</v>
      </c>
      <c r="B127" s="2">
        <v>1087</v>
      </c>
      <c r="H127" s="10">
        <f>B127/$B$6</f>
        <v>1.2339652627994097E-2</v>
      </c>
      <c r="I127" s="38"/>
    </row>
    <row r="128" spans="1:11" x14ac:dyDescent="0.2">
      <c r="A128" s="14" t="s">
        <v>81</v>
      </c>
      <c r="B128" s="2">
        <v>1109.991277705423</v>
      </c>
      <c r="C128" s="2">
        <f>B128-B127</f>
        <v>22.991277705423045</v>
      </c>
      <c r="D128" s="2">
        <v>3</v>
      </c>
      <c r="E128" s="2">
        <v>1</v>
      </c>
      <c r="F128" s="2">
        <f>D128-E128</f>
        <v>2</v>
      </c>
      <c r="G128" s="2">
        <f>C128-F128</f>
        <v>20.991277705423045</v>
      </c>
      <c r="H128" s="10">
        <f>B128/$B$7</f>
        <v>1.2541424058317211E-2</v>
      </c>
    </row>
    <row r="129" spans="1:12" x14ac:dyDescent="0.2">
      <c r="A129" s="14" t="s">
        <v>82</v>
      </c>
      <c r="B129" s="2">
        <v>1267.8861852334965</v>
      </c>
      <c r="C129" s="2">
        <v>158.55580938717776</v>
      </c>
      <c r="D129" s="2">
        <v>22</v>
      </c>
      <c r="E129" s="2">
        <v>6</v>
      </c>
      <c r="F129" s="2">
        <v>16</v>
      </c>
      <c r="G129" s="2">
        <v>142.55580938717776</v>
      </c>
      <c r="H129" s="10">
        <f>B129/$B$8</f>
        <v>1.3310302608061396E-2</v>
      </c>
    </row>
    <row r="130" spans="1:12" x14ac:dyDescent="0.2">
      <c r="A130" s="14" t="s">
        <v>83</v>
      </c>
      <c r="B130" s="2">
        <v>1399.460187373531</v>
      </c>
      <c r="C130" s="2">
        <v>131.03041803138944</v>
      </c>
      <c r="D130" s="2">
        <v>20</v>
      </c>
      <c r="E130" s="2">
        <v>4</v>
      </c>
      <c r="F130" s="2">
        <v>16</v>
      </c>
      <c r="G130" s="2">
        <v>115.03041803138944</v>
      </c>
      <c r="H130" s="10">
        <f>B130/$B$9</f>
        <v>1.4023068703202808E-2</v>
      </c>
    </row>
    <row r="131" spans="1:12" x14ac:dyDescent="0.2">
      <c r="A131" s="14" t="s">
        <v>84</v>
      </c>
      <c r="B131" s="2">
        <v>1539.5406091066779</v>
      </c>
      <c r="C131" s="2">
        <v>139.55372612027122</v>
      </c>
      <c r="D131" s="2">
        <v>28</v>
      </c>
      <c r="E131" s="2">
        <v>4</v>
      </c>
      <c r="F131" s="2">
        <v>24</v>
      </c>
      <c r="G131" s="2">
        <v>115.55372612027122</v>
      </c>
      <c r="H131" s="10">
        <f>B131/$B$10</f>
        <v>1.4685648689884654E-2</v>
      </c>
    </row>
    <row r="132" spans="1:12" x14ac:dyDescent="0.2">
      <c r="A132" s="14" t="s">
        <v>75</v>
      </c>
      <c r="B132" s="2">
        <v>1648.1047179813631</v>
      </c>
      <c r="C132" s="2">
        <v>109.09464476968174</v>
      </c>
      <c r="D132" s="2">
        <v>28</v>
      </c>
      <c r="E132" s="2">
        <v>10</v>
      </c>
      <c r="F132" s="2">
        <v>18</v>
      </c>
      <c r="G132" s="2">
        <v>91.094644769681736</v>
      </c>
      <c r="H132" s="10">
        <f>B132/$B$11</f>
        <v>1.5303162743450265E-2</v>
      </c>
    </row>
    <row r="133" spans="1:12" x14ac:dyDescent="0.2">
      <c r="A133" s="14" t="s">
        <v>76</v>
      </c>
      <c r="B133" s="2">
        <v>1745.8693951085324</v>
      </c>
      <c r="C133" s="2">
        <v>97.067685283863057</v>
      </c>
      <c r="D133" s="2">
        <v>29</v>
      </c>
      <c r="E133" s="2">
        <v>8</v>
      </c>
      <c r="F133" s="2">
        <v>21</v>
      </c>
      <c r="G133" s="2">
        <v>76.067685283863057</v>
      </c>
      <c r="H133" s="10">
        <f>B133/$B$12</f>
        <v>1.5880057440886771E-2</v>
      </c>
    </row>
    <row r="134" spans="1:12" x14ac:dyDescent="0.2">
      <c r="A134" s="14" t="s">
        <v>77</v>
      </c>
      <c r="B134" s="2">
        <v>1861.9700536928974</v>
      </c>
      <c r="C134" s="2">
        <v>116.83384200446585</v>
      </c>
      <c r="D134" s="2">
        <v>24</v>
      </c>
      <c r="E134" s="2">
        <v>8</v>
      </c>
      <c r="F134" s="2">
        <v>16</v>
      </c>
      <c r="G134" s="2">
        <v>100.83384200446585</v>
      </c>
      <c r="H134" s="10">
        <f>B134/$B$13</f>
        <v>1.6420213004919946E-2</v>
      </c>
      <c r="I134" s="38"/>
    </row>
    <row r="135" spans="1:12" x14ac:dyDescent="0.2">
      <c r="A135" s="14" t="s">
        <v>78</v>
      </c>
      <c r="B135" s="2">
        <v>1985.8792406803659</v>
      </c>
      <c r="C135" s="2">
        <v>123.48854530862172</v>
      </c>
      <c r="D135" s="2">
        <v>17</v>
      </c>
      <c r="E135" s="2">
        <v>3</v>
      </c>
      <c r="F135" s="2">
        <v>14</v>
      </c>
      <c r="G135" s="2">
        <v>109.48854530862172</v>
      </c>
      <c r="H135" s="10">
        <f>B135/$B$14</f>
        <v>1.6927030691104381E-2</v>
      </c>
    </row>
    <row r="136" spans="1:12" x14ac:dyDescent="0.2">
      <c r="A136" s="14" t="s">
        <v>79</v>
      </c>
      <c r="B136" s="2">
        <v>2070.0946472569613</v>
      </c>
      <c r="C136" s="2">
        <v>83.735982479907079</v>
      </c>
      <c r="D136" s="2">
        <v>18</v>
      </c>
      <c r="E136" s="2">
        <v>11</v>
      </c>
      <c r="F136" s="2">
        <v>7</v>
      </c>
      <c r="G136" s="2">
        <v>76.735982479907079</v>
      </c>
      <c r="H136" s="10">
        <f>B136/$B$15</f>
        <v>1.7403504478944079E-2</v>
      </c>
    </row>
    <row r="137" spans="1:12" x14ac:dyDescent="0.2">
      <c r="A137" s="14" t="s">
        <v>80</v>
      </c>
      <c r="B137" s="2">
        <v>2172.0690870189792</v>
      </c>
      <c r="C137" s="2">
        <v>103.34582516060482</v>
      </c>
      <c r="D137" s="2">
        <v>33</v>
      </c>
      <c r="E137" s="2">
        <v>12</v>
      </c>
      <c r="F137" s="2">
        <v>21</v>
      </c>
      <c r="G137" s="2">
        <v>82.345825160604818</v>
      </c>
      <c r="H137" s="10">
        <f>B137/$B$16</f>
        <v>1.7852280260534557E-2</v>
      </c>
    </row>
    <row r="138" spans="1:12" ht="12" thickBot="1" x14ac:dyDescent="0.25">
      <c r="A138" s="11" t="s">
        <v>74</v>
      </c>
      <c r="B138" s="5">
        <v>2236</v>
      </c>
      <c r="C138" s="5">
        <f>B138-B137</f>
        <v>63.930912981020811</v>
      </c>
      <c r="D138" s="5">
        <v>18</v>
      </c>
      <c r="E138" s="5">
        <v>7</v>
      </c>
      <c r="F138" s="5">
        <f>D138-E138</f>
        <v>11</v>
      </c>
      <c r="G138" s="5">
        <f>C138-F138</f>
        <v>52.930912981020811</v>
      </c>
      <c r="H138" s="8">
        <f>B138/$B$17</f>
        <v>1.8162766329025498E-2</v>
      </c>
      <c r="I138" s="39"/>
      <c r="J138" s="38"/>
      <c r="L138" s="38"/>
    </row>
  </sheetData>
  <mergeCells count="1">
    <mergeCell ref="A1:H2"/>
  </mergeCells>
  <phoneticPr fontId="0" type="noConversion"/>
  <pageMargins left="0.75" right="0.75" top="1" bottom="1" header="0.5" footer="0.5"/>
  <pageSetup orientation="portrait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8"/>
  <sheetViews>
    <sheetView workbookViewId="0">
      <selection activeCell="L1" sqref="L1:L65536"/>
    </sheetView>
  </sheetViews>
  <sheetFormatPr defaultRowHeight="11.25" x14ac:dyDescent="0.2"/>
  <cols>
    <col min="1" max="1" width="25.7109375" style="2" customWidth="1"/>
    <col min="2" max="3" width="9.7109375" style="2" customWidth="1"/>
    <col min="4" max="5" width="8.42578125" style="2" customWidth="1"/>
    <col min="6" max="7" width="9.7109375" style="2" customWidth="1"/>
    <col min="8" max="8" width="7.7109375" style="6" customWidth="1"/>
    <col min="9" max="16384" width="9.140625" style="2"/>
  </cols>
  <sheetData>
    <row r="1" spans="1:8" ht="12.75" customHeight="1" x14ac:dyDescent="0.2">
      <c r="A1" s="40" t="s">
        <v>87</v>
      </c>
      <c r="B1" s="41"/>
      <c r="C1" s="41"/>
      <c r="D1" s="41"/>
      <c r="E1" s="41"/>
      <c r="F1" s="41"/>
      <c r="G1" s="41"/>
      <c r="H1" s="42"/>
    </row>
    <row r="2" spans="1:8" ht="12.75" customHeight="1" thickBot="1" x14ac:dyDescent="0.25">
      <c r="A2" s="43"/>
      <c r="B2" s="44"/>
      <c r="C2" s="44"/>
      <c r="D2" s="44"/>
      <c r="E2" s="44"/>
      <c r="F2" s="44"/>
      <c r="G2" s="44"/>
      <c r="H2" s="45"/>
    </row>
    <row r="3" spans="1:8" x14ac:dyDescent="0.2">
      <c r="A3" s="9" t="s">
        <v>25</v>
      </c>
      <c r="C3" s="1" t="s">
        <v>62</v>
      </c>
      <c r="D3" s="3"/>
      <c r="E3" s="3"/>
      <c r="F3" s="1" t="s">
        <v>66</v>
      </c>
      <c r="G3" s="3" t="s">
        <v>68</v>
      </c>
      <c r="H3" s="19" t="s">
        <v>71</v>
      </c>
    </row>
    <row r="4" spans="1:8" ht="12" thickBot="1" x14ac:dyDescent="0.25">
      <c r="A4" s="18" t="s">
        <v>88</v>
      </c>
      <c r="B4" s="5" t="s">
        <v>64</v>
      </c>
      <c r="C4" s="4" t="s">
        <v>63</v>
      </c>
      <c r="D4" s="4" t="s">
        <v>65</v>
      </c>
      <c r="E4" s="4" t="s">
        <v>70</v>
      </c>
      <c r="F4" s="4" t="s">
        <v>67</v>
      </c>
      <c r="G4" s="5" t="s">
        <v>69</v>
      </c>
      <c r="H4" s="20" t="s">
        <v>72</v>
      </c>
    </row>
    <row r="5" spans="1:8" x14ac:dyDescent="0.2">
      <c r="A5" s="12" t="s">
        <v>2</v>
      </c>
      <c r="H5" s="10"/>
    </row>
    <row r="6" spans="1:8" x14ac:dyDescent="0.2">
      <c r="A6" s="13" t="s">
        <v>73</v>
      </c>
      <c r="B6" s="2">
        <f t="shared" ref="B6:B17" si="0">B32+B45+B60+B73+B86+B99+B114+B127</f>
        <v>230096</v>
      </c>
      <c r="H6" s="10"/>
    </row>
    <row r="7" spans="1:8" x14ac:dyDescent="0.2">
      <c r="A7" s="14" t="s">
        <v>81</v>
      </c>
      <c r="B7" s="2">
        <f t="shared" si="0"/>
        <v>229886.99999999994</v>
      </c>
      <c r="C7" s="2">
        <f t="shared" ref="C7:G17" si="1">C33+C46+C61+C74+C87+C100+C115+C128</f>
        <v>-209.00000000002512</v>
      </c>
      <c r="D7" s="2">
        <f t="shared" si="1"/>
        <v>777</v>
      </c>
      <c r="E7" s="2">
        <f t="shared" si="1"/>
        <v>382</v>
      </c>
      <c r="F7" s="2">
        <f t="shared" si="1"/>
        <v>395</v>
      </c>
      <c r="G7" s="2">
        <f t="shared" si="1"/>
        <v>-604.00000000002512</v>
      </c>
      <c r="H7" s="10"/>
    </row>
    <row r="8" spans="1:8" x14ac:dyDescent="0.2">
      <c r="A8" s="14" t="s">
        <v>82</v>
      </c>
      <c r="B8" s="2">
        <f t="shared" si="0"/>
        <v>233078</v>
      </c>
      <c r="C8" s="2">
        <f t="shared" si="1"/>
        <v>3200.0000000000537</v>
      </c>
      <c r="D8" s="2">
        <f t="shared" si="1"/>
        <v>2954</v>
      </c>
      <c r="E8" s="2">
        <f t="shared" si="1"/>
        <v>1755</v>
      </c>
      <c r="F8" s="2">
        <f t="shared" si="1"/>
        <v>1199</v>
      </c>
      <c r="G8" s="2">
        <f t="shared" si="1"/>
        <v>2001.0000000000537</v>
      </c>
      <c r="H8" s="10"/>
    </row>
    <row r="9" spans="1:8" x14ac:dyDescent="0.2">
      <c r="A9" s="14" t="s">
        <v>83</v>
      </c>
      <c r="B9" s="2">
        <f t="shared" si="0"/>
        <v>235667.99999999997</v>
      </c>
      <c r="C9" s="2">
        <f t="shared" si="1"/>
        <v>2599.9999999999864</v>
      </c>
      <c r="D9" s="2">
        <f t="shared" si="1"/>
        <v>3039</v>
      </c>
      <c r="E9" s="2">
        <f t="shared" si="1"/>
        <v>1762</v>
      </c>
      <c r="F9" s="2">
        <f t="shared" si="1"/>
        <v>1277</v>
      </c>
      <c r="G9" s="2">
        <f t="shared" si="1"/>
        <v>1322.9999999999864</v>
      </c>
      <c r="H9" s="10"/>
    </row>
    <row r="10" spans="1:8" x14ac:dyDescent="0.2">
      <c r="A10" s="14" t="s">
        <v>84</v>
      </c>
      <c r="B10" s="2">
        <f t="shared" si="0"/>
        <v>237006.00000000003</v>
      </c>
      <c r="C10" s="2">
        <f t="shared" si="1"/>
        <v>1299.9999999999986</v>
      </c>
      <c r="D10" s="2">
        <f t="shared" si="1"/>
        <v>2825</v>
      </c>
      <c r="E10" s="2">
        <f t="shared" si="1"/>
        <v>1670</v>
      </c>
      <c r="F10" s="2">
        <f t="shared" si="1"/>
        <v>1155</v>
      </c>
      <c r="G10" s="2">
        <f t="shared" si="1"/>
        <v>144.99999999999881</v>
      </c>
      <c r="H10" s="10"/>
    </row>
    <row r="11" spans="1:8" x14ac:dyDescent="0.2">
      <c r="A11" s="14" t="s">
        <v>75</v>
      </c>
      <c r="B11" s="2">
        <f t="shared" si="0"/>
        <v>237695</v>
      </c>
      <c r="C11" s="2">
        <f t="shared" si="1"/>
        <v>699.99999999999022</v>
      </c>
      <c r="D11" s="2">
        <f t="shared" si="1"/>
        <v>2763</v>
      </c>
      <c r="E11" s="2">
        <f t="shared" si="1"/>
        <v>1949</v>
      </c>
      <c r="F11" s="2">
        <f t="shared" si="1"/>
        <v>814</v>
      </c>
      <c r="G11" s="2">
        <f t="shared" si="1"/>
        <v>-114.00000000000978</v>
      </c>
      <c r="H11" s="10"/>
    </row>
    <row r="12" spans="1:8" x14ac:dyDescent="0.2">
      <c r="A12" s="14" t="s">
        <v>76</v>
      </c>
      <c r="B12" s="2">
        <f t="shared" si="0"/>
        <v>238409.00000000003</v>
      </c>
      <c r="C12" s="2">
        <f t="shared" si="1"/>
        <v>699.99999999997942</v>
      </c>
      <c r="D12" s="2">
        <f t="shared" si="1"/>
        <v>2674</v>
      </c>
      <c r="E12" s="2">
        <f t="shared" si="1"/>
        <v>1873</v>
      </c>
      <c r="F12" s="2">
        <f t="shared" si="1"/>
        <v>801</v>
      </c>
      <c r="G12" s="2">
        <f t="shared" si="1"/>
        <v>-101.00000000002058</v>
      </c>
      <c r="H12" s="10"/>
    </row>
    <row r="13" spans="1:8" x14ac:dyDescent="0.2">
      <c r="A13" s="14" t="s">
        <v>77</v>
      </c>
      <c r="B13" s="2">
        <f t="shared" si="0"/>
        <v>237880</v>
      </c>
      <c r="C13" s="2">
        <f t="shared" si="1"/>
        <v>-499.99999999995873</v>
      </c>
      <c r="D13" s="2">
        <f t="shared" si="1"/>
        <v>2628</v>
      </c>
      <c r="E13" s="2">
        <f t="shared" si="1"/>
        <v>1836</v>
      </c>
      <c r="F13" s="2">
        <f t="shared" si="1"/>
        <v>792</v>
      </c>
      <c r="G13" s="2">
        <f t="shared" si="1"/>
        <v>-1291.9999999999586</v>
      </c>
      <c r="H13" s="10"/>
    </row>
    <row r="14" spans="1:8" x14ac:dyDescent="0.2">
      <c r="A14" s="14" t="s">
        <v>78</v>
      </c>
      <c r="B14" s="2">
        <f t="shared" si="0"/>
        <v>241350.00000000003</v>
      </c>
      <c r="C14" s="2">
        <f t="shared" si="1"/>
        <v>3499.9999999999768</v>
      </c>
      <c r="D14" s="2">
        <f t="shared" si="1"/>
        <v>2617</v>
      </c>
      <c r="E14" s="2">
        <f t="shared" si="1"/>
        <v>1878</v>
      </c>
      <c r="F14" s="2">
        <f t="shared" si="1"/>
        <v>739</v>
      </c>
      <c r="G14" s="2">
        <f t="shared" si="1"/>
        <v>2760.9999999999768</v>
      </c>
      <c r="H14" s="10"/>
    </row>
    <row r="15" spans="1:8" x14ac:dyDescent="0.2">
      <c r="A15" s="14" t="s">
        <v>79</v>
      </c>
      <c r="B15" s="2">
        <f t="shared" si="0"/>
        <v>242589</v>
      </c>
      <c r="C15" s="2">
        <f t="shared" si="1"/>
        <v>1199.9999999999918</v>
      </c>
      <c r="D15" s="2">
        <f t="shared" si="1"/>
        <v>2660</v>
      </c>
      <c r="E15" s="2">
        <f t="shared" si="1"/>
        <v>1864</v>
      </c>
      <c r="F15" s="2">
        <f t="shared" si="1"/>
        <v>796</v>
      </c>
      <c r="G15" s="2">
        <f t="shared" si="1"/>
        <v>403.9999999999917</v>
      </c>
      <c r="H15" s="10"/>
    </row>
    <row r="16" spans="1:8" x14ac:dyDescent="0.2">
      <c r="A16" s="14" t="s">
        <v>80</v>
      </c>
      <c r="B16" s="2">
        <f t="shared" si="0"/>
        <v>244931</v>
      </c>
      <c r="C16" s="2">
        <f t="shared" si="1"/>
        <v>2300.0000000000209</v>
      </c>
      <c r="D16" s="2">
        <f t="shared" si="1"/>
        <v>2601</v>
      </c>
      <c r="E16" s="2">
        <f t="shared" si="1"/>
        <v>1804</v>
      </c>
      <c r="F16" s="2">
        <f t="shared" si="1"/>
        <v>797</v>
      </c>
      <c r="G16" s="2">
        <f t="shared" si="1"/>
        <v>1503.0000000000209</v>
      </c>
      <c r="H16" s="10"/>
    </row>
    <row r="17" spans="1:11" x14ac:dyDescent="0.2">
      <c r="A17" s="15" t="s">
        <v>74</v>
      </c>
      <c r="B17" s="7">
        <f t="shared" si="0"/>
        <v>247289.48108183945</v>
      </c>
      <c r="C17" s="7">
        <f t="shared" si="1"/>
        <v>2358.4810818394608</v>
      </c>
      <c r="D17" s="7">
        <f t="shared" si="1"/>
        <v>2005</v>
      </c>
      <c r="E17" s="7">
        <f t="shared" si="1"/>
        <v>1350</v>
      </c>
      <c r="F17" s="7">
        <f t="shared" si="1"/>
        <v>655</v>
      </c>
      <c r="G17" s="7">
        <f t="shared" si="1"/>
        <v>1703.4810818394606</v>
      </c>
      <c r="H17" s="16"/>
    </row>
    <row r="18" spans="1:11" x14ac:dyDescent="0.2">
      <c r="A18" s="12" t="s">
        <v>3</v>
      </c>
      <c r="H18" s="10"/>
    </row>
    <row r="19" spans="1:11" x14ac:dyDescent="0.2">
      <c r="A19" s="13" t="s">
        <v>73</v>
      </c>
      <c r="B19" s="2">
        <f t="shared" ref="B19:B30" si="2">B32+B45+B60+B73</f>
        <v>17929</v>
      </c>
      <c r="H19" s="10">
        <f>B19/$B$6</f>
        <v>7.7919650928308187E-2</v>
      </c>
      <c r="K19" s="6"/>
    </row>
    <row r="20" spans="1:11" x14ac:dyDescent="0.2">
      <c r="A20" s="14" t="s">
        <v>81</v>
      </c>
      <c r="B20" s="2">
        <f t="shared" si="2"/>
        <v>18113.605626878427</v>
      </c>
      <c r="C20" s="2">
        <f>B20-B19</f>
        <v>184.60562687842685</v>
      </c>
      <c r="D20" s="2">
        <f t="shared" ref="D20:E30" si="3">D33+D46+D61+D74</f>
        <v>84</v>
      </c>
      <c r="E20" s="2">
        <f t="shared" si="3"/>
        <v>8</v>
      </c>
      <c r="F20" s="2">
        <f>D20-E20</f>
        <v>76</v>
      </c>
      <c r="G20" s="2">
        <f>C20-F20</f>
        <v>108.60562687842685</v>
      </c>
      <c r="H20" s="10">
        <f>B20/$B$7</f>
        <v>7.8793518671688406E-2</v>
      </c>
    </row>
    <row r="21" spans="1:11" x14ac:dyDescent="0.2">
      <c r="A21" s="14" t="s">
        <v>82</v>
      </c>
      <c r="B21" s="2">
        <f t="shared" si="2"/>
        <v>19172.213984283713</v>
      </c>
      <c r="C21" s="2">
        <f t="shared" ref="C21:C30" si="4">B21-B20</f>
        <v>1058.6083574052864</v>
      </c>
      <c r="D21" s="2">
        <f t="shared" si="3"/>
        <v>423</v>
      </c>
      <c r="E21" s="2">
        <f t="shared" si="3"/>
        <v>39</v>
      </c>
      <c r="F21" s="2">
        <f t="shared" ref="F21:F30" si="5">D21-E21</f>
        <v>384</v>
      </c>
      <c r="G21" s="2">
        <f t="shared" ref="G21:G30" si="6">C21-F21</f>
        <v>674.60835740528637</v>
      </c>
      <c r="H21" s="10">
        <f>B21/$B$8</f>
        <v>8.2256643631246684E-2</v>
      </c>
    </row>
    <row r="22" spans="1:11" x14ac:dyDescent="0.2">
      <c r="A22" s="14" t="s">
        <v>83</v>
      </c>
      <c r="B22" s="2">
        <f t="shared" si="2"/>
        <v>20189.411414355829</v>
      </c>
      <c r="C22" s="2">
        <f t="shared" si="4"/>
        <v>1017.1974300721158</v>
      </c>
      <c r="D22" s="2">
        <f t="shared" si="3"/>
        <v>512</v>
      </c>
      <c r="E22" s="2">
        <f t="shared" si="3"/>
        <v>37</v>
      </c>
      <c r="F22" s="2">
        <f t="shared" si="5"/>
        <v>475</v>
      </c>
      <c r="G22" s="2">
        <f t="shared" si="6"/>
        <v>542.19743007211582</v>
      </c>
      <c r="H22" s="10">
        <f>B22/$B$9</f>
        <v>8.5668870675508907E-2</v>
      </c>
    </row>
    <row r="23" spans="1:11" x14ac:dyDescent="0.2">
      <c r="A23" s="14" t="s">
        <v>84</v>
      </c>
      <c r="B23" s="2">
        <f t="shared" si="2"/>
        <v>21100.955534089077</v>
      </c>
      <c r="C23" s="2">
        <f t="shared" si="4"/>
        <v>911.5441197332475</v>
      </c>
      <c r="D23" s="2">
        <f t="shared" si="3"/>
        <v>513</v>
      </c>
      <c r="E23" s="2">
        <f t="shared" si="3"/>
        <v>30</v>
      </c>
      <c r="F23" s="2">
        <f t="shared" si="5"/>
        <v>483</v>
      </c>
      <c r="G23" s="2">
        <f t="shared" si="6"/>
        <v>428.5441197332475</v>
      </c>
      <c r="H23" s="10">
        <f>B23/$B$10</f>
        <v>8.9031313697075495E-2</v>
      </c>
    </row>
    <row r="24" spans="1:11" x14ac:dyDescent="0.2">
      <c r="A24" s="14" t="s">
        <v>75</v>
      </c>
      <c r="B24" s="2">
        <f t="shared" si="2"/>
        <v>21949.957686781054</v>
      </c>
      <c r="C24" s="2">
        <f t="shared" si="4"/>
        <v>849.00215269197724</v>
      </c>
      <c r="D24" s="2">
        <f t="shared" si="3"/>
        <v>554</v>
      </c>
      <c r="E24" s="2">
        <f t="shared" si="3"/>
        <v>42</v>
      </c>
      <c r="F24" s="2">
        <f t="shared" si="5"/>
        <v>512</v>
      </c>
      <c r="G24" s="2">
        <f t="shared" si="6"/>
        <v>337.00215269197724</v>
      </c>
      <c r="H24" s="10">
        <f>B24/$B$11</f>
        <v>9.2345054320793679E-2</v>
      </c>
    </row>
    <row r="25" spans="1:11" x14ac:dyDescent="0.2">
      <c r="A25" s="14" t="s">
        <v>76</v>
      </c>
      <c r="B25" s="2">
        <f t="shared" si="2"/>
        <v>22794.557006695235</v>
      </c>
      <c r="C25" s="2">
        <f t="shared" si="4"/>
        <v>844.59931991418125</v>
      </c>
      <c r="D25" s="2">
        <f t="shared" si="3"/>
        <v>474</v>
      </c>
      <c r="E25" s="2">
        <f t="shared" si="3"/>
        <v>29</v>
      </c>
      <c r="F25" s="2">
        <f t="shared" si="5"/>
        <v>445</v>
      </c>
      <c r="G25" s="2">
        <f t="shared" si="6"/>
        <v>399.59931991418125</v>
      </c>
      <c r="H25" s="10">
        <f>B25/$B$12</f>
        <v>9.561114306379051E-2</v>
      </c>
    </row>
    <row r="26" spans="1:11" x14ac:dyDescent="0.2">
      <c r="A26" s="14" t="s">
        <v>77</v>
      </c>
      <c r="B26" s="2">
        <f t="shared" si="2"/>
        <v>23509.823234051331</v>
      </c>
      <c r="C26" s="2">
        <f t="shared" si="4"/>
        <v>715.26622735609635</v>
      </c>
      <c r="D26" s="2">
        <f t="shared" si="3"/>
        <v>516</v>
      </c>
      <c r="E26" s="2">
        <f t="shared" si="3"/>
        <v>40</v>
      </c>
      <c r="F26" s="2">
        <f t="shared" si="5"/>
        <v>476</v>
      </c>
      <c r="G26" s="2">
        <f t="shared" si="6"/>
        <v>239.26622735609635</v>
      </c>
      <c r="H26" s="10">
        <f>B26/$B$13</f>
        <v>9.8830600445818609E-2</v>
      </c>
    </row>
    <row r="27" spans="1:11" x14ac:dyDescent="0.2">
      <c r="A27" s="14" t="s">
        <v>78</v>
      </c>
      <c r="B27" s="2">
        <f t="shared" si="2"/>
        <v>24618.766296942067</v>
      </c>
      <c r="C27" s="2">
        <f t="shared" si="4"/>
        <v>1108.9430628907357</v>
      </c>
      <c r="D27" s="2">
        <f t="shared" si="3"/>
        <v>538</v>
      </c>
      <c r="E27" s="2">
        <f t="shared" si="3"/>
        <v>47</v>
      </c>
      <c r="F27" s="2">
        <f t="shared" si="5"/>
        <v>491</v>
      </c>
      <c r="G27" s="2">
        <f t="shared" si="6"/>
        <v>617.94306289073575</v>
      </c>
      <c r="H27" s="10">
        <f>B27/$B$14</f>
        <v>0.10200441805238063</v>
      </c>
    </row>
    <row r="28" spans="1:11" x14ac:dyDescent="0.2">
      <c r="A28" s="14" t="s">
        <v>79</v>
      </c>
      <c r="B28" s="2">
        <f t="shared" si="2"/>
        <v>25504.245078392662</v>
      </c>
      <c r="C28" s="2">
        <f t="shared" si="4"/>
        <v>885.4787814505944</v>
      </c>
      <c r="D28" s="2">
        <f t="shared" si="3"/>
        <v>533</v>
      </c>
      <c r="E28" s="2">
        <f t="shared" si="3"/>
        <v>43</v>
      </c>
      <c r="F28" s="2">
        <f t="shared" si="5"/>
        <v>490</v>
      </c>
      <c r="G28" s="2">
        <f t="shared" si="6"/>
        <v>395.4787814505944</v>
      </c>
      <c r="H28" s="10">
        <f>B28/$B$15</f>
        <v>0.10513355955295856</v>
      </c>
    </row>
    <row r="29" spans="1:11" x14ac:dyDescent="0.2">
      <c r="A29" s="14" t="s">
        <v>80</v>
      </c>
      <c r="B29" s="2">
        <f t="shared" si="2"/>
        <v>26506.178502397648</v>
      </c>
      <c r="C29" s="2">
        <f t="shared" si="4"/>
        <v>1001.9334240049866</v>
      </c>
      <c r="D29" s="2">
        <f t="shared" si="3"/>
        <v>518</v>
      </c>
      <c r="E29" s="2">
        <f t="shared" si="3"/>
        <v>38</v>
      </c>
      <c r="F29" s="2">
        <f t="shared" si="5"/>
        <v>480</v>
      </c>
      <c r="G29" s="2">
        <f t="shared" si="6"/>
        <v>521.93342400498659</v>
      </c>
      <c r="H29" s="10">
        <f>B29/$B$16</f>
        <v>0.1082189616765442</v>
      </c>
    </row>
    <row r="30" spans="1:11" x14ac:dyDescent="0.2">
      <c r="A30" s="15" t="s">
        <v>74</v>
      </c>
      <c r="B30" s="7">
        <f t="shared" si="2"/>
        <v>27314.481081839458</v>
      </c>
      <c r="C30" s="7">
        <f t="shared" si="4"/>
        <v>808.30257944180994</v>
      </c>
      <c r="D30" s="7">
        <f t="shared" si="3"/>
        <v>437</v>
      </c>
      <c r="E30" s="7">
        <f t="shared" si="3"/>
        <v>22</v>
      </c>
      <c r="F30" s="7">
        <f t="shared" si="5"/>
        <v>415</v>
      </c>
      <c r="G30" s="7">
        <f t="shared" si="6"/>
        <v>393.30257944180994</v>
      </c>
      <c r="H30" s="16">
        <f>B30/$B$17</f>
        <v>0.11045549112054565</v>
      </c>
      <c r="I30" s="38"/>
      <c r="K30" s="39"/>
    </row>
    <row r="31" spans="1:11" x14ac:dyDescent="0.2">
      <c r="A31" s="12" t="s">
        <v>4</v>
      </c>
      <c r="H31" s="10"/>
    </row>
    <row r="32" spans="1:11" x14ac:dyDescent="0.2">
      <c r="A32" s="13" t="s">
        <v>73</v>
      </c>
      <c r="B32" s="2">
        <v>16274</v>
      </c>
      <c r="H32" s="10">
        <f>B32/$B$6</f>
        <v>7.0727000903970522E-2</v>
      </c>
    </row>
    <row r="33" spans="1:8" x14ac:dyDescent="0.2">
      <c r="A33" s="14" t="s">
        <v>81</v>
      </c>
      <c r="B33" s="2">
        <v>16456.8885181306</v>
      </c>
      <c r="C33" s="2">
        <f>B33-B32</f>
        <v>182.88851813059955</v>
      </c>
      <c r="D33" s="2">
        <v>84</v>
      </c>
      <c r="E33" s="2">
        <v>8</v>
      </c>
      <c r="F33" s="2">
        <f>D33-E33</f>
        <v>76</v>
      </c>
      <c r="G33" s="2">
        <f>C33-F33</f>
        <v>106.88851813059955</v>
      </c>
      <c r="H33" s="10">
        <f>B33/$B$7</f>
        <v>7.15868601448999E-2</v>
      </c>
    </row>
    <row r="34" spans="1:8" x14ac:dyDescent="0.2">
      <c r="A34" s="14" t="s">
        <v>82</v>
      </c>
      <c r="B34" s="2">
        <v>17479.560989194877</v>
      </c>
      <c r="C34" s="2">
        <v>1023.3917202139492</v>
      </c>
      <c r="D34" s="2">
        <v>420</v>
      </c>
      <c r="E34" s="2">
        <v>39</v>
      </c>
      <c r="F34" s="2">
        <v>381</v>
      </c>
      <c r="G34" s="2">
        <v>642.39172021394916</v>
      </c>
      <c r="H34" s="10">
        <f>B34/$B$8</f>
        <v>7.4994469616158008E-2</v>
      </c>
    </row>
    <row r="35" spans="1:8" x14ac:dyDescent="0.2">
      <c r="A35" s="14" t="s">
        <v>83</v>
      </c>
      <c r="B35" s="2">
        <v>18465.058450005108</v>
      </c>
      <c r="C35" s="2">
        <v>986.35484638553316</v>
      </c>
      <c r="D35" s="2">
        <v>505</v>
      </c>
      <c r="E35" s="2">
        <v>37</v>
      </c>
      <c r="F35" s="2">
        <v>468</v>
      </c>
      <c r="G35" s="2">
        <v>518.35484638553316</v>
      </c>
      <c r="H35" s="10">
        <f>B35/$B$9</f>
        <v>7.8351997089147071E-2</v>
      </c>
    </row>
    <row r="36" spans="1:8" x14ac:dyDescent="0.2">
      <c r="A36" s="14" t="s">
        <v>84</v>
      </c>
      <c r="B36" s="2">
        <v>19354.037611492276</v>
      </c>
      <c r="C36" s="2">
        <v>885.981934348707</v>
      </c>
      <c r="D36" s="2">
        <v>508</v>
      </c>
      <c r="E36" s="2">
        <v>28</v>
      </c>
      <c r="F36" s="2">
        <v>480</v>
      </c>
      <c r="G36" s="2">
        <v>405.981934348707</v>
      </c>
      <c r="H36" s="10">
        <f>B36/$B$10</f>
        <v>8.1660538600256002E-2</v>
      </c>
    </row>
    <row r="37" spans="1:8" x14ac:dyDescent="0.2">
      <c r="A37" s="14" t="s">
        <v>75</v>
      </c>
      <c r="B37" s="2">
        <v>20185.334754299445</v>
      </c>
      <c r="C37" s="2">
        <v>832.21171183094702</v>
      </c>
      <c r="D37" s="2">
        <v>550</v>
      </c>
      <c r="E37" s="2">
        <v>42</v>
      </c>
      <c r="F37" s="2">
        <v>508</v>
      </c>
      <c r="G37" s="2">
        <v>324.21171183094702</v>
      </c>
      <c r="H37" s="10">
        <f>B37/$B$11</f>
        <v>8.4921158435387556E-2</v>
      </c>
    </row>
    <row r="38" spans="1:8" x14ac:dyDescent="0.2">
      <c r="A38" s="14" t="s">
        <v>76</v>
      </c>
      <c r="B38" s="2">
        <v>21012.151054713082</v>
      </c>
      <c r="C38" s="2">
        <v>825.59848060901641</v>
      </c>
      <c r="D38" s="2">
        <v>471</v>
      </c>
      <c r="E38" s="2">
        <v>29</v>
      </c>
      <c r="F38" s="2">
        <v>442</v>
      </c>
      <c r="G38" s="2">
        <v>383.59848060901641</v>
      </c>
      <c r="H38" s="10">
        <f>B38/$B$12</f>
        <v>8.8134890271395289E-2</v>
      </c>
    </row>
    <row r="39" spans="1:8" x14ac:dyDescent="0.2">
      <c r="A39" s="14" t="s">
        <v>77</v>
      </c>
      <c r="B39" s="2">
        <v>21719.095379341743</v>
      </c>
      <c r="C39" s="2">
        <v>709.56359340648123</v>
      </c>
      <c r="D39" s="2">
        <v>512</v>
      </c>
      <c r="E39" s="2">
        <v>38</v>
      </c>
      <c r="F39" s="2">
        <v>474</v>
      </c>
      <c r="G39" s="2">
        <v>235.56359340648123</v>
      </c>
      <c r="H39" s="10">
        <f>B39/$B$13</f>
        <v>9.1302738268630168E-2</v>
      </c>
    </row>
    <row r="40" spans="1:8" x14ac:dyDescent="0.2">
      <c r="A40" s="14" t="s">
        <v>78</v>
      </c>
      <c r="B40" s="2">
        <v>22789.637413543373</v>
      </c>
      <c r="C40" s="2">
        <v>1073.4372633421044</v>
      </c>
      <c r="D40" s="2">
        <v>536</v>
      </c>
      <c r="E40" s="2">
        <v>47</v>
      </c>
      <c r="F40" s="2">
        <v>489</v>
      </c>
      <c r="G40" s="2">
        <v>584.43726334210442</v>
      </c>
      <c r="H40" s="10">
        <f>B40/$B$14</f>
        <v>9.442567811702246E-2</v>
      </c>
    </row>
    <row r="41" spans="1:8" x14ac:dyDescent="0.2">
      <c r="A41" s="14" t="s">
        <v>79</v>
      </c>
      <c r="B41" s="2">
        <v>23653.55748877758</v>
      </c>
      <c r="C41" s="2">
        <v>860.27134256677527</v>
      </c>
      <c r="D41" s="2">
        <v>532</v>
      </c>
      <c r="E41" s="2">
        <v>42</v>
      </c>
      <c r="F41" s="2">
        <v>490</v>
      </c>
      <c r="G41" s="2">
        <v>370.27134256677527</v>
      </c>
      <c r="H41" s="10">
        <f>B41/$B$15</f>
        <v>9.7504658037988454E-2</v>
      </c>
    </row>
    <row r="42" spans="1:8" x14ac:dyDescent="0.2">
      <c r="A42" s="14" t="s">
        <v>80</v>
      </c>
      <c r="B42" s="2">
        <v>24625.509635976727</v>
      </c>
      <c r="C42" s="2">
        <v>967.76283736865662</v>
      </c>
      <c r="D42" s="2">
        <v>515</v>
      </c>
      <c r="E42" s="2">
        <v>38</v>
      </c>
      <c r="F42" s="2">
        <v>477</v>
      </c>
      <c r="G42" s="2">
        <v>490.76283736865662</v>
      </c>
      <c r="H42" s="10">
        <f>B42/$B$16</f>
        <v>0.10054059974432279</v>
      </c>
    </row>
    <row r="43" spans="1:8" x14ac:dyDescent="0.2">
      <c r="A43" s="15" t="s">
        <v>74</v>
      </c>
      <c r="B43" s="7">
        <v>25409</v>
      </c>
      <c r="C43" s="7">
        <f>B43-B42</f>
        <v>783.49036402327329</v>
      </c>
      <c r="D43" s="7">
        <v>436</v>
      </c>
      <c r="E43" s="7">
        <v>22</v>
      </c>
      <c r="F43" s="7">
        <f>D43-E43</f>
        <v>414</v>
      </c>
      <c r="G43" s="7">
        <f>C43-F43</f>
        <v>369.49036402327329</v>
      </c>
      <c r="H43" s="16">
        <f>B43/$B$17</f>
        <v>0.10275002353048326</v>
      </c>
    </row>
    <row r="44" spans="1:8" x14ac:dyDescent="0.2">
      <c r="A44" s="12" t="s">
        <v>92</v>
      </c>
      <c r="H44" s="10"/>
    </row>
    <row r="45" spans="1:8" x14ac:dyDescent="0.2">
      <c r="A45" s="9" t="s">
        <v>93</v>
      </c>
      <c r="B45" s="2">
        <v>822</v>
      </c>
      <c r="H45" s="10">
        <f>B45/$B$6</f>
        <v>3.5724219456226966E-3</v>
      </c>
    </row>
    <row r="46" spans="1:8" x14ac:dyDescent="0.2">
      <c r="A46" s="14" t="s">
        <v>81</v>
      </c>
      <c r="B46" s="2">
        <v>811.58926429590963</v>
      </c>
      <c r="C46" s="2">
        <f>B46-B45</f>
        <v>-10.410735704090371</v>
      </c>
      <c r="D46" s="2">
        <v>0</v>
      </c>
      <c r="E46" s="2">
        <v>0</v>
      </c>
      <c r="F46" s="2">
        <f>D46-E46</f>
        <v>0</v>
      </c>
      <c r="G46" s="2">
        <f>C46-F46</f>
        <v>-10.410735704090371</v>
      </c>
      <c r="H46" s="10">
        <f>B46/$B$7</f>
        <v>3.5303834679469037E-3</v>
      </c>
    </row>
    <row r="47" spans="1:8" x14ac:dyDescent="0.2">
      <c r="A47" s="14" t="s">
        <v>82</v>
      </c>
      <c r="B47" s="2">
        <v>784.02442050724255</v>
      </c>
      <c r="C47" s="2">
        <v>-27.536735490509727</v>
      </c>
      <c r="D47" s="2">
        <v>1</v>
      </c>
      <c r="E47" s="2">
        <v>0</v>
      </c>
      <c r="F47" s="2">
        <v>1</v>
      </c>
      <c r="G47" s="2">
        <v>-28.536735490509727</v>
      </c>
      <c r="H47" s="10">
        <f>B47/$B$8</f>
        <v>3.3637856018467749E-3</v>
      </c>
    </row>
    <row r="48" spans="1:8" x14ac:dyDescent="0.2">
      <c r="A48" s="14" t="s">
        <v>83</v>
      </c>
      <c r="B48" s="2">
        <v>754.05187394482391</v>
      </c>
      <c r="C48" s="2">
        <v>-29.944161485906307</v>
      </c>
      <c r="D48" s="2">
        <v>3</v>
      </c>
      <c r="E48" s="2">
        <v>0</v>
      </c>
      <c r="F48" s="2">
        <v>3</v>
      </c>
      <c r="G48" s="2">
        <v>-32.944161485906307</v>
      </c>
      <c r="H48" s="10">
        <f>B48/$B$9</f>
        <v>3.1996362422765244E-3</v>
      </c>
    </row>
    <row r="49" spans="1:8" x14ac:dyDescent="0.2">
      <c r="A49" s="14" t="s">
        <v>84</v>
      </c>
      <c r="B49" s="2">
        <v>719.99621485514649</v>
      </c>
      <c r="C49" s="2">
        <v>-34.176274740254826</v>
      </c>
      <c r="D49" s="2">
        <v>1</v>
      </c>
      <c r="E49" s="2">
        <v>1</v>
      </c>
      <c r="F49" s="2">
        <v>0</v>
      </c>
      <c r="G49" s="2">
        <v>-34.176274740254826</v>
      </c>
      <c r="H49" s="10">
        <f>B49/$B$10</f>
        <v>3.0378818040688693E-3</v>
      </c>
    </row>
    <row r="50" spans="1:8" x14ac:dyDescent="0.2">
      <c r="A50" s="14" t="s">
        <v>75</v>
      </c>
      <c r="B50" s="2">
        <v>684.19798710446457</v>
      </c>
      <c r="C50" s="2">
        <v>-35.765608108585752</v>
      </c>
      <c r="D50" s="2">
        <v>1</v>
      </c>
      <c r="E50" s="2">
        <v>0</v>
      </c>
      <c r="F50" s="2">
        <v>1</v>
      </c>
      <c r="G50" s="2">
        <v>-36.765608108585752</v>
      </c>
      <c r="H50" s="10">
        <f>B50/$B$11</f>
        <v>2.8784702543362905E-3</v>
      </c>
    </row>
    <row r="51" spans="1:8" x14ac:dyDescent="0.2">
      <c r="A51" s="14" t="s">
        <v>76</v>
      </c>
      <c r="B51" s="2">
        <v>648.79458406874176</v>
      </c>
      <c r="C51" s="2">
        <v>-35.442287546504531</v>
      </c>
      <c r="D51" s="2">
        <v>0</v>
      </c>
      <c r="E51" s="2">
        <v>0</v>
      </c>
      <c r="F51" s="2">
        <v>0</v>
      </c>
      <c r="G51" s="2">
        <v>-35.442287546504531</v>
      </c>
      <c r="H51" s="10">
        <f>B51/$B$12</f>
        <v>2.7213510566662402E-3</v>
      </c>
    </row>
    <row r="52" spans="1:8" x14ac:dyDescent="0.2">
      <c r="A52" s="14" t="s">
        <v>77</v>
      </c>
      <c r="B52" s="2">
        <v>610.51310100004389</v>
      </c>
      <c r="C52" s="2">
        <v>-38.205661406833769</v>
      </c>
      <c r="D52" s="2">
        <v>2</v>
      </c>
      <c r="E52" s="2">
        <v>2</v>
      </c>
      <c r="F52" s="2">
        <v>0</v>
      </c>
      <c r="G52" s="2">
        <v>-38.205661406833769</v>
      </c>
      <c r="H52" s="10">
        <f>B52/$B$13</f>
        <v>2.5664751177065909E-3</v>
      </c>
    </row>
    <row r="53" spans="1:8" x14ac:dyDescent="0.2">
      <c r="A53" s="14" t="s">
        <v>78</v>
      </c>
      <c r="B53" s="2">
        <v>582.5693595390868</v>
      </c>
      <c r="C53" s="2">
        <v>-27.874381226510081</v>
      </c>
      <c r="D53" s="2">
        <v>0</v>
      </c>
      <c r="E53" s="2">
        <v>0</v>
      </c>
      <c r="F53" s="2">
        <v>0</v>
      </c>
      <c r="G53" s="2">
        <v>-27.874381226510081</v>
      </c>
      <c r="H53" s="10">
        <f>B53/$B$14</f>
        <v>2.4137947360227336E-3</v>
      </c>
    </row>
    <row r="54" spans="1:8" x14ac:dyDescent="0.2">
      <c r="A54" s="14" t="s">
        <v>79</v>
      </c>
      <c r="B54" s="2">
        <v>549.04284208647255</v>
      </c>
      <c r="C54" s="2">
        <v>-33.622311290331027</v>
      </c>
      <c r="D54" s="2">
        <v>0</v>
      </c>
      <c r="E54" s="2">
        <v>0</v>
      </c>
      <c r="F54" s="2">
        <v>0</v>
      </c>
      <c r="G54" s="2">
        <v>-33.622311290331027</v>
      </c>
      <c r="H54" s="10">
        <f>B54/$B$15</f>
        <v>2.2632635531144138E-3</v>
      </c>
    </row>
    <row r="55" spans="1:8" x14ac:dyDescent="0.2">
      <c r="A55" s="14" t="s">
        <v>80</v>
      </c>
      <c r="B55" s="2">
        <v>517.98902037027835</v>
      </c>
      <c r="C55" s="2">
        <v>-31.144277546979538</v>
      </c>
      <c r="D55" s="2">
        <v>2</v>
      </c>
      <c r="E55" s="2">
        <v>0</v>
      </c>
      <c r="F55" s="2">
        <v>2</v>
      </c>
      <c r="G55" s="2">
        <v>-33.144277546979538</v>
      </c>
      <c r="H55" s="10">
        <f>B55/$B$16</f>
        <v>2.1148365064866366E-3</v>
      </c>
    </row>
    <row r="56" spans="1:8" x14ac:dyDescent="0.2">
      <c r="A56" s="15" t="s">
        <v>74</v>
      </c>
      <c r="B56" s="7">
        <v>494</v>
      </c>
      <c r="C56" s="7">
        <f>B56-B55</f>
        <v>-23.989020370278354</v>
      </c>
      <c r="D56" s="7">
        <v>0</v>
      </c>
      <c r="E56" s="7">
        <v>0</v>
      </c>
      <c r="F56" s="7">
        <f>D56-E56</f>
        <v>0</v>
      </c>
      <c r="G56" s="7">
        <f>C56-F56</f>
        <v>-23.989020370278354</v>
      </c>
      <c r="H56" s="16">
        <f>B56/$B$17</f>
        <v>1.9976587675256301E-3</v>
      </c>
    </row>
    <row r="57" spans="1:8" x14ac:dyDescent="0.2">
      <c r="A57" s="23"/>
      <c r="B57" s="24"/>
      <c r="C57" s="24"/>
      <c r="D57" s="24"/>
      <c r="E57" s="24"/>
      <c r="F57" s="24"/>
      <c r="G57" s="24"/>
      <c r="H57" s="22"/>
    </row>
    <row r="58" spans="1:8" x14ac:dyDescent="0.2">
      <c r="A58" s="1"/>
    </row>
    <row r="59" spans="1:8" x14ac:dyDescent="0.2">
      <c r="A59" s="12" t="s">
        <v>86</v>
      </c>
      <c r="H59" s="10"/>
    </row>
    <row r="60" spans="1:8" x14ac:dyDescent="0.2">
      <c r="A60" s="9" t="s">
        <v>89</v>
      </c>
      <c r="B60" s="2">
        <v>285</v>
      </c>
      <c r="H60" s="10">
        <f>B60/$B$6</f>
        <v>1.2386134482998401E-3</v>
      </c>
    </row>
    <row r="61" spans="1:8" x14ac:dyDescent="0.2">
      <c r="A61" s="14" t="s">
        <v>81</v>
      </c>
      <c r="B61" s="2">
        <v>299.15571362349829</v>
      </c>
      <c r="C61" s="2">
        <f>B61-B60</f>
        <v>14.155713623498286</v>
      </c>
      <c r="D61" s="2">
        <v>0</v>
      </c>
      <c r="E61" s="2">
        <v>0</v>
      </c>
      <c r="F61" s="2">
        <f>D61-E61</f>
        <v>0</v>
      </c>
      <c r="G61" s="2">
        <f>C61-F61</f>
        <v>14.155713623498286</v>
      </c>
      <c r="H61" s="10">
        <f>B61/$B$7</f>
        <v>1.3013163581389916E-3</v>
      </c>
    </row>
    <row r="62" spans="1:8" x14ac:dyDescent="0.2">
      <c r="A62" s="14" t="s">
        <v>82</v>
      </c>
      <c r="B62" s="2">
        <v>361.22593078809365</v>
      </c>
      <c r="C62" s="2">
        <v>62.087395807340499</v>
      </c>
      <c r="D62" s="2">
        <v>1</v>
      </c>
      <c r="E62" s="2">
        <v>0</v>
      </c>
      <c r="F62" s="2">
        <v>1</v>
      </c>
      <c r="G62" s="2">
        <v>61.087395807340499</v>
      </c>
      <c r="H62" s="10">
        <f>B62/$B$8</f>
        <v>1.5498070636786555E-3</v>
      </c>
    </row>
    <row r="63" spans="1:8" x14ac:dyDescent="0.2">
      <c r="A63" s="14" t="s">
        <v>83</v>
      </c>
      <c r="B63" s="2">
        <v>422.94055691954793</v>
      </c>
      <c r="C63" s="2">
        <v>61.737959037651194</v>
      </c>
      <c r="D63" s="2">
        <v>1</v>
      </c>
      <c r="E63" s="2">
        <v>0</v>
      </c>
      <c r="F63" s="2">
        <v>1</v>
      </c>
      <c r="G63" s="2">
        <v>60.737959037651194</v>
      </c>
      <c r="H63" s="10">
        <f>B63/$B$9</f>
        <v>1.7946456749306141E-3</v>
      </c>
    </row>
    <row r="64" spans="1:8" x14ac:dyDescent="0.2">
      <c r="A64" s="14" t="s">
        <v>84</v>
      </c>
      <c r="B64" s="2">
        <v>482.52338729283861</v>
      </c>
      <c r="C64" s="2">
        <v>59.513186238988453</v>
      </c>
      <c r="D64" s="2">
        <v>0</v>
      </c>
      <c r="E64" s="2">
        <v>0</v>
      </c>
      <c r="F64" s="2">
        <v>0</v>
      </c>
      <c r="G64" s="2">
        <v>59.513186238988453</v>
      </c>
      <c r="H64" s="10">
        <f>B64/$B$10</f>
        <v>2.0359121173845326E-3</v>
      </c>
    </row>
    <row r="65" spans="1:8" x14ac:dyDescent="0.2">
      <c r="A65" s="14" t="s">
        <v>75</v>
      </c>
      <c r="B65" s="2">
        <v>540.44331866802349</v>
      </c>
      <c r="C65" s="2">
        <v>57.943515267895236</v>
      </c>
      <c r="D65" s="2">
        <v>1</v>
      </c>
      <c r="E65" s="2">
        <v>0</v>
      </c>
      <c r="F65" s="2">
        <v>1</v>
      </c>
      <c r="G65" s="2">
        <v>56.943515267895236</v>
      </c>
      <c r="H65" s="10">
        <f>B65/$B$11</f>
        <v>2.2736840012117358E-3</v>
      </c>
    </row>
    <row r="66" spans="1:8" x14ac:dyDescent="0.2">
      <c r="A66" s="14" t="s">
        <v>76</v>
      </c>
      <c r="B66" s="2">
        <v>597.938522683477</v>
      </c>
      <c r="C66" s="2">
        <v>57.461263265106936</v>
      </c>
      <c r="D66" s="2">
        <v>1</v>
      </c>
      <c r="E66" s="2">
        <v>0</v>
      </c>
      <c r="F66" s="2">
        <v>1</v>
      </c>
      <c r="G66" s="2">
        <v>56.461263265106936</v>
      </c>
      <c r="H66" s="10">
        <f>B66/$B$12</f>
        <v>2.5080367045014111E-3</v>
      </c>
    </row>
    <row r="67" spans="1:8" x14ac:dyDescent="0.2">
      <c r="A67" s="14" t="s">
        <v>77</v>
      </c>
      <c r="B67" s="2">
        <v>651.56365658337268</v>
      </c>
      <c r="C67" s="2">
        <v>53.702487099294899</v>
      </c>
      <c r="D67" s="2">
        <v>0</v>
      </c>
      <c r="E67" s="2">
        <v>0</v>
      </c>
      <c r="F67" s="2">
        <v>0</v>
      </c>
      <c r="G67" s="2">
        <v>53.702487099294899</v>
      </c>
      <c r="H67" s="10">
        <f>B67/$B$13</f>
        <v>2.7390434529316154E-3</v>
      </c>
    </row>
    <row r="68" spans="1:8" x14ac:dyDescent="0.2">
      <c r="A68" s="14" t="s">
        <v>78</v>
      </c>
      <c r="B68" s="2">
        <v>716.03124183714283</v>
      </c>
      <c r="C68" s="2">
        <v>64.56114315451407</v>
      </c>
      <c r="D68" s="2">
        <v>1</v>
      </c>
      <c r="E68" s="2">
        <v>0</v>
      </c>
      <c r="F68" s="2">
        <v>1</v>
      </c>
      <c r="G68" s="2">
        <v>63.56114315451407</v>
      </c>
      <c r="H68" s="10">
        <f>B68/$B$14</f>
        <v>2.9667753960519691E-3</v>
      </c>
    </row>
    <row r="69" spans="1:8" x14ac:dyDescent="0.2">
      <c r="A69" s="14" t="s">
        <v>79</v>
      </c>
      <c r="B69" s="2">
        <v>774.17468333321131</v>
      </c>
      <c r="C69" s="2">
        <v>58.030207044749773</v>
      </c>
      <c r="D69" s="2">
        <v>0</v>
      </c>
      <c r="E69" s="2">
        <v>0</v>
      </c>
      <c r="F69" s="2">
        <v>0</v>
      </c>
      <c r="G69" s="2">
        <v>58.030207044749773</v>
      </c>
      <c r="H69" s="10">
        <f>B69/$B$15</f>
        <v>3.1913016803449923E-3</v>
      </c>
    </row>
    <row r="70" spans="1:8" x14ac:dyDescent="0.2">
      <c r="A70" s="14" t="s">
        <v>80</v>
      </c>
      <c r="B70" s="2">
        <v>835.87345663297015</v>
      </c>
      <c r="C70" s="2">
        <v>61.557875606179095</v>
      </c>
      <c r="D70" s="2">
        <v>1</v>
      </c>
      <c r="E70" s="2">
        <v>0</v>
      </c>
      <c r="F70" s="2">
        <v>1</v>
      </c>
      <c r="G70" s="2">
        <v>60.557875606179095</v>
      </c>
      <c r="H70" s="10">
        <f>B70/$B$16</f>
        <v>3.4126895192236593E-3</v>
      </c>
    </row>
    <row r="71" spans="1:8" x14ac:dyDescent="0.2">
      <c r="A71" s="15" t="s">
        <v>74</v>
      </c>
      <c r="B71" s="7">
        <v>884.48108183945783</v>
      </c>
      <c r="C71" s="7">
        <f>B71-B70</f>
        <v>48.607625206487683</v>
      </c>
      <c r="D71" s="7">
        <v>0</v>
      </c>
      <c r="E71" s="7">
        <v>0</v>
      </c>
      <c r="F71" s="7">
        <f>D71-E71</f>
        <v>0</v>
      </c>
      <c r="G71" s="7">
        <f>C71-F71</f>
        <v>48.607625206487683</v>
      </c>
      <c r="H71" s="16">
        <f>B71/$B$17</f>
        <v>3.5767032142654804E-3</v>
      </c>
    </row>
    <row r="72" spans="1:8" x14ac:dyDescent="0.2">
      <c r="A72" s="12" t="s">
        <v>85</v>
      </c>
      <c r="H72" s="10"/>
    </row>
    <row r="73" spans="1:8" x14ac:dyDescent="0.2">
      <c r="A73" s="9" t="s">
        <v>90</v>
      </c>
      <c r="B73" s="2">
        <v>548</v>
      </c>
      <c r="H73" s="10">
        <f>B73/$B$6</f>
        <v>2.3816146304151309E-3</v>
      </c>
    </row>
    <row r="74" spans="1:8" x14ac:dyDescent="0.2">
      <c r="A74" s="14" t="s">
        <v>81</v>
      </c>
      <c r="B74" s="2">
        <v>545.9721308284204</v>
      </c>
      <c r="C74" s="2">
        <f>B74-B73</f>
        <v>-2.0278691715795958</v>
      </c>
      <c r="D74" s="2">
        <v>0</v>
      </c>
      <c r="E74" s="2">
        <v>0</v>
      </c>
      <c r="F74" s="2">
        <f>D74-E74</f>
        <v>0</v>
      </c>
      <c r="G74" s="2">
        <f>C74-F74</f>
        <v>-2.0278691715795958</v>
      </c>
      <c r="H74" s="10">
        <f>B74/$B$7</f>
        <v>2.3749587007026083E-3</v>
      </c>
    </row>
    <row r="75" spans="1:8" x14ac:dyDescent="0.2">
      <c r="A75" s="14" t="s">
        <v>82</v>
      </c>
      <c r="B75" s="2">
        <v>547.4026437935014</v>
      </c>
      <c r="C75" s="2">
        <v>1.4513072916623742</v>
      </c>
      <c r="D75" s="2">
        <v>1</v>
      </c>
      <c r="E75" s="2">
        <v>0</v>
      </c>
      <c r="F75" s="2">
        <v>1</v>
      </c>
      <c r="G75" s="2">
        <v>0.45130729166237415</v>
      </c>
      <c r="H75" s="10">
        <f>B75/$B$8</f>
        <v>2.3485813495632423E-3</v>
      </c>
    </row>
    <row r="76" spans="1:8" x14ac:dyDescent="0.2">
      <c r="A76" s="14" t="s">
        <v>83</v>
      </c>
      <c r="B76" s="2">
        <v>547.36053348635107</v>
      </c>
      <c r="C76" s="2">
        <v>-1.9456163427662432E-2</v>
      </c>
      <c r="D76" s="2">
        <v>3</v>
      </c>
      <c r="E76" s="2">
        <v>0</v>
      </c>
      <c r="F76" s="2">
        <v>3</v>
      </c>
      <c r="G76" s="2">
        <v>-3.0194561634276624</v>
      </c>
      <c r="H76" s="10">
        <f>B76/$B$9</f>
        <v>2.3225916691547053E-3</v>
      </c>
    </row>
    <row r="77" spans="1:8" x14ac:dyDescent="0.2">
      <c r="A77" s="14" t="s">
        <v>84</v>
      </c>
      <c r="B77" s="2">
        <v>544.3983204488153</v>
      </c>
      <c r="C77" s="2">
        <v>-3.0503178580011081</v>
      </c>
      <c r="D77" s="2">
        <v>4</v>
      </c>
      <c r="E77" s="2">
        <v>1</v>
      </c>
      <c r="F77" s="2">
        <v>3</v>
      </c>
      <c r="G77" s="2">
        <v>-6.0503178580011081</v>
      </c>
      <c r="H77" s="10">
        <f>B77/$B$10</f>
        <v>2.2969811753660889E-3</v>
      </c>
    </row>
    <row r="78" spans="1:8" x14ac:dyDescent="0.2">
      <c r="A78" s="14" t="s">
        <v>75</v>
      </c>
      <c r="B78" s="2">
        <v>539.98162670912302</v>
      </c>
      <c r="C78" s="2">
        <v>-4.3915531444907856</v>
      </c>
      <c r="D78" s="2">
        <v>2</v>
      </c>
      <c r="E78" s="2">
        <v>0</v>
      </c>
      <c r="F78" s="2">
        <v>2</v>
      </c>
      <c r="G78" s="2">
        <v>-6.3915531444907856</v>
      </c>
      <c r="H78" s="10">
        <f>B78/$B$11</f>
        <v>2.2717416298581082E-3</v>
      </c>
    </row>
    <row r="79" spans="1:8" x14ac:dyDescent="0.2">
      <c r="A79" s="14" t="s">
        <v>76</v>
      </c>
      <c r="B79" s="2">
        <v>535.6728452299318</v>
      </c>
      <c r="C79" s="2">
        <v>-4.3403619726215084</v>
      </c>
      <c r="D79" s="2">
        <v>2</v>
      </c>
      <c r="E79" s="2">
        <v>0</v>
      </c>
      <c r="F79" s="2">
        <v>2</v>
      </c>
      <c r="G79" s="2">
        <v>-6.3403619726215084</v>
      </c>
      <c r="H79" s="10">
        <f>B79/$B$12</f>
        <v>2.2468650312275616E-3</v>
      </c>
    </row>
    <row r="80" spans="1:8" x14ac:dyDescent="0.2">
      <c r="A80" s="14" t="s">
        <v>77</v>
      </c>
      <c r="B80" s="2">
        <v>528.65109712617004</v>
      </c>
      <c r="C80" s="2">
        <v>-6.9570794463497805</v>
      </c>
      <c r="D80" s="2">
        <v>2</v>
      </c>
      <c r="E80" s="2">
        <v>0</v>
      </c>
      <c r="F80" s="2">
        <v>2</v>
      </c>
      <c r="G80" s="2">
        <v>-8.9570794463497805</v>
      </c>
      <c r="H80" s="10">
        <f>B80/$B$13</f>
        <v>2.2223436065502357E-3</v>
      </c>
    </row>
    <row r="81" spans="1:11" x14ac:dyDescent="0.2">
      <c r="A81" s="14" t="s">
        <v>78</v>
      </c>
      <c r="B81" s="2">
        <v>530.52828202246542</v>
      </c>
      <c r="C81" s="2">
        <v>1.9426465143285441</v>
      </c>
      <c r="D81" s="2">
        <v>1</v>
      </c>
      <c r="E81" s="2">
        <v>0</v>
      </c>
      <c r="F81" s="2">
        <v>1</v>
      </c>
      <c r="G81" s="2">
        <v>0.94264651432854407</v>
      </c>
      <c r="H81" s="10">
        <f>B81/$B$14</f>
        <v>2.1981698032834695E-3</v>
      </c>
    </row>
    <row r="82" spans="1:11" x14ac:dyDescent="0.2">
      <c r="A82" s="14" t="s">
        <v>79</v>
      </c>
      <c r="B82" s="2">
        <v>527.47006419539559</v>
      </c>
      <c r="C82" s="2">
        <v>-3.144208618137327</v>
      </c>
      <c r="D82" s="2">
        <v>1</v>
      </c>
      <c r="E82" s="2">
        <v>1</v>
      </c>
      <c r="F82" s="2">
        <v>0</v>
      </c>
      <c r="G82" s="2">
        <v>-3.144208618137327</v>
      </c>
      <c r="H82" s="10">
        <f>B82/$B$15</f>
        <v>2.1743362815106852E-3</v>
      </c>
    </row>
    <row r="83" spans="1:11" x14ac:dyDescent="0.2">
      <c r="A83" s="14" t="s">
        <v>80</v>
      </c>
      <c r="B83" s="2">
        <v>526.80638941767575</v>
      </c>
      <c r="C83" s="2">
        <v>-0.75426838991825207</v>
      </c>
      <c r="D83" s="2">
        <v>0</v>
      </c>
      <c r="E83" s="2">
        <v>0</v>
      </c>
      <c r="F83" s="2">
        <v>0</v>
      </c>
      <c r="G83" s="2">
        <v>-0.75426838991825207</v>
      </c>
      <c r="H83" s="10">
        <f>B83/$B$16</f>
        <v>2.1508359065111225E-3</v>
      </c>
    </row>
    <row r="84" spans="1:11" x14ac:dyDescent="0.2">
      <c r="A84" s="15" t="s">
        <v>74</v>
      </c>
      <c r="B84" s="7">
        <v>527</v>
      </c>
      <c r="C84" s="7">
        <f>B84-B83</f>
        <v>0.19361058232425421</v>
      </c>
      <c r="D84" s="7">
        <v>1</v>
      </c>
      <c r="E84" s="7">
        <v>0</v>
      </c>
      <c r="F84" s="7">
        <f>D84-E84</f>
        <v>1</v>
      </c>
      <c r="G84" s="7">
        <f>C84-F84</f>
        <v>-0.80638941767574579</v>
      </c>
      <c r="H84" s="16">
        <f>B84/$B$17</f>
        <v>2.1311056082712692E-3</v>
      </c>
    </row>
    <row r="85" spans="1:11" x14ac:dyDescent="0.2">
      <c r="A85" s="12" t="s">
        <v>94</v>
      </c>
      <c r="H85" s="10"/>
    </row>
    <row r="86" spans="1:11" x14ac:dyDescent="0.2">
      <c r="A86" s="13" t="s">
        <v>73</v>
      </c>
      <c r="B86" s="2">
        <v>194870</v>
      </c>
      <c r="H86" s="10">
        <f>B86/$B$6</f>
        <v>0.8469073777901398</v>
      </c>
      <c r="K86" s="38"/>
    </row>
    <row r="87" spans="1:11" x14ac:dyDescent="0.2">
      <c r="A87" s="14" t="s">
        <v>81</v>
      </c>
      <c r="B87" s="2">
        <v>194352.25710886606</v>
      </c>
      <c r="C87" s="2">
        <f>B87-B86</f>
        <v>-517.74289113393752</v>
      </c>
      <c r="D87" s="2">
        <v>617</v>
      </c>
      <c r="E87" s="2">
        <v>354</v>
      </c>
      <c r="F87" s="2">
        <f>D87-E87</f>
        <v>263</v>
      </c>
      <c r="G87" s="2">
        <f>C87-F87</f>
        <v>-780.74289113393752</v>
      </c>
      <c r="H87" s="10">
        <f>B87/$B$7</f>
        <v>0.84542517458084243</v>
      </c>
    </row>
    <row r="88" spans="1:11" x14ac:dyDescent="0.2">
      <c r="A88" s="14" t="s">
        <v>82</v>
      </c>
      <c r="B88" s="2">
        <v>195680.9204567397</v>
      </c>
      <c r="C88" s="2">
        <v>1336.1429475574987</v>
      </c>
      <c r="D88" s="2">
        <v>2270</v>
      </c>
      <c r="E88" s="2">
        <v>1661</v>
      </c>
      <c r="F88" s="2">
        <v>609</v>
      </c>
      <c r="G88" s="2">
        <v>727.1429475574987</v>
      </c>
      <c r="H88" s="10">
        <f>B88/$B$8</f>
        <v>0.83955122515526859</v>
      </c>
    </row>
    <row r="89" spans="1:11" x14ac:dyDescent="0.2">
      <c r="A89" s="14" t="s">
        <v>83</v>
      </c>
      <c r="B89" s="2">
        <v>196491.40144888984</v>
      </c>
      <c r="C89" s="2">
        <v>818.69130058199516</v>
      </c>
      <c r="D89" s="2">
        <v>2240</v>
      </c>
      <c r="E89" s="2">
        <v>1673</v>
      </c>
      <c r="F89" s="2">
        <v>567</v>
      </c>
      <c r="G89" s="2">
        <v>251.69130058199516</v>
      </c>
      <c r="H89" s="10">
        <f>B89/$B$9</f>
        <v>0.83376360578818454</v>
      </c>
    </row>
    <row r="90" spans="1:11" x14ac:dyDescent="0.2">
      <c r="A90" s="14" t="s">
        <v>84</v>
      </c>
      <c r="B90" s="2">
        <v>196255.28959955348</v>
      </c>
      <c r="C90" s="2">
        <v>-267.7606472846237</v>
      </c>
      <c r="D90" s="2">
        <v>2062</v>
      </c>
      <c r="E90" s="2">
        <v>1568</v>
      </c>
      <c r="F90" s="2">
        <v>494</v>
      </c>
      <c r="G90" s="2">
        <v>-761.7606472846237</v>
      </c>
      <c r="H90" s="10">
        <f>B90/$B$10</f>
        <v>0.82806042716029749</v>
      </c>
    </row>
    <row r="91" spans="1:11" x14ac:dyDescent="0.2">
      <c r="A91" s="14" t="s">
        <v>75</v>
      </c>
      <c r="B91" s="2">
        <v>195489.84125887192</v>
      </c>
      <c r="C91" s="2">
        <v>-756.3677788451605</v>
      </c>
      <c r="D91" s="2">
        <v>1934</v>
      </c>
      <c r="E91" s="2">
        <v>1832</v>
      </c>
      <c r="F91" s="2">
        <v>102</v>
      </c>
      <c r="G91" s="2">
        <v>-858.3677788451605</v>
      </c>
      <c r="H91" s="10">
        <f>B91/$B$11</f>
        <v>0.82243985468298419</v>
      </c>
    </row>
    <row r="92" spans="1:11" x14ac:dyDescent="0.2">
      <c r="A92" s="14" t="s">
        <v>76</v>
      </c>
      <c r="B92" s="2">
        <v>194756.33749788062</v>
      </c>
      <c r="C92" s="2">
        <v>-744.96806122350972</v>
      </c>
      <c r="D92" s="2">
        <v>1928</v>
      </c>
      <c r="E92" s="2">
        <v>1770</v>
      </c>
      <c r="F92" s="2">
        <v>158</v>
      </c>
      <c r="G92" s="2">
        <v>-902.96806122350972</v>
      </c>
      <c r="H92" s="10">
        <f>B92/$B$12</f>
        <v>0.81690010653071232</v>
      </c>
    </row>
    <row r="93" spans="1:11" x14ac:dyDescent="0.2">
      <c r="A93" s="14" t="s">
        <v>77</v>
      </c>
      <c r="B93" s="2">
        <v>193025.21678413043</v>
      </c>
      <c r="C93" s="2">
        <v>-1707.5398237562331</v>
      </c>
      <c r="D93" s="2">
        <v>1875</v>
      </c>
      <c r="E93" s="2">
        <v>1730</v>
      </c>
      <c r="F93" s="2">
        <v>145</v>
      </c>
      <c r="G93" s="2">
        <v>-1852.5398237562331</v>
      </c>
      <c r="H93" s="10">
        <f>B93/$B$13</f>
        <v>0.8114394517577368</v>
      </c>
    </row>
    <row r="94" spans="1:11" x14ac:dyDescent="0.2">
      <c r="A94" s="14" t="s">
        <v>78</v>
      </c>
      <c r="B94" s="2">
        <v>194541.66592024153</v>
      </c>
      <c r="C94" s="2">
        <v>1540.523157500691</v>
      </c>
      <c r="D94" s="2">
        <v>1859</v>
      </c>
      <c r="E94" s="2">
        <v>1754</v>
      </c>
      <c r="F94" s="2">
        <v>105</v>
      </c>
      <c r="G94" s="2">
        <v>1435.523157500691</v>
      </c>
      <c r="H94" s="10">
        <f>B94/$B$14</f>
        <v>0.80605620849488924</v>
      </c>
    </row>
    <row r="95" spans="1:11" x14ac:dyDescent="0.2">
      <c r="A95" s="14" t="s">
        <v>79</v>
      </c>
      <c r="B95" s="2">
        <v>194252.8366270187</v>
      </c>
      <c r="C95" s="2">
        <v>-320.32386748312274</v>
      </c>
      <c r="D95" s="2">
        <v>1900</v>
      </c>
      <c r="E95" s="2">
        <v>1742</v>
      </c>
      <c r="F95" s="2">
        <v>158</v>
      </c>
      <c r="G95" s="2">
        <v>-478.32386748312274</v>
      </c>
      <c r="H95" s="10">
        <f>B95/$B$15</f>
        <v>0.80074874222251913</v>
      </c>
    </row>
    <row r="96" spans="1:11" x14ac:dyDescent="0.2">
      <c r="A96" s="14" t="s">
        <v>80</v>
      </c>
      <c r="B96" s="2">
        <v>194846.39814136038</v>
      </c>
      <c r="C96" s="2">
        <v>560.09229878964834</v>
      </c>
      <c r="D96" s="2">
        <v>1833</v>
      </c>
      <c r="E96" s="2">
        <v>1692</v>
      </c>
      <c r="F96" s="2">
        <v>141</v>
      </c>
      <c r="G96" s="2">
        <v>419.09229878964834</v>
      </c>
      <c r="H96" s="10">
        <f>B96/$B$16</f>
        <v>0.79551546411585461</v>
      </c>
    </row>
    <row r="97" spans="1:11" x14ac:dyDescent="0.2">
      <c r="A97" s="15" t="s">
        <v>74</v>
      </c>
      <c r="B97" s="7">
        <v>195780</v>
      </c>
      <c r="C97" s="7">
        <f>B97-B96</f>
        <v>933.60185863962397</v>
      </c>
      <c r="D97" s="7">
        <v>1388</v>
      </c>
      <c r="E97" s="7">
        <v>1257</v>
      </c>
      <c r="F97" s="7">
        <f>D97-E97</f>
        <v>131</v>
      </c>
      <c r="G97" s="7">
        <f>C97-F97</f>
        <v>802.60185863962397</v>
      </c>
      <c r="H97" s="16">
        <f>B97/$B$17</f>
        <v>0.7917037115509471</v>
      </c>
      <c r="J97" s="38"/>
      <c r="K97" s="38"/>
    </row>
    <row r="98" spans="1:11" x14ac:dyDescent="0.2">
      <c r="A98" s="12" t="s">
        <v>95</v>
      </c>
      <c r="H98" s="10"/>
      <c r="J98" s="38"/>
    </row>
    <row r="99" spans="1:11" x14ac:dyDescent="0.2">
      <c r="A99" s="17" t="s">
        <v>96</v>
      </c>
      <c r="B99" s="2">
        <v>7552</v>
      </c>
      <c r="H99" s="10">
        <f>B99/$B$6</f>
        <v>3.2821083373896116E-2</v>
      </c>
    </row>
    <row r="100" spans="1:11" x14ac:dyDescent="0.2">
      <c r="A100" s="14" t="s">
        <v>81</v>
      </c>
      <c r="B100" s="2">
        <v>7541.6508342507686</v>
      </c>
      <c r="C100" s="2">
        <f>B100-B99</f>
        <v>-10.349165749231361</v>
      </c>
      <c r="D100" s="2">
        <v>29</v>
      </c>
      <c r="E100" s="2">
        <v>13</v>
      </c>
      <c r="F100" s="2">
        <f>D100-E100</f>
        <v>16</v>
      </c>
      <c r="G100" s="2">
        <f>C100-F100</f>
        <v>-26.349165749231361</v>
      </c>
      <c r="H100" s="10">
        <f>B100/$B$7</f>
        <v>3.2805903919102736E-2</v>
      </c>
    </row>
    <row r="101" spans="1:11" x14ac:dyDescent="0.2">
      <c r="A101" s="14" t="s">
        <v>82</v>
      </c>
      <c r="B101" s="2">
        <v>7632.313443944935</v>
      </c>
      <c r="C101" s="2">
        <v>90.956539398425775</v>
      </c>
      <c r="D101" s="2">
        <v>101</v>
      </c>
      <c r="E101" s="2">
        <v>29</v>
      </c>
      <c r="F101" s="2">
        <v>72</v>
      </c>
      <c r="G101" s="2">
        <v>18.956539398425775</v>
      </c>
      <c r="H101" s="10">
        <f>B101/$B$8</f>
        <v>3.2745747963964573E-2</v>
      </c>
    </row>
    <row r="102" spans="1:11" x14ac:dyDescent="0.2">
      <c r="A102" s="14" t="s">
        <v>83</v>
      </c>
      <c r="B102" s="2">
        <v>7703.1564559655471</v>
      </c>
      <c r="C102" s="2">
        <v>71.168572801479058</v>
      </c>
      <c r="D102" s="2">
        <v>100</v>
      </c>
      <c r="E102" s="2">
        <v>27</v>
      </c>
      <c r="F102" s="2">
        <v>73</v>
      </c>
      <c r="G102" s="2">
        <v>-1.8314271985209416</v>
      </c>
      <c r="H102" s="10">
        <f>B102/$B$9</f>
        <v>3.2686476127287319E-2</v>
      </c>
    </row>
    <row r="103" spans="1:11" x14ac:dyDescent="0.2">
      <c r="A103" s="14" t="s">
        <v>84</v>
      </c>
      <c r="B103" s="2">
        <v>7733.0481357012477</v>
      </c>
      <c r="C103" s="2">
        <v>28.649944085263996</v>
      </c>
      <c r="D103" s="2">
        <v>87</v>
      </c>
      <c r="E103" s="2">
        <v>37</v>
      </c>
      <c r="F103" s="2">
        <v>50</v>
      </c>
      <c r="G103" s="2">
        <v>-21.350055914736004</v>
      </c>
      <c r="H103" s="10">
        <f>B103/$B$10</f>
        <v>3.2628069060282212E-2</v>
      </c>
    </row>
    <row r="104" spans="1:11" x14ac:dyDescent="0.2">
      <c r="A104" s="14" t="s">
        <v>75</v>
      </c>
      <c r="B104" s="2">
        <v>7741.8468930380222</v>
      </c>
      <c r="C104" s="2">
        <v>9.1573782910099908</v>
      </c>
      <c r="D104" s="2">
        <v>85</v>
      </c>
      <c r="E104" s="2">
        <v>37</v>
      </c>
      <c r="F104" s="2">
        <v>48</v>
      </c>
      <c r="G104" s="2">
        <v>-38.842621708990009</v>
      </c>
      <c r="H104" s="10">
        <f>B104/$B$11</f>
        <v>3.2570507974665104E-2</v>
      </c>
    </row>
    <row r="105" spans="1:11" x14ac:dyDescent="0.2">
      <c r="A105" s="14" t="s">
        <v>76</v>
      </c>
      <c r="B105" s="2">
        <v>7751.576493977077</v>
      </c>
      <c r="C105" s="2">
        <v>9.2741244275794088</v>
      </c>
      <c r="D105" s="2">
        <v>87</v>
      </c>
      <c r="E105" s="2">
        <v>47</v>
      </c>
      <c r="F105" s="2">
        <v>40</v>
      </c>
      <c r="G105" s="2">
        <v>-30.725875572420591</v>
      </c>
      <c r="H105" s="10">
        <f>B105/$B$12</f>
        <v>3.2513774622506181E-2</v>
      </c>
    </row>
    <row r="106" spans="1:11" x14ac:dyDescent="0.2">
      <c r="A106" s="14" t="s">
        <v>77</v>
      </c>
      <c r="B106" s="2">
        <v>7721.0736617591583</v>
      </c>
      <c r="C106" s="2">
        <v>-29.561051220777699</v>
      </c>
      <c r="D106" s="2">
        <v>69</v>
      </c>
      <c r="E106" s="2">
        <v>39</v>
      </c>
      <c r="F106" s="2">
        <v>30</v>
      </c>
      <c r="G106" s="2">
        <v>-59.561051220777699</v>
      </c>
      <c r="H106" s="10">
        <f>B106/$B$13</f>
        <v>3.2457851276942819E-2</v>
      </c>
    </row>
    <row r="107" spans="1:11" x14ac:dyDescent="0.2">
      <c r="A107" s="14" t="s">
        <v>78</v>
      </c>
      <c r="B107" s="2">
        <v>7820.3966442545388</v>
      </c>
      <c r="C107" s="2">
        <v>100.29396150552657</v>
      </c>
      <c r="D107" s="2">
        <v>63</v>
      </c>
      <c r="E107" s="2">
        <v>45</v>
      </c>
      <c r="F107" s="2">
        <v>18</v>
      </c>
      <c r="G107" s="2">
        <v>82.293961505526568</v>
      </c>
      <c r="H107" s="10">
        <f>B107/$B$14</f>
        <v>3.2402720713712606E-2</v>
      </c>
    </row>
    <row r="108" spans="1:11" x14ac:dyDescent="0.2">
      <c r="A108" s="14" t="s">
        <v>79</v>
      </c>
      <c r="B108" s="2">
        <v>7847.3578065068023</v>
      </c>
      <c r="C108" s="2">
        <v>25.696858244707073</v>
      </c>
      <c r="D108" s="2">
        <v>57</v>
      </c>
      <c r="E108" s="2">
        <v>38</v>
      </c>
      <c r="F108" s="2">
        <v>19</v>
      </c>
      <c r="G108" s="2">
        <v>6.696858244707073</v>
      </c>
      <c r="H108" s="10">
        <f>B108/$B$15</f>
        <v>3.2348366193466323E-2</v>
      </c>
    </row>
    <row r="109" spans="1:11" x14ac:dyDescent="0.2">
      <c r="A109" s="14" t="s">
        <v>80</v>
      </c>
      <c r="B109" s="2">
        <v>7909.9906647518264</v>
      </c>
      <c r="C109" s="2">
        <v>61.275888302106978</v>
      </c>
      <c r="D109" s="2">
        <v>53</v>
      </c>
      <c r="E109" s="2">
        <v>38</v>
      </c>
      <c r="F109" s="2">
        <v>15</v>
      </c>
      <c r="G109" s="2">
        <v>46.275888302106978</v>
      </c>
      <c r="H109" s="10">
        <f>B109/$B$16</f>
        <v>3.2294771444822526E-2</v>
      </c>
    </row>
    <row r="110" spans="1:11" x14ac:dyDescent="0.2">
      <c r="A110" s="15" t="s">
        <v>74</v>
      </c>
      <c r="B110" s="7">
        <v>7968</v>
      </c>
      <c r="C110" s="7">
        <f>B110-B109</f>
        <v>58.009335248173556</v>
      </c>
      <c r="D110" s="7">
        <v>43</v>
      </c>
      <c r="E110" s="7">
        <v>29</v>
      </c>
      <c r="F110" s="7">
        <f>D110-E110</f>
        <v>14</v>
      </c>
      <c r="G110" s="7">
        <f>C110-F110</f>
        <v>44.009335248173556</v>
      </c>
      <c r="H110" s="16">
        <f>B110/$B$17</f>
        <v>3.2221346274583444E-2</v>
      </c>
      <c r="I110" s="38"/>
      <c r="K110" s="38"/>
    </row>
    <row r="111" spans="1:11" x14ac:dyDescent="0.2">
      <c r="A111" s="23"/>
      <c r="B111" s="24"/>
      <c r="C111" s="24"/>
      <c r="D111" s="24"/>
      <c r="E111" s="24"/>
      <c r="F111" s="24"/>
      <c r="G111" s="24"/>
      <c r="H111" s="22"/>
    </row>
    <row r="112" spans="1:11" x14ac:dyDescent="0.2">
      <c r="A112" s="1"/>
    </row>
    <row r="113" spans="1:11" x14ac:dyDescent="0.2">
      <c r="A113" s="12" t="s">
        <v>98</v>
      </c>
      <c r="H113" s="10"/>
    </row>
    <row r="114" spans="1:11" x14ac:dyDescent="0.2">
      <c r="A114" s="9" t="s">
        <v>97</v>
      </c>
      <c r="B114" s="2">
        <v>661</v>
      </c>
      <c r="H114" s="10">
        <f>B114/$B$6</f>
        <v>2.8727139976357694E-3</v>
      </c>
    </row>
    <row r="115" spans="1:11" x14ac:dyDescent="0.2">
      <c r="A115" s="14" t="s">
        <v>81</v>
      </c>
      <c r="B115" s="2">
        <v>689.88361752829064</v>
      </c>
      <c r="C115" s="2">
        <f>B115-B114</f>
        <v>28.883617528290642</v>
      </c>
      <c r="D115" s="2">
        <v>3</v>
      </c>
      <c r="E115" s="2">
        <v>0</v>
      </c>
      <c r="F115" s="2">
        <f>D115-E115</f>
        <v>3</v>
      </c>
      <c r="G115" s="2">
        <f>C115-F115</f>
        <v>25.883617528290642</v>
      </c>
      <c r="H115" s="10">
        <f>B115/$B$7</f>
        <v>3.0009683780652702E-3</v>
      </c>
    </row>
    <row r="116" spans="1:11" x14ac:dyDescent="0.2">
      <c r="A116" s="14" t="s">
        <v>82</v>
      </c>
      <c r="B116" s="2">
        <v>817.92631285545815</v>
      </c>
      <c r="C116" s="2">
        <v>128.08088598730592</v>
      </c>
      <c r="D116" s="2">
        <v>6</v>
      </c>
      <c r="E116" s="2">
        <v>0</v>
      </c>
      <c r="F116" s="2">
        <v>6</v>
      </c>
      <c r="G116" s="2">
        <v>122.08088598730592</v>
      </c>
      <c r="H116" s="10">
        <f>B116/$B$8</f>
        <v>3.5092385933269471E-3</v>
      </c>
    </row>
    <row r="117" spans="1:11" x14ac:dyDescent="0.2">
      <c r="A117" s="14" t="s">
        <v>83</v>
      </c>
      <c r="B117" s="2">
        <v>945.03780206239287</v>
      </c>
      <c r="C117" s="2">
        <v>127.16260719651393</v>
      </c>
      <c r="D117" s="2">
        <v>6</v>
      </c>
      <c r="E117" s="2">
        <v>0</v>
      </c>
      <c r="F117" s="2">
        <v>6</v>
      </c>
      <c r="G117" s="2">
        <v>121.16260719651393</v>
      </c>
      <c r="H117" s="10">
        <f>B117/$B$9</f>
        <v>4.0100387072593349E-3</v>
      </c>
    </row>
    <row r="118" spans="1:11" x14ac:dyDescent="0.2">
      <c r="A118" s="14" t="s">
        <v>84</v>
      </c>
      <c r="B118" s="2">
        <v>1067.3641530234622</v>
      </c>
      <c r="C118" s="2">
        <v>122.17100852922579</v>
      </c>
      <c r="D118" s="2">
        <v>6</v>
      </c>
      <c r="E118" s="2">
        <v>1</v>
      </c>
      <c r="F118" s="2">
        <v>5</v>
      </c>
      <c r="G118" s="2">
        <v>117.17100852922579</v>
      </c>
      <c r="H118" s="10">
        <f>B118/$B$10</f>
        <v>4.5035322018154057E-3</v>
      </c>
    </row>
    <row r="119" spans="1:11" x14ac:dyDescent="0.2">
      <c r="A119" s="14" t="s">
        <v>75</v>
      </c>
      <c r="B119" s="2">
        <v>1186.0690091683471</v>
      </c>
      <c r="C119" s="2">
        <v>118.75682672721155</v>
      </c>
      <c r="D119" s="2">
        <v>7</v>
      </c>
      <c r="E119" s="2">
        <v>1</v>
      </c>
      <c r="F119" s="2">
        <v>6</v>
      </c>
      <c r="G119" s="2">
        <v>112.75682672721155</v>
      </c>
      <c r="H119" s="10">
        <f>B119/$B$11</f>
        <v>4.9898778231277354E-3</v>
      </c>
    </row>
    <row r="120" spans="1:11" x14ac:dyDescent="0.2">
      <c r="A120" s="14" t="s">
        <v>76</v>
      </c>
      <c r="B120" s="2">
        <v>1303.9135958878965</v>
      </c>
      <c r="C120" s="2">
        <v>117.77041426266783</v>
      </c>
      <c r="D120" s="2">
        <v>5</v>
      </c>
      <c r="E120" s="2">
        <v>0</v>
      </c>
      <c r="F120" s="2">
        <v>5</v>
      </c>
      <c r="G120" s="2">
        <v>112.77041426266783</v>
      </c>
      <c r="H120" s="10">
        <f>B120/$B$12</f>
        <v>5.4692297517622921E-3</v>
      </c>
    </row>
    <row r="121" spans="1:11" x14ac:dyDescent="0.2">
      <c r="A121" s="14" t="s">
        <v>77</v>
      </c>
      <c r="B121" s="2">
        <v>1413.4205796999236</v>
      </c>
      <c r="C121" s="2">
        <v>109.67504163510648</v>
      </c>
      <c r="D121" s="2">
        <v>4</v>
      </c>
      <c r="E121" s="2">
        <v>0</v>
      </c>
      <c r="F121" s="2">
        <v>4</v>
      </c>
      <c r="G121" s="2">
        <v>105.67504163510648</v>
      </c>
      <c r="H121" s="10">
        <f>B121/$B$13</f>
        <v>5.9417377656798536E-3</v>
      </c>
    </row>
    <row r="122" spans="1:11" x14ac:dyDescent="0.2">
      <c r="A122" s="14" t="s">
        <v>78</v>
      </c>
      <c r="B122" s="2">
        <v>1546.4615640890133</v>
      </c>
      <c r="C122" s="2">
        <v>133.24252700358966</v>
      </c>
      <c r="D122" s="2">
        <v>3</v>
      </c>
      <c r="E122" s="2">
        <v>0</v>
      </c>
      <c r="F122" s="2">
        <v>3</v>
      </c>
      <c r="G122" s="2">
        <v>130.24252700358966</v>
      </c>
      <c r="H122" s="10">
        <f>B122/$B$14</f>
        <v>6.4075473962668869E-3</v>
      </c>
    </row>
    <row r="123" spans="1:11" x14ac:dyDescent="0.2">
      <c r="A123" s="14" t="s">
        <v>79</v>
      </c>
      <c r="B123" s="2">
        <v>1665.8101640679315</v>
      </c>
      <c r="C123" s="2">
        <v>119.10375740996051</v>
      </c>
      <c r="D123" s="2">
        <v>10</v>
      </c>
      <c r="E123" s="2">
        <v>1</v>
      </c>
      <c r="F123" s="2">
        <v>9</v>
      </c>
      <c r="G123" s="2">
        <v>110.10375740996051</v>
      </c>
      <c r="H123" s="10">
        <f>B123/$B$15</f>
        <v>6.8668000777773576E-3</v>
      </c>
    </row>
    <row r="124" spans="1:11" x14ac:dyDescent="0.2">
      <c r="A124" s="14" t="s">
        <v>80</v>
      </c>
      <c r="B124" s="2">
        <v>1792.8051014773635</v>
      </c>
      <c r="C124" s="2">
        <v>126.69249397657086</v>
      </c>
      <c r="D124" s="2">
        <v>4</v>
      </c>
      <c r="E124" s="2">
        <v>3</v>
      </c>
      <c r="F124" s="2">
        <v>1</v>
      </c>
      <c r="G124" s="2">
        <v>125.69249397657086</v>
      </c>
      <c r="H124" s="10">
        <f>B124/$B$16</f>
        <v>7.3196332905077896E-3</v>
      </c>
    </row>
    <row r="125" spans="1:11" x14ac:dyDescent="0.2">
      <c r="A125" s="15" t="s">
        <v>74</v>
      </c>
      <c r="B125" s="7">
        <v>1892</v>
      </c>
      <c r="C125" s="7">
        <f>B125-B124</f>
        <v>99.194898522636549</v>
      </c>
      <c r="D125" s="7">
        <v>2</v>
      </c>
      <c r="E125" s="7">
        <v>3</v>
      </c>
      <c r="F125" s="7">
        <f>D125-E125</f>
        <v>-1</v>
      </c>
      <c r="G125" s="7">
        <f>C125-F125</f>
        <v>100.19489852263655</v>
      </c>
      <c r="H125" s="16">
        <f>B125/$B$17</f>
        <v>7.6509522027499843E-3</v>
      </c>
      <c r="J125" s="38"/>
      <c r="K125" s="38"/>
    </row>
    <row r="126" spans="1:11" x14ac:dyDescent="0.2">
      <c r="A126" s="12" t="s">
        <v>99</v>
      </c>
      <c r="H126" s="10"/>
    </row>
    <row r="127" spans="1:11" x14ac:dyDescent="0.2">
      <c r="A127" s="9" t="s">
        <v>100</v>
      </c>
      <c r="B127" s="2">
        <v>9084</v>
      </c>
      <c r="H127" s="10">
        <f>B127/$B$6</f>
        <v>3.9479173910020163E-2</v>
      </c>
      <c r="I127" s="38"/>
    </row>
    <row r="128" spans="1:11" x14ac:dyDescent="0.2">
      <c r="A128" s="14" t="s">
        <v>81</v>
      </c>
      <c r="B128" s="2">
        <v>9189.6028124764252</v>
      </c>
      <c r="C128" s="2">
        <f>B128-B127</f>
        <v>105.60281247642524</v>
      </c>
      <c r="D128" s="2">
        <v>44</v>
      </c>
      <c r="E128" s="2">
        <v>7</v>
      </c>
      <c r="F128" s="2">
        <f>D128-E128</f>
        <v>37</v>
      </c>
      <c r="G128" s="2">
        <f>C128-F128</f>
        <v>68.602812476425242</v>
      </c>
      <c r="H128" s="10">
        <f>B128/$B$7</f>
        <v>3.9974434450301355E-2</v>
      </c>
    </row>
    <row r="129" spans="1:12" x14ac:dyDescent="0.2">
      <c r="A129" s="14" t="s">
        <v>82</v>
      </c>
      <c r="B129" s="2">
        <v>9774.6258021762224</v>
      </c>
      <c r="C129" s="2">
        <v>585.42593923438108</v>
      </c>
      <c r="D129" s="2">
        <v>154</v>
      </c>
      <c r="E129" s="2">
        <v>26</v>
      </c>
      <c r="F129" s="2">
        <v>128</v>
      </c>
      <c r="G129" s="2">
        <v>457.42593923438108</v>
      </c>
      <c r="H129" s="10">
        <f>B129/$B$8</f>
        <v>4.1937144656193304E-2</v>
      </c>
    </row>
    <row r="130" spans="1:12" x14ac:dyDescent="0.2">
      <c r="A130" s="14" t="s">
        <v>83</v>
      </c>
      <c r="B130" s="2">
        <v>10338.992878726351</v>
      </c>
      <c r="C130" s="2">
        <v>564.84833164614793</v>
      </c>
      <c r="D130" s="2">
        <v>181</v>
      </c>
      <c r="E130" s="2">
        <v>25</v>
      </c>
      <c r="F130" s="2">
        <v>156</v>
      </c>
      <c r="G130" s="2">
        <v>408.84833164614793</v>
      </c>
      <c r="H130" s="10">
        <f>B130/$B$9</f>
        <v>4.3871008701759896E-2</v>
      </c>
    </row>
    <row r="131" spans="1:12" x14ac:dyDescent="0.2">
      <c r="A131" s="14" t="s">
        <v>84</v>
      </c>
      <c r="B131" s="2">
        <v>10849.342577632786</v>
      </c>
      <c r="C131" s="2">
        <v>508.6711666806932</v>
      </c>
      <c r="D131" s="2">
        <v>157</v>
      </c>
      <c r="E131" s="2">
        <v>34</v>
      </c>
      <c r="F131" s="2">
        <v>123</v>
      </c>
      <c r="G131" s="2">
        <v>385.6711666806932</v>
      </c>
      <c r="H131" s="10">
        <f>B131/$B$10</f>
        <v>4.5776657880529543E-2</v>
      </c>
    </row>
    <row r="132" spans="1:12" x14ac:dyDescent="0.2">
      <c r="A132" s="14" t="s">
        <v>75</v>
      </c>
      <c r="B132" s="2">
        <v>11327.285152140674</v>
      </c>
      <c r="C132" s="2">
        <v>478.45550798116346</v>
      </c>
      <c r="D132" s="2">
        <v>183</v>
      </c>
      <c r="E132" s="2">
        <v>37</v>
      </c>
      <c r="F132" s="2">
        <v>146</v>
      </c>
      <c r="G132" s="2">
        <v>332.45550798116346</v>
      </c>
      <c r="H132" s="10">
        <f>B132/$B$11</f>
        <v>4.765470519842939E-2</v>
      </c>
    </row>
    <row r="133" spans="1:12" x14ac:dyDescent="0.2">
      <c r="A133" s="14" t="s">
        <v>76</v>
      </c>
      <c r="B133" s="2">
        <v>11802.615405559192</v>
      </c>
      <c r="C133" s="2">
        <v>474.64642817824461</v>
      </c>
      <c r="D133" s="2">
        <v>180</v>
      </c>
      <c r="E133" s="2">
        <v>27</v>
      </c>
      <c r="F133" s="2">
        <v>153</v>
      </c>
      <c r="G133" s="2">
        <v>321.64642817824461</v>
      </c>
      <c r="H133" s="10">
        <f>B133/$B$12</f>
        <v>4.9505746031228648E-2</v>
      </c>
    </row>
    <row r="134" spans="1:12" x14ac:dyDescent="0.2">
      <c r="A134" s="14" t="s">
        <v>77</v>
      </c>
      <c r="B134" s="2">
        <v>12210.465740359186</v>
      </c>
      <c r="C134" s="2">
        <v>409.322493689353</v>
      </c>
      <c r="D134" s="2">
        <v>164</v>
      </c>
      <c r="E134" s="2">
        <v>27</v>
      </c>
      <c r="F134" s="2">
        <v>137</v>
      </c>
      <c r="G134" s="2">
        <v>272.322493689353</v>
      </c>
      <c r="H134" s="10">
        <f>B134/$B$13</f>
        <v>5.1330358753822039E-2</v>
      </c>
      <c r="I134" s="38"/>
    </row>
    <row r="135" spans="1:12" x14ac:dyDescent="0.2">
      <c r="A135" s="14" t="s">
        <v>78</v>
      </c>
      <c r="B135" s="2">
        <v>12822.709574472859</v>
      </c>
      <c r="C135" s="2">
        <v>613.87368220573262</v>
      </c>
      <c r="D135" s="2">
        <v>154</v>
      </c>
      <c r="E135" s="2">
        <v>32</v>
      </c>
      <c r="F135" s="2">
        <v>122</v>
      </c>
      <c r="G135" s="2">
        <v>491.87368220573262</v>
      </c>
      <c r="H135" s="10">
        <f>B135/$B$14</f>
        <v>5.3129105342750602E-2</v>
      </c>
    </row>
    <row r="136" spans="1:12" x14ac:dyDescent="0.2">
      <c r="A136" s="14" t="s">
        <v>79</v>
      </c>
      <c r="B136" s="2">
        <v>13318.750324013899</v>
      </c>
      <c r="C136" s="2">
        <v>493.98822212539017</v>
      </c>
      <c r="D136" s="2">
        <v>160</v>
      </c>
      <c r="E136" s="2">
        <v>40</v>
      </c>
      <c r="F136" s="2">
        <v>120</v>
      </c>
      <c r="G136" s="2">
        <v>373.98822212539017</v>
      </c>
      <c r="H136" s="10">
        <f>B136/$B$15</f>
        <v>5.4902531953278585E-2</v>
      </c>
    </row>
    <row r="137" spans="1:12" x14ac:dyDescent="0.2">
      <c r="A137" s="14" t="s">
        <v>80</v>
      </c>
      <c r="B137" s="2">
        <v>13875.62759001278</v>
      </c>
      <c r="C137" s="2">
        <v>554.51715189375682</v>
      </c>
      <c r="D137" s="2">
        <v>193</v>
      </c>
      <c r="E137" s="2">
        <v>33</v>
      </c>
      <c r="F137" s="2">
        <v>160</v>
      </c>
      <c r="G137" s="2">
        <v>394.51715189375682</v>
      </c>
      <c r="H137" s="10">
        <f>B137/$B$16</f>
        <v>5.6651169472270883E-2</v>
      </c>
    </row>
    <row r="138" spans="1:12" ht="12" thickBot="1" x14ac:dyDescent="0.25">
      <c r="A138" s="11" t="s">
        <v>74</v>
      </c>
      <c r="B138" s="5">
        <v>14335</v>
      </c>
      <c r="C138" s="5">
        <f>B138-B137</f>
        <v>459.37240998721973</v>
      </c>
      <c r="D138" s="5">
        <v>135</v>
      </c>
      <c r="E138" s="5">
        <v>39</v>
      </c>
      <c r="F138" s="5">
        <f>D138-E138</f>
        <v>96</v>
      </c>
      <c r="G138" s="5">
        <f>C138-F138</f>
        <v>363.37240998721973</v>
      </c>
      <c r="H138" s="8">
        <f>B138/$B$17</f>
        <v>5.7968498851173902E-2</v>
      </c>
      <c r="I138" s="39"/>
      <c r="J138" s="38"/>
      <c r="L138" s="38"/>
    </row>
  </sheetData>
  <mergeCells count="1">
    <mergeCell ref="A1:H2"/>
  </mergeCells>
  <phoneticPr fontId="0" type="noConversion"/>
  <pageMargins left="0.75" right="0.75" top="1" bottom="1" header="0.5" footer="0.5"/>
  <pageSetup orientation="portrait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8"/>
  <sheetViews>
    <sheetView workbookViewId="0">
      <selection activeCell="L1" sqref="L1:L65536"/>
    </sheetView>
  </sheetViews>
  <sheetFormatPr defaultRowHeight="11.25" x14ac:dyDescent="0.2"/>
  <cols>
    <col min="1" max="1" width="25.7109375" style="2" customWidth="1"/>
    <col min="2" max="3" width="9.7109375" style="2" customWidth="1"/>
    <col min="4" max="5" width="8.42578125" style="2" customWidth="1"/>
    <col min="6" max="7" width="9.7109375" style="2" customWidth="1"/>
    <col min="8" max="8" width="7.7109375" style="6" customWidth="1"/>
    <col min="9" max="16384" width="9.140625" style="2"/>
  </cols>
  <sheetData>
    <row r="1" spans="1:8" ht="12.75" customHeight="1" x14ac:dyDescent="0.2">
      <c r="A1" s="40" t="s">
        <v>87</v>
      </c>
      <c r="B1" s="41"/>
      <c r="C1" s="41"/>
      <c r="D1" s="41"/>
      <c r="E1" s="41"/>
      <c r="F1" s="41"/>
      <c r="G1" s="41"/>
      <c r="H1" s="42"/>
    </row>
    <row r="2" spans="1:8" ht="12.75" customHeight="1" thickBot="1" x14ac:dyDescent="0.25">
      <c r="A2" s="43"/>
      <c r="B2" s="44"/>
      <c r="C2" s="44"/>
      <c r="D2" s="44"/>
      <c r="E2" s="44"/>
      <c r="F2" s="44"/>
      <c r="G2" s="44"/>
      <c r="H2" s="45"/>
    </row>
    <row r="3" spans="1:8" x14ac:dyDescent="0.2">
      <c r="A3" s="9" t="s">
        <v>26</v>
      </c>
      <c r="C3" s="1" t="s">
        <v>62</v>
      </c>
      <c r="D3" s="3"/>
      <c r="E3" s="3"/>
      <c r="F3" s="1" t="s">
        <v>66</v>
      </c>
      <c r="G3" s="3" t="s">
        <v>68</v>
      </c>
      <c r="H3" s="19" t="s">
        <v>71</v>
      </c>
    </row>
    <row r="4" spans="1:8" ht="12" thickBot="1" x14ac:dyDescent="0.25">
      <c r="A4" s="18" t="s">
        <v>88</v>
      </c>
      <c r="B4" s="5" t="s">
        <v>64</v>
      </c>
      <c r="C4" s="4" t="s">
        <v>63</v>
      </c>
      <c r="D4" s="4" t="s">
        <v>65</v>
      </c>
      <c r="E4" s="4" t="s">
        <v>70</v>
      </c>
      <c r="F4" s="4" t="s">
        <v>67</v>
      </c>
      <c r="G4" s="5" t="s">
        <v>69</v>
      </c>
      <c r="H4" s="20" t="s">
        <v>72</v>
      </c>
    </row>
    <row r="5" spans="1:8" x14ac:dyDescent="0.2">
      <c r="A5" s="12" t="s">
        <v>2</v>
      </c>
      <c r="H5" s="10"/>
    </row>
    <row r="6" spans="1:8" x14ac:dyDescent="0.2">
      <c r="A6" s="13" t="s">
        <v>73</v>
      </c>
      <c r="B6" s="2">
        <f t="shared" ref="B6:B17" si="0">B32+B45+B60+B73+B86+B99+B114+B127</f>
        <v>14302</v>
      </c>
      <c r="H6" s="10"/>
    </row>
    <row r="7" spans="1:8" x14ac:dyDescent="0.2">
      <c r="A7" s="14" t="s">
        <v>81</v>
      </c>
      <c r="B7" s="2">
        <f t="shared" si="0"/>
        <v>14422</v>
      </c>
      <c r="C7" s="2">
        <f t="shared" ref="C7:G17" si="1">C33+C46+C61+C74+C87+C100+C115+C128</f>
        <v>119.99999999999869</v>
      </c>
      <c r="D7" s="2">
        <f t="shared" si="1"/>
        <v>43</v>
      </c>
      <c r="E7" s="2">
        <f t="shared" si="1"/>
        <v>27</v>
      </c>
      <c r="F7" s="2">
        <f t="shared" si="1"/>
        <v>16</v>
      </c>
      <c r="G7" s="2">
        <f t="shared" si="1"/>
        <v>103.99999999999869</v>
      </c>
      <c r="H7" s="10"/>
    </row>
    <row r="8" spans="1:8" x14ac:dyDescent="0.2">
      <c r="A8" s="14" t="s">
        <v>82</v>
      </c>
      <c r="B8" s="2">
        <f t="shared" si="0"/>
        <v>15026</v>
      </c>
      <c r="C8" s="2">
        <f t="shared" si="1"/>
        <v>650.00000000000148</v>
      </c>
      <c r="D8" s="2">
        <f t="shared" si="1"/>
        <v>198</v>
      </c>
      <c r="E8" s="2">
        <f t="shared" si="1"/>
        <v>148</v>
      </c>
      <c r="F8" s="2">
        <f t="shared" si="1"/>
        <v>50</v>
      </c>
      <c r="G8" s="2">
        <f t="shared" si="1"/>
        <v>600.00000000000148</v>
      </c>
      <c r="H8" s="10"/>
    </row>
    <row r="9" spans="1:8" x14ac:dyDescent="0.2">
      <c r="A9" s="14" t="s">
        <v>83</v>
      </c>
      <c r="B9" s="2">
        <f t="shared" si="0"/>
        <v>15620.000000000002</v>
      </c>
      <c r="C9" s="2">
        <f t="shared" si="1"/>
        <v>549.99999999999909</v>
      </c>
      <c r="D9" s="2">
        <f t="shared" si="1"/>
        <v>180</v>
      </c>
      <c r="E9" s="2">
        <f t="shared" si="1"/>
        <v>132</v>
      </c>
      <c r="F9" s="2">
        <f t="shared" si="1"/>
        <v>48</v>
      </c>
      <c r="G9" s="2">
        <f t="shared" si="1"/>
        <v>501.99999999999909</v>
      </c>
      <c r="H9" s="10"/>
    </row>
    <row r="10" spans="1:8" x14ac:dyDescent="0.2">
      <c r="A10" s="14" t="s">
        <v>84</v>
      </c>
      <c r="B10" s="2">
        <f t="shared" si="0"/>
        <v>16060.999999999998</v>
      </c>
      <c r="C10" s="2">
        <f t="shared" si="1"/>
        <v>449.99999999999511</v>
      </c>
      <c r="D10" s="2">
        <f t="shared" si="1"/>
        <v>171</v>
      </c>
      <c r="E10" s="2">
        <f t="shared" si="1"/>
        <v>136</v>
      </c>
      <c r="F10" s="2">
        <f t="shared" si="1"/>
        <v>35</v>
      </c>
      <c r="G10" s="2">
        <f t="shared" si="1"/>
        <v>414.99999999999511</v>
      </c>
      <c r="H10" s="10"/>
    </row>
    <row r="11" spans="1:8" x14ac:dyDescent="0.2">
      <c r="A11" s="14" t="s">
        <v>75</v>
      </c>
      <c r="B11" s="2">
        <f t="shared" si="0"/>
        <v>16318.000000000004</v>
      </c>
      <c r="C11" s="2">
        <f t="shared" si="1"/>
        <v>250.00000000000543</v>
      </c>
      <c r="D11" s="2">
        <f t="shared" si="1"/>
        <v>174</v>
      </c>
      <c r="E11" s="2">
        <f t="shared" si="1"/>
        <v>153</v>
      </c>
      <c r="F11" s="2">
        <f t="shared" si="1"/>
        <v>21</v>
      </c>
      <c r="G11" s="2">
        <f t="shared" si="1"/>
        <v>229.00000000000543</v>
      </c>
      <c r="H11" s="10"/>
    </row>
    <row r="12" spans="1:8" x14ac:dyDescent="0.2">
      <c r="A12" s="14" t="s">
        <v>76</v>
      </c>
      <c r="B12" s="2">
        <f t="shared" si="0"/>
        <v>16449.999999999996</v>
      </c>
      <c r="C12" s="2">
        <f t="shared" si="1"/>
        <v>149.99999999999596</v>
      </c>
      <c r="D12" s="2">
        <f t="shared" si="1"/>
        <v>172</v>
      </c>
      <c r="E12" s="2">
        <f t="shared" si="1"/>
        <v>164</v>
      </c>
      <c r="F12" s="2">
        <f t="shared" si="1"/>
        <v>8</v>
      </c>
      <c r="G12" s="2">
        <f t="shared" si="1"/>
        <v>141.99999999999596</v>
      </c>
      <c r="H12" s="10"/>
    </row>
    <row r="13" spans="1:8" x14ac:dyDescent="0.2">
      <c r="A13" s="14" t="s">
        <v>77</v>
      </c>
      <c r="B13" s="2">
        <f t="shared" si="0"/>
        <v>16574</v>
      </c>
      <c r="C13" s="2">
        <f t="shared" si="1"/>
        <v>100.00000000000166</v>
      </c>
      <c r="D13" s="2">
        <f t="shared" si="1"/>
        <v>143</v>
      </c>
      <c r="E13" s="2">
        <f t="shared" si="1"/>
        <v>164</v>
      </c>
      <c r="F13" s="2">
        <f t="shared" si="1"/>
        <v>-21</v>
      </c>
      <c r="G13" s="2">
        <f t="shared" si="1"/>
        <v>121.00000000000166</v>
      </c>
      <c r="H13" s="10"/>
    </row>
    <row r="14" spans="1:8" x14ac:dyDescent="0.2">
      <c r="A14" s="14" t="s">
        <v>78</v>
      </c>
      <c r="B14" s="2">
        <f t="shared" si="0"/>
        <v>16719</v>
      </c>
      <c r="C14" s="2">
        <f t="shared" si="1"/>
        <v>149.99999999999943</v>
      </c>
      <c r="D14" s="2">
        <f t="shared" si="1"/>
        <v>140</v>
      </c>
      <c r="E14" s="2">
        <f t="shared" si="1"/>
        <v>178</v>
      </c>
      <c r="F14" s="2">
        <f t="shared" si="1"/>
        <v>-38</v>
      </c>
      <c r="G14" s="2">
        <f t="shared" si="1"/>
        <v>187.99999999999943</v>
      </c>
      <c r="H14" s="10"/>
    </row>
    <row r="15" spans="1:8" x14ac:dyDescent="0.2">
      <c r="A15" s="14" t="s">
        <v>79</v>
      </c>
      <c r="B15" s="2">
        <f t="shared" si="0"/>
        <v>16879.000000000004</v>
      </c>
      <c r="C15" s="2">
        <f t="shared" si="1"/>
        <v>200.00000000000097</v>
      </c>
      <c r="D15" s="2">
        <f t="shared" si="1"/>
        <v>147</v>
      </c>
      <c r="E15" s="2">
        <f t="shared" si="1"/>
        <v>144</v>
      </c>
      <c r="F15" s="2">
        <f t="shared" si="1"/>
        <v>3</v>
      </c>
      <c r="G15" s="2">
        <f t="shared" si="1"/>
        <v>197.00000000000097</v>
      </c>
      <c r="H15" s="10"/>
    </row>
    <row r="16" spans="1:8" x14ac:dyDescent="0.2">
      <c r="A16" s="14" t="s">
        <v>80</v>
      </c>
      <c r="B16" s="2">
        <f t="shared" si="0"/>
        <v>16945.000000000004</v>
      </c>
      <c r="C16" s="2">
        <f t="shared" si="1"/>
        <v>50.000000000003276</v>
      </c>
      <c r="D16" s="2">
        <f t="shared" si="1"/>
        <v>127</v>
      </c>
      <c r="E16" s="2">
        <f t="shared" si="1"/>
        <v>183</v>
      </c>
      <c r="F16" s="2">
        <f t="shared" si="1"/>
        <v>-56</v>
      </c>
      <c r="G16" s="2">
        <f t="shared" si="1"/>
        <v>106.00000000000327</v>
      </c>
      <c r="H16" s="10"/>
    </row>
    <row r="17" spans="1:11" x14ac:dyDescent="0.2">
      <c r="A17" s="15" t="s">
        <v>74</v>
      </c>
      <c r="B17" s="7">
        <f t="shared" si="0"/>
        <v>17130.087754224143</v>
      </c>
      <c r="C17" s="7">
        <f t="shared" si="1"/>
        <v>185.08775422414161</v>
      </c>
      <c r="D17" s="7">
        <f t="shared" si="1"/>
        <v>96</v>
      </c>
      <c r="E17" s="7">
        <f t="shared" si="1"/>
        <v>129</v>
      </c>
      <c r="F17" s="7">
        <f t="shared" si="1"/>
        <v>-33</v>
      </c>
      <c r="G17" s="7">
        <f t="shared" si="1"/>
        <v>218.08775422414161</v>
      </c>
      <c r="H17" s="16"/>
    </row>
    <row r="18" spans="1:11" x14ac:dyDescent="0.2">
      <c r="A18" s="12" t="s">
        <v>3</v>
      </c>
      <c r="H18" s="10"/>
    </row>
    <row r="19" spans="1:11" x14ac:dyDescent="0.2">
      <c r="A19" s="13" t="s">
        <v>73</v>
      </c>
      <c r="B19" s="2">
        <f t="shared" ref="B19:B30" si="2">B32+B45+B60+B73</f>
        <v>697</v>
      </c>
      <c r="H19" s="10">
        <f>B19/$B$6</f>
        <v>4.8734442735281776E-2</v>
      </c>
      <c r="K19" s="6"/>
    </row>
    <row r="20" spans="1:11" x14ac:dyDescent="0.2">
      <c r="A20" s="14" t="s">
        <v>81</v>
      </c>
      <c r="B20" s="2">
        <f t="shared" si="2"/>
        <v>714.96706346311896</v>
      </c>
      <c r="C20" s="2">
        <f>B20-B19</f>
        <v>17.967063463118961</v>
      </c>
      <c r="D20" s="2">
        <f t="shared" ref="D20:E30" si="3">D33+D46+D61+D74</f>
        <v>2</v>
      </c>
      <c r="E20" s="2">
        <f t="shared" si="3"/>
        <v>0</v>
      </c>
      <c r="F20" s="2">
        <f>D20-E20</f>
        <v>2</v>
      </c>
      <c r="G20" s="2">
        <f>C20-F20</f>
        <v>15.967063463118961</v>
      </c>
      <c r="H20" s="10">
        <f>B20/$B$7</f>
        <v>4.9574751314874425E-2</v>
      </c>
    </row>
    <row r="21" spans="1:11" x14ac:dyDescent="0.2">
      <c r="A21" s="14" t="s">
        <v>82</v>
      </c>
      <c r="B21" s="2">
        <f t="shared" si="2"/>
        <v>794.19788546390089</v>
      </c>
      <c r="C21" s="2">
        <f t="shared" ref="C21:C30" si="4">B21-B20</f>
        <v>79.230822000781927</v>
      </c>
      <c r="D21" s="2">
        <f t="shared" si="3"/>
        <v>8</v>
      </c>
      <c r="E21" s="2">
        <f t="shared" si="3"/>
        <v>2</v>
      </c>
      <c r="F21" s="2">
        <f t="shared" ref="F21:F30" si="5">D21-E21</f>
        <v>6</v>
      </c>
      <c r="G21" s="2">
        <f t="shared" ref="G21:G30" si="6">C21-F21</f>
        <v>73.230822000781927</v>
      </c>
      <c r="H21" s="10">
        <f>B21/$B$8</f>
        <v>5.2854910519359838E-2</v>
      </c>
    </row>
    <row r="22" spans="1:11" x14ac:dyDescent="0.2">
      <c r="A22" s="14" t="s">
        <v>83</v>
      </c>
      <c r="B22" s="2">
        <f t="shared" si="2"/>
        <v>874.88986749703099</v>
      </c>
      <c r="C22" s="2">
        <f t="shared" si="4"/>
        <v>80.691982033130103</v>
      </c>
      <c r="D22" s="2">
        <f t="shared" si="3"/>
        <v>10</v>
      </c>
      <c r="E22" s="2">
        <f t="shared" si="3"/>
        <v>4</v>
      </c>
      <c r="F22" s="2">
        <f t="shared" si="5"/>
        <v>6</v>
      </c>
      <c r="G22" s="2">
        <f t="shared" si="6"/>
        <v>74.691982033130103</v>
      </c>
      <c r="H22" s="10">
        <f>B22/$B$9</f>
        <v>5.6010874999809918E-2</v>
      </c>
    </row>
    <row r="23" spans="1:11" x14ac:dyDescent="0.2">
      <c r="A23" s="14" t="s">
        <v>84</v>
      </c>
      <c r="B23" s="2">
        <f t="shared" si="2"/>
        <v>948.39509837177047</v>
      </c>
      <c r="C23" s="2">
        <f t="shared" si="4"/>
        <v>73.505230874739482</v>
      </c>
      <c r="D23" s="2">
        <f t="shared" si="3"/>
        <v>14</v>
      </c>
      <c r="E23" s="2">
        <f t="shared" si="3"/>
        <v>1</v>
      </c>
      <c r="F23" s="2">
        <f t="shared" si="5"/>
        <v>13</v>
      </c>
      <c r="G23" s="2">
        <f t="shared" si="6"/>
        <v>60.505230874739482</v>
      </c>
      <c r="H23" s="10">
        <f>B23/$B$10</f>
        <v>5.9049567173387121E-2</v>
      </c>
    </row>
    <row r="24" spans="1:11" x14ac:dyDescent="0.2">
      <c r="A24" s="14" t="s">
        <v>75</v>
      </c>
      <c r="B24" s="2">
        <f t="shared" si="2"/>
        <v>1011.3472847033033</v>
      </c>
      <c r="C24" s="2">
        <f t="shared" si="4"/>
        <v>62.952186331532857</v>
      </c>
      <c r="D24" s="2">
        <f t="shared" si="3"/>
        <v>15</v>
      </c>
      <c r="E24" s="2">
        <f t="shared" si="3"/>
        <v>3</v>
      </c>
      <c r="F24" s="2">
        <f t="shared" si="5"/>
        <v>12</v>
      </c>
      <c r="G24" s="2">
        <f t="shared" si="6"/>
        <v>50.952186331532857</v>
      </c>
      <c r="H24" s="10">
        <f>B24/$B$11</f>
        <v>6.1977404381866844E-2</v>
      </c>
    </row>
    <row r="25" spans="1:11" x14ac:dyDescent="0.2">
      <c r="A25" s="14" t="s">
        <v>76</v>
      </c>
      <c r="B25" s="2">
        <f t="shared" si="2"/>
        <v>1065.9656609511464</v>
      </c>
      <c r="C25" s="2">
        <f t="shared" si="4"/>
        <v>54.618376247843116</v>
      </c>
      <c r="D25" s="2">
        <f t="shared" si="3"/>
        <v>15</v>
      </c>
      <c r="E25" s="2">
        <f t="shared" si="3"/>
        <v>5</v>
      </c>
      <c r="F25" s="2">
        <f t="shared" si="5"/>
        <v>10</v>
      </c>
      <c r="G25" s="2">
        <f t="shared" si="6"/>
        <v>44.618376247843116</v>
      </c>
      <c r="H25" s="10">
        <f>B25/$B$12</f>
        <v>6.4800344130768794E-2</v>
      </c>
    </row>
    <row r="26" spans="1:11" x14ac:dyDescent="0.2">
      <c r="A26" s="14" t="s">
        <v>77</v>
      </c>
      <c r="B26" s="2">
        <f t="shared" si="2"/>
        <v>1119.1415255186866</v>
      </c>
      <c r="C26" s="2">
        <f t="shared" si="4"/>
        <v>53.175864567540202</v>
      </c>
      <c r="D26" s="2">
        <f t="shared" si="3"/>
        <v>12</v>
      </c>
      <c r="E26" s="2">
        <f t="shared" si="3"/>
        <v>1</v>
      </c>
      <c r="F26" s="2">
        <f t="shared" si="5"/>
        <v>11</v>
      </c>
      <c r="G26" s="2">
        <f t="shared" si="6"/>
        <v>42.175864567540202</v>
      </c>
      <c r="H26" s="10">
        <f>B26/$B$13</f>
        <v>6.7523924551628256E-2</v>
      </c>
    </row>
    <row r="27" spans="1:11" x14ac:dyDescent="0.2">
      <c r="A27" s="14" t="s">
        <v>78</v>
      </c>
      <c r="B27" s="2">
        <f t="shared" si="2"/>
        <v>1172.8930338296811</v>
      </c>
      <c r="C27" s="2">
        <f t="shared" si="4"/>
        <v>53.751508310994495</v>
      </c>
      <c r="D27" s="2">
        <f t="shared" si="3"/>
        <v>18</v>
      </c>
      <c r="E27" s="2">
        <f t="shared" si="3"/>
        <v>4</v>
      </c>
      <c r="F27" s="2">
        <f t="shared" si="5"/>
        <v>14</v>
      </c>
      <c r="G27" s="2">
        <f t="shared" si="6"/>
        <v>39.751508310994495</v>
      </c>
      <c r="H27" s="10">
        <f>B27/$B$14</f>
        <v>7.0153300665690602E-2</v>
      </c>
    </row>
    <row r="28" spans="1:11" x14ac:dyDescent="0.2">
      <c r="A28" s="14" t="s">
        <v>79</v>
      </c>
      <c r="B28" s="2">
        <f t="shared" si="2"/>
        <v>1226.9898216165348</v>
      </c>
      <c r="C28" s="2">
        <f t="shared" si="4"/>
        <v>54.096787786853611</v>
      </c>
      <c r="D28" s="2">
        <f t="shared" si="3"/>
        <v>12</v>
      </c>
      <c r="E28" s="2">
        <f t="shared" si="3"/>
        <v>5</v>
      </c>
      <c r="F28" s="2">
        <f t="shared" si="5"/>
        <v>7</v>
      </c>
      <c r="G28" s="2">
        <f t="shared" si="6"/>
        <v>47.096787786853611</v>
      </c>
      <c r="H28" s="10">
        <f>B28/$B$15</f>
        <v>7.2693276948666063E-2</v>
      </c>
    </row>
    <row r="29" spans="1:11" x14ac:dyDescent="0.2">
      <c r="A29" s="14" t="s">
        <v>80</v>
      </c>
      <c r="B29" s="2">
        <f t="shared" si="2"/>
        <v>1273.3885641845936</v>
      </c>
      <c r="C29" s="2">
        <f t="shared" si="4"/>
        <v>46.398742568058879</v>
      </c>
      <c r="D29" s="2">
        <f t="shared" si="3"/>
        <v>8</v>
      </c>
      <c r="E29" s="2">
        <f t="shared" si="3"/>
        <v>3</v>
      </c>
      <c r="F29" s="2">
        <f t="shared" si="5"/>
        <v>5</v>
      </c>
      <c r="G29" s="2">
        <f t="shared" si="6"/>
        <v>41.398742568058879</v>
      </c>
      <c r="H29" s="10">
        <f>B29/$B$16</f>
        <v>7.5148336629365209E-2</v>
      </c>
    </row>
    <row r="30" spans="1:11" x14ac:dyDescent="0.2">
      <c r="A30" s="15" t="s">
        <v>74</v>
      </c>
      <c r="B30" s="7">
        <f t="shared" si="2"/>
        <v>1310.0877542241442</v>
      </c>
      <c r="C30" s="7">
        <f t="shared" si="4"/>
        <v>36.699190039550558</v>
      </c>
      <c r="D30" s="7">
        <f t="shared" si="3"/>
        <v>7</v>
      </c>
      <c r="E30" s="7">
        <f t="shared" si="3"/>
        <v>2</v>
      </c>
      <c r="F30" s="7">
        <f t="shared" si="5"/>
        <v>5</v>
      </c>
      <c r="G30" s="7">
        <f t="shared" si="6"/>
        <v>31.699190039550558</v>
      </c>
      <c r="H30" s="16">
        <f>B30/$B$17</f>
        <v>7.6478753233537117E-2</v>
      </c>
      <c r="I30" s="38"/>
      <c r="K30" s="39"/>
    </row>
    <row r="31" spans="1:11" x14ac:dyDescent="0.2">
      <c r="A31" s="12" t="s">
        <v>4</v>
      </c>
      <c r="H31" s="10"/>
    </row>
    <row r="32" spans="1:11" x14ac:dyDescent="0.2">
      <c r="A32" s="13" t="s">
        <v>73</v>
      </c>
      <c r="B32" s="2">
        <v>610</v>
      </c>
      <c r="H32" s="10">
        <f>B32/$B$6</f>
        <v>4.265137742973011E-2</v>
      </c>
    </row>
    <row r="33" spans="1:8" x14ac:dyDescent="0.2">
      <c r="A33" s="14" t="s">
        <v>81</v>
      </c>
      <c r="B33" s="2">
        <v>626.31152998973653</v>
      </c>
      <c r="C33" s="2">
        <f>B33-B32</f>
        <v>16.311529989736528</v>
      </c>
      <c r="D33" s="2">
        <v>2</v>
      </c>
      <c r="E33" s="2">
        <v>0</v>
      </c>
      <c r="F33" s="2">
        <f>D33-E33</f>
        <v>2</v>
      </c>
      <c r="G33" s="2">
        <f>C33-F33</f>
        <v>14.311529989736528</v>
      </c>
      <c r="H33" s="10">
        <f>B33/$B$7</f>
        <v>4.3427508666602173E-2</v>
      </c>
    </row>
    <row r="34" spans="1:8" x14ac:dyDescent="0.2">
      <c r="A34" s="14" t="s">
        <v>82</v>
      </c>
      <c r="B34" s="2">
        <v>698.06514332033021</v>
      </c>
      <c r="C34" s="2">
        <v>73.82399013311101</v>
      </c>
      <c r="D34" s="2">
        <v>8</v>
      </c>
      <c r="E34" s="2">
        <v>2</v>
      </c>
      <c r="F34" s="2">
        <v>6</v>
      </c>
      <c r="G34" s="2">
        <v>67.82399013311101</v>
      </c>
      <c r="H34" s="10">
        <f>B34/$B$8</f>
        <v>4.6457150493832707E-2</v>
      </c>
    </row>
    <row r="35" spans="1:8" x14ac:dyDescent="0.2">
      <c r="A35" s="14" t="s">
        <v>83</v>
      </c>
      <c r="B35" s="2">
        <v>771.19193314884956</v>
      </c>
      <c r="C35" s="2">
        <v>71.024376560906944</v>
      </c>
      <c r="D35" s="2">
        <v>10</v>
      </c>
      <c r="E35" s="2">
        <v>4</v>
      </c>
      <c r="F35" s="2">
        <v>6</v>
      </c>
      <c r="G35" s="2">
        <v>65.024376560906944</v>
      </c>
      <c r="H35" s="10">
        <f>B35/$B$9</f>
        <v>4.937208278801853E-2</v>
      </c>
    </row>
    <row r="36" spans="1:8" x14ac:dyDescent="0.2">
      <c r="A36" s="14" t="s">
        <v>84</v>
      </c>
      <c r="B36" s="2">
        <v>838.04208908473629</v>
      </c>
      <c r="C36" s="2">
        <v>67.263631899602274</v>
      </c>
      <c r="D36" s="2">
        <v>14</v>
      </c>
      <c r="E36" s="2">
        <v>1</v>
      </c>
      <c r="F36" s="2">
        <v>13</v>
      </c>
      <c r="G36" s="2">
        <v>54.263631899602274</v>
      </c>
      <c r="H36" s="10">
        <f>B36/$B$10</f>
        <v>5.2178699276803214E-2</v>
      </c>
    </row>
    <row r="37" spans="1:8" x14ac:dyDescent="0.2">
      <c r="A37" s="14" t="s">
        <v>75</v>
      </c>
      <c r="B37" s="2">
        <v>895.57960583484783</v>
      </c>
      <c r="C37" s="2">
        <v>57.123589752793237</v>
      </c>
      <c r="D37" s="2">
        <v>14</v>
      </c>
      <c r="E37" s="2">
        <v>3</v>
      </c>
      <c r="F37" s="2">
        <v>11</v>
      </c>
      <c r="G37" s="2">
        <v>46.123589752793237</v>
      </c>
      <c r="H37" s="10">
        <f>B37/$B$11</f>
        <v>5.4882927186839542E-2</v>
      </c>
    </row>
    <row r="38" spans="1:8" x14ac:dyDescent="0.2">
      <c r="A38" s="14" t="s">
        <v>76</v>
      </c>
      <c r="B38" s="2">
        <v>945.71492550810547</v>
      </c>
      <c r="C38" s="2">
        <v>51.123212362620734</v>
      </c>
      <c r="D38" s="2">
        <v>14</v>
      </c>
      <c r="E38" s="2">
        <v>5</v>
      </c>
      <c r="F38" s="2">
        <v>9</v>
      </c>
      <c r="G38" s="2">
        <v>42.123212362620734</v>
      </c>
      <c r="H38" s="10">
        <f>B38/$B$12</f>
        <v>5.7490269027848366E-2</v>
      </c>
    </row>
    <row r="39" spans="1:8" x14ac:dyDescent="0.2">
      <c r="A39" s="14" t="s">
        <v>77</v>
      </c>
      <c r="B39" s="2">
        <v>994.53679157398813</v>
      </c>
      <c r="C39" s="2">
        <v>47.381725906731276</v>
      </c>
      <c r="D39" s="2">
        <v>12</v>
      </c>
      <c r="E39" s="2">
        <v>1</v>
      </c>
      <c r="F39" s="2">
        <v>11</v>
      </c>
      <c r="G39" s="2">
        <v>36.381725906731276</v>
      </c>
      <c r="H39" s="10">
        <f>B39/$B$13</f>
        <v>6.0005839964642704E-2</v>
      </c>
    </row>
    <row r="40" spans="1:8" x14ac:dyDescent="0.2">
      <c r="A40" s="14" t="s">
        <v>78</v>
      </c>
      <c r="B40" s="2">
        <v>1043.8407555225481</v>
      </c>
      <c r="C40" s="2">
        <v>49.557850482797903</v>
      </c>
      <c r="D40" s="2">
        <v>18</v>
      </c>
      <c r="E40" s="2">
        <v>4</v>
      </c>
      <c r="F40" s="2">
        <v>14</v>
      </c>
      <c r="G40" s="2">
        <v>35.557850482797903</v>
      </c>
      <c r="H40" s="10">
        <f>B40/$B$14</f>
        <v>6.2434401311235607E-2</v>
      </c>
    </row>
    <row r="41" spans="1:8" x14ac:dyDescent="0.2">
      <c r="A41" s="14" t="s">
        <v>79</v>
      </c>
      <c r="B41" s="2">
        <v>1093.4282130810254</v>
      </c>
      <c r="C41" s="2">
        <v>52.13409938616951</v>
      </c>
      <c r="D41" s="2">
        <v>12</v>
      </c>
      <c r="E41" s="2">
        <v>5</v>
      </c>
      <c r="F41" s="2">
        <v>7</v>
      </c>
      <c r="G41" s="2">
        <v>45.13409938616951</v>
      </c>
      <c r="H41" s="10">
        <f>B41/$B$15</f>
        <v>6.4780390608509111E-2</v>
      </c>
    </row>
    <row r="42" spans="1:8" x14ac:dyDescent="0.2">
      <c r="A42" s="14" t="s">
        <v>80</v>
      </c>
      <c r="B42" s="2">
        <v>1136.1274904708716</v>
      </c>
      <c r="C42" s="2">
        <v>41.67412893049368</v>
      </c>
      <c r="D42" s="2">
        <v>8</v>
      </c>
      <c r="E42" s="2">
        <v>3</v>
      </c>
      <c r="F42" s="2">
        <v>5</v>
      </c>
      <c r="G42" s="2">
        <v>36.67412893049368</v>
      </c>
      <c r="H42" s="10">
        <f>B42/$B$16</f>
        <v>6.7047948685209288E-2</v>
      </c>
    </row>
    <row r="43" spans="1:8" x14ac:dyDescent="0.2">
      <c r="A43" s="15" t="s">
        <v>74</v>
      </c>
      <c r="B43" s="7">
        <v>1175</v>
      </c>
      <c r="C43" s="7">
        <f>B43-B42</f>
        <v>38.872509529128365</v>
      </c>
      <c r="D43" s="7">
        <v>7</v>
      </c>
      <c r="E43" s="7">
        <v>1</v>
      </c>
      <c r="F43" s="7">
        <f>D43-E43</f>
        <v>6</v>
      </c>
      <c r="G43" s="7">
        <f>C43-F43</f>
        <v>32.872509529128365</v>
      </c>
      <c r="H43" s="16">
        <f>B43/$B$17</f>
        <v>6.8592760110657014E-2</v>
      </c>
    </row>
    <row r="44" spans="1:8" x14ac:dyDescent="0.2">
      <c r="A44" s="12" t="s">
        <v>92</v>
      </c>
      <c r="H44" s="10"/>
    </row>
    <row r="45" spans="1:8" x14ac:dyDescent="0.2">
      <c r="A45" s="9" t="s">
        <v>93</v>
      </c>
      <c r="B45" s="2">
        <v>2</v>
      </c>
      <c r="H45" s="10">
        <f>B45/$B$6</f>
        <v>1.3984058173682003E-4</v>
      </c>
    </row>
    <row r="46" spans="1:8" x14ac:dyDescent="0.2">
      <c r="A46" s="14" t="s">
        <v>81</v>
      </c>
      <c r="B46" s="2">
        <v>2.3583422855391056</v>
      </c>
      <c r="C46" s="2">
        <f>B46-B45</f>
        <v>0.35834228553910563</v>
      </c>
      <c r="D46" s="2">
        <v>0</v>
      </c>
      <c r="E46" s="2">
        <v>0</v>
      </c>
      <c r="F46" s="2">
        <f>D46-E46</f>
        <v>0</v>
      </c>
      <c r="G46" s="2">
        <f>C46-F46</f>
        <v>0.35834228553910563</v>
      </c>
      <c r="H46" s="10">
        <f>B46/$B$7</f>
        <v>1.6352394158501634E-4</v>
      </c>
    </row>
    <row r="47" spans="1:8" x14ac:dyDescent="0.2">
      <c r="A47" s="14" t="s">
        <v>82</v>
      </c>
      <c r="B47" s="2">
        <v>3.846240531786755</v>
      </c>
      <c r="C47" s="2">
        <v>1.4976391093636168</v>
      </c>
      <c r="D47" s="2">
        <v>0</v>
      </c>
      <c r="E47" s="2">
        <v>0</v>
      </c>
      <c r="F47" s="2">
        <v>0</v>
      </c>
      <c r="G47" s="2">
        <v>1.4976391093636168</v>
      </c>
      <c r="H47" s="10">
        <f>B47/$B$8</f>
        <v>2.5597235004570443E-4</v>
      </c>
    </row>
    <row r="48" spans="1:8" x14ac:dyDescent="0.2">
      <c r="A48" s="14" t="s">
        <v>83</v>
      </c>
      <c r="B48" s="2">
        <v>5.3876572603764812</v>
      </c>
      <c r="C48" s="2">
        <v>1.5283749834045377</v>
      </c>
      <c r="D48" s="2">
        <v>0</v>
      </c>
      <c r="E48" s="2">
        <v>0</v>
      </c>
      <c r="F48" s="2">
        <v>0</v>
      </c>
      <c r="G48" s="2">
        <v>1.5283749834045377</v>
      </c>
      <c r="H48" s="10">
        <f>B48/$B$9</f>
        <v>3.4492043920464024E-4</v>
      </c>
    </row>
    <row r="49" spans="1:8" x14ac:dyDescent="0.2">
      <c r="A49" s="14" t="s">
        <v>84</v>
      </c>
      <c r="B49" s="2">
        <v>6.9152773430194392</v>
      </c>
      <c r="C49" s="2">
        <v>1.5297822950025921</v>
      </c>
      <c r="D49" s="2">
        <v>0</v>
      </c>
      <c r="E49" s="2">
        <v>0</v>
      </c>
      <c r="F49" s="2">
        <v>0</v>
      </c>
      <c r="G49" s="2">
        <v>1.5297822950025921</v>
      </c>
      <c r="H49" s="10">
        <f>B49/$B$10</f>
        <v>4.305633113143291E-4</v>
      </c>
    </row>
    <row r="50" spans="1:8" x14ac:dyDescent="0.2">
      <c r="A50" s="14" t="s">
        <v>75</v>
      </c>
      <c r="B50" s="2">
        <v>8.3724693593916388</v>
      </c>
      <c r="C50" s="2">
        <v>1.4526927397932834</v>
      </c>
      <c r="D50" s="2">
        <v>0</v>
      </c>
      <c r="E50" s="2">
        <v>0</v>
      </c>
      <c r="F50" s="2">
        <v>0</v>
      </c>
      <c r="G50" s="2">
        <v>1.4526927397932834</v>
      </c>
      <c r="H50" s="10">
        <f>B50/$B$11</f>
        <v>5.1308183352075239E-4</v>
      </c>
    </row>
    <row r="51" spans="1:8" x14ac:dyDescent="0.2">
      <c r="A51" s="14" t="s">
        <v>76</v>
      </c>
      <c r="B51" s="2">
        <v>9.7489923670172498</v>
      </c>
      <c r="C51" s="2">
        <v>1.3857584806289847</v>
      </c>
      <c r="D51" s="2">
        <v>0</v>
      </c>
      <c r="E51" s="2">
        <v>0</v>
      </c>
      <c r="F51" s="2">
        <v>0</v>
      </c>
      <c r="G51" s="2">
        <v>1.3857584806289847</v>
      </c>
      <c r="H51" s="10">
        <f>B51/$B$12</f>
        <v>5.9264391288858678E-4</v>
      </c>
    </row>
    <row r="52" spans="1:8" x14ac:dyDescent="0.2">
      <c r="A52" s="14" t="s">
        <v>77</v>
      </c>
      <c r="B52" s="2">
        <v>11.094729024237086</v>
      </c>
      <c r="C52" s="2">
        <v>1.3296709219367617</v>
      </c>
      <c r="D52" s="2">
        <v>0</v>
      </c>
      <c r="E52" s="2">
        <v>0</v>
      </c>
      <c r="F52" s="2">
        <v>0</v>
      </c>
      <c r="G52" s="2">
        <v>1.3296709219367617</v>
      </c>
      <c r="H52" s="10">
        <f>B52/$B$13</f>
        <v>6.6940563679480426E-4</v>
      </c>
    </row>
    <row r="53" spans="1:8" x14ac:dyDescent="0.2">
      <c r="A53" s="14" t="s">
        <v>78</v>
      </c>
      <c r="B53" s="2">
        <v>12.430782059922462</v>
      </c>
      <c r="C53" s="2">
        <v>1.3379920373636569</v>
      </c>
      <c r="D53" s="2">
        <v>0</v>
      </c>
      <c r="E53" s="2">
        <v>0</v>
      </c>
      <c r="F53" s="2">
        <v>0</v>
      </c>
      <c r="G53" s="2">
        <v>1.3379920373636569</v>
      </c>
      <c r="H53" s="10">
        <f>B53/$B$14</f>
        <v>7.4351229498908198E-4</v>
      </c>
    </row>
    <row r="54" spans="1:8" x14ac:dyDescent="0.2">
      <c r="A54" s="14" t="s">
        <v>79</v>
      </c>
      <c r="B54" s="2">
        <v>13.758061040862374</v>
      </c>
      <c r="C54" s="2">
        <v>1.3585227997901654</v>
      </c>
      <c r="D54" s="2">
        <v>0</v>
      </c>
      <c r="E54" s="2">
        <v>0</v>
      </c>
      <c r="F54" s="2">
        <v>0</v>
      </c>
      <c r="G54" s="2">
        <v>1.3585227997901654</v>
      </c>
      <c r="H54" s="10">
        <f>B54/$B$15</f>
        <v>8.1509929740283024E-4</v>
      </c>
    </row>
    <row r="55" spans="1:8" x14ac:dyDescent="0.2">
      <c r="A55" s="14" t="s">
        <v>80</v>
      </c>
      <c r="B55" s="2">
        <v>14.984344883399123</v>
      </c>
      <c r="C55" s="2">
        <v>1.2135882222908183</v>
      </c>
      <c r="D55" s="2">
        <v>0</v>
      </c>
      <c r="E55" s="2">
        <v>0</v>
      </c>
      <c r="F55" s="2">
        <v>0</v>
      </c>
      <c r="G55" s="2">
        <v>1.2135882222908183</v>
      </c>
      <c r="H55" s="10">
        <f>B55/$B$16</f>
        <v>8.8429299990552487E-4</v>
      </c>
    </row>
    <row r="56" spans="1:8" x14ac:dyDescent="0.2">
      <c r="A56" s="15" t="s">
        <v>74</v>
      </c>
      <c r="B56" s="7">
        <v>10</v>
      </c>
      <c r="C56" s="7">
        <f>B56-B55</f>
        <v>-4.9843448833991228</v>
      </c>
      <c r="D56" s="7">
        <v>0</v>
      </c>
      <c r="E56" s="7">
        <v>0</v>
      </c>
      <c r="F56" s="7">
        <f>D56-E56</f>
        <v>0</v>
      </c>
      <c r="G56" s="7">
        <f>C56-F56</f>
        <v>-4.9843448833991228</v>
      </c>
      <c r="H56" s="16">
        <f>B56/$B$17</f>
        <v>5.8376817115452775E-4</v>
      </c>
    </row>
    <row r="57" spans="1:8" x14ac:dyDescent="0.2">
      <c r="A57" s="23"/>
      <c r="B57" s="24"/>
      <c r="C57" s="24"/>
      <c r="D57" s="24"/>
      <c r="E57" s="24"/>
      <c r="F57" s="24"/>
      <c r="G57" s="24"/>
      <c r="H57" s="22"/>
    </row>
    <row r="58" spans="1:8" x14ac:dyDescent="0.2">
      <c r="A58" s="1"/>
    </row>
    <row r="59" spans="1:8" x14ac:dyDescent="0.2">
      <c r="A59" s="12" t="s">
        <v>86</v>
      </c>
      <c r="H59" s="10"/>
    </row>
    <row r="60" spans="1:8" x14ac:dyDescent="0.2">
      <c r="A60" s="9" t="s">
        <v>89</v>
      </c>
      <c r="B60" s="2">
        <v>65</v>
      </c>
      <c r="H60" s="10">
        <f>B60/$B$6</f>
        <v>4.5448189064466512E-3</v>
      </c>
    </row>
    <row r="61" spans="1:8" x14ac:dyDescent="0.2">
      <c r="A61" s="14" t="s">
        <v>81</v>
      </c>
      <c r="B61" s="2">
        <v>66.47926967721645</v>
      </c>
      <c r="C61" s="2">
        <f>B61-B60</f>
        <v>1.4792696772164504</v>
      </c>
      <c r="D61" s="2">
        <v>0</v>
      </c>
      <c r="E61" s="2">
        <v>0</v>
      </c>
      <c r="F61" s="2">
        <f>D61-E61</f>
        <v>0</v>
      </c>
      <c r="G61" s="2">
        <f>C61-F61</f>
        <v>1.4792696772164504</v>
      </c>
      <c r="H61" s="10">
        <f>B61/$B$7</f>
        <v>4.6095735457784255E-3</v>
      </c>
    </row>
    <row r="62" spans="1:8" x14ac:dyDescent="0.2">
      <c r="A62" s="14" t="s">
        <v>82</v>
      </c>
      <c r="B62" s="2">
        <v>73.061587111111962</v>
      </c>
      <c r="C62" s="2">
        <v>6.8004243177529418</v>
      </c>
      <c r="D62" s="2">
        <v>0</v>
      </c>
      <c r="E62" s="2">
        <v>0</v>
      </c>
      <c r="F62" s="2">
        <v>0</v>
      </c>
      <c r="G62" s="2">
        <v>6.8004243177529418</v>
      </c>
      <c r="H62" s="10">
        <f>B62/$B$8</f>
        <v>4.8623444104293869E-3</v>
      </c>
    </row>
    <row r="63" spans="1:8" x14ac:dyDescent="0.2">
      <c r="A63" s="14" t="s">
        <v>83</v>
      </c>
      <c r="B63" s="2">
        <v>79.74860917669065</v>
      </c>
      <c r="C63" s="2">
        <v>6.4682149044957526</v>
      </c>
      <c r="D63" s="2">
        <v>0</v>
      </c>
      <c r="E63" s="2">
        <v>0</v>
      </c>
      <c r="F63" s="2">
        <v>0</v>
      </c>
      <c r="G63" s="2">
        <v>6.4682149044957526</v>
      </c>
      <c r="H63" s="10">
        <f>B63/$B$9</f>
        <v>5.1055447616319234E-3</v>
      </c>
    </row>
    <row r="64" spans="1:8" x14ac:dyDescent="0.2">
      <c r="A64" s="14" t="s">
        <v>84</v>
      </c>
      <c r="B64" s="2">
        <v>85.761050905020596</v>
      </c>
      <c r="C64" s="2">
        <v>6.055815835071499</v>
      </c>
      <c r="D64" s="2">
        <v>0</v>
      </c>
      <c r="E64" s="2">
        <v>0</v>
      </c>
      <c r="F64" s="2">
        <v>0</v>
      </c>
      <c r="G64" s="2">
        <v>6.055815835071499</v>
      </c>
      <c r="H64" s="10">
        <f>B64/$B$10</f>
        <v>5.3397080446435843E-3</v>
      </c>
    </row>
    <row r="65" spans="1:8" x14ac:dyDescent="0.2">
      <c r="A65" s="14" t="s">
        <v>75</v>
      </c>
      <c r="B65" s="2">
        <v>90.815035086476612</v>
      </c>
      <c r="C65" s="2">
        <v>5.0125450518470416</v>
      </c>
      <c r="D65" s="2">
        <v>1</v>
      </c>
      <c r="E65" s="2">
        <v>0</v>
      </c>
      <c r="F65" s="2">
        <v>1</v>
      </c>
      <c r="G65" s="2">
        <v>4.0125450518470416</v>
      </c>
      <c r="H65" s="10">
        <f>B65/$B$11</f>
        <v>5.5653287833359842E-3</v>
      </c>
    </row>
    <row r="66" spans="1:8" x14ac:dyDescent="0.2">
      <c r="A66" s="14" t="s">
        <v>76</v>
      </c>
      <c r="B66" s="2">
        <v>95.128146791409065</v>
      </c>
      <c r="C66" s="2">
        <v>4.4132876230325024</v>
      </c>
      <c r="D66" s="2">
        <v>1</v>
      </c>
      <c r="E66" s="2">
        <v>0</v>
      </c>
      <c r="F66" s="2">
        <v>1</v>
      </c>
      <c r="G66" s="2">
        <v>3.4132876230325024</v>
      </c>
      <c r="H66" s="10">
        <f>B66/$B$12</f>
        <v>5.7828660663470565E-3</v>
      </c>
    </row>
    <row r="67" spans="1:8" x14ac:dyDescent="0.2">
      <c r="A67" s="14" t="s">
        <v>77</v>
      </c>
      <c r="B67" s="2">
        <v>99.323783227795346</v>
      </c>
      <c r="C67" s="2">
        <v>4.0518105164232594</v>
      </c>
      <c r="D67" s="2">
        <v>0</v>
      </c>
      <c r="E67" s="2">
        <v>0</v>
      </c>
      <c r="F67" s="2">
        <v>0</v>
      </c>
      <c r="G67" s="2">
        <v>4.0518105164232594</v>
      </c>
      <c r="H67" s="10">
        <f>B67/$B$13</f>
        <v>5.9927466651258201E-3</v>
      </c>
    </row>
    <row r="68" spans="1:8" x14ac:dyDescent="0.2">
      <c r="A68" s="14" t="s">
        <v>78</v>
      </c>
      <c r="B68" s="2">
        <v>103.58035472356389</v>
      </c>
      <c r="C68" s="2">
        <v>4.2826854269913355</v>
      </c>
      <c r="D68" s="2">
        <v>0</v>
      </c>
      <c r="E68" s="2">
        <v>0</v>
      </c>
      <c r="F68" s="2">
        <v>0</v>
      </c>
      <c r="G68" s="2">
        <v>4.2826854269913355</v>
      </c>
      <c r="H68" s="10">
        <f>B68/$B$14</f>
        <v>6.1953678284325546E-3</v>
      </c>
    </row>
    <row r="69" spans="1:8" x14ac:dyDescent="0.2">
      <c r="A69" s="14" t="s">
        <v>79</v>
      </c>
      <c r="B69" s="2">
        <v>107.87537338573517</v>
      </c>
      <c r="C69" s="2">
        <v>4.5469437465392417</v>
      </c>
      <c r="D69" s="2">
        <v>0</v>
      </c>
      <c r="E69" s="2">
        <v>0</v>
      </c>
      <c r="F69" s="2">
        <v>0</v>
      </c>
      <c r="G69" s="2">
        <v>4.5469437465392417</v>
      </c>
      <c r="H69" s="10">
        <f>B69/$B$15</f>
        <v>6.3910997917966204E-3</v>
      </c>
    </row>
    <row r="70" spans="1:8" x14ac:dyDescent="0.2">
      <c r="A70" s="14" t="s">
        <v>80</v>
      </c>
      <c r="B70" s="2">
        <v>111.50298075791052</v>
      </c>
      <c r="C70" s="2">
        <v>3.5262957167240501</v>
      </c>
      <c r="D70" s="2">
        <v>0</v>
      </c>
      <c r="E70" s="2">
        <v>0</v>
      </c>
      <c r="F70" s="2">
        <v>0</v>
      </c>
      <c r="G70" s="2">
        <v>3.5262957167240501</v>
      </c>
      <c r="H70" s="10">
        <f>B70/$B$16</f>
        <v>6.5802880352853641E-3</v>
      </c>
    </row>
    <row r="71" spans="1:8" x14ac:dyDescent="0.2">
      <c r="A71" s="15" t="s">
        <v>74</v>
      </c>
      <c r="B71" s="7">
        <v>115.08070805638292</v>
      </c>
      <c r="C71" s="7">
        <f>B71-B70</f>
        <v>3.5777272984723965</v>
      </c>
      <c r="D71" s="7">
        <v>0</v>
      </c>
      <c r="E71" s="7">
        <v>1</v>
      </c>
      <c r="F71" s="7">
        <f>D71-E71</f>
        <v>-1</v>
      </c>
      <c r="G71" s="7">
        <f>C71-F71</f>
        <v>4.5777272984723965</v>
      </c>
      <c r="H71" s="16">
        <f>B71/$B$17</f>
        <v>6.7180454477242784E-3</v>
      </c>
    </row>
    <row r="72" spans="1:8" x14ac:dyDescent="0.2">
      <c r="A72" s="12" t="s">
        <v>85</v>
      </c>
      <c r="H72" s="10"/>
    </row>
    <row r="73" spans="1:8" x14ac:dyDescent="0.2">
      <c r="A73" s="9" t="s">
        <v>90</v>
      </c>
      <c r="B73" s="2">
        <v>20</v>
      </c>
      <c r="H73" s="10">
        <f>B73/$B$6</f>
        <v>1.3984058173682002E-3</v>
      </c>
    </row>
    <row r="74" spans="1:8" x14ac:dyDescent="0.2">
      <c r="A74" s="14" t="s">
        <v>81</v>
      </c>
      <c r="B74" s="2">
        <v>19.817921510626835</v>
      </c>
      <c r="C74" s="2">
        <f>B74-B73</f>
        <v>-0.18207848937316484</v>
      </c>
      <c r="D74" s="2">
        <v>0</v>
      </c>
      <c r="E74" s="2">
        <v>0</v>
      </c>
      <c r="F74" s="2">
        <f>D74-E74</f>
        <v>0</v>
      </c>
      <c r="G74" s="2">
        <f>C74-F74</f>
        <v>-0.18207848937316484</v>
      </c>
      <c r="H74" s="10">
        <f>B74/$B$7</f>
        <v>1.3741451609088084E-3</v>
      </c>
    </row>
    <row r="75" spans="1:8" x14ac:dyDescent="0.2">
      <c r="A75" s="14" t="s">
        <v>82</v>
      </c>
      <c r="B75" s="2">
        <v>19.22491450067194</v>
      </c>
      <c r="C75" s="2">
        <v>-0.5320691780536535</v>
      </c>
      <c r="D75" s="2">
        <v>0</v>
      </c>
      <c r="E75" s="2">
        <v>0</v>
      </c>
      <c r="F75" s="2">
        <v>0</v>
      </c>
      <c r="G75" s="2">
        <v>-0.5320691780536535</v>
      </c>
      <c r="H75" s="10">
        <f>B75/$B$8</f>
        <v>1.279443265052039E-3</v>
      </c>
    </row>
    <row r="76" spans="1:8" x14ac:dyDescent="0.2">
      <c r="A76" s="14" t="s">
        <v>83</v>
      </c>
      <c r="B76" s="2">
        <v>18.561667911114178</v>
      </c>
      <c r="C76" s="2">
        <v>-0.71771976813810312</v>
      </c>
      <c r="D76" s="2">
        <v>0</v>
      </c>
      <c r="E76" s="2">
        <v>0</v>
      </c>
      <c r="F76" s="2">
        <v>0</v>
      </c>
      <c r="G76" s="2">
        <v>-0.71771976813810312</v>
      </c>
      <c r="H76" s="10">
        <f>B76/$B$9</f>
        <v>1.1883270109548129E-3</v>
      </c>
    </row>
    <row r="77" spans="1:8" x14ac:dyDescent="0.2">
      <c r="A77" s="14" t="s">
        <v>84</v>
      </c>
      <c r="B77" s="2">
        <v>17.676681038994182</v>
      </c>
      <c r="C77" s="2">
        <v>-0.87332689384778917</v>
      </c>
      <c r="D77" s="2">
        <v>0</v>
      </c>
      <c r="E77" s="2">
        <v>0</v>
      </c>
      <c r="F77" s="2">
        <v>0</v>
      </c>
      <c r="G77" s="2">
        <v>-0.87332689384778917</v>
      </c>
      <c r="H77" s="10">
        <f>B77/$B$10</f>
        <v>1.1005965406259998E-3</v>
      </c>
    </row>
    <row r="78" spans="1:8" x14ac:dyDescent="0.2">
      <c r="A78" s="14" t="s">
        <v>75</v>
      </c>
      <c r="B78" s="2">
        <v>16.580174422587188</v>
      </c>
      <c r="C78" s="2">
        <v>-1.1026892528671759</v>
      </c>
      <c r="D78" s="2">
        <v>0</v>
      </c>
      <c r="E78" s="2">
        <v>0</v>
      </c>
      <c r="F78" s="2">
        <v>0</v>
      </c>
      <c r="G78" s="2">
        <v>-1.1026892528671759</v>
      </c>
      <c r="H78" s="10">
        <f>B78/$B$11</f>
        <v>1.0160665781705591E-3</v>
      </c>
    </row>
    <row r="79" spans="1:8" x14ac:dyDescent="0.2">
      <c r="A79" s="14" t="s">
        <v>76</v>
      </c>
      <c r="B79" s="2">
        <v>15.373596284614777</v>
      </c>
      <c r="C79" s="2">
        <v>-1.1882889395653429</v>
      </c>
      <c r="D79" s="2">
        <v>0</v>
      </c>
      <c r="E79" s="2">
        <v>0</v>
      </c>
      <c r="F79" s="2">
        <v>0</v>
      </c>
      <c r="G79" s="2">
        <v>-1.1882889395653429</v>
      </c>
      <c r="H79" s="10">
        <f>B79/$B$12</f>
        <v>9.3456512368478913E-4</v>
      </c>
    </row>
    <row r="80" spans="1:8" x14ac:dyDescent="0.2">
      <c r="A80" s="14" t="s">
        <v>77</v>
      </c>
      <c r="B80" s="2">
        <v>14.186221692666034</v>
      </c>
      <c r="C80" s="2">
        <v>-1.2079169667903003</v>
      </c>
      <c r="D80" s="2">
        <v>0</v>
      </c>
      <c r="E80" s="2">
        <v>0</v>
      </c>
      <c r="F80" s="2">
        <v>0</v>
      </c>
      <c r="G80" s="2">
        <v>-1.2079169667903003</v>
      </c>
      <c r="H80" s="10">
        <f>B80/$B$13</f>
        <v>8.5593228506492306E-4</v>
      </c>
    </row>
    <row r="81" spans="1:11" x14ac:dyDescent="0.2">
      <c r="A81" s="14" t="s">
        <v>78</v>
      </c>
      <c r="B81" s="2">
        <v>13.041141523646841</v>
      </c>
      <c r="C81" s="2">
        <v>-1.1393581595672693</v>
      </c>
      <c r="D81" s="2">
        <v>0</v>
      </c>
      <c r="E81" s="2">
        <v>0</v>
      </c>
      <c r="F81" s="2">
        <v>0</v>
      </c>
      <c r="G81" s="2">
        <v>-1.1393581595672693</v>
      </c>
      <c r="H81" s="10">
        <f>B81/$B$14</f>
        <v>7.8001923103336568E-4</v>
      </c>
    </row>
    <row r="82" spans="1:11" x14ac:dyDescent="0.2">
      <c r="A82" s="14" t="s">
        <v>79</v>
      </c>
      <c r="B82" s="2">
        <v>11.928174108911564</v>
      </c>
      <c r="C82" s="2">
        <v>-1.0833066170755359</v>
      </c>
      <c r="D82" s="2">
        <v>0</v>
      </c>
      <c r="E82" s="2">
        <v>0</v>
      </c>
      <c r="F82" s="2">
        <v>0</v>
      </c>
      <c r="G82" s="2">
        <v>-1.0833066170755359</v>
      </c>
      <c r="H82" s="10">
        <f>B82/$B$15</f>
        <v>7.0668725095749524E-4</v>
      </c>
    </row>
    <row r="83" spans="1:11" x14ac:dyDescent="0.2">
      <c r="A83" s="14" t="s">
        <v>80</v>
      </c>
      <c r="B83" s="2">
        <v>10.77374807241211</v>
      </c>
      <c r="C83" s="2">
        <v>-1.1660874342247372</v>
      </c>
      <c r="D83" s="2">
        <v>0</v>
      </c>
      <c r="E83" s="2">
        <v>0</v>
      </c>
      <c r="F83" s="2">
        <v>0</v>
      </c>
      <c r="G83" s="2">
        <v>-1.1660874342247372</v>
      </c>
      <c r="H83" s="10">
        <f>B83/$B$16</f>
        <v>6.3580690896501073E-4</v>
      </c>
    </row>
    <row r="84" spans="1:11" x14ac:dyDescent="0.2">
      <c r="A84" s="15" t="s">
        <v>74</v>
      </c>
      <c r="B84" s="7">
        <v>10.007046167761249</v>
      </c>
      <c r="C84" s="7">
        <f>B84-B83</f>
        <v>-0.7667019046508603</v>
      </c>
      <c r="D84" s="7">
        <v>0</v>
      </c>
      <c r="E84" s="7">
        <v>0</v>
      </c>
      <c r="F84" s="7">
        <f>D84-E84</f>
        <v>0</v>
      </c>
      <c r="G84" s="7">
        <f>C84-F84</f>
        <v>-0.7667019046508603</v>
      </c>
      <c r="H84" s="16">
        <f>B84/$B$17</f>
        <v>5.84179504001291E-4</v>
      </c>
    </row>
    <row r="85" spans="1:11" x14ac:dyDescent="0.2">
      <c r="A85" s="12" t="s">
        <v>94</v>
      </c>
      <c r="H85" s="10"/>
    </row>
    <row r="86" spans="1:11" x14ac:dyDescent="0.2">
      <c r="A86" s="13" t="s">
        <v>73</v>
      </c>
      <c r="B86" s="2">
        <v>12778</v>
      </c>
      <c r="H86" s="10">
        <f>B86/$B$6</f>
        <v>0.89344147671654317</v>
      </c>
      <c r="K86" s="38"/>
    </row>
    <row r="87" spans="1:11" x14ac:dyDescent="0.2">
      <c r="A87" s="14" t="s">
        <v>81</v>
      </c>
      <c r="B87" s="2">
        <v>12867.968780223893</v>
      </c>
      <c r="C87" s="2">
        <f>B87-B86</f>
        <v>89.968780223893191</v>
      </c>
      <c r="D87" s="2">
        <v>39</v>
      </c>
      <c r="E87" s="2">
        <v>27</v>
      </c>
      <c r="F87" s="2">
        <f>D87-E87</f>
        <v>12</v>
      </c>
      <c r="G87" s="2">
        <f>C87-F87</f>
        <v>77.968780223893191</v>
      </c>
      <c r="H87" s="10">
        <f>B87/$B$7</f>
        <v>0.8922457897811602</v>
      </c>
    </row>
    <row r="88" spans="1:11" x14ac:dyDescent="0.2">
      <c r="A88" s="14" t="s">
        <v>82</v>
      </c>
      <c r="B88" s="2">
        <v>13336.753112977289</v>
      </c>
      <c r="C88" s="2">
        <v>509.71562184769755</v>
      </c>
      <c r="D88" s="2">
        <v>186</v>
      </c>
      <c r="E88" s="2">
        <v>143</v>
      </c>
      <c r="F88" s="2">
        <v>43</v>
      </c>
      <c r="G88" s="2">
        <v>466.71562184769755</v>
      </c>
      <c r="H88" s="10">
        <f>B88/$B$8</f>
        <v>0.88757840496321638</v>
      </c>
    </row>
    <row r="89" spans="1:11" x14ac:dyDescent="0.2">
      <c r="A89" s="14" t="s">
        <v>83</v>
      </c>
      <c r="B89" s="2">
        <v>13793.830476472725</v>
      </c>
      <c r="C89" s="2">
        <v>418.11372700490756</v>
      </c>
      <c r="D89" s="2">
        <v>163</v>
      </c>
      <c r="E89" s="2">
        <v>124</v>
      </c>
      <c r="F89" s="2">
        <v>39</v>
      </c>
      <c r="G89" s="2">
        <v>379.11372700490756</v>
      </c>
      <c r="H89" s="10">
        <f>B89/$B$9</f>
        <v>0.88308773857059697</v>
      </c>
    </row>
    <row r="90" spans="1:11" x14ac:dyDescent="0.2">
      <c r="A90" s="14" t="s">
        <v>84</v>
      </c>
      <c r="B90" s="2">
        <v>14113.827649948342</v>
      </c>
      <c r="C90" s="2">
        <v>327.99252490044637</v>
      </c>
      <c r="D90" s="2">
        <v>143</v>
      </c>
      <c r="E90" s="2">
        <v>133</v>
      </c>
      <c r="F90" s="2">
        <v>10</v>
      </c>
      <c r="G90" s="2">
        <v>317.99252490044637</v>
      </c>
      <c r="H90" s="10">
        <f>B90/$B$10</f>
        <v>0.8787639405982407</v>
      </c>
    </row>
    <row r="91" spans="1:11" x14ac:dyDescent="0.2">
      <c r="A91" s="14" t="s">
        <v>75</v>
      </c>
      <c r="B91" s="2">
        <v>14271.688201270656</v>
      </c>
      <c r="C91" s="2">
        <v>151.78419283393305</v>
      </c>
      <c r="D91" s="2">
        <v>154</v>
      </c>
      <c r="E91" s="2">
        <v>147</v>
      </c>
      <c r="F91" s="2">
        <v>7</v>
      </c>
      <c r="G91" s="2">
        <v>144.78419283393305</v>
      </c>
      <c r="H91" s="10">
        <f>B91/$B$11</f>
        <v>0.87459787971998115</v>
      </c>
    </row>
    <row r="92" spans="1:11" x14ac:dyDescent="0.2">
      <c r="A92" s="14" t="s">
        <v>76</v>
      </c>
      <c r="B92" s="2">
        <v>14321.058748187092</v>
      </c>
      <c r="C92" s="2">
        <v>65.113308751397199</v>
      </c>
      <c r="D92" s="2">
        <v>144</v>
      </c>
      <c r="E92" s="2">
        <v>156</v>
      </c>
      <c r="F92" s="2">
        <v>-12</v>
      </c>
      <c r="G92" s="2">
        <v>77.113308751397199</v>
      </c>
      <c r="H92" s="10">
        <f>B92/$B$12</f>
        <v>0.87058107891714864</v>
      </c>
    </row>
    <row r="93" spans="1:11" x14ac:dyDescent="0.2">
      <c r="A93" s="14" t="s">
        <v>77</v>
      </c>
      <c r="B93" s="2">
        <v>14364.779574104767</v>
      </c>
      <c r="C93" s="2">
        <v>22.919890127974213</v>
      </c>
      <c r="D93" s="2">
        <v>126</v>
      </c>
      <c r="E93" s="2">
        <v>159</v>
      </c>
      <c r="F93" s="2">
        <v>-33</v>
      </c>
      <c r="G93" s="2">
        <v>55.919890127974213</v>
      </c>
      <c r="H93" s="10">
        <f>B93/$B$13</f>
        <v>0.86670565790423348</v>
      </c>
    </row>
    <row r="94" spans="1:11" x14ac:dyDescent="0.2">
      <c r="A94" s="14" t="s">
        <v>78</v>
      </c>
      <c r="B94" s="2">
        <v>14427.899822879412</v>
      </c>
      <c r="C94" s="2">
        <v>67.524863215299774</v>
      </c>
      <c r="D94" s="2">
        <v>115</v>
      </c>
      <c r="E94" s="2">
        <v>169</v>
      </c>
      <c r="F94" s="2">
        <v>-54</v>
      </c>
      <c r="G94" s="2">
        <v>121.52486321529977</v>
      </c>
      <c r="H94" s="10">
        <f>B94/$B$14</f>
        <v>0.86296428152876437</v>
      </c>
    </row>
    <row r="95" spans="1:11" x14ac:dyDescent="0.2">
      <c r="A95" s="14" t="s">
        <v>79</v>
      </c>
      <c r="B95" s="2">
        <v>14504.970564660212</v>
      </c>
      <c r="C95" s="2">
        <v>111.51341551197038</v>
      </c>
      <c r="D95" s="2">
        <v>125</v>
      </c>
      <c r="E95" s="2">
        <v>138</v>
      </c>
      <c r="F95" s="2">
        <v>-13</v>
      </c>
      <c r="G95" s="2">
        <v>124.51341551197038</v>
      </c>
      <c r="H95" s="10">
        <f>B95/$B$15</f>
        <v>0.85935011343445755</v>
      </c>
    </row>
    <row r="96" spans="1:11" x14ac:dyDescent="0.2">
      <c r="A96" s="14" t="s">
        <v>80</v>
      </c>
      <c r="B96" s="2">
        <v>14502.493041729758</v>
      </c>
      <c r="C96" s="2">
        <v>-16.244591440718068</v>
      </c>
      <c r="D96" s="2">
        <v>114</v>
      </c>
      <c r="E96" s="2">
        <v>176</v>
      </c>
      <c r="F96" s="2">
        <v>-62</v>
      </c>
      <c r="G96" s="2">
        <v>45.755408559281932</v>
      </c>
      <c r="H96" s="10">
        <f>B96/$B$16</f>
        <v>0.85585677437177665</v>
      </c>
    </row>
    <row r="97" spans="1:11" x14ac:dyDescent="0.2">
      <c r="A97" s="15" t="s">
        <v>74</v>
      </c>
      <c r="B97" s="7">
        <v>14600</v>
      </c>
      <c r="C97" s="7">
        <f>B97-B96</f>
        <v>97.506958270241739</v>
      </c>
      <c r="D97" s="7">
        <v>86</v>
      </c>
      <c r="E97" s="7">
        <v>124</v>
      </c>
      <c r="F97" s="7">
        <f>D97-E97</f>
        <v>-38</v>
      </c>
      <c r="G97" s="7">
        <f>C97-F97</f>
        <v>135.50695827024174</v>
      </c>
      <c r="H97" s="16">
        <f>B97/$B$17</f>
        <v>0.85230152988561059</v>
      </c>
      <c r="J97" s="38"/>
      <c r="K97" s="38"/>
    </row>
    <row r="98" spans="1:11" x14ac:dyDescent="0.2">
      <c r="A98" s="12" t="s">
        <v>95</v>
      </c>
      <c r="H98" s="10"/>
      <c r="J98" s="38"/>
    </row>
    <row r="99" spans="1:11" x14ac:dyDescent="0.2">
      <c r="A99" s="17" t="s">
        <v>96</v>
      </c>
      <c r="B99" s="2">
        <v>120</v>
      </c>
      <c r="H99" s="10">
        <f>B99/$B$6</f>
        <v>8.390434904209201E-3</v>
      </c>
    </row>
    <row r="100" spans="1:11" x14ac:dyDescent="0.2">
      <c r="A100" s="14" t="s">
        <v>81</v>
      </c>
      <c r="B100" s="2">
        <v>120.86556507573479</v>
      </c>
      <c r="C100" s="2">
        <f>B100-B99</f>
        <v>0.8655650757347928</v>
      </c>
      <c r="D100" s="2">
        <v>0</v>
      </c>
      <c r="E100" s="2">
        <v>0</v>
      </c>
      <c r="F100" s="2">
        <f>D100-E100</f>
        <v>0</v>
      </c>
      <c r="G100" s="2">
        <f>C100-F100</f>
        <v>0.8655650757347928</v>
      </c>
      <c r="H100" s="10">
        <f>B100/$B$7</f>
        <v>8.3806382662414917E-3</v>
      </c>
    </row>
    <row r="101" spans="1:11" x14ac:dyDescent="0.2">
      <c r="A101" s="14" t="s">
        <v>82</v>
      </c>
      <c r="B101" s="2">
        <v>125.35285610452593</v>
      </c>
      <c r="C101" s="2">
        <v>4.8718825967038555</v>
      </c>
      <c r="D101" s="2">
        <v>0</v>
      </c>
      <c r="E101" s="2">
        <v>1</v>
      </c>
      <c r="F101" s="2">
        <v>-1</v>
      </c>
      <c r="G101" s="2">
        <v>5.8718825967038555</v>
      </c>
      <c r="H101" s="10">
        <f>B101/$B$8</f>
        <v>8.3423969189755035E-3</v>
      </c>
    </row>
    <row r="102" spans="1:11" x14ac:dyDescent="0.2">
      <c r="A102" s="14" t="s">
        <v>83</v>
      </c>
      <c r="B102" s="2">
        <v>129.73352637600095</v>
      </c>
      <c r="C102" s="2">
        <v>4.0143406757960491</v>
      </c>
      <c r="D102" s="2">
        <v>2</v>
      </c>
      <c r="E102" s="2">
        <v>0</v>
      </c>
      <c r="F102" s="2">
        <v>2</v>
      </c>
      <c r="G102" s="2">
        <v>2.0143406757960491</v>
      </c>
      <c r="H102" s="10">
        <f>B102/$B$9</f>
        <v>8.3056034811780366E-3</v>
      </c>
    </row>
    <row r="103" spans="1:11" x14ac:dyDescent="0.2">
      <c r="A103" s="14" t="s">
        <v>84</v>
      </c>
      <c r="B103" s="2">
        <v>132.8273167908755</v>
      </c>
      <c r="C103" s="2">
        <v>3.168930534762751</v>
      </c>
      <c r="D103" s="2">
        <v>3</v>
      </c>
      <c r="E103" s="2">
        <v>1</v>
      </c>
      <c r="F103" s="2">
        <v>2</v>
      </c>
      <c r="G103" s="2">
        <v>1.168930534762751</v>
      </c>
      <c r="H103" s="10">
        <f>B103/$B$10</f>
        <v>8.2701772486691687E-3</v>
      </c>
    </row>
    <row r="104" spans="1:11" x14ac:dyDescent="0.2">
      <c r="A104" s="14" t="s">
        <v>75</v>
      </c>
      <c r="B104" s="2">
        <v>134.39575629307851</v>
      </c>
      <c r="C104" s="2">
        <v>1.5111626706369918</v>
      </c>
      <c r="D104" s="2">
        <v>1</v>
      </c>
      <c r="E104" s="2">
        <v>1</v>
      </c>
      <c r="F104" s="2">
        <v>0</v>
      </c>
      <c r="G104" s="2">
        <v>1.5111626706369918</v>
      </c>
      <c r="H104" s="10">
        <f>B104/$B$11</f>
        <v>8.2360434056304981E-3</v>
      </c>
    </row>
    <row r="105" spans="1:11" x14ac:dyDescent="0.2">
      <c r="A105" s="14" t="s">
        <v>76</v>
      </c>
      <c r="B105" s="2">
        <v>134.94152957877731</v>
      </c>
      <c r="C105" s="2">
        <v>0.69402206700016222</v>
      </c>
      <c r="D105" s="2">
        <v>1</v>
      </c>
      <c r="E105" s="2">
        <v>1</v>
      </c>
      <c r="F105" s="2">
        <v>0</v>
      </c>
      <c r="G105" s="2">
        <v>0.69402206700016222</v>
      </c>
      <c r="H105" s="10">
        <f>B105/$B$12</f>
        <v>8.2031324971901121E-3</v>
      </c>
    </row>
    <row r="106" spans="1:11" x14ac:dyDescent="0.2">
      <c r="A106" s="14" t="s">
        <v>77</v>
      </c>
      <c r="B106" s="2">
        <v>135.43245141888613</v>
      </c>
      <c r="C106" s="2">
        <v>0.29480872112407042</v>
      </c>
      <c r="D106" s="2">
        <v>2</v>
      </c>
      <c r="E106" s="2">
        <v>1</v>
      </c>
      <c r="F106" s="2">
        <v>1</v>
      </c>
      <c r="G106" s="2">
        <v>-0.70519127887592958</v>
      </c>
      <c r="H106" s="10">
        <f>B106/$B$13</f>
        <v>8.171379957697969E-3</v>
      </c>
    </row>
    <row r="107" spans="1:11" x14ac:dyDescent="0.2">
      <c r="A107" s="14" t="s">
        <v>78</v>
      </c>
      <c r="B107" s="2">
        <v>136.10479277683518</v>
      </c>
      <c r="C107" s="2">
        <v>0.71378068886275514</v>
      </c>
      <c r="D107" s="2">
        <v>0</v>
      </c>
      <c r="E107" s="2">
        <v>1</v>
      </c>
      <c r="F107" s="2">
        <v>-1</v>
      </c>
      <c r="G107" s="2">
        <v>1.7137806888627551</v>
      </c>
      <c r="H107" s="10">
        <f>B107/$B$14</f>
        <v>8.1407256879499484E-3</v>
      </c>
    </row>
    <row r="108" spans="1:11" x14ac:dyDescent="0.2">
      <c r="A108" s="14" t="s">
        <v>79</v>
      </c>
      <c r="B108" s="2">
        <v>136.90748772936345</v>
      </c>
      <c r="C108" s="2">
        <v>1.1277021277855681</v>
      </c>
      <c r="D108" s="2">
        <v>0</v>
      </c>
      <c r="E108" s="2">
        <v>0</v>
      </c>
      <c r="F108" s="2">
        <v>0</v>
      </c>
      <c r="G108" s="2">
        <v>1.1277021277855681</v>
      </c>
      <c r="H108" s="10">
        <f>B108/$B$15</f>
        <v>8.1111136755354831E-3</v>
      </c>
    </row>
    <row r="109" spans="1:11" x14ac:dyDescent="0.2">
      <c r="A109" s="14" t="s">
        <v>80</v>
      </c>
      <c r="B109" s="2">
        <v>136.95782106454021</v>
      </c>
      <c r="C109" s="2">
        <v>-7.958759374318447E-2</v>
      </c>
      <c r="D109" s="2">
        <v>0</v>
      </c>
      <c r="E109" s="2">
        <v>0</v>
      </c>
      <c r="F109" s="2">
        <v>0</v>
      </c>
      <c r="G109" s="2">
        <v>-7.958759374318447E-2</v>
      </c>
      <c r="H109" s="10">
        <f>B109/$B$16</f>
        <v>8.0824916532629201E-3</v>
      </c>
    </row>
    <row r="110" spans="1:11" x14ac:dyDescent="0.2">
      <c r="A110" s="15" t="s">
        <v>74</v>
      </c>
      <c r="B110" s="7">
        <v>140</v>
      </c>
      <c r="C110" s="7">
        <f>B110-B109</f>
        <v>3.0421789354597877</v>
      </c>
      <c r="D110" s="7">
        <v>1</v>
      </c>
      <c r="E110" s="7">
        <v>0</v>
      </c>
      <c r="F110" s="7">
        <f>D110-E110</f>
        <v>1</v>
      </c>
      <c r="G110" s="7">
        <f>C110-F110</f>
        <v>2.0421789354597877</v>
      </c>
      <c r="H110" s="16">
        <f>B110/$B$17</f>
        <v>8.1727543961633894E-3</v>
      </c>
      <c r="I110" s="38"/>
      <c r="K110" s="38"/>
    </row>
    <row r="111" spans="1:11" x14ac:dyDescent="0.2">
      <c r="A111" s="23"/>
      <c r="B111" s="24"/>
      <c r="C111" s="24"/>
      <c r="D111" s="24"/>
      <c r="E111" s="24"/>
      <c r="F111" s="24"/>
      <c r="G111" s="24"/>
      <c r="H111" s="22"/>
    </row>
    <row r="112" spans="1:11" x14ac:dyDescent="0.2">
      <c r="A112" s="1"/>
    </row>
    <row r="113" spans="1:11" x14ac:dyDescent="0.2">
      <c r="A113" s="12" t="s">
        <v>98</v>
      </c>
      <c r="H113" s="10"/>
    </row>
    <row r="114" spans="1:11" x14ac:dyDescent="0.2">
      <c r="A114" s="9" t="s">
        <v>97</v>
      </c>
      <c r="B114" s="2">
        <v>594</v>
      </c>
      <c r="H114" s="10">
        <f>B114/$B$6</f>
        <v>4.1532652775835545E-2</v>
      </c>
    </row>
    <row r="115" spans="1:11" x14ac:dyDescent="0.2">
      <c r="A115" s="14" t="s">
        <v>81</v>
      </c>
      <c r="B115" s="2">
        <v>601.92211514820849</v>
      </c>
      <c r="C115" s="2">
        <f>B115-B114</f>
        <v>7.9221151482084906</v>
      </c>
      <c r="D115" s="2">
        <v>2</v>
      </c>
      <c r="E115" s="2">
        <v>0</v>
      </c>
      <c r="F115" s="2">
        <f>D115-E115</f>
        <v>2</v>
      </c>
      <c r="G115" s="2">
        <f>C115-F115</f>
        <v>5.9221151482084906</v>
      </c>
      <c r="H115" s="10">
        <f>B115/$B$7</f>
        <v>4.1736382966870648E-2</v>
      </c>
    </row>
    <row r="116" spans="1:11" x14ac:dyDescent="0.2">
      <c r="A116" s="14" t="s">
        <v>82</v>
      </c>
      <c r="B116" s="2">
        <v>639.08053267281684</v>
      </c>
      <c r="C116" s="2">
        <v>39.097377485627362</v>
      </c>
      <c r="D116" s="2">
        <v>1</v>
      </c>
      <c r="E116" s="2">
        <v>2</v>
      </c>
      <c r="F116" s="2">
        <v>-1</v>
      </c>
      <c r="G116" s="2">
        <v>40.097377485627362</v>
      </c>
      <c r="H116" s="10">
        <f>B116/$B$8</f>
        <v>4.2531647322828221E-2</v>
      </c>
    </row>
    <row r="117" spans="1:11" x14ac:dyDescent="0.2">
      <c r="A117" s="14" t="s">
        <v>83</v>
      </c>
      <c r="B117" s="2">
        <v>676.29603249119759</v>
      </c>
      <c r="C117" s="2">
        <v>35.328804261517348</v>
      </c>
      <c r="D117" s="2">
        <v>3</v>
      </c>
      <c r="E117" s="2">
        <v>2</v>
      </c>
      <c r="F117" s="2">
        <v>1</v>
      </c>
      <c r="G117" s="2">
        <v>34.328804261517348</v>
      </c>
      <c r="H117" s="10">
        <f>B117/$B$9</f>
        <v>4.3296801055774492E-2</v>
      </c>
    </row>
    <row r="118" spans="1:11" x14ac:dyDescent="0.2">
      <c r="A118" s="14" t="s">
        <v>84</v>
      </c>
      <c r="B118" s="2">
        <v>707.22240461766683</v>
      </c>
      <c r="C118" s="2">
        <v>31.307939400259215</v>
      </c>
      <c r="D118" s="2">
        <v>9</v>
      </c>
      <c r="E118" s="2">
        <v>0</v>
      </c>
      <c r="F118" s="2">
        <v>9</v>
      </c>
      <c r="G118" s="2">
        <v>22.307939400259215</v>
      </c>
      <c r="H118" s="10">
        <f>B118/$B$10</f>
        <v>4.4033522484133426E-2</v>
      </c>
    </row>
    <row r="119" spans="1:11" x14ac:dyDescent="0.2">
      <c r="A119" s="14" t="s">
        <v>75</v>
      </c>
      <c r="B119" s="2">
        <v>730.122270414274</v>
      </c>
      <c r="C119" s="2">
        <v>22.578853929429783</v>
      </c>
      <c r="D119" s="2">
        <v>2</v>
      </c>
      <c r="E119" s="2">
        <v>2</v>
      </c>
      <c r="F119" s="2">
        <v>0</v>
      </c>
      <c r="G119" s="2">
        <v>22.578853929429783</v>
      </c>
      <c r="H119" s="10">
        <f>B119/$B$11</f>
        <v>4.4743367472378587E-2</v>
      </c>
    </row>
    <row r="120" spans="1:11" x14ac:dyDescent="0.2">
      <c r="A120" s="14" t="s">
        <v>76</v>
      </c>
      <c r="B120" s="2">
        <v>747.28698756551341</v>
      </c>
      <c r="C120" s="2">
        <v>17.970097765742253</v>
      </c>
      <c r="D120" s="2">
        <v>9</v>
      </c>
      <c r="E120" s="2">
        <v>2</v>
      </c>
      <c r="F120" s="2">
        <v>7</v>
      </c>
      <c r="G120" s="2">
        <v>10.970097765742253</v>
      </c>
      <c r="H120" s="10">
        <f>B120/$B$12</f>
        <v>4.5427780399119363E-2</v>
      </c>
    </row>
    <row r="121" spans="1:11" x14ac:dyDescent="0.2">
      <c r="A121" s="14" t="s">
        <v>77</v>
      </c>
      <c r="B121" s="2">
        <v>763.86423514992248</v>
      </c>
      <c r="C121" s="2">
        <v>15.471133089199839</v>
      </c>
      <c r="D121" s="2">
        <v>3</v>
      </c>
      <c r="E121" s="2">
        <v>2</v>
      </c>
      <c r="F121" s="2">
        <v>1</v>
      </c>
      <c r="G121" s="2">
        <v>14.471133089199839</v>
      </c>
      <c r="H121" s="10">
        <f>B121/$B$13</f>
        <v>4.6088103967052159E-2</v>
      </c>
    </row>
    <row r="122" spans="1:11" x14ac:dyDescent="0.2">
      <c r="A122" s="14" t="s">
        <v>78</v>
      </c>
      <c r="B122" s="2">
        <v>781.20510568807106</v>
      </c>
      <c r="C122" s="2">
        <v>17.559198861453069</v>
      </c>
      <c r="D122" s="2">
        <v>6</v>
      </c>
      <c r="E122" s="2">
        <v>3</v>
      </c>
      <c r="F122" s="2">
        <v>3</v>
      </c>
      <c r="G122" s="2">
        <v>14.559198861453069</v>
      </c>
      <c r="H122" s="10">
        <f>B122/$B$14</f>
        <v>4.6725587994980028E-2</v>
      </c>
    </row>
    <row r="123" spans="1:11" x14ac:dyDescent="0.2">
      <c r="A123" s="14" t="s">
        <v>79</v>
      </c>
      <c r="B123" s="2">
        <v>799.07544524672846</v>
      </c>
      <c r="C123" s="2">
        <v>19.752295074135873</v>
      </c>
      <c r="D123" s="2">
        <v>7</v>
      </c>
      <c r="E123" s="2">
        <v>1</v>
      </c>
      <c r="F123" s="2">
        <v>6</v>
      </c>
      <c r="G123" s="2">
        <v>13.752295074135873</v>
      </c>
      <c r="H123" s="10">
        <f>B123/$B$15</f>
        <v>4.7341397313035626E-2</v>
      </c>
    </row>
    <row r="124" spans="1:11" x14ac:dyDescent="0.2">
      <c r="A124" s="14" t="s">
        <v>80</v>
      </c>
      <c r="B124" s="2">
        <v>812.28600668511604</v>
      </c>
      <c r="C124" s="2">
        <v>12.456075189144144</v>
      </c>
      <c r="D124" s="2">
        <v>5</v>
      </c>
      <c r="E124" s="2">
        <v>4</v>
      </c>
      <c r="F124" s="2">
        <v>1</v>
      </c>
      <c r="G124" s="2">
        <v>11.456075189144144</v>
      </c>
      <c r="H124" s="10">
        <f>B124/$B$16</f>
        <v>4.7936618866044015E-2</v>
      </c>
    </row>
    <row r="125" spans="1:11" x14ac:dyDescent="0.2">
      <c r="A125" s="15" t="s">
        <v>74</v>
      </c>
      <c r="B125" s="7">
        <v>840</v>
      </c>
      <c r="C125" s="7">
        <f>B125-B124</f>
        <v>27.713993314883965</v>
      </c>
      <c r="D125" s="7">
        <v>2</v>
      </c>
      <c r="E125" s="7">
        <v>3</v>
      </c>
      <c r="F125" s="7">
        <f>D125-E125</f>
        <v>-1</v>
      </c>
      <c r="G125" s="7">
        <f>C125-F125</f>
        <v>28.713993314883965</v>
      </c>
      <c r="H125" s="16">
        <f>B125/$B$17</f>
        <v>4.9036526376980333E-2</v>
      </c>
      <c r="J125" s="38"/>
      <c r="K125" s="38"/>
    </row>
    <row r="126" spans="1:11" x14ac:dyDescent="0.2">
      <c r="A126" s="12" t="s">
        <v>99</v>
      </c>
      <c r="H126" s="10"/>
    </row>
    <row r="127" spans="1:11" x14ac:dyDescent="0.2">
      <c r="A127" s="9" t="s">
        <v>100</v>
      </c>
      <c r="B127" s="2">
        <v>113</v>
      </c>
      <c r="H127" s="10">
        <f>B127/$B$6</f>
        <v>7.9009928681303323E-3</v>
      </c>
      <c r="I127" s="38"/>
    </row>
    <row r="128" spans="1:11" x14ac:dyDescent="0.2">
      <c r="A128" s="14" t="s">
        <v>81</v>
      </c>
      <c r="B128" s="2">
        <v>116.2764760890433</v>
      </c>
      <c r="C128" s="2">
        <f>B128-B127</f>
        <v>3.2764760890432996</v>
      </c>
      <c r="D128" s="2">
        <v>0</v>
      </c>
      <c r="E128" s="2">
        <v>0</v>
      </c>
      <c r="F128" s="2">
        <f>D128-E128</f>
        <v>0</v>
      </c>
      <c r="G128" s="2">
        <f>C128-F128</f>
        <v>3.2764760890432996</v>
      </c>
      <c r="H128" s="10">
        <f>B128/$B$7</f>
        <v>8.0624376708530923E-3</v>
      </c>
    </row>
    <row r="129" spans="1:12" x14ac:dyDescent="0.2">
      <c r="A129" s="14" t="s">
        <v>82</v>
      </c>
      <c r="B129" s="2">
        <v>130.61561278146846</v>
      </c>
      <c r="C129" s="2">
        <v>14.725133687798831</v>
      </c>
      <c r="D129" s="2">
        <v>3</v>
      </c>
      <c r="E129" s="2">
        <v>0</v>
      </c>
      <c r="F129" s="2">
        <v>3</v>
      </c>
      <c r="G129" s="2">
        <v>11.725133687798831</v>
      </c>
      <c r="H129" s="10">
        <f>B129/$B$8</f>
        <v>8.6926402756201549E-3</v>
      </c>
    </row>
    <row r="130" spans="1:12" x14ac:dyDescent="0.2">
      <c r="A130" s="14" t="s">
        <v>83</v>
      </c>
      <c r="B130" s="2">
        <v>145.25009716304518</v>
      </c>
      <c r="C130" s="2">
        <v>14.239881377109015</v>
      </c>
      <c r="D130" s="2">
        <v>2</v>
      </c>
      <c r="E130" s="2">
        <v>2</v>
      </c>
      <c r="F130" s="2">
        <v>0</v>
      </c>
      <c r="G130" s="2">
        <v>14.239881377109015</v>
      </c>
      <c r="H130" s="10">
        <f>B130/$B$9</f>
        <v>9.2989818926405357E-3</v>
      </c>
    </row>
    <row r="131" spans="1:12" x14ac:dyDescent="0.2">
      <c r="A131" s="14" t="s">
        <v>84</v>
      </c>
      <c r="B131" s="2">
        <v>158.72753027134189</v>
      </c>
      <c r="C131" s="2">
        <v>13.554702028698244</v>
      </c>
      <c r="D131" s="2">
        <v>2</v>
      </c>
      <c r="E131" s="2">
        <v>1</v>
      </c>
      <c r="F131" s="2">
        <v>1</v>
      </c>
      <c r="G131" s="2">
        <v>12.554702028698244</v>
      </c>
      <c r="H131" s="10">
        <f>B131/$B$10</f>
        <v>9.8827924955695104E-3</v>
      </c>
    </row>
    <row r="132" spans="1:12" x14ac:dyDescent="0.2">
      <c r="A132" s="14" t="s">
        <v>75</v>
      </c>
      <c r="B132" s="2">
        <v>170.44648731869242</v>
      </c>
      <c r="C132" s="2">
        <v>11.639652274439214</v>
      </c>
      <c r="D132" s="2">
        <v>2</v>
      </c>
      <c r="E132" s="2">
        <v>0</v>
      </c>
      <c r="F132" s="2">
        <v>2</v>
      </c>
      <c r="G132" s="2">
        <v>9.6396522744392144</v>
      </c>
      <c r="H132" s="10">
        <f>B132/$B$11</f>
        <v>1.0445305020142933E-2</v>
      </c>
    </row>
    <row r="133" spans="1:12" x14ac:dyDescent="0.2">
      <c r="A133" s="14" t="s">
        <v>76</v>
      </c>
      <c r="B133" s="2">
        <v>180.74707371746933</v>
      </c>
      <c r="C133" s="2">
        <v>10.488601889139488</v>
      </c>
      <c r="D133" s="2">
        <v>3</v>
      </c>
      <c r="E133" s="2">
        <v>0</v>
      </c>
      <c r="F133" s="2">
        <v>3</v>
      </c>
      <c r="G133" s="2">
        <v>7.4886018891394883</v>
      </c>
      <c r="H133" s="10">
        <f>B133/$B$12</f>
        <v>1.0987664055773214E-2</v>
      </c>
    </row>
    <row r="134" spans="1:12" x14ac:dyDescent="0.2">
      <c r="A134" s="14" t="s">
        <v>77</v>
      </c>
      <c r="B134" s="2">
        <v>190.78221380773718</v>
      </c>
      <c r="C134" s="2">
        <v>9.7588776834025452</v>
      </c>
      <c r="D134" s="2">
        <v>0</v>
      </c>
      <c r="E134" s="2">
        <v>1</v>
      </c>
      <c r="F134" s="2">
        <v>-1</v>
      </c>
      <c r="G134" s="2">
        <v>10.758877683402545</v>
      </c>
      <c r="H134" s="10">
        <f>B134/$B$13</f>
        <v>1.1510933619388028E-2</v>
      </c>
      <c r="I134" s="38"/>
    </row>
    <row r="135" spans="1:12" x14ac:dyDescent="0.2">
      <c r="A135" s="14" t="s">
        <v>78</v>
      </c>
      <c r="B135" s="2">
        <v>200.89724482599979</v>
      </c>
      <c r="C135" s="2">
        <v>10.162987446798212</v>
      </c>
      <c r="D135" s="2">
        <v>1</v>
      </c>
      <c r="E135" s="2">
        <v>1</v>
      </c>
      <c r="F135" s="2">
        <v>0</v>
      </c>
      <c r="G135" s="2">
        <v>10.162987446798212</v>
      </c>
      <c r="H135" s="10">
        <f>B135/$B$14</f>
        <v>1.2016104122614977E-2</v>
      </c>
    </row>
    <row r="136" spans="1:12" x14ac:dyDescent="0.2">
      <c r="A136" s="14" t="s">
        <v>79</v>
      </c>
      <c r="B136" s="2">
        <v>211.05668074716147</v>
      </c>
      <c r="C136" s="2">
        <v>10.650327970685765</v>
      </c>
      <c r="D136" s="2">
        <v>3</v>
      </c>
      <c r="E136" s="2">
        <v>0</v>
      </c>
      <c r="F136" s="2">
        <v>3</v>
      </c>
      <c r="G136" s="2">
        <v>7.6503279706857654</v>
      </c>
      <c r="H136" s="10">
        <f>B136/$B$15</f>
        <v>1.2504098628305078E-2</v>
      </c>
    </row>
    <row r="137" spans="1:12" x14ac:dyDescent="0.2">
      <c r="A137" s="14" t="s">
        <v>80</v>
      </c>
      <c r="B137" s="2">
        <v>219.87456633599467</v>
      </c>
      <c r="C137" s="2">
        <v>8.6201784100365728</v>
      </c>
      <c r="D137" s="2">
        <v>0</v>
      </c>
      <c r="E137" s="2">
        <v>0</v>
      </c>
      <c r="F137" s="2">
        <v>0</v>
      </c>
      <c r="G137" s="2">
        <v>8.6201784100365728</v>
      </c>
      <c r="H137" s="10">
        <f>B137/$B$16</f>
        <v>1.2975778479551173E-2</v>
      </c>
    </row>
    <row r="138" spans="1:12" ht="12" thickBot="1" x14ac:dyDescent="0.25">
      <c r="A138" s="11" t="s">
        <v>74</v>
      </c>
      <c r="B138" s="5">
        <v>240</v>
      </c>
      <c r="C138" s="5">
        <f>B138-B137</f>
        <v>20.125433664005328</v>
      </c>
      <c r="D138" s="5">
        <v>0</v>
      </c>
      <c r="E138" s="5">
        <v>0</v>
      </c>
      <c r="F138" s="5">
        <f>D138-E138</f>
        <v>0</v>
      </c>
      <c r="G138" s="5">
        <f>C138-F138</f>
        <v>20.125433664005328</v>
      </c>
      <c r="H138" s="8">
        <f>B138/$B$17</f>
        <v>1.4010436107708666E-2</v>
      </c>
      <c r="I138" s="39"/>
      <c r="J138" s="38"/>
      <c r="L138" s="38"/>
    </row>
  </sheetData>
  <mergeCells count="1">
    <mergeCell ref="A1:H2"/>
  </mergeCells>
  <phoneticPr fontId="0" type="noConversion"/>
  <pageMargins left="0.75" right="0.75" top="1" bottom="1" header="0.5" footer="0.5"/>
  <pageSetup orientation="portrait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8"/>
  <sheetViews>
    <sheetView workbookViewId="0">
      <selection activeCell="L1" sqref="L1:L65536"/>
    </sheetView>
  </sheetViews>
  <sheetFormatPr defaultRowHeight="11.25" x14ac:dyDescent="0.2"/>
  <cols>
    <col min="1" max="1" width="25.7109375" style="2" customWidth="1"/>
    <col min="2" max="3" width="9.7109375" style="2" customWidth="1"/>
    <col min="4" max="5" width="8.42578125" style="2" customWidth="1"/>
    <col min="6" max="7" width="9.7109375" style="2" customWidth="1"/>
    <col min="8" max="8" width="7.7109375" style="6" customWidth="1"/>
    <col min="9" max="16384" width="9.140625" style="2"/>
  </cols>
  <sheetData>
    <row r="1" spans="1:8" ht="12.75" customHeight="1" x14ac:dyDescent="0.2">
      <c r="A1" s="40" t="s">
        <v>87</v>
      </c>
      <c r="B1" s="41"/>
      <c r="C1" s="41"/>
      <c r="D1" s="41"/>
      <c r="E1" s="41"/>
      <c r="F1" s="41"/>
      <c r="G1" s="41"/>
      <c r="H1" s="42"/>
    </row>
    <row r="2" spans="1:8" ht="12.75" customHeight="1" thickBot="1" x14ac:dyDescent="0.25">
      <c r="A2" s="43"/>
      <c r="B2" s="44"/>
      <c r="C2" s="44"/>
      <c r="D2" s="44"/>
      <c r="E2" s="44"/>
      <c r="F2" s="44"/>
      <c r="G2" s="44"/>
      <c r="H2" s="45"/>
    </row>
    <row r="3" spans="1:8" x14ac:dyDescent="0.2">
      <c r="A3" s="9" t="s">
        <v>27</v>
      </c>
      <c r="C3" s="1" t="s">
        <v>62</v>
      </c>
      <c r="D3" s="3"/>
      <c r="E3" s="3"/>
      <c r="F3" s="1" t="s">
        <v>66</v>
      </c>
      <c r="G3" s="3" t="s">
        <v>68</v>
      </c>
      <c r="H3" s="19" t="s">
        <v>71</v>
      </c>
    </row>
    <row r="4" spans="1:8" ht="12" thickBot="1" x14ac:dyDescent="0.25">
      <c r="A4" s="18" t="s">
        <v>88</v>
      </c>
      <c r="B4" s="5" t="s">
        <v>64</v>
      </c>
      <c r="C4" s="4" t="s">
        <v>63</v>
      </c>
      <c r="D4" s="4" t="s">
        <v>65</v>
      </c>
      <c r="E4" s="4" t="s">
        <v>70</v>
      </c>
      <c r="F4" s="4" t="s">
        <v>67</v>
      </c>
      <c r="G4" s="5" t="s">
        <v>69</v>
      </c>
      <c r="H4" s="20" t="s">
        <v>72</v>
      </c>
    </row>
    <row r="5" spans="1:8" x14ac:dyDescent="0.2">
      <c r="A5" s="12" t="s">
        <v>2</v>
      </c>
      <c r="H5" s="10"/>
    </row>
    <row r="6" spans="1:8" x14ac:dyDescent="0.2">
      <c r="A6" s="13" t="s">
        <v>73</v>
      </c>
      <c r="B6" s="2">
        <f t="shared" ref="B6:B17" si="0">B32+B45+B60+B73+B86+B99+B114+B127</f>
        <v>80345</v>
      </c>
      <c r="H6" s="10"/>
    </row>
    <row r="7" spans="1:8" x14ac:dyDescent="0.2">
      <c r="A7" s="14" t="s">
        <v>81</v>
      </c>
      <c r="B7" s="2">
        <f t="shared" si="0"/>
        <v>80574</v>
      </c>
      <c r="C7" s="2">
        <f t="shared" ref="C7:G17" si="1">C33+C46+C61+C74+C87+C100+C115+C128</f>
        <v>229.00000000000094</v>
      </c>
      <c r="D7" s="2">
        <f t="shared" si="1"/>
        <v>324</v>
      </c>
      <c r="E7" s="2">
        <f t="shared" si="1"/>
        <v>178</v>
      </c>
      <c r="F7" s="2">
        <f t="shared" si="1"/>
        <v>146</v>
      </c>
      <c r="G7" s="2">
        <f t="shared" si="1"/>
        <v>83.000000000000938</v>
      </c>
      <c r="H7" s="10"/>
    </row>
    <row r="8" spans="1:8" x14ac:dyDescent="0.2">
      <c r="A8" s="14" t="s">
        <v>82</v>
      </c>
      <c r="B8" s="2">
        <f t="shared" si="0"/>
        <v>81847.000000000029</v>
      </c>
      <c r="C8" s="2">
        <f t="shared" si="1"/>
        <v>1200.0000000000327</v>
      </c>
      <c r="D8" s="2">
        <f t="shared" si="1"/>
        <v>1201</v>
      </c>
      <c r="E8" s="2">
        <f t="shared" si="1"/>
        <v>744</v>
      </c>
      <c r="F8" s="2">
        <f t="shared" si="1"/>
        <v>457</v>
      </c>
      <c r="G8" s="2">
        <f t="shared" si="1"/>
        <v>743.00000000003286</v>
      </c>
      <c r="H8" s="10"/>
    </row>
    <row r="9" spans="1:8" x14ac:dyDescent="0.2">
      <c r="A9" s="14" t="s">
        <v>83</v>
      </c>
      <c r="B9" s="2">
        <f t="shared" si="0"/>
        <v>82372</v>
      </c>
      <c r="C9" s="2">
        <f t="shared" si="1"/>
        <v>599.99999999997215</v>
      </c>
      <c r="D9" s="2">
        <f t="shared" si="1"/>
        <v>1205</v>
      </c>
      <c r="E9" s="2">
        <f t="shared" si="1"/>
        <v>768</v>
      </c>
      <c r="F9" s="2">
        <f t="shared" si="1"/>
        <v>437</v>
      </c>
      <c r="G9" s="2">
        <f t="shared" si="1"/>
        <v>162.99999999997215</v>
      </c>
      <c r="H9" s="10"/>
    </row>
    <row r="10" spans="1:8" x14ac:dyDescent="0.2">
      <c r="A10" s="14" t="s">
        <v>84</v>
      </c>
      <c r="B10" s="2">
        <f t="shared" si="0"/>
        <v>83009</v>
      </c>
      <c r="C10" s="2">
        <f t="shared" si="1"/>
        <v>599.99999999999454</v>
      </c>
      <c r="D10" s="2">
        <f t="shared" si="1"/>
        <v>1099</v>
      </c>
      <c r="E10" s="2">
        <f t="shared" si="1"/>
        <v>729</v>
      </c>
      <c r="F10" s="2">
        <f t="shared" si="1"/>
        <v>370</v>
      </c>
      <c r="G10" s="2">
        <f t="shared" si="1"/>
        <v>229.99999999999454</v>
      </c>
      <c r="H10" s="10"/>
    </row>
    <row r="11" spans="1:8" x14ac:dyDescent="0.2">
      <c r="A11" s="14" t="s">
        <v>75</v>
      </c>
      <c r="B11" s="2">
        <f t="shared" si="0"/>
        <v>83354.000000000015</v>
      </c>
      <c r="C11" s="2">
        <f t="shared" si="1"/>
        <v>400.00000000001864</v>
      </c>
      <c r="D11" s="2">
        <f t="shared" si="1"/>
        <v>1119</v>
      </c>
      <c r="E11" s="2">
        <f t="shared" si="1"/>
        <v>848</v>
      </c>
      <c r="F11" s="2">
        <f t="shared" si="1"/>
        <v>271</v>
      </c>
      <c r="G11" s="2">
        <f t="shared" si="1"/>
        <v>129.00000000001864</v>
      </c>
      <c r="H11" s="10"/>
    </row>
    <row r="12" spans="1:8" x14ac:dyDescent="0.2">
      <c r="A12" s="14" t="s">
        <v>76</v>
      </c>
      <c r="B12" s="2">
        <f t="shared" si="0"/>
        <v>83753.000000000015</v>
      </c>
      <c r="C12" s="2">
        <f t="shared" si="1"/>
        <v>399.99999999999693</v>
      </c>
      <c r="D12" s="2">
        <f t="shared" si="1"/>
        <v>1157</v>
      </c>
      <c r="E12" s="2">
        <f t="shared" si="1"/>
        <v>798</v>
      </c>
      <c r="F12" s="2">
        <f t="shared" si="1"/>
        <v>359</v>
      </c>
      <c r="G12" s="2">
        <f t="shared" si="1"/>
        <v>40.999999999996902</v>
      </c>
      <c r="H12" s="10"/>
    </row>
    <row r="13" spans="1:8" x14ac:dyDescent="0.2">
      <c r="A13" s="14" t="s">
        <v>77</v>
      </c>
      <c r="B13" s="2">
        <f t="shared" si="0"/>
        <v>84291.000000000015</v>
      </c>
      <c r="C13" s="2">
        <f t="shared" si="1"/>
        <v>500.00000000001364</v>
      </c>
      <c r="D13" s="2">
        <f t="shared" si="1"/>
        <v>1054</v>
      </c>
      <c r="E13" s="2">
        <f t="shared" si="1"/>
        <v>784</v>
      </c>
      <c r="F13" s="2">
        <f t="shared" si="1"/>
        <v>270</v>
      </c>
      <c r="G13" s="2">
        <f t="shared" si="1"/>
        <v>230.00000000001364</v>
      </c>
      <c r="H13" s="10"/>
    </row>
    <row r="14" spans="1:8" x14ac:dyDescent="0.2">
      <c r="A14" s="14" t="s">
        <v>78</v>
      </c>
      <c r="B14" s="2">
        <f t="shared" si="0"/>
        <v>85322.000000000015</v>
      </c>
      <c r="C14" s="2">
        <f t="shared" si="1"/>
        <v>999.99999999998829</v>
      </c>
      <c r="D14" s="2">
        <f t="shared" si="1"/>
        <v>1001</v>
      </c>
      <c r="E14" s="2">
        <f t="shared" si="1"/>
        <v>836</v>
      </c>
      <c r="F14" s="2">
        <f t="shared" si="1"/>
        <v>165</v>
      </c>
      <c r="G14" s="2">
        <f t="shared" si="1"/>
        <v>834.99999999998829</v>
      </c>
      <c r="H14" s="10"/>
    </row>
    <row r="15" spans="1:8" x14ac:dyDescent="0.2">
      <c r="A15" s="14" t="s">
        <v>79</v>
      </c>
      <c r="B15" s="2">
        <f t="shared" si="0"/>
        <v>85223.000000000015</v>
      </c>
      <c r="C15" s="2">
        <f t="shared" si="1"/>
        <v>-100.00000000001347</v>
      </c>
      <c r="D15" s="2">
        <f t="shared" si="1"/>
        <v>1056</v>
      </c>
      <c r="E15" s="2">
        <f t="shared" si="1"/>
        <v>797</v>
      </c>
      <c r="F15" s="2">
        <f t="shared" si="1"/>
        <v>259</v>
      </c>
      <c r="G15" s="2">
        <f t="shared" si="1"/>
        <v>-359.00000000001347</v>
      </c>
      <c r="H15" s="10"/>
    </row>
    <row r="16" spans="1:8" x14ac:dyDescent="0.2">
      <c r="A16" s="14" t="s">
        <v>80</v>
      </c>
      <c r="B16" s="2">
        <f t="shared" si="0"/>
        <v>85799.999999999985</v>
      </c>
      <c r="C16" s="2">
        <f t="shared" si="1"/>
        <v>599.99999999999068</v>
      </c>
      <c r="D16" s="2">
        <f t="shared" si="1"/>
        <v>1088</v>
      </c>
      <c r="E16" s="2">
        <f t="shared" si="1"/>
        <v>801</v>
      </c>
      <c r="F16" s="2">
        <f t="shared" si="1"/>
        <v>287</v>
      </c>
      <c r="G16" s="2">
        <f t="shared" si="1"/>
        <v>312.99999999999068</v>
      </c>
      <c r="H16" s="10"/>
    </row>
    <row r="17" spans="1:11" x14ac:dyDescent="0.2">
      <c r="A17" s="15" t="s">
        <v>74</v>
      </c>
      <c r="B17" s="7">
        <f t="shared" si="0"/>
        <v>86264.890259980544</v>
      </c>
      <c r="C17" s="7">
        <f t="shared" si="1"/>
        <v>464.89025998055365</v>
      </c>
      <c r="D17" s="7">
        <f t="shared" si="1"/>
        <v>785</v>
      </c>
      <c r="E17" s="7">
        <f t="shared" si="1"/>
        <v>604</v>
      </c>
      <c r="F17" s="7">
        <f t="shared" si="1"/>
        <v>181</v>
      </c>
      <c r="G17" s="7">
        <f t="shared" si="1"/>
        <v>283.89025998055365</v>
      </c>
      <c r="H17" s="16"/>
    </row>
    <row r="18" spans="1:11" x14ac:dyDescent="0.2">
      <c r="A18" s="12" t="s">
        <v>3</v>
      </c>
      <c r="H18" s="10"/>
    </row>
    <row r="19" spans="1:11" x14ac:dyDescent="0.2">
      <c r="A19" s="13" t="s">
        <v>73</v>
      </c>
      <c r="B19" s="2">
        <f t="shared" ref="B19:B30" si="2">B32+B45+B60+B73</f>
        <v>8248</v>
      </c>
      <c r="H19" s="10">
        <f>B19/$B$6</f>
        <v>0.10265729043499906</v>
      </c>
      <c r="K19" s="6"/>
    </row>
    <row r="20" spans="1:11" x14ac:dyDescent="0.2">
      <c r="A20" s="14" t="s">
        <v>81</v>
      </c>
      <c r="B20" s="2">
        <f t="shared" si="2"/>
        <v>8374.5344481786906</v>
      </c>
      <c r="C20" s="2">
        <f>B20-B19</f>
        <v>126.53444817869058</v>
      </c>
      <c r="D20" s="2">
        <f t="shared" ref="D20:E30" si="3">D33+D46+D61+D74</f>
        <v>52</v>
      </c>
      <c r="E20" s="2">
        <f t="shared" si="3"/>
        <v>2</v>
      </c>
      <c r="F20" s="2">
        <f>D20-E20</f>
        <v>50</v>
      </c>
      <c r="G20" s="2">
        <f>C20-F20</f>
        <v>76.534448178690582</v>
      </c>
      <c r="H20" s="10">
        <f>B20/$B$7</f>
        <v>0.10393594023107566</v>
      </c>
    </row>
    <row r="21" spans="1:11" x14ac:dyDescent="0.2">
      <c r="A21" s="14" t="s">
        <v>82</v>
      </c>
      <c r="B21" s="2">
        <f t="shared" si="2"/>
        <v>8921.6391282711866</v>
      </c>
      <c r="C21" s="2">
        <f t="shared" ref="C21:C30" si="4">B21-B20</f>
        <v>547.10468009249598</v>
      </c>
      <c r="D21" s="2">
        <f t="shared" si="3"/>
        <v>251</v>
      </c>
      <c r="E21" s="2">
        <f t="shared" si="3"/>
        <v>21</v>
      </c>
      <c r="F21" s="2">
        <f t="shared" ref="F21:F30" si="5">D21-E21</f>
        <v>230</v>
      </c>
      <c r="G21" s="2">
        <f t="shared" ref="G21:G30" si="6">C21-F21</f>
        <v>317.10468009249598</v>
      </c>
      <c r="H21" s="10">
        <f>B21/$B$8</f>
        <v>0.10900386242954761</v>
      </c>
    </row>
    <row r="22" spans="1:11" x14ac:dyDescent="0.2">
      <c r="A22" s="14" t="s">
        <v>83</v>
      </c>
      <c r="B22" s="2">
        <f t="shared" si="2"/>
        <v>9390.2695651589001</v>
      </c>
      <c r="C22" s="2">
        <f t="shared" si="4"/>
        <v>468.63043688771359</v>
      </c>
      <c r="D22" s="2">
        <f t="shared" si="3"/>
        <v>235</v>
      </c>
      <c r="E22" s="2">
        <f t="shared" si="3"/>
        <v>17</v>
      </c>
      <c r="F22" s="2">
        <f t="shared" si="5"/>
        <v>218</v>
      </c>
      <c r="G22" s="2">
        <f t="shared" si="6"/>
        <v>250.63043688771359</v>
      </c>
      <c r="H22" s="10">
        <f>B22/$B$9</f>
        <v>0.11399831939444108</v>
      </c>
    </row>
    <row r="23" spans="1:11" x14ac:dyDescent="0.2">
      <c r="A23" s="14" t="s">
        <v>84</v>
      </c>
      <c r="B23" s="2">
        <f t="shared" si="2"/>
        <v>9871.5047450933271</v>
      </c>
      <c r="C23" s="2">
        <f t="shared" si="4"/>
        <v>481.23517993442692</v>
      </c>
      <c r="D23" s="2">
        <f t="shared" si="3"/>
        <v>280</v>
      </c>
      <c r="E23" s="2">
        <f t="shared" si="3"/>
        <v>16</v>
      </c>
      <c r="F23" s="2">
        <f t="shared" si="5"/>
        <v>264</v>
      </c>
      <c r="G23" s="2">
        <f t="shared" si="6"/>
        <v>217.23517993442692</v>
      </c>
      <c r="H23" s="10">
        <f>B23/$B$10</f>
        <v>0.11892089707252619</v>
      </c>
    </row>
    <row r="24" spans="1:11" x14ac:dyDescent="0.2">
      <c r="A24" s="14" t="s">
        <v>75</v>
      </c>
      <c r="B24" s="2">
        <f t="shared" si="2"/>
        <v>10316.985985430652</v>
      </c>
      <c r="C24" s="2">
        <f t="shared" si="4"/>
        <v>445.48124033732529</v>
      </c>
      <c r="D24" s="2">
        <f t="shared" si="3"/>
        <v>279</v>
      </c>
      <c r="E24" s="2">
        <f t="shared" si="3"/>
        <v>21</v>
      </c>
      <c r="F24" s="2">
        <f t="shared" si="5"/>
        <v>258</v>
      </c>
      <c r="G24" s="2">
        <f t="shared" si="6"/>
        <v>187.48124033732529</v>
      </c>
      <c r="H24" s="10">
        <f>B24/$B$11</f>
        <v>0.12377313608741812</v>
      </c>
    </row>
    <row r="25" spans="1:11" x14ac:dyDescent="0.2">
      <c r="A25" s="14" t="s">
        <v>76</v>
      </c>
      <c r="B25" s="2">
        <f t="shared" si="2"/>
        <v>10766.995337423594</v>
      </c>
      <c r="C25" s="2">
        <f t="shared" si="4"/>
        <v>450.00935199294145</v>
      </c>
      <c r="D25" s="2">
        <f t="shared" si="3"/>
        <v>305</v>
      </c>
      <c r="E25" s="2">
        <f t="shared" si="3"/>
        <v>12</v>
      </c>
      <c r="F25" s="2">
        <f t="shared" si="5"/>
        <v>293</v>
      </c>
      <c r="G25" s="2">
        <f t="shared" si="6"/>
        <v>157.00935199294145</v>
      </c>
      <c r="H25" s="10">
        <f>B25/$B$12</f>
        <v>0.12855653334714687</v>
      </c>
    </row>
    <row r="26" spans="1:11" x14ac:dyDescent="0.2">
      <c r="A26" s="14" t="s">
        <v>77</v>
      </c>
      <c r="B26" s="2">
        <f t="shared" si="2"/>
        <v>11233.675971220959</v>
      </c>
      <c r="C26" s="2">
        <f t="shared" si="4"/>
        <v>466.68063379736486</v>
      </c>
      <c r="D26" s="2">
        <f t="shared" si="3"/>
        <v>306</v>
      </c>
      <c r="E26" s="2">
        <f t="shared" si="3"/>
        <v>34</v>
      </c>
      <c r="F26" s="2">
        <f t="shared" si="5"/>
        <v>272</v>
      </c>
      <c r="G26" s="2">
        <f t="shared" si="6"/>
        <v>194.68063379736486</v>
      </c>
      <c r="H26" s="10">
        <f>B26/$B$13</f>
        <v>0.1332725435837866</v>
      </c>
    </row>
    <row r="27" spans="1:11" x14ac:dyDescent="0.2">
      <c r="A27" s="14" t="s">
        <v>78</v>
      </c>
      <c r="B27" s="2">
        <f t="shared" si="2"/>
        <v>11767.830441446742</v>
      </c>
      <c r="C27" s="2">
        <f t="shared" si="4"/>
        <v>534.15447022578337</v>
      </c>
      <c r="D27" s="2">
        <f t="shared" si="3"/>
        <v>299</v>
      </c>
      <c r="E27" s="2">
        <f t="shared" si="3"/>
        <v>35</v>
      </c>
      <c r="F27" s="2">
        <f t="shared" si="5"/>
        <v>264</v>
      </c>
      <c r="G27" s="2">
        <f t="shared" si="6"/>
        <v>270.15447022578337</v>
      </c>
      <c r="H27" s="10">
        <f>B27/$B$14</f>
        <v>0.13792258082847025</v>
      </c>
    </row>
    <row r="28" spans="1:11" x14ac:dyDescent="0.2">
      <c r="A28" s="14" t="s">
        <v>79</v>
      </c>
      <c r="B28" s="2">
        <f t="shared" si="2"/>
        <v>12144.960973540185</v>
      </c>
      <c r="C28" s="2">
        <f t="shared" si="4"/>
        <v>377.13053209344253</v>
      </c>
      <c r="D28" s="2">
        <f t="shared" si="3"/>
        <v>317</v>
      </c>
      <c r="E28" s="2">
        <f t="shared" si="3"/>
        <v>25</v>
      </c>
      <c r="F28" s="2">
        <f t="shared" si="5"/>
        <v>292</v>
      </c>
      <c r="G28" s="2">
        <f t="shared" si="6"/>
        <v>85.130532093442525</v>
      </c>
      <c r="H28" s="10">
        <f>B28/$B$15</f>
        <v>0.14250801982493203</v>
      </c>
    </row>
    <row r="29" spans="1:11" x14ac:dyDescent="0.2">
      <c r="A29" s="14" t="s">
        <v>80</v>
      </c>
      <c r="B29" s="2">
        <f t="shared" si="2"/>
        <v>12615.190935593953</v>
      </c>
      <c r="C29" s="2">
        <f t="shared" si="4"/>
        <v>470.22996205376876</v>
      </c>
      <c r="D29" s="2">
        <f t="shared" si="3"/>
        <v>299</v>
      </c>
      <c r="E29" s="2">
        <f t="shared" si="3"/>
        <v>21</v>
      </c>
      <c r="F29" s="2">
        <f t="shared" si="5"/>
        <v>278</v>
      </c>
      <c r="G29" s="2">
        <f t="shared" si="6"/>
        <v>192.22996205376876</v>
      </c>
      <c r="H29" s="10">
        <f>B29/$B$16</f>
        <v>0.14703019738454493</v>
      </c>
    </row>
    <row r="30" spans="1:11" x14ac:dyDescent="0.2">
      <c r="A30" s="15" t="s">
        <v>74</v>
      </c>
      <c r="B30" s="7">
        <f t="shared" si="2"/>
        <v>12964.890259980537</v>
      </c>
      <c r="C30" s="7">
        <f t="shared" si="4"/>
        <v>349.69932438658361</v>
      </c>
      <c r="D30" s="7">
        <f t="shared" si="3"/>
        <v>270</v>
      </c>
      <c r="E30" s="7">
        <f t="shared" si="3"/>
        <v>18</v>
      </c>
      <c r="F30" s="7">
        <f t="shared" si="5"/>
        <v>252</v>
      </c>
      <c r="G30" s="7">
        <f t="shared" si="6"/>
        <v>97.699324386583612</v>
      </c>
      <c r="H30" s="16">
        <f>B30/$B$17</f>
        <v>0.15029162178155725</v>
      </c>
      <c r="I30" s="38"/>
      <c r="K30" s="39"/>
    </row>
    <row r="31" spans="1:11" x14ac:dyDescent="0.2">
      <c r="A31" s="12" t="s">
        <v>4</v>
      </c>
      <c r="H31" s="10"/>
    </row>
    <row r="32" spans="1:11" x14ac:dyDescent="0.2">
      <c r="A32" s="13" t="s">
        <v>73</v>
      </c>
      <c r="B32" s="2">
        <v>7525</v>
      </c>
      <c r="H32" s="10">
        <f>B32/$B$6</f>
        <v>9.3658597299147425E-2</v>
      </c>
    </row>
    <row r="33" spans="1:8" x14ac:dyDescent="0.2">
      <c r="A33" s="14" t="s">
        <v>81</v>
      </c>
      <c r="B33" s="2">
        <v>7637.1037961173106</v>
      </c>
      <c r="C33" s="2">
        <f>B33-B32</f>
        <v>112.10379611731059</v>
      </c>
      <c r="D33" s="2">
        <v>52</v>
      </c>
      <c r="E33" s="2">
        <v>2</v>
      </c>
      <c r="F33" s="2">
        <f>D33-E33</f>
        <v>50</v>
      </c>
      <c r="G33" s="2">
        <f>C33-F33</f>
        <v>62.103796117310594</v>
      </c>
      <c r="H33" s="10">
        <f>B33/$B$7</f>
        <v>9.4783724230115302E-2</v>
      </c>
    </row>
    <row r="34" spans="1:8" x14ac:dyDescent="0.2">
      <c r="A34" s="14" t="s">
        <v>82</v>
      </c>
      <c r="B34" s="2">
        <v>8122.7548596640236</v>
      </c>
      <c r="C34" s="2">
        <v>478.52225822937999</v>
      </c>
      <c r="D34" s="2">
        <v>250</v>
      </c>
      <c r="E34" s="2">
        <v>21</v>
      </c>
      <c r="F34" s="2">
        <f t="shared" ref="F34:F43" si="7">D34-E34</f>
        <v>229</v>
      </c>
      <c r="G34" s="2">
        <f t="shared" ref="G34:G43" si="8">C34-F34</f>
        <v>249.52225822937999</v>
      </c>
      <c r="H34" s="10">
        <f>B34/$B$8</f>
        <v>9.9243159305338266E-2</v>
      </c>
    </row>
    <row r="35" spans="1:8" x14ac:dyDescent="0.2">
      <c r="A35" s="14" t="s">
        <v>83</v>
      </c>
      <c r="B35" s="2">
        <v>8536.8652052394336</v>
      </c>
      <c r="C35" s="2">
        <v>421.67663665862619</v>
      </c>
      <c r="D35" s="2">
        <v>233</v>
      </c>
      <c r="E35" s="2">
        <v>16</v>
      </c>
      <c r="F35" s="2">
        <f t="shared" si="7"/>
        <v>217</v>
      </c>
      <c r="G35" s="2">
        <f t="shared" si="8"/>
        <v>204.67663665862619</v>
      </c>
      <c r="H35" s="10">
        <f>B35/$B$9</f>
        <v>0.10363794985237014</v>
      </c>
    </row>
    <row r="36" spans="1:8" x14ac:dyDescent="0.2">
      <c r="A36" s="14" t="s">
        <v>84</v>
      </c>
      <c r="B36" s="2">
        <v>8962.4395115460375</v>
      </c>
      <c r="C36" s="2">
        <v>421.70071828814616</v>
      </c>
      <c r="D36" s="2">
        <v>274</v>
      </c>
      <c r="E36" s="2">
        <v>16</v>
      </c>
      <c r="F36" s="2">
        <f t="shared" si="7"/>
        <v>258</v>
      </c>
      <c r="G36" s="2">
        <f t="shared" si="8"/>
        <v>163.70071828814616</v>
      </c>
      <c r="H36" s="10">
        <f>B36/$B$10</f>
        <v>0.10796949139907766</v>
      </c>
    </row>
    <row r="37" spans="1:8" x14ac:dyDescent="0.2">
      <c r="A37" s="14" t="s">
        <v>75</v>
      </c>
      <c r="B37" s="2">
        <v>9355.5812415482415</v>
      </c>
      <c r="C37" s="2">
        <v>399.27645584602578</v>
      </c>
      <c r="D37" s="2">
        <v>275</v>
      </c>
      <c r="E37" s="2">
        <v>21</v>
      </c>
      <c r="F37" s="2">
        <f t="shared" si="7"/>
        <v>254</v>
      </c>
      <c r="G37" s="2">
        <f t="shared" si="8"/>
        <v>145.27645584602578</v>
      </c>
      <c r="H37" s="10">
        <f>B37/$B$11</f>
        <v>0.11223913959196007</v>
      </c>
    </row>
    <row r="38" spans="1:8" x14ac:dyDescent="0.2">
      <c r="A38" s="14" t="s">
        <v>76</v>
      </c>
      <c r="B38" s="2">
        <v>9752.887067031299</v>
      </c>
      <c r="C38" s="2">
        <v>397.61589100753008</v>
      </c>
      <c r="D38" s="2">
        <v>299</v>
      </c>
      <c r="E38" s="2">
        <v>11</v>
      </c>
      <c r="F38" s="2">
        <f t="shared" si="7"/>
        <v>288</v>
      </c>
      <c r="G38" s="2">
        <f t="shared" si="8"/>
        <v>109.61589100753008</v>
      </c>
      <c r="H38" s="10">
        <f>B38/$B$12</f>
        <v>0.11644821161070407</v>
      </c>
    </row>
    <row r="39" spans="1:8" x14ac:dyDescent="0.2">
      <c r="A39" s="14" t="s">
        <v>77</v>
      </c>
      <c r="B39" s="2">
        <v>10165.324966297419</v>
      </c>
      <c r="C39" s="2">
        <v>408.05021520812443</v>
      </c>
      <c r="D39" s="2">
        <v>296</v>
      </c>
      <c r="E39" s="2">
        <v>34</v>
      </c>
      <c r="F39" s="2">
        <f t="shared" si="7"/>
        <v>262</v>
      </c>
      <c r="G39" s="2">
        <f t="shared" si="8"/>
        <v>146.05021520812443</v>
      </c>
      <c r="H39" s="10">
        <f>B39/$B$13</f>
        <v>0.12059798752295521</v>
      </c>
    </row>
    <row r="40" spans="1:8" x14ac:dyDescent="0.2">
      <c r="A40" s="14" t="s">
        <v>78</v>
      </c>
      <c r="B40" s="2">
        <v>10638.775571619284</v>
      </c>
      <c r="C40" s="2">
        <v>469.62204977934925</v>
      </c>
      <c r="D40" s="2">
        <v>289</v>
      </c>
      <c r="E40" s="2">
        <v>34</v>
      </c>
      <c r="F40" s="2">
        <f t="shared" si="7"/>
        <v>255</v>
      </c>
      <c r="G40" s="2">
        <f t="shared" si="8"/>
        <v>214.62204977934925</v>
      </c>
      <c r="H40" s="10">
        <f>B40/$B$14</f>
        <v>0.12468971158223298</v>
      </c>
    </row>
    <row r="41" spans="1:8" x14ac:dyDescent="0.2">
      <c r="A41" s="14" t="s">
        <v>79</v>
      </c>
      <c r="B41" s="2">
        <v>10970.296029443307</v>
      </c>
      <c r="C41" s="2">
        <v>331.30296582898154</v>
      </c>
      <c r="D41" s="2">
        <v>307</v>
      </c>
      <c r="E41" s="2">
        <v>24</v>
      </c>
      <c r="F41" s="2">
        <f t="shared" si="7"/>
        <v>283</v>
      </c>
      <c r="G41" s="2">
        <f t="shared" si="8"/>
        <v>48.302965828981542</v>
      </c>
      <c r="H41" s="10">
        <f>B41/$B$15</f>
        <v>0.12872459347175416</v>
      </c>
    </row>
    <row r="42" spans="1:8" x14ac:dyDescent="0.2">
      <c r="A42" s="14" t="s">
        <v>80</v>
      </c>
      <c r="B42" s="2">
        <v>11385.986854823388</v>
      </c>
      <c r="C42" s="2">
        <v>418.651491029932</v>
      </c>
      <c r="D42" s="2">
        <v>292</v>
      </c>
      <c r="E42" s="2">
        <v>20</v>
      </c>
      <c r="F42" s="2">
        <f t="shared" si="7"/>
        <v>272</v>
      </c>
      <c r="G42" s="2">
        <f t="shared" si="8"/>
        <v>146.651491029932</v>
      </c>
      <c r="H42" s="10">
        <f>B42/$B$16</f>
        <v>0.1327038094967761</v>
      </c>
    </row>
    <row r="43" spans="1:8" x14ac:dyDescent="0.2">
      <c r="A43" s="15" t="s">
        <v>74</v>
      </c>
      <c r="B43" s="7">
        <v>11698</v>
      </c>
      <c r="C43" s="7">
        <f>B43-B42</f>
        <v>312.01314517661194</v>
      </c>
      <c r="D43" s="7">
        <v>264</v>
      </c>
      <c r="E43" s="7">
        <v>18</v>
      </c>
      <c r="F43" s="7">
        <f t="shared" si="7"/>
        <v>246</v>
      </c>
      <c r="G43" s="7">
        <f t="shared" si="8"/>
        <v>66.013145176611943</v>
      </c>
      <c r="H43" s="16">
        <f>B43/$B$17</f>
        <v>0.13560557446656674</v>
      </c>
    </row>
    <row r="44" spans="1:8" x14ac:dyDescent="0.2">
      <c r="A44" s="12" t="s">
        <v>92</v>
      </c>
      <c r="H44" s="10"/>
    </row>
    <row r="45" spans="1:8" x14ac:dyDescent="0.2">
      <c r="A45" s="9" t="s">
        <v>93</v>
      </c>
      <c r="B45" s="2">
        <v>35</v>
      </c>
      <c r="H45" s="10">
        <f>B45/$B$6</f>
        <v>4.3562138278673224E-4</v>
      </c>
    </row>
    <row r="46" spans="1:8" x14ac:dyDescent="0.2">
      <c r="A46" s="14" t="s">
        <v>81</v>
      </c>
      <c r="B46" s="2">
        <v>37.934684393525863</v>
      </c>
      <c r="C46" s="2">
        <f>B46-B45</f>
        <v>2.9346843935258633</v>
      </c>
      <c r="D46" s="2">
        <v>0</v>
      </c>
      <c r="E46" s="2">
        <v>0</v>
      </c>
      <c r="F46" s="2">
        <f>D46-E46</f>
        <v>0</v>
      </c>
      <c r="G46" s="2">
        <f>C46-F46</f>
        <v>2.9346843935258633</v>
      </c>
      <c r="H46" s="10">
        <f>B46/$B$7</f>
        <v>4.7080552527522358E-4</v>
      </c>
    </row>
    <row r="47" spans="1:8" x14ac:dyDescent="0.2">
      <c r="A47" s="14" t="s">
        <v>82</v>
      </c>
      <c r="B47" s="2">
        <v>49.947762098471266</v>
      </c>
      <c r="C47" s="2">
        <v>11.972154649315563</v>
      </c>
      <c r="D47" s="2">
        <v>0</v>
      </c>
      <c r="E47" s="2">
        <v>0</v>
      </c>
      <c r="F47" s="2">
        <f t="shared" ref="F47:F56" si="9">D47-E47</f>
        <v>0</v>
      </c>
      <c r="G47" s="2">
        <f t="shared" ref="G47:G56" si="10">C47-F47</f>
        <v>11.972154649315563</v>
      </c>
      <c r="H47" s="10">
        <f>B47/$B$8</f>
        <v>6.1025770154643727E-4</v>
      </c>
    </row>
    <row r="48" spans="1:8" x14ac:dyDescent="0.2">
      <c r="A48" s="14" t="s">
        <v>83</v>
      </c>
      <c r="B48" s="2">
        <v>61.588585725148121</v>
      </c>
      <c r="C48" s="2">
        <v>11.690441012775509</v>
      </c>
      <c r="D48" s="2">
        <v>0</v>
      </c>
      <c r="E48" s="2">
        <v>0</v>
      </c>
      <c r="F48" s="2">
        <f t="shared" si="9"/>
        <v>0</v>
      </c>
      <c r="G48" s="2">
        <f t="shared" si="10"/>
        <v>11.690441012775509</v>
      </c>
      <c r="H48" s="10">
        <f>B48/$B$9</f>
        <v>7.4768836164167585E-4</v>
      </c>
    </row>
    <row r="49" spans="1:8" x14ac:dyDescent="0.2">
      <c r="A49" s="14" t="s">
        <v>84</v>
      </c>
      <c r="B49" s="2">
        <v>73.308663345378719</v>
      </c>
      <c r="C49" s="2">
        <v>11.691194075795273</v>
      </c>
      <c r="D49" s="2">
        <v>0</v>
      </c>
      <c r="E49" s="2">
        <v>0</v>
      </c>
      <c r="F49" s="2">
        <f t="shared" si="9"/>
        <v>0</v>
      </c>
      <c r="G49" s="2">
        <f t="shared" si="10"/>
        <v>11.691194075795273</v>
      </c>
      <c r="H49" s="10">
        <f>B49/$B$10</f>
        <v>8.8314114548276358E-4</v>
      </c>
    </row>
    <row r="50" spans="1:8" x14ac:dyDescent="0.2">
      <c r="A50" s="14" t="s">
        <v>75</v>
      </c>
      <c r="B50" s="2">
        <v>84.742548095440199</v>
      </c>
      <c r="C50" s="2">
        <v>11.488599308879955</v>
      </c>
      <c r="D50" s="2">
        <v>1</v>
      </c>
      <c r="E50" s="2">
        <v>0</v>
      </c>
      <c r="F50" s="2">
        <f t="shared" si="9"/>
        <v>1</v>
      </c>
      <c r="G50" s="2">
        <f t="shared" si="10"/>
        <v>10.488599308879955</v>
      </c>
      <c r="H50" s="10">
        <f>B50/$B$11</f>
        <v>1.0166584458507113E-3</v>
      </c>
    </row>
    <row r="51" spans="1:8" x14ac:dyDescent="0.2">
      <c r="A51" s="14" t="s">
        <v>76</v>
      </c>
      <c r="B51" s="2">
        <v>96.172016501336302</v>
      </c>
      <c r="C51" s="2">
        <v>11.436671345660145</v>
      </c>
      <c r="D51" s="2">
        <v>0</v>
      </c>
      <c r="E51" s="2">
        <v>0</v>
      </c>
      <c r="F51" s="2">
        <f t="shared" si="9"/>
        <v>0</v>
      </c>
      <c r="G51" s="2">
        <f t="shared" si="10"/>
        <v>11.436671345660145</v>
      </c>
      <c r="H51" s="10">
        <f>B51/$B$12</f>
        <v>1.1482814526206379E-3</v>
      </c>
    </row>
    <row r="52" spans="1:8" x14ac:dyDescent="0.2">
      <c r="A52" s="14" t="s">
        <v>77</v>
      </c>
      <c r="B52" s="2">
        <v>107.72812899746572</v>
      </c>
      <c r="C52" s="2">
        <v>11.513645719612398</v>
      </c>
      <c r="D52" s="2">
        <v>0</v>
      </c>
      <c r="E52" s="2">
        <v>0</v>
      </c>
      <c r="F52" s="2">
        <f t="shared" si="9"/>
        <v>0</v>
      </c>
      <c r="G52" s="2">
        <f t="shared" si="10"/>
        <v>11.513645719612398</v>
      </c>
      <c r="H52" s="10">
        <f>B52/$B$13</f>
        <v>1.2780501951271867E-3</v>
      </c>
    </row>
    <row r="53" spans="1:8" x14ac:dyDescent="0.2">
      <c r="A53" s="14" t="s">
        <v>78</v>
      </c>
      <c r="B53" s="2">
        <v>119.96303768756384</v>
      </c>
      <c r="C53" s="2">
        <v>12.192474159521439</v>
      </c>
      <c r="D53" s="2">
        <v>0</v>
      </c>
      <c r="E53" s="2">
        <v>0</v>
      </c>
      <c r="F53" s="2">
        <f t="shared" si="9"/>
        <v>0</v>
      </c>
      <c r="G53" s="2">
        <f t="shared" si="10"/>
        <v>12.192474159521439</v>
      </c>
      <c r="H53" s="10">
        <f>B53/$B$14</f>
        <v>1.4060035827519728E-3</v>
      </c>
    </row>
    <row r="54" spans="1:8" x14ac:dyDescent="0.2">
      <c r="A54" s="14" t="s">
        <v>79</v>
      </c>
      <c r="B54" s="2">
        <v>130.57692874063014</v>
      </c>
      <c r="C54" s="2">
        <v>10.609583004678981</v>
      </c>
      <c r="D54" s="2">
        <v>0</v>
      </c>
      <c r="E54" s="2">
        <v>0</v>
      </c>
      <c r="F54" s="2">
        <f t="shared" si="9"/>
        <v>0</v>
      </c>
      <c r="G54" s="2">
        <f t="shared" si="10"/>
        <v>10.609583004678981</v>
      </c>
      <c r="H54" s="10">
        <f>B54/$B$15</f>
        <v>1.5321794438195103E-3</v>
      </c>
    </row>
    <row r="55" spans="1:8" x14ac:dyDescent="0.2">
      <c r="A55" s="14" t="s">
        <v>80</v>
      </c>
      <c r="B55" s="2">
        <v>142.13752949538679</v>
      </c>
      <c r="C55" s="2">
        <v>11.595840881964506</v>
      </c>
      <c r="D55" s="2">
        <v>0</v>
      </c>
      <c r="E55" s="2">
        <v>1</v>
      </c>
      <c r="F55" s="2">
        <f t="shared" si="9"/>
        <v>-1</v>
      </c>
      <c r="G55" s="2">
        <f t="shared" si="10"/>
        <v>12.595840881964506</v>
      </c>
      <c r="H55" s="10">
        <f>B55/$B$16</f>
        <v>1.6566145628832962E-3</v>
      </c>
    </row>
    <row r="56" spans="1:8" x14ac:dyDescent="0.2">
      <c r="A56" s="15" t="s">
        <v>74</v>
      </c>
      <c r="B56" s="7">
        <v>152</v>
      </c>
      <c r="C56" s="7">
        <f>B56-B55</f>
        <v>9.8624705046132135</v>
      </c>
      <c r="D56" s="7">
        <v>0</v>
      </c>
      <c r="E56" s="7">
        <v>0</v>
      </c>
      <c r="F56" s="7">
        <f t="shared" si="9"/>
        <v>0</v>
      </c>
      <c r="G56" s="7">
        <f t="shared" si="10"/>
        <v>9.8624705046132135</v>
      </c>
      <c r="H56" s="16">
        <f>B56/$B$17</f>
        <v>1.7620146451460203E-3</v>
      </c>
    </row>
    <row r="57" spans="1:8" x14ac:dyDescent="0.2">
      <c r="A57" s="23"/>
      <c r="B57" s="24"/>
      <c r="C57" s="24"/>
      <c r="D57" s="24"/>
      <c r="E57" s="24"/>
      <c r="F57" s="24"/>
      <c r="G57" s="24"/>
      <c r="H57" s="22"/>
    </row>
    <row r="58" spans="1:8" x14ac:dyDescent="0.2">
      <c r="A58" s="1"/>
    </row>
    <row r="59" spans="1:8" x14ac:dyDescent="0.2">
      <c r="A59" s="12" t="s">
        <v>86</v>
      </c>
      <c r="H59" s="10"/>
    </row>
    <row r="60" spans="1:8" x14ac:dyDescent="0.2">
      <c r="A60" s="9" t="s">
        <v>89</v>
      </c>
      <c r="B60" s="2">
        <v>616</v>
      </c>
      <c r="H60" s="10">
        <f>B60/$B$6</f>
        <v>7.6669363370464871E-3</v>
      </c>
    </row>
    <row r="61" spans="1:8" x14ac:dyDescent="0.2">
      <c r="A61" s="14" t="s">
        <v>81</v>
      </c>
      <c r="B61" s="2">
        <v>623.82437907882422</v>
      </c>
      <c r="C61" s="2">
        <f>B61-B60</f>
        <v>7.8243790788242222</v>
      </c>
      <c r="D61" s="2">
        <v>0</v>
      </c>
      <c r="E61" s="2">
        <v>0</v>
      </c>
      <c r="F61" s="2">
        <f>D61-E61</f>
        <v>0</v>
      </c>
      <c r="G61" s="2">
        <f>C61-F61</f>
        <v>7.8243790788242222</v>
      </c>
      <c r="H61" s="10">
        <f>B61/$B$7</f>
        <v>7.7422540655648752E-3</v>
      </c>
    </row>
    <row r="62" spans="1:8" x14ac:dyDescent="0.2">
      <c r="A62" s="14" t="s">
        <v>82</v>
      </c>
      <c r="B62" s="2">
        <v>658.11335343871724</v>
      </c>
      <c r="C62" s="2">
        <v>33.709759305062335</v>
      </c>
      <c r="D62" s="2">
        <v>1</v>
      </c>
      <c r="E62" s="2">
        <v>0</v>
      </c>
      <c r="F62" s="2">
        <f t="shared" ref="F62:F71" si="11">D62-E62</f>
        <v>1</v>
      </c>
      <c r="G62" s="2">
        <f t="shared" ref="G62:G71" si="12">C62-F62</f>
        <v>32.709759305062335</v>
      </c>
      <c r="H62" s="10">
        <f>B62/$B$8</f>
        <v>8.0407755133201832E-3</v>
      </c>
    </row>
    <row r="63" spans="1:8" x14ac:dyDescent="0.2">
      <c r="A63" s="14" t="s">
        <v>83</v>
      </c>
      <c r="B63" s="2">
        <v>686.56811233763813</v>
      </c>
      <c r="C63" s="2">
        <v>29.066054495639037</v>
      </c>
      <c r="D63" s="2">
        <v>2</v>
      </c>
      <c r="E63" s="2">
        <v>1</v>
      </c>
      <c r="F63" s="2">
        <f t="shared" si="11"/>
        <v>1</v>
      </c>
      <c r="G63" s="2">
        <f t="shared" si="12"/>
        <v>28.066054495639037</v>
      </c>
      <c r="H63" s="10">
        <f>B63/$B$9</f>
        <v>8.3349695568595891E-3</v>
      </c>
    </row>
    <row r="64" spans="1:8" x14ac:dyDescent="0.2">
      <c r="A64" s="14" t="s">
        <v>84</v>
      </c>
      <c r="B64" s="2">
        <v>715.94678240874975</v>
      </c>
      <c r="C64" s="2">
        <v>29.067666556984818</v>
      </c>
      <c r="D64" s="2">
        <v>6</v>
      </c>
      <c r="E64" s="2">
        <v>0</v>
      </c>
      <c r="F64" s="2">
        <f t="shared" si="11"/>
        <v>6</v>
      </c>
      <c r="G64" s="2">
        <f t="shared" si="12"/>
        <v>23.067666556984818</v>
      </c>
      <c r="H64" s="10">
        <f>B64/$B$10</f>
        <v>8.6249296149664458E-3</v>
      </c>
    </row>
    <row r="65" spans="1:8" x14ac:dyDescent="0.2">
      <c r="A65" s="14" t="s">
        <v>75</v>
      </c>
      <c r="B65" s="2">
        <v>742.74635848502362</v>
      </c>
      <c r="C65" s="2">
        <v>27.287094778896744</v>
      </c>
      <c r="D65" s="2">
        <v>3</v>
      </c>
      <c r="E65" s="2">
        <v>0</v>
      </c>
      <c r="F65" s="2">
        <f t="shared" si="11"/>
        <v>3</v>
      </c>
      <c r="G65" s="2">
        <f t="shared" si="12"/>
        <v>24.287094778896744</v>
      </c>
      <c r="H65" s="10">
        <f>B65/$B$11</f>
        <v>8.9107464367039792E-3</v>
      </c>
    </row>
    <row r="66" spans="1:8" x14ac:dyDescent="0.2">
      <c r="A66" s="14" t="s">
        <v>76</v>
      </c>
      <c r="B66" s="2">
        <v>769.90013894861465</v>
      </c>
      <c r="C66" s="2">
        <v>27.175934012719722</v>
      </c>
      <c r="D66" s="2">
        <v>6</v>
      </c>
      <c r="E66" s="2">
        <v>1</v>
      </c>
      <c r="F66" s="2">
        <f t="shared" si="11"/>
        <v>5</v>
      </c>
      <c r="G66" s="2">
        <f t="shared" si="12"/>
        <v>22.175934012719722</v>
      </c>
      <c r="H66" s="10">
        <f>B66/$B$12</f>
        <v>9.1925081961077761E-3</v>
      </c>
    </row>
    <row r="67" spans="1:8" x14ac:dyDescent="0.2">
      <c r="A67" s="14" t="s">
        <v>77</v>
      </c>
      <c r="B67" s="2">
        <v>798.26110643122365</v>
      </c>
      <c r="C67" s="2">
        <v>28.014152302637967</v>
      </c>
      <c r="D67" s="2">
        <v>10</v>
      </c>
      <c r="E67" s="2">
        <v>0</v>
      </c>
      <c r="F67" s="2">
        <f t="shared" si="11"/>
        <v>10</v>
      </c>
      <c r="G67" s="2">
        <f t="shared" si="12"/>
        <v>18.014152302637967</v>
      </c>
      <c r="H67" s="10">
        <f>B67/$B$13</f>
        <v>9.4703005828762673E-3</v>
      </c>
    </row>
    <row r="68" spans="1:8" x14ac:dyDescent="0.2">
      <c r="A68" s="14" t="s">
        <v>78</v>
      </c>
      <c r="B68" s="2">
        <v>831.39522020502955</v>
      </c>
      <c r="C68" s="2">
        <v>32.83450851699638</v>
      </c>
      <c r="D68" s="2">
        <v>8</v>
      </c>
      <c r="E68" s="2">
        <v>1</v>
      </c>
      <c r="F68" s="2">
        <f t="shared" si="11"/>
        <v>7</v>
      </c>
      <c r="G68" s="2">
        <f t="shared" si="12"/>
        <v>25.83450851699638</v>
      </c>
      <c r="H68" s="10">
        <f>B68/$B$14</f>
        <v>9.7442068892551678E-3</v>
      </c>
    </row>
    <row r="69" spans="1:8" x14ac:dyDescent="0.2">
      <c r="A69" s="14" t="s">
        <v>79</v>
      </c>
      <c r="B69" s="2">
        <v>853.44937863538371</v>
      </c>
      <c r="C69" s="2">
        <v>22.038201895771863</v>
      </c>
      <c r="D69" s="2">
        <v>10</v>
      </c>
      <c r="E69" s="2">
        <v>1</v>
      </c>
      <c r="F69" s="2">
        <f t="shared" si="11"/>
        <v>9</v>
      </c>
      <c r="G69" s="2">
        <f t="shared" si="12"/>
        <v>13.038201895771863</v>
      </c>
      <c r="H69" s="10">
        <f>B69/$B$15</f>
        <v>1.0014308093300912E-2</v>
      </c>
    </row>
    <row r="70" spans="1:8" x14ac:dyDescent="0.2">
      <c r="A70" s="14" t="s">
        <v>80</v>
      </c>
      <c r="B70" s="2">
        <v>882.08259614028452</v>
      </c>
      <c r="C70" s="2">
        <v>28.86354659104677</v>
      </c>
      <c r="D70" s="2">
        <v>6</v>
      </c>
      <c r="E70" s="2">
        <v>0</v>
      </c>
      <c r="F70" s="2">
        <f t="shared" si="11"/>
        <v>6</v>
      </c>
      <c r="G70" s="2">
        <f t="shared" si="12"/>
        <v>22.86354659104677</v>
      </c>
      <c r="H70" s="10">
        <f>B70/$B$16</f>
        <v>1.0280682938697957E-2</v>
      </c>
    </row>
    <row r="71" spans="1:8" x14ac:dyDescent="0.2">
      <c r="A71" s="15" t="s">
        <v>74</v>
      </c>
      <c r="B71" s="7">
        <v>903.89025998053626</v>
      </c>
      <c r="C71" s="7">
        <f>B71-B70</f>
        <v>21.807663840251735</v>
      </c>
      <c r="D71" s="7">
        <v>5</v>
      </c>
      <c r="E71" s="7">
        <v>0</v>
      </c>
      <c r="F71" s="7">
        <f t="shared" si="11"/>
        <v>5</v>
      </c>
      <c r="G71" s="7">
        <f t="shared" si="12"/>
        <v>16.807663840251735</v>
      </c>
      <c r="H71" s="16">
        <f>B71/$B$17</f>
        <v>1.0478078129543083E-2</v>
      </c>
    </row>
    <row r="72" spans="1:8" x14ac:dyDescent="0.2">
      <c r="A72" s="12" t="s">
        <v>85</v>
      </c>
      <c r="H72" s="10"/>
    </row>
    <row r="73" spans="1:8" x14ac:dyDescent="0.2">
      <c r="A73" s="9" t="s">
        <v>90</v>
      </c>
      <c r="B73" s="2">
        <v>72</v>
      </c>
      <c r="H73" s="10">
        <f>B73/$B$6</f>
        <v>8.9613541601842061E-4</v>
      </c>
    </row>
    <row r="74" spans="1:8" x14ac:dyDescent="0.2">
      <c r="A74" s="14" t="s">
        <v>81</v>
      </c>
      <c r="B74" s="2">
        <v>75.671588589030677</v>
      </c>
      <c r="C74" s="2">
        <f>B74-B73</f>
        <v>3.6715885890306765</v>
      </c>
      <c r="D74" s="2">
        <v>0</v>
      </c>
      <c r="E74" s="2">
        <v>0</v>
      </c>
      <c r="F74" s="2">
        <f>D74-E74</f>
        <v>0</v>
      </c>
      <c r="G74" s="2">
        <f>C74-F74</f>
        <v>3.6715885890306765</v>
      </c>
      <c r="H74" s="10">
        <f>B74/$B$7</f>
        <v>9.3915641012027055E-4</v>
      </c>
    </row>
    <row r="75" spans="1:8" x14ac:dyDescent="0.2">
      <c r="A75" s="14" t="s">
        <v>82</v>
      </c>
      <c r="B75" s="2">
        <v>90.823153069973827</v>
      </c>
      <c r="C75" s="2">
        <v>15.074991928540911</v>
      </c>
      <c r="D75" s="2">
        <v>0</v>
      </c>
      <c r="E75" s="2">
        <v>0</v>
      </c>
      <c r="F75" s="2">
        <f t="shared" ref="F75:F84" si="13">D75-E75</f>
        <v>0</v>
      </c>
      <c r="G75" s="2">
        <f t="shared" ref="G75:G84" si="14">C75-F75</f>
        <v>15.074991928540911</v>
      </c>
      <c r="H75" s="10">
        <f>B75/$B$8</f>
        <v>1.1096699093427224E-3</v>
      </c>
    </row>
    <row r="76" spans="1:8" x14ac:dyDescent="0.2">
      <c r="A76" s="14" t="s">
        <v>83</v>
      </c>
      <c r="B76" s="2">
        <v>105.24766185667927</v>
      </c>
      <c r="C76" s="2">
        <v>14.512439197904513</v>
      </c>
      <c r="D76" s="2">
        <v>0</v>
      </c>
      <c r="E76" s="2">
        <v>0</v>
      </c>
      <c r="F76" s="2">
        <f t="shared" si="13"/>
        <v>0</v>
      </c>
      <c r="G76" s="2">
        <f t="shared" si="14"/>
        <v>14.512439197904513</v>
      </c>
      <c r="H76" s="10">
        <f>B76/$B$9</f>
        <v>1.2777116235696507E-3</v>
      </c>
    </row>
    <row r="77" spans="1:8" x14ac:dyDescent="0.2">
      <c r="A77" s="14" t="s">
        <v>84</v>
      </c>
      <c r="B77" s="2">
        <v>119.80978779316162</v>
      </c>
      <c r="C77" s="2">
        <v>14.513359996805391</v>
      </c>
      <c r="D77" s="2">
        <v>0</v>
      </c>
      <c r="E77" s="2">
        <v>0</v>
      </c>
      <c r="F77" s="2">
        <f t="shared" si="13"/>
        <v>0</v>
      </c>
      <c r="G77" s="2">
        <f t="shared" si="14"/>
        <v>14.513359996805391</v>
      </c>
      <c r="H77" s="10">
        <f>B77/$B$10</f>
        <v>1.4433349129993329E-3</v>
      </c>
    </row>
    <row r="78" spans="1:8" x14ac:dyDescent="0.2">
      <c r="A78" s="14" t="s">
        <v>75</v>
      </c>
      <c r="B78" s="2">
        <v>133.91583730194722</v>
      </c>
      <c r="C78" s="2">
        <v>14.192942737196134</v>
      </c>
      <c r="D78" s="2">
        <v>0</v>
      </c>
      <c r="E78" s="2">
        <v>0</v>
      </c>
      <c r="F78" s="2">
        <f t="shared" si="13"/>
        <v>0</v>
      </c>
      <c r="G78" s="2">
        <f t="shared" si="14"/>
        <v>14.192942737196134</v>
      </c>
      <c r="H78" s="10">
        <f>B78/$B$11</f>
        <v>1.6065916129033664E-3</v>
      </c>
    </row>
    <row r="79" spans="1:8" x14ac:dyDescent="0.2">
      <c r="A79" s="14" t="s">
        <v>76</v>
      </c>
      <c r="B79" s="2">
        <v>148.03611494234394</v>
      </c>
      <c r="C79" s="2">
        <v>14.129448434325724</v>
      </c>
      <c r="D79" s="2">
        <v>0</v>
      </c>
      <c r="E79" s="2">
        <v>0</v>
      </c>
      <c r="F79" s="2">
        <f t="shared" si="13"/>
        <v>0</v>
      </c>
      <c r="G79" s="2">
        <f t="shared" si="14"/>
        <v>14.129448434325724</v>
      </c>
      <c r="H79" s="10">
        <f>B79/$B$12</f>
        <v>1.7675320877143972E-3</v>
      </c>
    </row>
    <row r="80" spans="1:8" x14ac:dyDescent="0.2">
      <c r="A80" s="14" t="s">
        <v>77</v>
      </c>
      <c r="B80" s="2">
        <v>162.36176949484903</v>
      </c>
      <c r="C80" s="2">
        <v>14.259916391928016</v>
      </c>
      <c r="D80" s="2">
        <v>0</v>
      </c>
      <c r="E80" s="2">
        <v>0</v>
      </c>
      <c r="F80" s="2">
        <f t="shared" si="13"/>
        <v>0</v>
      </c>
      <c r="G80" s="2">
        <f t="shared" si="14"/>
        <v>14.259916391928016</v>
      </c>
      <c r="H80" s="10">
        <f>B80/$B$13</f>
        <v>1.9262052828279295E-3</v>
      </c>
    </row>
    <row r="81" spans="1:11" x14ac:dyDescent="0.2">
      <c r="A81" s="14" t="s">
        <v>78</v>
      </c>
      <c r="B81" s="2">
        <v>177.69661193486476</v>
      </c>
      <c r="C81" s="2">
        <v>15.271688099437199</v>
      </c>
      <c r="D81" s="2">
        <v>2</v>
      </c>
      <c r="E81" s="2">
        <v>0</v>
      </c>
      <c r="F81" s="2">
        <f t="shared" si="13"/>
        <v>2</v>
      </c>
      <c r="G81" s="2">
        <f t="shared" si="14"/>
        <v>13.271688099437199</v>
      </c>
      <c r="H81" s="10">
        <f>B81/$B$14</f>
        <v>2.0826587742301486E-3</v>
      </c>
    </row>
    <row r="82" spans="1:11" x14ac:dyDescent="0.2">
      <c r="A82" s="14" t="s">
        <v>79</v>
      </c>
      <c r="B82" s="2">
        <v>190.6386367208645</v>
      </c>
      <c r="C82" s="2">
        <v>12.9363936862635</v>
      </c>
      <c r="D82" s="2">
        <v>0</v>
      </c>
      <c r="E82" s="2">
        <v>0</v>
      </c>
      <c r="F82" s="2">
        <f t="shared" si="13"/>
        <v>0</v>
      </c>
      <c r="G82" s="2">
        <f t="shared" si="14"/>
        <v>12.9363936862635</v>
      </c>
      <c r="H82" s="10">
        <f>B82/$B$15</f>
        <v>2.2369388160574546E-3</v>
      </c>
    </row>
    <row r="83" spans="1:11" x14ac:dyDescent="0.2">
      <c r="A83" s="14" t="s">
        <v>80</v>
      </c>
      <c r="B83" s="2">
        <v>204.98395513489464</v>
      </c>
      <c r="C83" s="2">
        <v>14.396768006799448</v>
      </c>
      <c r="D83" s="2">
        <v>1</v>
      </c>
      <c r="E83" s="2">
        <v>0</v>
      </c>
      <c r="F83" s="2">
        <f t="shared" si="13"/>
        <v>1</v>
      </c>
      <c r="G83" s="2">
        <f t="shared" si="14"/>
        <v>13.396768006799448</v>
      </c>
      <c r="H83" s="10">
        <f>B83/$B$16</f>
        <v>2.3890903861875836E-3</v>
      </c>
    </row>
    <row r="84" spans="1:11" x14ac:dyDescent="0.2">
      <c r="A84" s="15" t="s">
        <v>74</v>
      </c>
      <c r="B84" s="7">
        <v>211</v>
      </c>
      <c r="C84" s="7">
        <f>B84-B83</f>
        <v>6.0160448651053571</v>
      </c>
      <c r="D84" s="7">
        <v>1</v>
      </c>
      <c r="E84" s="7">
        <v>0</v>
      </c>
      <c r="F84" s="7">
        <f t="shared" si="13"/>
        <v>1</v>
      </c>
      <c r="G84" s="7">
        <f t="shared" si="14"/>
        <v>5.0160448651053571</v>
      </c>
      <c r="H84" s="16">
        <f>B84/$B$17</f>
        <v>2.4459545403013832E-3</v>
      </c>
    </row>
    <row r="85" spans="1:11" x14ac:dyDescent="0.2">
      <c r="A85" s="12" t="s">
        <v>94</v>
      </c>
      <c r="H85" s="10"/>
    </row>
    <row r="86" spans="1:11" x14ac:dyDescent="0.2">
      <c r="A86" s="13" t="s">
        <v>73</v>
      </c>
      <c r="B86" s="2">
        <v>67838</v>
      </c>
      <c r="H86" s="10">
        <f>B86/$B$6</f>
        <v>0.84433381044246691</v>
      </c>
      <c r="K86" s="38"/>
    </row>
    <row r="87" spans="1:11" x14ac:dyDescent="0.2">
      <c r="A87" s="14" t="s">
        <v>81</v>
      </c>
      <c r="B87" s="2">
        <v>67878.923815470975</v>
      </c>
      <c r="C87" s="2">
        <f>B87-B86</f>
        <v>40.92381547097466</v>
      </c>
      <c r="D87" s="2">
        <v>251</v>
      </c>
      <c r="E87" s="2">
        <v>171</v>
      </c>
      <c r="F87" s="2">
        <f>D87-E87</f>
        <v>80</v>
      </c>
      <c r="G87" s="2">
        <f>C87-F87</f>
        <v>-39.07618452902534</v>
      </c>
      <c r="H87" s="10">
        <f>B87/$B$7</f>
        <v>0.84244202615571995</v>
      </c>
    </row>
    <row r="88" spans="1:11" x14ac:dyDescent="0.2">
      <c r="A88" s="14" t="s">
        <v>82</v>
      </c>
      <c r="B88" s="2">
        <v>68337.657345449654</v>
      </c>
      <c r="C88" s="2">
        <v>397.58767172340595</v>
      </c>
      <c r="D88" s="2">
        <v>868</v>
      </c>
      <c r="E88" s="2">
        <v>700</v>
      </c>
      <c r="F88" s="2">
        <f t="shared" ref="F88:F97" si="15">D88-E88</f>
        <v>168</v>
      </c>
      <c r="G88" s="2">
        <f t="shared" ref="G88:G97" si="16">C88-F88</f>
        <v>229.58767172340595</v>
      </c>
      <c r="H88" s="10">
        <f>B88/$B$8</f>
        <v>0.83494394840922248</v>
      </c>
    </row>
    <row r="89" spans="1:11" x14ac:dyDescent="0.2">
      <c r="A89" s="14" t="s">
        <v>83</v>
      </c>
      <c r="B89" s="2">
        <v>68167.324523966963</v>
      </c>
      <c r="C89" s="2">
        <v>-107.91892812287551</v>
      </c>
      <c r="D89" s="2">
        <v>884</v>
      </c>
      <c r="E89" s="2">
        <v>724</v>
      </c>
      <c r="F89" s="2">
        <f t="shared" si="15"/>
        <v>160</v>
      </c>
      <c r="G89" s="2">
        <f t="shared" si="16"/>
        <v>-267.91892812287551</v>
      </c>
      <c r="H89" s="10">
        <f>B89/$B$9</f>
        <v>0.82755456373484881</v>
      </c>
    </row>
    <row r="90" spans="1:11" x14ac:dyDescent="0.2">
      <c r="A90" s="14" t="s">
        <v>84</v>
      </c>
      <c r="B90" s="2">
        <v>68089.919076596605</v>
      </c>
      <c r="C90" s="2">
        <v>-107.95941888622474</v>
      </c>
      <c r="D90" s="2">
        <v>747</v>
      </c>
      <c r="E90" s="2">
        <v>681</v>
      </c>
      <c r="F90" s="2">
        <f t="shared" si="15"/>
        <v>66</v>
      </c>
      <c r="G90" s="2">
        <f t="shared" si="16"/>
        <v>-173.95941888622474</v>
      </c>
      <c r="H90" s="10">
        <f>B90/$B$10</f>
        <v>0.82027152569717265</v>
      </c>
    </row>
    <row r="91" spans="1:11" x14ac:dyDescent="0.2">
      <c r="A91" s="14" t="s">
        <v>75</v>
      </c>
      <c r="B91" s="2">
        <v>67774.516822564299</v>
      </c>
      <c r="C91" s="2">
        <v>-270.61755277482735</v>
      </c>
      <c r="D91" s="2">
        <v>751</v>
      </c>
      <c r="E91" s="2">
        <v>795</v>
      </c>
      <c r="F91" s="2">
        <f t="shared" si="15"/>
        <v>-44</v>
      </c>
      <c r="G91" s="2">
        <f t="shared" si="16"/>
        <v>-226.61755277482735</v>
      </c>
      <c r="H91" s="10">
        <f>B91/$B$11</f>
        <v>0.81309255491715204</v>
      </c>
    </row>
    <row r="92" spans="1:11" x14ac:dyDescent="0.2">
      <c r="A92" s="14" t="s">
        <v>76</v>
      </c>
      <c r="B92" s="2">
        <v>67506.210869407703</v>
      </c>
      <c r="C92" s="2">
        <v>-267.8254851581878</v>
      </c>
      <c r="D92" s="2">
        <v>747</v>
      </c>
      <c r="E92" s="2">
        <v>755</v>
      </c>
      <c r="F92" s="2">
        <f t="shared" si="15"/>
        <v>-8</v>
      </c>
      <c r="G92" s="2">
        <f t="shared" si="16"/>
        <v>-259.8254851581878</v>
      </c>
      <c r="H92" s="10">
        <f>B92/$B$12</f>
        <v>0.80601543669370279</v>
      </c>
    </row>
    <row r="93" spans="1:11" x14ac:dyDescent="0.2">
      <c r="A93" s="14" t="s">
        <v>77</v>
      </c>
      <c r="B93" s="2">
        <v>67351.713636415574</v>
      </c>
      <c r="C93" s="2">
        <v>-185.18861634818313</v>
      </c>
      <c r="D93" s="2">
        <v>654</v>
      </c>
      <c r="E93" s="2">
        <v>729</v>
      </c>
      <c r="F93" s="2">
        <f t="shared" si="15"/>
        <v>-75</v>
      </c>
      <c r="G93" s="2">
        <f t="shared" si="16"/>
        <v>-110.18861634818313</v>
      </c>
      <c r="H93" s="10">
        <f>B93/$B$13</f>
        <v>0.79903801872578994</v>
      </c>
    </row>
    <row r="94" spans="1:11" x14ac:dyDescent="0.2">
      <c r="A94" s="14" t="s">
        <v>78</v>
      </c>
      <c r="B94" s="2">
        <v>67588.522702335613</v>
      </c>
      <c r="C94" s="2">
        <v>212.19024315502611</v>
      </c>
      <c r="D94" s="2">
        <v>620</v>
      </c>
      <c r="E94" s="2">
        <v>768</v>
      </c>
      <c r="F94" s="2">
        <f t="shared" si="15"/>
        <v>-148</v>
      </c>
      <c r="G94" s="2">
        <f t="shared" si="16"/>
        <v>360.19024315502611</v>
      </c>
      <c r="H94" s="10">
        <f>B94/$B$14</f>
        <v>0.7921582089301189</v>
      </c>
    </row>
    <row r="95" spans="1:11" x14ac:dyDescent="0.2">
      <c r="A95" s="14" t="s">
        <v>79</v>
      </c>
      <c r="B95" s="2">
        <v>66931.926130787819</v>
      </c>
      <c r="C95" s="2">
        <v>-657.23269233838073</v>
      </c>
      <c r="D95" s="2">
        <v>645</v>
      </c>
      <c r="E95" s="2">
        <v>735</v>
      </c>
      <c r="F95" s="2">
        <f t="shared" si="15"/>
        <v>-90</v>
      </c>
      <c r="G95" s="2">
        <f t="shared" si="16"/>
        <v>-567.23269233838073</v>
      </c>
      <c r="H95" s="10">
        <f>B95/$B$15</f>
        <v>0.78537397334977421</v>
      </c>
    </row>
    <row r="96" spans="1:11" x14ac:dyDescent="0.2">
      <c r="A96" s="14" t="s">
        <v>80</v>
      </c>
      <c r="B96" s="2">
        <v>66811.030070020206</v>
      </c>
      <c r="C96" s="2">
        <v>-102.83245938055916</v>
      </c>
      <c r="D96" s="2">
        <v>697</v>
      </c>
      <c r="E96" s="2">
        <v>756</v>
      </c>
      <c r="F96" s="2">
        <f t="shared" si="15"/>
        <v>-59</v>
      </c>
      <c r="G96" s="2">
        <f t="shared" si="16"/>
        <v>-43.832459380559158</v>
      </c>
      <c r="H96" s="10">
        <f>B96/$B$16</f>
        <v>0.77868333414941981</v>
      </c>
    </row>
    <row r="97" spans="1:11" x14ac:dyDescent="0.2">
      <c r="A97" s="15" t="s">
        <v>74</v>
      </c>
      <c r="B97" s="7">
        <v>66767</v>
      </c>
      <c r="C97" s="7">
        <f>B97-B96</f>
        <v>-44.03007002020604</v>
      </c>
      <c r="D97" s="7">
        <v>441</v>
      </c>
      <c r="E97" s="7">
        <v>563</v>
      </c>
      <c r="F97" s="7">
        <f t="shared" si="15"/>
        <v>-122</v>
      </c>
      <c r="G97" s="7">
        <f t="shared" si="16"/>
        <v>77.96992997979396</v>
      </c>
      <c r="H97" s="16">
        <f>B97/$B$17</f>
        <v>0.77397652508200221</v>
      </c>
      <c r="J97" s="38"/>
      <c r="K97" s="38"/>
    </row>
    <row r="98" spans="1:11" x14ac:dyDescent="0.2">
      <c r="A98" s="12" t="s">
        <v>95</v>
      </c>
      <c r="H98" s="10"/>
      <c r="J98" s="38"/>
    </row>
    <row r="99" spans="1:11" x14ac:dyDescent="0.2">
      <c r="A99" s="17" t="s">
        <v>96</v>
      </c>
      <c r="B99" s="2">
        <v>484</v>
      </c>
      <c r="H99" s="10">
        <f>B99/$B$6</f>
        <v>6.0240214076793825E-3</v>
      </c>
    </row>
    <row r="100" spans="1:11" x14ac:dyDescent="0.2">
      <c r="A100" s="14" t="s">
        <v>81</v>
      </c>
      <c r="B100" s="2">
        <v>492.62708048467022</v>
      </c>
      <c r="C100" s="2">
        <f>B100-B99</f>
        <v>8.6270804846702163</v>
      </c>
      <c r="D100" s="2">
        <v>2</v>
      </c>
      <c r="E100" s="2">
        <v>1</v>
      </c>
      <c r="F100" s="2">
        <f>D100-E100</f>
        <v>1</v>
      </c>
      <c r="G100" s="2">
        <f>C100-F100</f>
        <v>7.6270804846702163</v>
      </c>
      <c r="H100" s="10">
        <f>B100/$B$7</f>
        <v>6.1139707658136649E-3</v>
      </c>
    </row>
    <row r="101" spans="1:11" x14ac:dyDescent="0.2">
      <c r="A101" s="14" t="s">
        <v>82</v>
      </c>
      <c r="B101" s="2">
        <v>529.58975353283404</v>
      </c>
      <c r="C101" s="2">
        <v>36.499597031779047</v>
      </c>
      <c r="D101" s="2">
        <v>2</v>
      </c>
      <c r="E101" s="2">
        <v>4</v>
      </c>
      <c r="F101" s="2">
        <f t="shared" ref="F101:F110" si="17">D101-E101</f>
        <v>-2</v>
      </c>
      <c r="G101" s="2">
        <f t="shared" ref="G101:G110" si="18">C101-F101</f>
        <v>38.499597031779047</v>
      </c>
      <c r="H101" s="10">
        <f>B101/$B$8</f>
        <v>6.4704846058234733E-3</v>
      </c>
    </row>
    <row r="102" spans="1:11" x14ac:dyDescent="0.2">
      <c r="A102" s="14" t="s">
        <v>83</v>
      </c>
      <c r="B102" s="2">
        <v>561.92781178552616</v>
      </c>
      <c r="C102" s="2">
        <v>32.833182279711991</v>
      </c>
      <c r="D102" s="2">
        <v>4</v>
      </c>
      <c r="E102" s="2">
        <v>2</v>
      </c>
      <c r="F102" s="2">
        <f t="shared" si="17"/>
        <v>2</v>
      </c>
      <c r="G102" s="2">
        <f t="shared" si="18"/>
        <v>30.833182279711991</v>
      </c>
      <c r="H102" s="10">
        <f>B102/$B$9</f>
        <v>6.8218303766513638E-3</v>
      </c>
    </row>
    <row r="103" spans="1:11" x14ac:dyDescent="0.2">
      <c r="A103" s="14" t="s">
        <v>84</v>
      </c>
      <c r="B103" s="2">
        <v>595.01844362169891</v>
      </c>
      <c r="C103" s="2">
        <v>32.835107508820329</v>
      </c>
      <c r="D103" s="2">
        <v>2</v>
      </c>
      <c r="E103" s="2">
        <v>2</v>
      </c>
      <c r="F103" s="2">
        <f t="shared" si="17"/>
        <v>0</v>
      </c>
      <c r="G103" s="2">
        <f t="shared" si="18"/>
        <v>32.835107508820329</v>
      </c>
      <c r="H103" s="10">
        <f>B103/$B$10</f>
        <v>7.1681196451191904E-3</v>
      </c>
    </row>
    <row r="104" spans="1:11" x14ac:dyDescent="0.2">
      <c r="A104" s="14" t="s">
        <v>75</v>
      </c>
      <c r="B104" s="2">
        <v>625.94359466418723</v>
      </c>
      <c r="C104" s="2">
        <v>31.335099315620369</v>
      </c>
      <c r="D104" s="2">
        <v>3</v>
      </c>
      <c r="E104" s="2">
        <v>4</v>
      </c>
      <c r="F104" s="2">
        <f t="shared" si="17"/>
        <v>-1</v>
      </c>
      <c r="G104" s="2">
        <f t="shared" si="18"/>
        <v>32.335099315620369</v>
      </c>
      <c r="H104" s="10">
        <f>B104/$B$11</f>
        <v>7.5094607896944009E-3</v>
      </c>
    </row>
    <row r="105" spans="1:11" x14ac:dyDescent="0.2">
      <c r="A105" s="14" t="s">
        <v>76</v>
      </c>
      <c r="B105" s="2">
        <v>657.12261363949847</v>
      </c>
      <c r="C105" s="2">
        <v>31.202343857323513</v>
      </c>
      <c r="D105" s="2">
        <v>3</v>
      </c>
      <c r="E105" s="2">
        <v>2</v>
      </c>
      <c r="F105" s="2">
        <f t="shared" si="17"/>
        <v>1</v>
      </c>
      <c r="G105" s="2">
        <f t="shared" si="18"/>
        <v>30.202343857323513</v>
      </c>
      <c r="H105" s="10">
        <f>B105/$B$12</f>
        <v>7.8459591135780007E-3</v>
      </c>
    </row>
    <row r="106" spans="1:11" x14ac:dyDescent="0.2">
      <c r="A106" s="14" t="s">
        <v>77</v>
      </c>
      <c r="B106" s="2">
        <v>689.30793968642342</v>
      </c>
      <c r="C106" s="2">
        <v>31.890165421163942</v>
      </c>
      <c r="D106" s="2">
        <v>7</v>
      </c>
      <c r="E106" s="2">
        <v>6</v>
      </c>
      <c r="F106" s="2">
        <f t="shared" si="17"/>
        <v>1</v>
      </c>
      <c r="G106" s="2">
        <f t="shared" si="18"/>
        <v>30.890165421163942</v>
      </c>
      <c r="H106" s="10">
        <f>B106/$B$13</f>
        <v>8.1777169530130537E-3</v>
      </c>
    </row>
    <row r="107" spans="1:11" x14ac:dyDescent="0.2">
      <c r="A107" s="14" t="s">
        <v>78</v>
      </c>
      <c r="B107" s="2">
        <v>725.64942786655706</v>
      </c>
      <c r="C107" s="2">
        <v>36.080782384373492</v>
      </c>
      <c r="D107" s="2">
        <v>6</v>
      </c>
      <c r="E107" s="2">
        <v>2</v>
      </c>
      <c r="F107" s="2">
        <f t="shared" si="17"/>
        <v>4</v>
      </c>
      <c r="G107" s="2">
        <f t="shared" si="18"/>
        <v>32.080782384373492</v>
      </c>
      <c r="H107" s="10">
        <f>B107/$B$14</f>
        <v>8.5048337810477593E-3</v>
      </c>
    </row>
    <row r="108" spans="1:11" x14ac:dyDescent="0.2">
      <c r="A108" s="14" t="s">
        <v>79</v>
      </c>
      <c r="B108" s="2">
        <v>752.29804769925465</v>
      </c>
      <c r="C108" s="2">
        <v>26.632695830820239</v>
      </c>
      <c r="D108" s="2">
        <v>5</v>
      </c>
      <c r="E108" s="2">
        <v>3</v>
      </c>
      <c r="F108" s="2">
        <f t="shared" si="17"/>
        <v>2</v>
      </c>
      <c r="G108" s="2">
        <f t="shared" si="18"/>
        <v>24.632695830820239</v>
      </c>
      <c r="H108" s="10">
        <f>B108/$B$15</f>
        <v>8.8274063069741088E-3</v>
      </c>
    </row>
    <row r="109" spans="1:11" x14ac:dyDescent="0.2">
      <c r="A109" s="14" t="s">
        <v>80</v>
      </c>
      <c r="B109" s="2">
        <v>784.68635144764892</v>
      </c>
      <c r="C109" s="2">
        <v>32.591334093454634</v>
      </c>
      <c r="D109" s="2">
        <v>5</v>
      </c>
      <c r="E109" s="2">
        <v>1</v>
      </c>
      <c r="F109" s="2">
        <f t="shared" si="17"/>
        <v>4</v>
      </c>
      <c r="G109" s="2">
        <f t="shared" si="18"/>
        <v>28.591334093454634</v>
      </c>
      <c r="H109" s="10">
        <f>B109/$B$16</f>
        <v>9.145528571650921E-3</v>
      </c>
    </row>
    <row r="110" spans="1:11" x14ac:dyDescent="0.2">
      <c r="A110" s="15" t="s">
        <v>74</v>
      </c>
      <c r="B110" s="7">
        <v>806</v>
      </c>
      <c r="C110" s="7">
        <f>B110-B109</f>
        <v>21.313648552351083</v>
      </c>
      <c r="D110" s="7">
        <v>4</v>
      </c>
      <c r="E110" s="7">
        <v>2</v>
      </c>
      <c r="F110" s="7">
        <f t="shared" si="17"/>
        <v>2</v>
      </c>
      <c r="G110" s="7">
        <f t="shared" si="18"/>
        <v>19.313648552351083</v>
      </c>
      <c r="H110" s="16">
        <f>B110/$B$17</f>
        <v>9.3433144999190282E-3</v>
      </c>
      <c r="I110" s="38"/>
      <c r="K110" s="38"/>
    </row>
    <row r="111" spans="1:11" x14ac:dyDescent="0.2">
      <c r="A111" s="23"/>
      <c r="B111" s="24"/>
      <c r="C111" s="24"/>
      <c r="D111" s="24"/>
      <c r="E111" s="24"/>
      <c r="F111" s="24"/>
      <c r="G111" s="24"/>
      <c r="H111" s="22"/>
    </row>
    <row r="112" spans="1:11" x14ac:dyDescent="0.2">
      <c r="A112" s="1"/>
    </row>
    <row r="113" spans="1:11" x14ac:dyDescent="0.2">
      <c r="A113" s="12" t="s">
        <v>98</v>
      </c>
      <c r="H113" s="10"/>
    </row>
    <row r="114" spans="1:11" x14ac:dyDescent="0.2">
      <c r="A114" s="9" t="s">
        <v>97</v>
      </c>
      <c r="B114" s="2">
        <v>2907</v>
      </c>
      <c r="H114" s="10">
        <f>B114/$B$6</f>
        <v>3.6181467421743732E-2</v>
      </c>
    </row>
    <row r="115" spans="1:11" x14ac:dyDescent="0.2">
      <c r="A115" s="14" t="s">
        <v>81</v>
      </c>
      <c r="B115" s="2">
        <v>2944.6256058375056</v>
      </c>
      <c r="C115" s="2">
        <f>B115-B114</f>
        <v>37.625605837505645</v>
      </c>
      <c r="D115" s="2">
        <v>12</v>
      </c>
      <c r="E115" s="2">
        <v>3</v>
      </c>
      <c r="F115" s="2">
        <f>D115-E115</f>
        <v>9</v>
      </c>
      <c r="G115" s="2">
        <f>C115-F115</f>
        <v>28.625605837505645</v>
      </c>
      <c r="H115" s="10">
        <f>B115/$B$7</f>
        <v>3.6545605354549926E-2</v>
      </c>
    </row>
    <row r="116" spans="1:11" x14ac:dyDescent="0.2">
      <c r="A116" s="14" t="s">
        <v>82</v>
      </c>
      <c r="B116" s="2">
        <v>3109.2745735897242</v>
      </c>
      <c r="C116" s="2">
        <v>161.91330539249248</v>
      </c>
      <c r="D116" s="2">
        <v>68</v>
      </c>
      <c r="E116" s="2">
        <v>13</v>
      </c>
      <c r="F116" s="2">
        <f t="shared" ref="F116:F125" si="19">D116-E116</f>
        <v>55</v>
      </c>
      <c r="G116" s="2">
        <f t="shared" ref="G116:G125" si="20">C116-F116</f>
        <v>106.91330539249248</v>
      </c>
      <c r="H116" s="10">
        <f>B116/$B$8</f>
        <v>3.7988864266127326E-2</v>
      </c>
    </row>
    <row r="117" spans="1:11" x14ac:dyDescent="0.2">
      <c r="A117" s="14" t="s">
        <v>83</v>
      </c>
      <c r="B117" s="2">
        <v>3246.3794912878011</v>
      </c>
      <c r="C117" s="2">
        <v>139.99390796103717</v>
      </c>
      <c r="D117" s="2">
        <v>70</v>
      </c>
      <c r="E117" s="2">
        <v>20</v>
      </c>
      <c r="F117" s="2">
        <f t="shared" si="19"/>
        <v>50</v>
      </c>
      <c r="G117" s="2">
        <f t="shared" si="20"/>
        <v>89.993907961037166</v>
      </c>
      <c r="H117" s="10">
        <f>B117/$B$9</f>
        <v>3.941120151614385E-2</v>
      </c>
    </row>
    <row r="118" spans="1:11" x14ac:dyDescent="0.2">
      <c r="A118" s="14" t="s">
        <v>84</v>
      </c>
      <c r="B118" s="2">
        <v>3387.852024328326</v>
      </c>
      <c r="C118" s="2">
        <v>140.00170177927293</v>
      </c>
      <c r="D118" s="2">
        <v>53</v>
      </c>
      <c r="E118" s="2">
        <v>26</v>
      </c>
      <c r="F118" s="2">
        <f t="shared" si="19"/>
        <v>27</v>
      </c>
      <c r="G118" s="2">
        <f t="shared" si="20"/>
        <v>113.00170177927293</v>
      </c>
      <c r="H118" s="10">
        <f>B118/$B$10</f>
        <v>4.0813068755536461E-2</v>
      </c>
    </row>
    <row r="119" spans="1:11" x14ac:dyDescent="0.2">
      <c r="A119" s="14" t="s">
        <v>75</v>
      </c>
      <c r="B119" s="2">
        <v>3517.1140886952667</v>
      </c>
      <c r="C119" s="2">
        <v>131.57034760322676</v>
      </c>
      <c r="D119" s="2">
        <v>71</v>
      </c>
      <c r="E119" s="2">
        <v>24</v>
      </c>
      <c r="F119" s="2">
        <f t="shared" si="19"/>
        <v>47</v>
      </c>
      <c r="G119" s="2">
        <f t="shared" si="20"/>
        <v>84.570347603226764</v>
      </c>
      <c r="H119" s="10">
        <f>B119/$B$11</f>
        <v>4.2194904727970654E-2</v>
      </c>
    </row>
    <row r="120" spans="1:11" x14ac:dyDescent="0.2">
      <c r="A120" s="14" t="s">
        <v>76</v>
      </c>
      <c r="B120" s="2">
        <v>3648.0407885978198</v>
      </c>
      <c r="C120" s="2">
        <v>131.03291966426559</v>
      </c>
      <c r="D120" s="2">
        <v>88</v>
      </c>
      <c r="E120" s="2">
        <v>23</v>
      </c>
      <c r="F120" s="2">
        <f t="shared" si="19"/>
        <v>65</v>
      </c>
      <c r="G120" s="2">
        <f t="shared" si="20"/>
        <v>66.032919664265592</v>
      </c>
      <c r="H120" s="10">
        <f>B120/$B$12</f>
        <v>4.3557135727649389E-2</v>
      </c>
    </row>
    <row r="121" spans="1:11" x14ac:dyDescent="0.2">
      <c r="A121" s="14" t="s">
        <v>77</v>
      </c>
      <c r="B121" s="2">
        <v>3784.6807383999644</v>
      </c>
      <c r="C121" s="2">
        <v>134.99686600728592</v>
      </c>
      <c r="D121" s="2">
        <v>69</v>
      </c>
      <c r="E121" s="2">
        <v>14</v>
      </c>
      <c r="F121" s="2">
        <f t="shared" si="19"/>
        <v>55</v>
      </c>
      <c r="G121" s="2">
        <f t="shared" si="20"/>
        <v>79.996866007285917</v>
      </c>
      <c r="H121" s="10">
        <f>B121/$B$13</f>
        <v>4.4900176037773472E-2</v>
      </c>
    </row>
    <row r="122" spans="1:11" x14ac:dyDescent="0.2">
      <c r="A122" s="14" t="s">
        <v>78</v>
      </c>
      <c r="B122" s="2">
        <v>3943.9606757299816</v>
      </c>
      <c r="C122" s="2">
        <v>157.85889832196381</v>
      </c>
      <c r="D122" s="2">
        <v>60</v>
      </c>
      <c r="E122" s="2">
        <v>20</v>
      </c>
      <c r="F122" s="2">
        <f t="shared" si="19"/>
        <v>40</v>
      </c>
      <c r="G122" s="2">
        <f t="shared" si="20"/>
        <v>117.85889832196381</v>
      </c>
      <c r="H122" s="10">
        <f>B122/$B$14</f>
        <v>4.6224428350601025E-2</v>
      </c>
    </row>
    <row r="123" spans="1:11" x14ac:dyDescent="0.2">
      <c r="A123" s="14" t="s">
        <v>79</v>
      </c>
      <c r="B123" s="2">
        <v>4050.673407819947</v>
      </c>
      <c r="C123" s="2">
        <v>106.63647297776879</v>
      </c>
      <c r="D123" s="2">
        <v>79</v>
      </c>
      <c r="E123" s="2">
        <v>27</v>
      </c>
      <c r="F123" s="2">
        <f t="shared" si="19"/>
        <v>52</v>
      </c>
      <c r="G123" s="2">
        <f t="shared" si="20"/>
        <v>54.63647297776879</v>
      </c>
      <c r="H123" s="10">
        <f>B123/$B$15</f>
        <v>4.7530284170000422E-2</v>
      </c>
    </row>
    <row r="124" spans="1:11" x14ac:dyDescent="0.2">
      <c r="A124" s="14" t="s">
        <v>80</v>
      </c>
      <c r="B124" s="2">
        <v>4188.5950561319705</v>
      </c>
      <c r="C124" s="2">
        <v>139.01484484793355</v>
      </c>
      <c r="D124" s="2">
        <v>77</v>
      </c>
      <c r="E124" s="2">
        <v>20</v>
      </c>
      <c r="F124" s="2">
        <f t="shared" si="19"/>
        <v>57</v>
      </c>
      <c r="G124" s="2">
        <f t="shared" si="20"/>
        <v>82.014844847933546</v>
      </c>
      <c r="H124" s="10">
        <f>B124/$B$16</f>
        <v>4.8818124197342321E-2</v>
      </c>
    </row>
    <row r="125" spans="1:11" x14ac:dyDescent="0.2">
      <c r="A125" s="15" t="s">
        <v>74</v>
      </c>
      <c r="B125" s="7">
        <v>4289</v>
      </c>
      <c r="C125" s="7">
        <f>B125-B124</f>
        <v>100.40494386802948</v>
      </c>
      <c r="D125" s="7">
        <v>58</v>
      </c>
      <c r="E125" s="7">
        <v>18</v>
      </c>
      <c r="F125" s="7">
        <f t="shared" si="19"/>
        <v>40</v>
      </c>
      <c r="G125" s="7">
        <f t="shared" si="20"/>
        <v>60.404943868029477</v>
      </c>
      <c r="H125" s="16">
        <f>B125/$B$17</f>
        <v>4.9718952717311062E-2</v>
      </c>
      <c r="J125" s="38"/>
      <c r="K125" s="38"/>
    </row>
    <row r="126" spans="1:11" x14ac:dyDescent="0.2">
      <c r="A126" s="12" t="s">
        <v>99</v>
      </c>
      <c r="H126" s="10"/>
    </row>
    <row r="127" spans="1:11" x14ac:dyDescent="0.2">
      <c r="A127" s="9" t="s">
        <v>100</v>
      </c>
      <c r="B127" s="2">
        <v>868</v>
      </c>
      <c r="H127" s="10">
        <f>B127/$B$6</f>
        <v>1.0803410293110959E-2</v>
      </c>
      <c r="I127" s="38"/>
    </row>
    <row r="128" spans="1:11" x14ac:dyDescent="0.2">
      <c r="A128" s="14" t="s">
        <v>81</v>
      </c>
      <c r="B128" s="2">
        <v>883.28905002815907</v>
      </c>
      <c r="C128" s="2">
        <f>B128-B127</f>
        <v>15.289050028159068</v>
      </c>
      <c r="D128" s="2">
        <v>7</v>
      </c>
      <c r="E128" s="2">
        <v>1</v>
      </c>
      <c r="F128" s="2">
        <f>D128-E128</f>
        <v>6</v>
      </c>
      <c r="G128" s="2">
        <f>C128-F128</f>
        <v>9.2890500281590676</v>
      </c>
      <c r="H128" s="10">
        <f>B128/$B$7</f>
        <v>1.0962457492840855E-2</v>
      </c>
    </row>
    <row r="129" spans="1:12" x14ac:dyDescent="0.2">
      <c r="A129" s="14" t="s">
        <v>82</v>
      </c>
      <c r="B129" s="2">
        <v>948.83919915662557</v>
      </c>
      <c r="C129" s="2">
        <v>64.720261740056571</v>
      </c>
      <c r="D129" s="2">
        <v>12</v>
      </c>
      <c r="E129" s="2">
        <v>6</v>
      </c>
      <c r="F129" s="2">
        <f t="shared" ref="F129:F138" si="21">D129-E129</f>
        <v>6</v>
      </c>
      <c r="G129" s="2">
        <f t="shared" ref="G129:G138" si="22">C129-F129</f>
        <v>58.720261740056571</v>
      </c>
      <c r="H129" s="10">
        <f>B129/$B$8</f>
        <v>1.1592840289279085E-2</v>
      </c>
    </row>
    <row r="130" spans="1:12" x14ac:dyDescent="0.2">
      <c r="A130" s="14" t="s">
        <v>83</v>
      </c>
      <c r="B130" s="2">
        <v>1006.098607800801</v>
      </c>
      <c r="C130" s="2">
        <v>58.146266517153208</v>
      </c>
      <c r="D130" s="2">
        <v>12</v>
      </c>
      <c r="E130" s="2">
        <v>5</v>
      </c>
      <c r="F130" s="2">
        <f t="shared" si="21"/>
        <v>7</v>
      </c>
      <c r="G130" s="2">
        <f t="shared" si="22"/>
        <v>51.146266517153208</v>
      </c>
      <c r="H130" s="10">
        <f>B130/$B$9</f>
        <v>1.2214084977914838E-2</v>
      </c>
    </row>
    <row r="131" spans="1:12" x14ac:dyDescent="0.2">
      <c r="A131" s="14" t="s">
        <v>84</v>
      </c>
      <c r="B131" s="2">
        <v>1064.7057103600439</v>
      </c>
      <c r="C131" s="2">
        <v>58.149670680394365</v>
      </c>
      <c r="D131" s="2">
        <v>17</v>
      </c>
      <c r="E131" s="2">
        <v>4</v>
      </c>
      <c r="F131" s="2">
        <f t="shared" si="21"/>
        <v>13</v>
      </c>
      <c r="G131" s="2">
        <f t="shared" si="22"/>
        <v>45.149670680394365</v>
      </c>
      <c r="H131" s="10">
        <f>B131/$B$10</f>
        <v>1.2826388829645508E-2</v>
      </c>
    </row>
    <row r="132" spans="1:12" x14ac:dyDescent="0.2">
      <c r="A132" s="14" t="s">
        <v>75</v>
      </c>
      <c r="B132" s="2">
        <v>1119.4395086456002</v>
      </c>
      <c r="C132" s="2">
        <v>55.467013185000269</v>
      </c>
      <c r="D132" s="2">
        <v>15</v>
      </c>
      <c r="E132" s="2">
        <v>4</v>
      </c>
      <c r="F132" s="2">
        <f t="shared" si="21"/>
        <v>11</v>
      </c>
      <c r="G132" s="2">
        <f t="shared" si="22"/>
        <v>44.467013185000269</v>
      </c>
      <c r="H132" s="10">
        <f>B132/$B$11</f>
        <v>1.3429943477764715E-2</v>
      </c>
    </row>
    <row r="133" spans="1:12" x14ac:dyDescent="0.2">
      <c r="A133" s="14" t="s">
        <v>76</v>
      </c>
      <c r="B133" s="2">
        <v>1174.6303909313949</v>
      </c>
      <c r="C133" s="2">
        <v>55.232276836359915</v>
      </c>
      <c r="D133" s="2">
        <v>14</v>
      </c>
      <c r="E133" s="2">
        <v>6</v>
      </c>
      <c r="F133" s="2">
        <f t="shared" si="21"/>
        <v>8</v>
      </c>
      <c r="G133" s="2">
        <f t="shared" si="22"/>
        <v>47.232276836359915</v>
      </c>
      <c r="H133" s="10">
        <f>B133/$B$12</f>
        <v>1.4024935117922877E-2</v>
      </c>
    </row>
    <row r="134" spans="1:12" x14ac:dyDescent="0.2">
      <c r="A134" s="14" t="s">
        <v>77</v>
      </c>
      <c r="B134" s="2">
        <v>1231.6217142770845</v>
      </c>
      <c r="C134" s="2">
        <v>56.46365529744412</v>
      </c>
      <c r="D134" s="2">
        <v>18</v>
      </c>
      <c r="E134" s="2">
        <v>1</v>
      </c>
      <c r="F134" s="2">
        <f t="shared" si="21"/>
        <v>17</v>
      </c>
      <c r="G134" s="2">
        <f t="shared" si="22"/>
        <v>39.46365529744412</v>
      </c>
      <c r="H134" s="10">
        <f>B134/$B$13</f>
        <v>1.4611544699636785E-2</v>
      </c>
      <c r="I134" s="38"/>
    </row>
    <row r="135" spans="1:12" x14ac:dyDescent="0.2">
      <c r="A135" s="14" t="s">
        <v>78</v>
      </c>
      <c r="B135" s="2">
        <v>1296.0367526211166</v>
      </c>
      <c r="C135" s="2">
        <v>63.949355583320539</v>
      </c>
      <c r="D135" s="2">
        <v>16</v>
      </c>
      <c r="E135" s="2">
        <v>11</v>
      </c>
      <c r="F135" s="2">
        <f t="shared" si="21"/>
        <v>5</v>
      </c>
      <c r="G135" s="2">
        <f t="shared" si="22"/>
        <v>58.949355583320539</v>
      </c>
      <c r="H135" s="10">
        <f>B135/$B$14</f>
        <v>1.5189948109762036E-2</v>
      </c>
    </row>
    <row r="136" spans="1:12" x14ac:dyDescent="0.2">
      <c r="A136" s="14" t="s">
        <v>79</v>
      </c>
      <c r="B136" s="2">
        <v>1343.1414401527954</v>
      </c>
      <c r="C136" s="2">
        <v>47.076379114082329</v>
      </c>
      <c r="D136" s="2">
        <v>10</v>
      </c>
      <c r="E136" s="2">
        <v>7</v>
      </c>
      <c r="F136" s="2">
        <f t="shared" si="21"/>
        <v>3</v>
      </c>
      <c r="G136" s="2">
        <f t="shared" si="22"/>
        <v>44.076379114082329</v>
      </c>
      <c r="H136" s="10">
        <f>B136/$B$15</f>
        <v>1.5760316348319061E-2</v>
      </c>
    </row>
    <row r="137" spans="1:12" x14ac:dyDescent="0.2">
      <c r="A137" s="14" t="s">
        <v>80</v>
      </c>
      <c r="B137" s="2">
        <v>1400.4975868062031</v>
      </c>
      <c r="C137" s="2">
        <v>57.718633929418957</v>
      </c>
      <c r="D137" s="2">
        <v>10</v>
      </c>
      <c r="E137" s="2">
        <v>3</v>
      </c>
      <c r="F137" s="2">
        <f t="shared" si="21"/>
        <v>7</v>
      </c>
      <c r="G137" s="2">
        <f t="shared" si="22"/>
        <v>50.718633929418957</v>
      </c>
      <c r="H137" s="10">
        <f>B137/$B$16</f>
        <v>1.6322815697041998E-2</v>
      </c>
    </row>
    <row r="138" spans="1:12" ht="12" thickBot="1" x14ac:dyDescent="0.25">
      <c r="A138" s="11" t="s">
        <v>74</v>
      </c>
      <c r="B138" s="5">
        <v>1438</v>
      </c>
      <c r="C138" s="5">
        <f>B138-B137</f>
        <v>37.502413193796883</v>
      </c>
      <c r="D138" s="5">
        <v>12</v>
      </c>
      <c r="E138" s="5">
        <v>3</v>
      </c>
      <c r="F138" s="5">
        <f t="shared" si="21"/>
        <v>9</v>
      </c>
      <c r="G138" s="5">
        <f t="shared" si="22"/>
        <v>28.502413193796883</v>
      </c>
      <c r="H138" s="8">
        <f>B138/$B$17</f>
        <v>1.6669585919210375E-2</v>
      </c>
      <c r="I138" s="39"/>
      <c r="J138" s="38"/>
      <c r="L138" s="38"/>
    </row>
  </sheetData>
  <mergeCells count="1">
    <mergeCell ref="A1:H2"/>
  </mergeCells>
  <phoneticPr fontId="0" type="noConversion"/>
  <pageMargins left="0.75" right="0.75" top="1" bottom="1" header="0.5" footer="0.5"/>
  <pageSetup orientation="portrait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8"/>
  <sheetViews>
    <sheetView workbookViewId="0">
      <selection activeCell="L1" sqref="L1:L65536"/>
    </sheetView>
  </sheetViews>
  <sheetFormatPr defaultRowHeight="11.25" x14ac:dyDescent="0.2"/>
  <cols>
    <col min="1" max="1" width="25.7109375" style="2" customWidth="1"/>
    <col min="2" max="3" width="9.7109375" style="2" customWidth="1"/>
    <col min="4" max="5" width="8.42578125" style="2" customWidth="1"/>
    <col min="6" max="7" width="9.7109375" style="2" customWidth="1"/>
    <col min="8" max="8" width="7.7109375" style="6" customWidth="1"/>
    <col min="9" max="16384" width="9.140625" style="2"/>
  </cols>
  <sheetData>
    <row r="1" spans="1:8" ht="12.75" customHeight="1" x14ac:dyDescent="0.2">
      <c r="A1" s="40" t="s">
        <v>87</v>
      </c>
      <c r="B1" s="41"/>
      <c r="C1" s="41"/>
      <c r="D1" s="41"/>
      <c r="E1" s="41"/>
      <c r="F1" s="41"/>
      <c r="G1" s="41"/>
      <c r="H1" s="42"/>
    </row>
    <row r="2" spans="1:8" ht="12.75" customHeight="1" thickBot="1" x14ac:dyDescent="0.25">
      <c r="A2" s="43"/>
      <c r="B2" s="44"/>
      <c r="C2" s="44"/>
      <c r="D2" s="44"/>
      <c r="E2" s="44"/>
      <c r="F2" s="44"/>
      <c r="G2" s="44"/>
      <c r="H2" s="45"/>
    </row>
    <row r="3" spans="1:8" x14ac:dyDescent="0.2">
      <c r="A3" s="9" t="s">
        <v>28</v>
      </c>
      <c r="C3" s="1" t="s">
        <v>62</v>
      </c>
      <c r="D3" s="3"/>
      <c r="E3" s="3"/>
      <c r="F3" s="1" t="s">
        <v>66</v>
      </c>
      <c r="G3" s="3" t="s">
        <v>68</v>
      </c>
      <c r="H3" s="19" t="s">
        <v>71</v>
      </c>
    </row>
    <row r="4" spans="1:8" ht="12" thickBot="1" x14ac:dyDescent="0.25">
      <c r="A4" s="18" t="s">
        <v>88</v>
      </c>
      <c r="B4" s="5" t="s">
        <v>64</v>
      </c>
      <c r="C4" s="4" t="s">
        <v>63</v>
      </c>
      <c r="D4" s="4" t="s">
        <v>65</v>
      </c>
      <c r="E4" s="4" t="s">
        <v>70</v>
      </c>
      <c r="F4" s="4" t="s">
        <v>67</v>
      </c>
      <c r="G4" s="5" t="s">
        <v>69</v>
      </c>
      <c r="H4" s="20" t="s">
        <v>72</v>
      </c>
    </row>
    <row r="5" spans="1:8" x14ac:dyDescent="0.2">
      <c r="A5" s="12" t="s">
        <v>2</v>
      </c>
      <c r="H5" s="10"/>
    </row>
    <row r="6" spans="1:8" x14ac:dyDescent="0.2">
      <c r="A6" s="13" t="s">
        <v>73</v>
      </c>
      <c r="B6" s="2">
        <f t="shared" ref="B6:B17" si="0">B32+B45+B60+B73+B86+B99+B114+B127</f>
        <v>178403</v>
      </c>
      <c r="H6" s="10"/>
    </row>
    <row r="7" spans="1:8" x14ac:dyDescent="0.2">
      <c r="A7" s="14" t="s">
        <v>81</v>
      </c>
      <c r="B7" s="2">
        <f t="shared" si="0"/>
        <v>179399.99999999994</v>
      </c>
      <c r="C7" s="2">
        <f t="shared" ref="C7:G17" si="1">C33+C46+C61+C74+C87+C100+C115+C128</f>
        <v>996.99999999995589</v>
      </c>
      <c r="D7" s="2">
        <f t="shared" si="1"/>
        <v>1087</v>
      </c>
      <c r="E7" s="2">
        <f t="shared" si="1"/>
        <v>260</v>
      </c>
      <c r="F7" s="2">
        <f t="shared" si="1"/>
        <v>827</v>
      </c>
      <c r="G7" s="2">
        <f t="shared" si="1"/>
        <v>169.99999999995589</v>
      </c>
      <c r="H7" s="10"/>
    </row>
    <row r="8" spans="1:8" x14ac:dyDescent="0.2">
      <c r="A8" s="14" t="s">
        <v>82</v>
      </c>
      <c r="B8" s="2">
        <f t="shared" si="0"/>
        <v>186239</v>
      </c>
      <c r="C8" s="2">
        <f t="shared" si="1"/>
        <v>6800.0000000000546</v>
      </c>
      <c r="D8" s="2">
        <f t="shared" si="1"/>
        <v>4356</v>
      </c>
      <c r="E8" s="2">
        <f t="shared" si="1"/>
        <v>1097</v>
      </c>
      <c r="F8" s="2">
        <f t="shared" si="1"/>
        <v>3259</v>
      </c>
      <c r="G8" s="2">
        <f t="shared" si="1"/>
        <v>3541.0000000000546</v>
      </c>
      <c r="H8" s="10"/>
    </row>
    <row r="9" spans="1:8" x14ac:dyDescent="0.2">
      <c r="A9" s="14" t="s">
        <v>83</v>
      </c>
      <c r="B9" s="2">
        <f t="shared" si="0"/>
        <v>190322</v>
      </c>
      <c r="C9" s="2">
        <f t="shared" si="1"/>
        <v>4099.9999999999991</v>
      </c>
      <c r="D9" s="2">
        <f t="shared" si="1"/>
        <v>4320</v>
      </c>
      <c r="E9" s="2">
        <f t="shared" si="1"/>
        <v>1136</v>
      </c>
      <c r="F9" s="2">
        <f t="shared" si="1"/>
        <v>3184</v>
      </c>
      <c r="G9" s="2">
        <f t="shared" si="1"/>
        <v>915.99999999999932</v>
      </c>
      <c r="H9" s="10"/>
    </row>
    <row r="10" spans="1:8" x14ac:dyDescent="0.2">
      <c r="A10" s="14" t="s">
        <v>84</v>
      </c>
      <c r="B10" s="2">
        <f t="shared" si="0"/>
        <v>194769</v>
      </c>
      <c r="C10" s="2">
        <f t="shared" si="1"/>
        <v>4500.0000000000209</v>
      </c>
      <c r="D10" s="2">
        <f t="shared" si="1"/>
        <v>4285</v>
      </c>
      <c r="E10" s="2">
        <f t="shared" si="1"/>
        <v>1133</v>
      </c>
      <c r="F10" s="2">
        <f t="shared" si="1"/>
        <v>3152</v>
      </c>
      <c r="G10" s="2">
        <f t="shared" si="1"/>
        <v>1348.0000000000198</v>
      </c>
      <c r="H10" s="10"/>
    </row>
    <row r="11" spans="1:8" x14ac:dyDescent="0.2">
      <c r="A11" s="14" t="s">
        <v>75</v>
      </c>
      <c r="B11" s="2">
        <f t="shared" si="0"/>
        <v>198458</v>
      </c>
      <c r="C11" s="2">
        <f t="shared" si="1"/>
        <v>3699.9999999999636</v>
      </c>
      <c r="D11" s="2">
        <f t="shared" si="1"/>
        <v>4337</v>
      </c>
      <c r="E11" s="2">
        <f t="shared" si="1"/>
        <v>1247</v>
      </c>
      <c r="F11" s="2">
        <f t="shared" si="1"/>
        <v>3090</v>
      </c>
      <c r="G11" s="2">
        <f t="shared" si="1"/>
        <v>609.99999999996385</v>
      </c>
      <c r="H11" s="10"/>
    </row>
    <row r="12" spans="1:8" x14ac:dyDescent="0.2">
      <c r="A12" s="14" t="s">
        <v>76</v>
      </c>
      <c r="B12" s="2">
        <f t="shared" si="0"/>
        <v>199019.99999999991</v>
      </c>
      <c r="C12" s="2">
        <f t="shared" si="1"/>
        <v>499.99999999995475</v>
      </c>
      <c r="D12" s="2">
        <f t="shared" si="1"/>
        <v>4131</v>
      </c>
      <c r="E12" s="2">
        <f t="shared" si="1"/>
        <v>1188</v>
      </c>
      <c r="F12" s="2">
        <f t="shared" si="1"/>
        <v>2943</v>
      </c>
      <c r="G12" s="2">
        <f t="shared" si="1"/>
        <v>-2443.0000000000455</v>
      </c>
      <c r="H12" s="10"/>
    </row>
    <row r="13" spans="1:8" x14ac:dyDescent="0.2">
      <c r="A13" s="14" t="s">
        <v>77</v>
      </c>
      <c r="B13" s="2">
        <f t="shared" si="0"/>
        <v>198115</v>
      </c>
      <c r="C13" s="2">
        <f t="shared" si="1"/>
        <v>-899.99999999996135</v>
      </c>
      <c r="D13" s="2">
        <f t="shared" si="1"/>
        <v>3815</v>
      </c>
      <c r="E13" s="2">
        <f t="shared" si="1"/>
        <v>1287</v>
      </c>
      <c r="F13" s="2">
        <f t="shared" si="1"/>
        <v>2528</v>
      </c>
      <c r="G13" s="2">
        <f t="shared" si="1"/>
        <v>-3427.9999999999613</v>
      </c>
      <c r="H13" s="10"/>
    </row>
    <row r="14" spans="1:8" x14ac:dyDescent="0.2">
      <c r="A14" s="14" t="s">
        <v>78</v>
      </c>
      <c r="B14" s="2">
        <f t="shared" si="0"/>
        <v>202020.99999999997</v>
      </c>
      <c r="C14" s="2">
        <f t="shared" si="1"/>
        <v>3900.0000000000309</v>
      </c>
      <c r="D14" s="2">
        <f t="shared" si="1"/>
        <v>3635</v>
      </c>
      <c r="E14" s="2">
        <f t="shared" si="1"/>
        <v>1338</v>
      </c>
      <c r="F14" s="2">
        <f t="shared" si="1"/>
        <v>2297</v>
      </c>
      <c r="G14" s="2">
        <f t="shared" si="1"/>
        <v>1603.0000000000309</v>
      </c>
      <c r="H14" s="10"/>
    </row>
    <row r="15" spans="1:8" x14ac:dyDescent="0.2">
      <c r="A15" s="14" t="s">
        <v>79</v>
      </c>
      <c r="B15" s="2">
        <f t="shared" si="0"/>
        <v>204325.00000000003</v>
      </c>
      <c r="C15" s="2">
        <f t="shared" si="1"/>
        <v>2299.9999999999754</v>
      </c>
      <c r="D15" s="2">
        <f t="shared" si="1"/>
        <v>3563</v>
      </c>
      <c r="E15" s="2">
        <f t="shared" si="1"/>
        <v>1347</v>
      </c>
      <c r="F15" s="2">
        <f t="shared" si="1"/>
        <v>2216</v>
      </c>
      <c r="G15" s="2">
        <f t="shared" si="1"/>
        <v>83.999999999975216</v>
      </c>
      <c r="H15" s="10"/>
    </row>
    <row r="16" spans="1:8" x14ac:dyDescent="0.2">
      <c r="A16" s="14" t="s">
        <v>80</v>
      </c>
      <c r="B16" s="2">
        <f t="shared" si="0"/>
        <v>207457</v>
      </c>
      <c r="C16" s="2">
        <f t="shared" si="1"/>
        <v>3200.0000000000396</v>
      </c>
      <c r="D16" s="2">
        <f t="shared" si="1"/>
        <v>3561</v>
      </c>
      <c r="E16" s="2">
        <f t="shared" si="1"/>
        <v>1378</v>
      </c>
      <c r="F16" s="2">
        <f t="shared" si="1"/>
        <v>2183</v>
      </c>
      <c r="G16" s="2">
        <f t="shared" si="1"/>
        <v>1017.0000000000396</v>
      </c>
      <c r="H16" s="10"/>
    </row>
    <row r="17" spans="1:11" x14ac:dyDescent="0.2">
      <c r="A17" s="15" t="s">
        <v>74</v>
      </c>
      <c r="B17" s="7">
        <f t="shared" si="0"/>
        <v>210553.87142287765</v>
      </c>
      <c r="C17" s="7">
        <f t="shared" si="1"/>
        <v>3096.8714228776375</v>
      </c>
      <c r="D17" s="7">
        <f t="shared" si="1"/>
        <v>2836</v>
      </c>
      <c r="E17" s="7">
        <f t="shared" si="1"/>
        <v>993</v>
      </c>
      <c r="F17" s="7">
        <f t="shared" si="1"/>
        <v>1843</v>
      </c>
      <c r="G17" s="7">
        <f t="shared" si="1"/>
        <v>1253.8714228776375</v>
      </c>
      <c r="H17" s="16"/>
    </row>
    <row r="18" spans="1:11" x14ac:dyDescent="0.2">
      <c r="A18" s="12" t="s">
        <v>3</v>
      </c>
      <c r="H18" s="10"/>
    </row>
    <row r="19" spans="1:11" x14ac:dyDescent="0.2">
      <c r="A19" s="13" t="s">
        <v>73</v>
      </c>
      <c r="B19" s="2">
        <f t="shared" ref="B19:B30" si="2">B32+B45+B60+B73</f>
        <v>58107</v>
      </c>
      <c r="H19" s="10">
        <f>B19/$B$6</f>
        <v>0.32570640628240555</v>
      </c>
      <c r="K19" s="6"/>
    </row>
    <row r="20" spans="1:11" x14ac:dyDescent="0.2">
      <c r="A20" s="14" t="s">
        <v>81</v>
      </c>
      <c r="B20" s="2">
        <f t="shared" si="2"/>
        <v>59101.307467868704</v>
      </c>
      <c r="C20" s="2">
        <f>B20-B19</f>
        <v>994.30746786870441</v>
      </c>
      <c r="D20" s="2">
        <f t="shared" ref="D20:E30" si="3">D33+D46+D61+D74</f>
        <v>481</v>
      </c>
      <c r="E20" s="2">
        <f t="shared" si="3"/>
        <v>41</v>
      </c>
      <c r="F20" s="2">
        <f>D20-E20</f>
        <v>440</v>
      </c>
      <c r="G20" s="2">
        <f>C20-F20</f>
        <v>554.30746786870441</v>
      </c>
      <c r="H20" s="10">
        <f>B20/$B$7</f>
        <v>0.32943872613081787</v>
      </c>
    </row>
    <row r="21" spans="1:11" x14ac:dyDescent="0.2">
      <c r="A21" s="14" t="s">
        <v>82</v>
      </c>
      <c r="B21" s="2">
        <f t="shared" si="2"/>
        <v>64073.498613348347</v>
      </c>
      <c r="C21" s="2">
        <f t="shared" ref="C21:C30" si="4">B21-B20</f>
        <v>4972.1911454796427</v>
      </c>
      <c r="D21" s="2">
        <f t="shared" si="3"/>
        <v>1868</v>
      </c>
      <c r="E21" s="2">
        <f t="shared" si="3"/>
        <v>159</v>
      </c>
      <c r="F21" s="2">
        <f t="shared" ref="F21:F30" si="5">D21-E21</f>
        <v>1709</v>
      </c>
      <c r="G21" s="2">
        <f t="shared" ref="G21:G30" si="6">C21-F21</f>
        <v>3263.1911454796427</v>
      </c>
      <c r="H21" s="10">
        <f>B21/$B$8</f>
        <v>0.34403910358919637</v>
      </c>
    </row>
    <row r="22" spans="1:11" x14ac:dyDescent="0.2">
      <c r="A22" s="14" t="s">
        <v>83</v>
      </c>
      <c r="B22" s="2">
        <f t="shared" si="2"/>
        <v>68160.730577840775</v>
      </c>
      <c r="C22" s="2">
        <f t="shared" si="4"/>
        <v>4087.2319644924282</v>
      </c>
      <c r="D22" s="2">
        <f t="shared" si="3"/>
        <v>1962</v>
      </c>
      <c r="E22" s="2">
        <f t="shared" si="3"/>
        <v>193</v>
      </c>
      <c r="F22" s="2">
        <f t="shared" si="5"/>
        <v>1769</v>
      </c>
      <c r="G22" s="2">
        <f t="shared" si="6"/>
        <v>2318.2319644924282</v>
      </c>
      <c r="H22" s="10">
        <f>B22/$B$9</f>
        <v>0.35813374480007976</v>
      </c>
    </row>
    <row r="23" spans="1:11" x14ac:dyDescent="0.2">
      <c r="A23" s="14" t="s">
        <v>84</v>
      </c>
      <c r="B23" s="2">
        <f t="shared" si="2"/>
        <v>72405.079581548649</v>
      </c>
      <c r="C23" s="2">
        <f t="shared" si="4"/>
        <v>4244.3490037078736</v>
      </c>
      <c r="D23" s="2">
        <f t="shared" si="3"/>
        <v>1966</v>
      </c>
      <c r="E23" s="2">
        <f t="shared" si="3"/>
        <v>152</v>
      </c>
      <c r="F23" s="2">
        <f t="shared" si="5"/>
        <v>1814</v>
      </c>
      <c r="G23" s="2">
        <f t="shared" si="6"/>
        <v>2430.3490037078736</v>
      </c>
      <c r="H23" s="10">
        <f>B23/$B$10</f>
        <v>0.37174847938608635</v>
      </c>
    </row>
    <row r="24" spans="1:11" x14ac:dyDescent="0.2">
      <c r="A24" s="14" t="s">
        <v>75</v>
      </c>
      <c r="B24" s="2">
        <f t="shared" si="2"/>
        <v>76387.954272578834</v>
      </c>
      <c r="C24" s="2">
        <f t="shared" si="4"/>
        <v>3982.8746910301852</v>
      </c>
      <c r="D24" s="2">
        <f t="shared" si="3"/>
        <v>2077</v>
      </c>
      <c r="E24" s="2">
        <f t="shared" si="3"/>
        <v>206</v>
      </c>
      <c r="F24" s="2">
        <f t="shared" si="5"/>
        <v>1871</v>
      </c>
      <c r="G24" s="2">
        <f t="shared" si="6"/>
        <v>2111.8746910301852</v>
      </c>
      <c r="H24" s="10">
        <f>B24/$B$11</f>
        <v>0.38490740747452273</v>
      </c>
    </row>
    <row r="25" spans="1:11" x14ac:dyDescent="0.2">
      <c r="A25" s="14" t="s">
        <v>76</v>
      </c>
      <c r="B25" s="2">
        <f t="shared" si="2"/>
        <v>79136.928032418247</v>
      </c>
      <c r="C25" s="2">
        <f t="shared" si="4"/>
        <v>2748.9737598394131</v>
      </c>
      <c r="D25" s="2">
        <f t="shared" si="3"/>
        <v>2041</v>
      </c>
      <c r="E25" s="2">
        <f t="shared" si="3"/>
        <v>206</v>
      </c>
      <c r="F25" s="2">
        <f t="shared" si="5"/>
        <v>1835</v>
      </c>
      <c r="G25" s="2">
        <f t="shared" si="6"/>
        <v>913.97375983941311</v>
      </c>
      <c r="H25" s="10">
        <f>B25/$B$12</f>
        <v>0.39763304206822569</v>
      </c>
    </row>
    <row r="26" spans="1:11" x14ac:dyDescent="0.2">
      <c r="A26" s="14" t="s">
        <v>77</v>
      </c>
      <c r="B26" s="2">
        <f t="shared" si="2"/>
        <v>81216.53848123239</v>
      </c>
      <c r="C26" s="2">
        <f t="shared" si="4"/>
        <v>2079.6104488141427</v>
      </c>
      <c r="D26" s="2">
        <f t="shared" si="3"/>
        <v>1946</v>
      </c>
      <c r="E26" s="2">
        <f t="shared" si="3"/>
        <v>174</v>
      </c>
      <c r="F26" s="2">
        <f t="shared" si="5"/>
        <v>1772</v>
      </c>
      <c r="G26" s="2">
        <f t="shared" si="6"/>
        <v>307.61044881414273</v>
      </c>
      <c r="H26" s="10">
        <f>B26/$B$13</f>
        <v>0.40994643758035682</v>
      </c>
    </row>
    <row r="27" spans="1:11" x14ac:dyDescent="0.2">
      <c r="A27" s="14" t="s">
        <v>78</v>
      </c>
      <c r="B27" s="2">
        <f t="shared" si="2"/>
        <v>85226.055040957857</v>
      </c>
      <c r="C27" s="2">
        <f t="shared" si="4"/>
        <v>4009.5165597254672</v>
      </c>
      <c r="D27" s="2">
        <f t="shared" si="3"/>
        <v>1919</v>
      </c>
      <c r="E27" s="2">
        <f t="shared" si="3"/>
        <v>213</v>
      </c>
      <c r="F27" s="2">
        <f t="shared" si="5"/>
        <v>1706</v>
      </c>
      <c r="G27" s="2">
        <f t="shared" si="6"/>
        <v>2303.5165597254672</v>
      </c>
      <c r="H27" s="10">
        <f>B27/$B$14</f>
        <v>0.42186730607688244</v>
      </c>
    </row>
    <row r="28" spans="1:11" x14ac:dyDescent="0.2">
      <c r="A28" s="14" t="s">
        <v>79</v>
      </c>
      <c r="B28" s="2">
        <f t="shared" si="2"/>
        <v>88557.340595487214</v>
      </c>
      <c r="C28" s="2">
        <f t="shared" si="4"/>
        <v>3331.2855545293569</v>
      </c>
      <c r="D28" s="2">
        <f t="shared" si="3"/>
        <v>1988</v>
      </c>
      <c r="E28" s="2">
        <f t="shared" si="3"/>
        <v>229</v>
      </c>
      <c r="F28" s="2">
        <f t="shared" si="5"/>
        <v>1759</v>
      </c>
      <c r="G28" s="2">
        <f t="shared" si="6"/>
        <v>1572.2855545293569</v>
      </c>
      <c r="H28" s="10">
        <f>B28/$B$15</f>
        <v>0.43341412257671458</v>
      </c>
    </row>
    <row r="29" spans="1:11" x14ac:dyDescent="0.2">
      <c r="A29" s="14" t="s">
        <v>80</v>
      </c>
      <c r="B29" s="2">
        <f t="shared" si="2"/>
        <v>92236.257791492346</v>
      </c>
      <c r="C29" s="2">
        <f t="shared" si="4"/>
        <v>3678.9171960051317</v>
      </c>
      <c r="D29" s="2">
        <f t="shared" si="3"/>
        <v>2018</v>
      </c>
      <c r="E29" s="2">
        <f t="shared" si="3"/>
        <v>250</v>
      </c>
      <c r="F29" s="2">
        <f t="shared" si="5"/>
        <v>1768</v>
      </c>
      <c r="G29" s="2">
        <f t="shared" si="6"/>
        <v>1910.9171960051317</v>
      </c>
      <c r="H29" s="10">
        <f>B29/$B$16</f>
        <v>0.44460422059266425</v>
      </c>
    </row>
    <row r="30" spans="1:11" x14ac:dyDescent="0.2">
      <c r="A30" s="15" t="s">
        <v>74</v>
      </c>
      <c r="B30" s="7">
        <f t="shared" si="2"/>
        <v>95334.871422877652</v>
      </c>
      <c r="C30" s="7">
        <f t="shared" si="4"/>
        <v>3098.6136313853058</v>
      </c>
      <c r="D30" s="7">
        <f t="shared" si="3"/>
        <v>1730</v>
      </c>
      <c r="E30" s="7">
        <f t="shared" si="3"/>
        <v>181</v>
      </c>
      <c r="F30" s="7">
        <f t="shared" si="5"/>
        <v>1549</v>
      </c>
      <c r="G30" s="7">
        <f t="shared" si="6"/>
        <v>1549.6136313853058</v>
      </c>
      <c r="H30" s="16">
        <f>B30/$B$17</f>
        <v>0.45278137504015076</v>
      </c>
      <c r="I30" s="38"/>
      <c r="K30" s="39"/>
    </row>
    <row r="31" spans="1:11" x14ac:dyDescent="0.2">
      <c r="A31" s="12" t="s">
        <v>4</v>
      </c>
      <c r="H31" s="10"/>
    </row>
    <row r="32" spans="1:11" x14ac:dyDescent="0.2">
      <c r="A32" s="13" t="s">
        <v>73</v>
      </c>
      <c r="B32" s="2">
        <v>54726</v>
      </c>
      <c r="H32" s="10">
        <f>B32/$B$6</f>
        <v>0.3067549312511561</v>
      </c>
    </row>
    <row r="33" spans="1:8" x14ac:dyDescent="0.2">
      <c r="A33" s="14" t="s">
        <v>81</v>
      </c>
      <c r="B33" s="2">
        <v>55675.463841162011</v>
      </c>
      <c r="C33" s="2">
        <f>B33-B32</f>
        <v>949.46384116201079</v>
      </c>
      <c r="D33" s="2">
        <v>480</v>
      </c>
      <c r="E33" s="2">
        <v>39</v>
      </c>
      <c r="F33" s="2">
        <f>D33-E33</f>
        <v>441</v>
      </c>
      <c r="G33" s="2">
        <f>C33-F33</f>
        <v>508.46384116201079</v>
      </c>
      <c r="H33" s="10">
        <f>B33/$B$7</f>
        <v>0.31034260781026773</v>
      </c>
    </row>
    <row r="34" spans="1:8" x14ac:dyDescent="0.2">
      <c r="A34" s="14" t="s">
        <v>82</v>
      </c>
      <c r="B34" s="2">
        <v>60411.677614834283</v>
      </c>
      <c r="C34" s="2">
        <v>4723.5630644922494</v>
      </c>
      <c r="D34" s="2">
        <v>1865</v>
      </c>
      <c r="E34" s="2">
        <v>159</v>
      </c>
      <c r="F34" s="2">
        <v>1706</v>
      </c>
      <c r="G34" s="2">
        <v>3017.5630644922494</v>
      </c>
      <c r="H34" s="10">
        <f>B34/$B$8</f>
        <v>0.32437715846216036</v>
      </c>
    </row>
    <row r="35" spans="1:8" x14ac:dyDescent="0.2">
      <c r="A35" s="14" t="s">
        <v>83</v>
      </c>
      <c r="B35" s="2">
        <v>64314.670771275611</v>
      </c>
      <c r="C35" s="2">
        <v>3908.209503030761</v>
      </c>
      <c r="D35" s="2">
        <v>1955</v>
      </c>
      <c r="E35" s="2">
        <v>193</v>
      </c>
      <c r="F35" s="2">
        <v>1762</v>
      </c>
      <c r="G35" s="2">
        <v>2146.209503030761</v>
      </c>
      <c r="H35" s="10">
        <f>B35/$B$9</f>
        <v>0.33792557229997378</v>
      </c>
    </row>
    <row r="36" spans="1:8" x14ac:dyDescent="0.2">
      <c r="A36" s="14" t="s">
        <v>84</v>
      </c>
      <c r="B36" s="2">
        <v>68366.388269393399</v>
      </c>
      <c r="C36" s="2">
        <v>4070.0332537244758</v>
      </c>
      <c r="D36" s="2">
        <v>1961</v>
      </c>
      <c r="E36" s="2">
        <v>152</v>
      </c>
      <c r="F36" s="2">
        <v>1809</v>
      </c>
      <c r="G36" s="2">
        <v>2261.0332537244758</v>
      </c>
      <c r="H36" s="10">
        <f>B36/$B$10</f>
        <v>0.35101267793844709</v>
      </c>
    </row>
    <row r="37" spans="1:8" x14ac:dyDescent="0.2">
      <c r="A37" s="14" t="s">
        <v>75</v>
      </c>
      <c r="B37" s="2">
        <v>72171.56205323583</v>
      </c>
      <c r="C37" s="2">
        <v>3809.5661797702633</v>
      </c>
      <c r="D37" s="2">
        <v>2070</v>
      </c>
      <c r="E37" s="2">
        <v>206</v>
      </c>
      <c r="F37" s="2">
        <v>1864</v>
      </c>
      <c r="G37" s="2">
        <v>1945.5661797702633</v>
      </c>
      <c r="H37" s="10">
        <f>B37/$B$11</f>
        <v>0.36366164152231623</v>
      </c>
    </row>
    <row r="38" spans="1:8" x14ac:dyDescent="0.2">
      <c r="A38" s="14" t="s">
        <v>76</v>
      </c>
      <c r="B38" s="2">
        <v>74810.444494427837</v>
      </c>
      <c r="C38" s="2">
        <v>2616.0907701764809</v>
      </c>
      <c r="D38" s="2">
        <v>2026</v>
      </c>
      <c r="E38" s="2">
        <v>202</v>
      </c>
      <c r="F38" s="2">
        <v>1824</v>
      </c>
      <c r="G38" s="2">
        <v>792.09077017648087</v>
      </c>
      <c r="H38" s="10">
        <f>B38/$B$12</f>
        <v>0.37589410357967978</v>
      </c>
    </row>
    <row r="39" spans="1:8" x14ac:dyDescent="0.2">
      <c r="A39" s="14" t="s">
        <v>77</v>
      </c>
      <c r="B39" s="2">
        <v>76815.188894749706</v>
      </c>
      <c r="C39" s="2">
        <v>2006.446327854821</v>
      </c>
      <c r="D39" s="2">
        <v>1936</v>
      </c>
      <c r="E39" s="2">
        <v>173</v>
      </c>
      <c r="F39" s="2">
        <v>1763</v>
      </c>
      <c r="G39" s="2">
        <v>243.44632785482099</v>
      </c>
      <c r="H39" s="10">
        <f>B39/$B$13</f>
        <v>0.38773030257552282</v>
      </c>
    </row>
    <row r="40" spans="1:8" x14ac:dyDescent="0.2">
      <c r="A40" s="14" t="s">
        <v>78</v>
      </c>
      <c r="B40" s="2">
        <v>80644.598676079506</v>
      </c>
      <c r="C40" s="2">
        <v>3826.8427629488287</v>
      </c>
      <c r="D40" s="2">
        <v>1909</v>
      </c>
      <c r="E40" s="2">
        <v>211</v>
      </c>
      <c r="F40" s="2">
        <v>1698</v>
      </c>
      <c r="G40" s="2">
        <v>2128.8427629488287</v>
      </c>
      <c r="H40" s="10">
        <f>B40/$B$14</f>
        <v>0.39918918664930636</v>
      </c>
    </row>
    <row r="41" spans="1:8" x14ac:dyDescent="0.2">
      <c r="A41" s="14" t="s">
        <v>79</v>
      </c>
      <c r="B41" s="2">
        <v>83832.20079351381</v>
      </c>
      <c r="C41" s="2">
        <v>3185.7278774830484</v>
      </c>
      <c r="D41" s="2">
        <v>1980</v>
      </c>
      <c r="E41" s="2">
        <v>226</v>
      </c>
      <c r="F41" s="2">
        <v>1754</v>
      </c>
      <c r="G41" s="2">
        <v>1431.7278774830484</v>
      </c>
      <c r="H41" s="10">
        <f>B41/$B$15</f>
        <v>0.41028851483427775</v>
      </c>
    </row>
    <row r="42" spans="1:8" x14ac:dyDescent="0.2">
      <c r="A42" s="14" t="s">
        <v>80</v>
      </c>
      <c r="B42" s="2">
        <v>87348.721963077463</v>
      </c>
      <c r="C42" s="2">
        <v>3544.8833152370498</v>
      </c>
      <c r="D42" s="2">
        <v>2005</v>
      </c>
      <c r="E42" s="2">
        <v>250</v>
      </c>
      <c r="F42" s="2">
        <v>1755</v>
      </c>
      <c r="G42" s="2">
        <v>1789.8833152370498</v>
      </c>
      <c r="H42" s="10">
        <f>B42/$B$16</f>
        <v>0.42104494889580713</v>
      </c>
    </row>
    <row r="43" spans="1:8" x14ac:dyDescent="0.2">
      <c r="A43" s="15" t="s">
        <v>74</v>
      </c>
      <c r="B43" s="7">
        <v>90319</v>
      </c>
      <c r="C43" s="7">
        <f>B43-B42</f>
        <v>2970.2780369225366</v>
      </c>
      <c r="D43" s="7">
        <v>1716</v>
      </c>
      <c r="E43" s="7">
        <v>180</v>
      </c>
      <c r="F43" s="7">
        <f>D43-E43</f>
        <v>1536</v>
      </c>
      <c r="G43" s="7">
        <f>C43-F43</f>
        <v>1434.2780369225366</v>
      </c>
      <c r="H43" s="16">
        <f>B43/$B$17</f>
        <v>0.42895910386089642</v>
      </c>
    </row>
    <row r="44" spans="1:8" x14ac:dyDescent="0.2">
      <c r="A44" s="12" t="s">
        <v>92</v>
      </c>
      <c r="H44" s="10"/>
    </row>
    <row r="45" spans="1:8" x14ac:dyDescent="0.2">
      <c r="A45" s="9" t="s">
        <v>93</v>
      </c>
      <c r="B45" s="2">
        <v>885</v>
      </c>
      <c r="H45" s="10">
        <f>B45/$B$6</f>
        <v>4.9606789123501282E-3</v>
      </c>
    </row>
    <row r="46" spans="1:8" x14ac:dyDescent="0.2">
      <c r="A46" s="14" t="s">
        <v>81</v>
      </c>
      <c r="B46" s="2">
        <v>894.23024216415843</v>
      </c>
      <c r="C46" s="2">
        <f>B46-B45</f>
        <v>9.230242164158426</v>
      </c>
      <c r="D46" s="2">
        <v>0</v>
      </c>
      <c r="E46" s="2">
        <v>0</v>
      </c>
      <c r="F46" s="2">
        <f>D46-E46</f>
        <v>0</v>
      </c>
      <c r="G46" s="2">
        <f>C46-F46</f>
        <v>9.230242164158426</v>
      </c>
      <c r="H46" s="10">
        <f>B46/$B$7</f>
        <v>4.9845609931112528E-3</v>
      </c>
    </row>
    <row r="47" spans="1:8" x14ac:dyDescent="0.2">
      <c r="A47" s="14" t="s">
        <v>82</v>
      </c>
      <c r="B47" s="2">
        <v>945.71880442279132</v>
      </c>
      <c r="C47" s="2">
        <v>51.290520852845248</v>
      </c>
      <c r="D47" s="2">
        <v>3</v>
      </c>
      <c r="E47" s="2">
        <v>0</v>
      </c>
      <c r="F47" s="2">
        <v>3</v>
      </c>
      <c r="G47" s="2">
        <v>48.290520852845248</v>
      </c>
      <c r="H47" s="10">
        <f>B47/$B$8</f>
        <v>5.077984763786271E-3</v>
      </c>
    </row>
    <row r="48" spans="1:8" x14ac:dyDescent="0.2">
      <c r="A48" s="14" t="s">
        <v>83</v>
      </c>
      <c r="B48" s="2">
        <v>983.61692051475256</v>
      </c>
      <c r="C48" s="2">
        <v>37.982457703446016</v>
      </c>
      <c r="D48" s="2">
        <v>4</v>
      </c>
      <c r="E48" s="2">
        <v>0</v>
      </c>
      <c r="F48" s="2">
        <v>4</v>
      </c>
      <c r="G48" s="2">
        <v>33.982457703446016</v>
      </c>
      <c r="H48" s="10">
        <f>B48/$B$9</f>
        <v>5.1681724683155525E-3</v>
      </c>
    </row>
    <row r="49" spans="1:8" x14ac:dyDescent="0.2">
      <c r="A49" s="14" t="s">
        <v>84</v>
      </c>
      <c r="B49" s="2">
        <v>1023.5674578957168</v>
      </c>
      <c r="C49" s="2">
        <v>40.227151146149254</v>
      </c>
      <c r="D49" s="2">
        <v>2</v>
      </c>
      <c r="E49" s="2">
        <v>0</v>
      </c>
      <c r="F49" s="2">
        <v>2</v>
      </c>
      <c r="G49" s="2">
        <v>38.227151146149254</v>
      </c>
      <c r="H49" s="10">
        <f>B49/$B$10</f>
        <v>5.2552893832987632E-3</v>
      </c>
    </row>
    <row r="50" spans="1:8" x14ac:dyDescent="0.2">
      <c r="A50" s="14" t="s">
        <v>75</v>
      </c>
      <c r="B50" s="2">
        <v>1059.6644506084856</v>
      </c>
      <c r="C50" s="2">
        <v>36.158337310075012</v>
      </c>
      <c r="D50" s="2">
        <v>3</v>
      </c>
      <c r="E50" s="2">
        <v>0</v>
      </c>
      <c r="F50" s="2">
        <v>3</v>
      </c>
      <c r="G50" s="2">
        <v>33.158337310075012</v>
      </c>
      <c r="H50" s="10">
        <f>B50/$B$11</f>
        <v>5.3394897187741767E-3</v>
      </c>
    </row>
    <row r="51" spans="1:8" x14ac:dyDescent="0.2">
      <c r="A51" s="14" t="s">
        <v>76</v>
      </c>
      <c r="B51" s="2">
        <v>1078.8710066634267</v>
      </c>
      <c r="C51" s="2">
        <v>18.873879136168398</v>
      </c>
      <c r="D51" s="2">
        <v>9</v>
      </c>
      <c r="E51" s="2">
        <v>2</v>
      </c>
      <c r="F51" s="2">
        <v>7</v>
      </c>
      <c r="G51" s="2">
        <v>11.873879136168398</v>
      </c>
      <c r="H51" s="10">
        <f>B51/$B$12</f>
        <v>5.4209175292102658E-3</v>
      </c>
    </row>
    <row r="52" spans="1:8" x14ac:dyDescent="0.2">
      <c r="A52" s="14" t="s">
        <v>77</v>
      </c>
      <c r="B52" s="2">
        <v>1089.574558487554</v>
      </c>
      <c r="C52" s="2">
        <v>10.729474561672077</v>
      </c>
      <c r="D52" s="2">
        <v>5</v>
      </c>
      <c r="E52" s="2">
        <v>0</v>
      </c>
      <c r="F52" s="2">
        <v>5</v>
      </c>
      <c r="G52" s="2">
        <v>5.7294745616720775</v>
      </c>
      <c r="H52" s="10">
        <f>B52/$B$13</f>
        <v>5.4997075359642326E-3</v>
      </c>
    </row>
    <row r="53" spans="1:8" x14ac:dyDescent="0.2">
      <c r="A53" s="14" t="s">
        <v>78</v>
      </c>
      <c r="B53" s="2">
        <v>1126.4662416625538</v>
      </c>
      <c r="C53" s="2">
        <v>36.857083084746819</v>
      </c>
      <c r="D53" s="2">
        <v>5</v>
      </c>
      <c r="E53" s="2">
        <v>0</v>
      </c>
      <c r="F53" s="2">
        <v>5</v>
      </c>
      <c r="G53" s="2">
        <v>31.857083084746819</v>
      </c>
      <c r="H53" s="10">
        <f>B53/$B$14</f>
        <v>5.5759858710854515E-3</v>
      </c>
    </row>
    <row r="54" spans="1:8" x14ac:dyDescent="0.2">
      <c r="A54" s="14" t="s">
        <v>79</v>
      </c>
      <c r="B54" s="2">
        <v>1154.409841218891</v>
      </c>
      <c r="C54" s="2">
        <v>27.919448490852119</v>
      </c>
      <c r="D54" s="2">
        <v>1</v>
      </c>
      <c r="E54" s="2">
        <v>1</v>
      </c>
      <c r="F54" s="2">
        <v>0</v>
      </c>
      <c r="G54" s="2">
        <v>27.919448490852119</v>
      </c>
      <c r="H54" s="10">
        <f>B54/$B$15</f>
        <v>5.6498707511018756E-3</v>
      </c>
    </row>
    <row r="55" spans="1:8" x14ac:dyDescent="0.2">
      <c r="A55" s="14" t="s">
        <v>80</v>
      </c>
      <c r="B55" s="2">
        <v>1186.9596424919339</v>
      </c>
      <c r="C55" s="2">
        <v>32.93707138462014</v>
      </c>
      <c r="D55" s="2">
        <v>5</v>
      </c>
      <c r="E55" s="2">
        <v>0</v>
      </c>
      <c r="F55" s="2">
        <v>5</v>
      </c>
      <c r="G55" s="2">
        <v>27.93707138462014</v>
      </c>
      <c r="H55" s="10">
        <f>B55/$B$16</f>
        <v>5.7214730883601607E-3</v>
      </c>
    </row>
    <row r="56" spans="1:8" x14ac:dyDescent="0.2">
      <c r="A56" s="15" t="s">
        <v>74</v>
      </c>
      <c r="B56" s="7">
        <v>1213</v>
      </c>
      <c r="C56" s="7">
        <f>B56-B55</f>
        <v>26.040357508066108</v>
      </c>
      <c r="D56" s="7">
        <v>7</v>
      </c>
      <c r="E56" s="7">
        <v>1</v>
      </c>
      <c r="F56" s="7">
        <f>D56-E56</f>
        <v>6</v>
      </c>
      <c r="G56" s="7">
        <f>C56-F56</f>
        <v>20.040357508066108</v>
      </c>
      <c r="H56" s="16">
        <f>B56/$B$17</f>
        <v>5.7609959475112358E-3</v>
      </c>
    </row>
    <row r="57" spans="1:8" x14ac:dyDescent="0.2">
      <c r="A57" s="23"/>
      <c r="B57" s="24"/>
      <c r="C57" s="24"/>
      <c r="D57" s="24"/>
      <c r="E57" s="24"/>
      <c r="F57" s="24"/>
      <c r="G57" s="24"/>
      <c r="H57" s="22"/>
    </row>
    <row r="58" spans="1:8" x14ac:dyDescent="0.2">
      <c r="A58" s="1"/>
    </row>
    <row r="59" spans="1:8" x14ac:dyDescent="0.2">
      <c r="A59" s="12" t="s">
        <v>86</v>
      </c>
      <c r="H59" s="10"/>
    </row>
    <row r="60" spans="1:8" x14ac:dyDescent="0.2">
      <c r="A60" s="9" t="s">
        <v>89</v>
      </c>
      <c r="B60" s="2">
        <v>888</v>
      </c>
      <c r="H60" s="10">
        <f>B60/$B$6</f>
        <v>4.9774947730699595E-3</v>
      </c>
    </row>
    <row r="61" spans="1:8" x14ac:dyDescent="0.2">
      <c r="A61" s="14" t="s">
        <v>81</v>
      </c>
      <c r="B61" s="2">
        <v>928.99737374106667</v>
      </c>
      <c r="C61" s="2">
        <f>B61-B60</f>
        <v>40.997373741066667</v>
      </c>
      <c r="D61" s="2">
        <v>0</v>
      </c>
      <c r="E61" s="2">
        <v>1</v>
      </c>
      <c r="F61" s="2">
        <f>D61-E61</f>
        <v>-1</v>
      </c>
      <c r="G61" s="2">
        <f>C61-F61</f>
        <v>41.997373741066667</v>
      </c>
      <c r="H61" s="10">
        <f>B61/$B$7</f>
        <v>5.1783577131609086E-3</v>
      </c>
    </row>
    <row r="62" spans="1:8" x14ac:dyDescent="0.2">
      <c r="A62" s="14" t="s">
        <v>82</v>
      </c>
      <c r="B62" s="2">
        <v>1110.749677036616</v>
      </c>
      <c r="C62" s="2">
        <v>181.51970304853126</v>
      </c>
      <c r="D62" s="2">
        <v>0</v>
      </c>
      <c r="E62" s="2">
        <v>0</v>
      </c>
      <c r="F62" s="2">
        <v>0</v>
      </c>
      <c r="G62" s="2">
        <v>181.51970304853126</v>
      </c>
      <c r="H62" s="10">
        <f>B62/$B$8</f>
        <v>5.9641088979033178E-3</v>
      </c>
    </row>
    <row r="63" spans="1:8" x14ac:dyDescent="0.2">
      <c r="A63" s="14" t="s">
        <v>83</v>
      </c>
      <c r="B63" s="2">
        <v>1279.4668196495186</v>
      </c>
      <c r="C63" s="2">
        <v>168.80184471870598</v>
      </c>
      <c r="D63" s="2">
        <v>1</v>
      </c>
      <c r="E63" s="2">
        <v>0</v>
      </c>
      <c r="F63" s="2">
        <v>1</v>
      </c>
      <c r="G63" s="2">
        <v>167.80184471870598</v>
      </c>
      <c r="H63" s="10">
        <f>B63/$B$9</f>
        <v>6.7226427824923999E-3</v>
      </c>
    </row>
    <row r="64" spans="1:8" x14ac:dyDescent="0.2">
      <c r="A64" s="14" t="s">
        <v>84</v>
      </c>
      <c r="B64" s="2">
        <v>1452.0709559468639</v>
      </c>
      <c r="C64" s="2">
        <v>172.98315027133822</v>
      </c>
      <c r="D64" s="2">
        <v>0</v>
      </c>
      <c r="E64" s="2">
        <v>0</v>
      </c>
      <c r="F64" s="2">
        <v>0</v>
      </c>
      <c r="G64" s="2">
        <v>172.98315027133822</v>
      </c>
      <c r="H64" s="10">
        <f>B64/$B$10</f>
        <v>7.4553494444540144E-3</v>
      </c>
    </row>
    <row r="65" spans="1:8" x14ac:dyDescent="0.2">
      <c r="A65" s="14" t="s">
        <v>75</v>
      </c>
      <c r="B65" s="2">
        <v>1620.1170200354006</v>
      </c>
      <c r="C65" s="2">
        <v>168.15781634291761</v>
      </c>
      <c r="D65" s="2">
        <v>2</v>
      </c>
      <c r="E65" s="2">
        <v>0</v>
      </c>
      <c r="F65" s="2">
        <v>2</v>
      </c>
      <c r="G65" s="2">
        <v>166.15781634291761</v>
      </c>
      <c r="H65" s="10">
        <f>B65/$B$11</f>
        <v>8.163525884748413E-3</v>
      </c>
    </row>
    <row r="66" spans="1:8" x14ac:dyDescent="0.2">
      <c r="A66" s="14" t="s">
        <v>76</v>
      </c>
      <c r="B66" s="2">
        <v>1761.0053219376057</v>
      </c>
      <c r="C66" s="2">
        <v>140.36846614125056</v>
      </c>
      <c r="D66" s="2">
        <v>2</v>
      </c>
      <c r="E66" s="2">
        <v>1</v>
      </c>
      <c r="F66" s="2">
        <v>1</v>
      </c>
      <c r="G66" s="2">
        <v>139.36846614125056</v>
      </c>
      <c r="H66" s="10">
        <f>B66/$B$12</f>
        <v>8.8483836897678952E-3</v>
      </c>
    </row>
    <row r="67" spans="1:8" x14ac:dyDescent="0.2">
      <c r="A67" s="14" t="s">
        <v>77</v>
      </c>
      <c r="B67" s="2">
        <v>1884.2828492801432</v>
      </c>
      <c r="C67" s="2">
        <v>123.3118291771018</v>
      </c>
      <c r="D67" s="2">
        <v>3</v>
      </c>
      <c r="E67" s="2">
        <v>1</v>
      </c>
      <c r="F67" s="2">
        <v>2</v>
      </c>
      <c r="G67" s="2">
        <v>121.3118291771018</v>
      </c>
      <c r="H67" s="10">
        <f>B67/$B$13</f>
        <v>9.5110559487173764E-3</v>
      </c>
    </row>
    <row r="68" spans="1:8" x14ac:dyDescent="0.2">
      <c r="A68" s="14" t="s">
        <v>78</v>
      </c>
      <c r="B68" s="2">
        <v>2051.0391135840541</v>
      </c>
      <c r="C68" s="2">
        <v>166.68572546944415</v>
      </c>
      <c r="D68" s="2">
        <v>2</v>
      </c>
      <c r="E68" s="2">
        <v>1</v>
      </c>
      <c r="F68" s="2">
        <v>1</v>
      </c>
      <c r="G68" s="2">
        <v>165.68572546944415</v>
      </c>
      <c r="H68" s="10">
        <f>B68/$B$14</f>
        <v>1.0152603509457207E-2</v>
      </c>
    </row>
    <row r="69" spans="1:8" x14ac:dyDescent="0.2">
      <c r="A69" s="14" t="s">
        <v>79</v>
      </c>
      <c r="B69" s="2">
        <v>2201.4017683836264</v>
      </c>
      <c r="C69" s="2">
        <v>150.3065089571337</v>
      </c>
      <c r="D69" s="2">
        <v>2</v>
      </c>
      <c r="E69" s="2">
        <v>1</v>
      </c>
      <c r="F69" s="2">
        <v>1</v>
      </c>
      <c r="G69" s="2">
        <v>149.3065089571337</v>
      </c>
      <c r="H69" s="10">
        <f>B69/$B$15</f>
        <v>1.0774020645460057E-2</v>
      </c>
    </row>
    <row r="70" spans="1:8" x14ac:dyDescent="0.2">
      <c r="A70" s="14" t="s">
        <v>80</v>
      </c>
      <c r="B70" s="2">
        <v>2360.0806626643707</v>
      </c>
      <c r="C70" s="2">
        <v>159.43742312537597</v>
      </c>
      <c r="D70" s="2">
        <v>2</v>
      </c>
      <c r="E70" s="2">
        <v>0</v>
      </c>
      <c r="F70" s="2">
        <v>2</v>
      </c>
      <c r="G70" s="2">
        <v>157.43742312537597</v>
      </c>
      <c r="H70" s="10">
        <f>B70/$B$16</f>
        <v>1.137624019755598E-2</v>
      </c>
    </row>
    <row r="71" spans="1:8" x14ac:dyDescent="0.2">
      <c r="A71" s="15" t="s">
        <v>74</v>
      </c>
      <c r="B71" s="7">
        <v>2487.8714228776544</v>
      </c>
      <c r="C71" s="7">
        <f>B71-B70</f>
        <v>127.79076021328365</v>
      </c>
      <c r="D71" s="7">
        <v>3</v>
      </c>
      <c r="E71" s="7">
        <v>0</v>
      </c>
      <c r="F71" s="7">
        <f>D71-E71</f>
        <v>3</v>
      </c>
      <c r="G71" s="7">
        <f>C71-F71</f>
        <v>124.79076021328365</v>
      </c>
      <c r="H71" s="16">
        <f>B71/$B$17</f>
        <v>1.1815842691778383E-2</v>
      </c>
    </row>
    <row r="72" spans="1:8" x14ac:dyDescent="0.2">
      <c r="A72" s="12" t="s">
        <v>85</v>
      </c>
      <c r="H72" s="10"/>
    </row>
    <row r="73" spans="1:8" x14ac:dyDescent="0.2">
      <c r="A73" s="9" t="s">
        <v>90</v>
      </c>
      <c r="B73" s="2">
        <v>1608</v>
      </c>
      <c r="H73" s="10">
        <f>B73/$B$6</f>
        <v>9.0133013458293856E-3</v>
      </c>
    </row>
    <row r="74" spans="1:8" x14ac:dyDescent="0.2">
      <c r="A74" s="14" t="s">
        <v>81</v>
      </c>
      <c r="B74" s="2">
        <v>1602.6160108014685</v>
      </c>
      <c r="C74" s="2">
        <f>B74-B73</f>
        <v>-5.3839891985314807</v>
      </c>
      <c r="D74" s="2">
        <v>1</v>
      </c>
      <c r="E74" s="2">
        <v>1</v>
      </c>
      <c r="F74" s="2">
        <f>D74-E74</f>
        <v>0</v>
      </c>
      <c r="G74" s="2">
        <f>C74-F74</f>
        <v>-5.3839891985314807</v>
      </c>
      <c r="H74" s="10">
        <f>B74/$B$7</f>
        <v>8.9331996142779767E-3</v>
      </c>
    </row>
    <row r="75" spans="1:8" x14ac:dyDescent="0.2">
      <c r="A75" s="14" t="s">
        <v>82</v>
      </c>
      <c r="B75" s="2">
        <v>1605.3525170546604</v>
      </c>
      <c r="C75" s="2">
        <v>2.4003320460435589</v>
      </c>
      <c r="D75" s="2">
        <v>0</v>
      </c>
      <c r="E75" s="2">
        <v>0</v>
      </c>
      <c r="F75" s="2">
        <v>0</v>
      </c>
      <c r="G75" s="2">
        <v>2.4003320460435589</v>
      </c>
      <c r="H75" s="10">
        <f>B75/$B$8</f>
        <v>8.6198514653464658E-3</v>
      </c>
    </row>
    <row r="76" spans="1:8" x14ac:dyDescent="0.2">
      <c r="A76" s="14" t="s">
        <v>83</v>
      </c>
      <c r="B76" s="2">
        <v>1582.976066400892</v>
      </c>
      <c r="C76" s="2">
        <v>-22.223258306104526</v>
      </c>
      <c r="D76" s="2">
        <v>2</v>
      </c>
      <c r="E76" s="2">
        <v>0</v>
      </c>
      <c r="F76" s="2">
        <v>2</v>
      </c>
      <c r="G76" s="2">
        <v>-24.223258306104526</v>
      </c>
      <c r="H76" s="10">
        <f>B76/$B$9</f>
        <v>8.3173572492979894E-3</v>
      </c>
    </row>
    <row r="77" spans="1:8" x14ac:dyDescent="0.2">
      <c r="A77" s="14" t="s">
        <v>84</v>
      </c>
      <c r="B77" s="2">
        <v>1563.0528983126717</v>
      </c>
      <c r="C77" s="2">
        <v>-19.49140618751926</v>
      </c>
      <c r="D77" s="2">
        <v>3</v>
      </c>
      <c r="E77" s="2">
        <v>0</v>
      </c>
      <c r="F77" s="2">
        <v>3</v>
      </c>
      <c r="G77" s="2">
        <v>-22.49140618751926</v>
      </c>
      <c r="H77" s="10">
        <f>B77/$B$10</f>
        <v>8.02516261988649E-3</v>
      </c>
    </row>
    <row r="78" spans="1:8" x14ac:dyDescent="0.2">
      <c r="A78" s="14" t="s">
        <v>75</v>
      </c>
      <c r="B78" s="2">
        <v>1536.610748699128</v>
      </c>
      <c r="C78" s="2">
        <v>-26.365734140115819</v>
      </c>
      <c r="D78" s="2">
        <v>2</v>
      </c>
      <c r="E78" s="2">
        <v>0</v>
      </c>
      <c r="F78" s="2">
        <v>2</v>
      </c>
      <c r="G78" s="2">
        <v>-28.365734140115819</v>
      </c>
      <c r="H78" s="10">
        <f>B78/$B$11</f>
        <v>7.7427503486839936E-3</v>
      </c>
    </row>
    <row r="79" spans="1:8" x14ac:dyDescent="0.2">
      <c r="A79" s="14" t="s">
        <v>76</v>
      </c>
      <c r="B79" s="2">
        <v>1486.6072093893945</v>
      </c>
      <c r="C79" s="2">
        <v>-50.478127569769413</v>
      </c>
      <c r="D79" s="2">
        <v>4</v>
      </c>
      <c r="E79" s="2">
        <v>1</v>
      </c>
      <c r="F79" s="2">
        <v>3</v>
      </c>
      <c r="G79" s="2">
        <v>-53.478127569769413</v>
      </c>
      <c r="H79" s="10">
        <f>B79/$B$12</f>
        <v>7.4696372695678579E-3</v>
      </c>
    </row>
    <row r="80" spans="1:8" x14ac:dyDescent="0.2">
      <c r="A80" s="14" t="s">
        <v>77</v>
      </c>
      <c r="B80" s="2">
        <v>1427.492178714981</v>
      </c>
      <c r="C80" s="2">
        <v>-59.073718501824487</v>
      </c>
      <c r="D80" s="2">
        <v>2</v>
      </c>
      <c r="E80" s="2">
        <v>0</v>
      </c>
      <c r="F80" s="2">
        <v>2</v>
      </c>
      <c r="G80" s="2">
        <v>-61.073718501824487</v>
      </c>
      <c r="H80" s="10">
        <f>B80/$B$13</f>
        <v>7.2053715201523408E-3</v>
      </c>
    </row>
    <row r="81" spans="1:11" x14ac:dyDescent="0.2">
      <c r="A81" s="14" t="s">
        <v>78</v>
      </c>
      <c r="B81" s="2">
        <v>1403.9510096317599</v>
      </c>
      <c r="C81" s="2">
        <v>-23.579028641406012</v>
      </c>
      <c r="D81" s="2">
        <v>3</v>
      </c>
      <c r="E81" s="2">
        <v>1</v>
      </c>
      <c r="F81" s="2">
        <v>2</v>
      </c>
      <c r="G81" s="2">
        <v>-25.579028641406012</v>
      </c>
      <c r="H81" s="10">
        <f>B81/$B$14</f>
        <v>6.949530047033527E-3</v>
      </c>
    </row>
    <row r="82" spans="1:11" x14ac:dyDescent="0.2">
      <c r="A82" s="14" t="s">
        <v>79</v>
      </c>
      <c r="B82" s="2">
        <v>1369.3281923708835</v>
      </c>
      <c r="C82" s="2">
        <v>-34.644420038536055</v>
      </c>
      <c r="D82" s="2">
        <v>5</v>
      </c>
      <c r="E82" s="2">
        <v>1</v>
      </c>
      <c r="F82" s="2">
        <v>4</v>
      </c>
      <c r="G82" s="2">
        <v>-38.644420038536055</v>
      </c>
      <c r="H82" s="10">
        <f>B82/$B$15</f>
        <v>6.7017163458748721E-3</v>
      </c>
    </row>
    <row r="83" spans="1:11" x14ac:dyDescent="0.2">
      <c r="A83" s="14" t="s">
        <v>80</v>
      </c>
      <c r="B83" s="2">
        <v>1340.4955232585769</v>
      </c>
      <c r="C83" s="2">
        <v>-28.38727919198891</v>
      </c>
      <c r="D83" s="2">
        <v>6</v>
      </c>
      <c r="E83" s="2">
        <v>0</v>
      </c>
      <c r="F83" s="2">
        <v>6</v>
      </c>
      <c r="G83" s="2">
        <v>-34.38727919198891</v>
      </c>
      <c r="H83" s="10">
        <f>B83/$B$16</f>
        <v>6.4615584109409515E-3</v>
      </c>
    </row>
    <row r="84" spans="1:11" x14ac:dyDescent="0.2">
      <c r="A84" s="15" t="s">
        <v>74</v>
      </c>
      <c r="B84" s="7">
        <v>1315</v>
      </c>
      <c r="C84" s="7">
        <f>B84-B83</f>
        <v>-25.495523258576895</v>
      </c>
      <c r="D84" s="7">
        <v>4</v>
      </c>
      <c r="E84" s="7">
        <v>0</v>
      </c>
      <c r="F84" s="7">
        <f>D84-E84</f>
        <v>4</v>
      </c>
      <c r="G84" s="7">
        <f>C84-F84</f>
        <v>-29.495523258576895</v>
      </c>
      <c r="H84" s="16">
        <f>B84/$B$17</f>
        <v>6.2454325399647773E-3</v>
      </c>
    </row>
    <row r="85" spans="1:11" x14ac:dyDescent="0.2">
      <c r="A85" s="12" t="s">
        <v>94</v>
      </c>
      <c r="H85" s="10"/>
    </row>
    <row r="86" spans="1:11" x14ac:dyDescent="0.2">
      <c r="A86" s="13" t="s">
        <v>73</v>
      </c>
      <c r="B86" s="2">
        <v>97049</v>
      </c>
      <c r="H86" s="10">
        <f>B86/$B$6</f>
        <v>0.54398748899962446</v>
      </c>
      <c r="K86" s="38"/>
    </row>
    <row r="87" spans="1:11" x14ac:dyDescent="0.2">
      <c r="A87" s="14" t="s">
        <v>81</v>
      </c>
      <c r="B87" s="2">
        <v>96925.701581182308</v>
      </c>
      <c r="C87" s="2">
        <f>B87-B86</f>
        <v>-123.29841881769244</v>
      </c>
      <c r="D87" s="2">
        <v>433</v>
      </c>
      <c r="E87" s="2">
        <v>192</v>
      </c>
      <c r="F87" s="2">
        <f>D87-E87</f>
        <v>241</v>
      </c>
      <c r="G87" s="2">
        <f>C87-F87</f>
        <v>-364.29841881769244</v>
      </c>
      <c r="H87" s="10">
        <f>B87/$B$7</f>
        <v>0.54027704337336868</v>
      </c>
    </row>
    <row r="88" spans="1:11" x14ac:dyDescent="0.2">
      <c r="A88" s="14" t="s">
        <v>82</v>
      </c>
      <c r="B88" s="2">
        <v>97917.432919378698</v>
      </c>
      <c r="C88" s="2">
        <v>971.22661102401617</v>
      </c>
      <c r="D88" s="2">
        <v>1694</v>
      </c>
      <c r="E88" s="2">
        <v>838</v>
      </c>
      <c r="F88" s="2">
        <v>856</v>
      </c>
      <c r="G88" s="2">
        <v>115.22661102401617</v>
      </c>
      <c r="H88" s="10">
        <f>B88/$B$8</f>
        <v>0.52576223518907805</v>
      </c>
    </row>
    <row r="89" spans="1:11" x14ac:dyDescent="0.2">
      <c r="A89" s="14" t="s">
        <v>83</v>
      </c>
      <c r="B89" s="2">
        <v>97397.321422551875</v>
      </c>
      <c r="C89" s="2">
        <v>-510.86527403804939</v>
      </c>
      <c r="D89" s="2">
        <v>1586</v>
      </c>
      <c r="E89" s="2">
        <v>847</v>
      </c>
      <c r="F89" s="2">
        <v>739</v>
      </c>
      <c r="G89" s="2">
        <v>-1249.8652740380494</v>
      </c>
      <c r="H89" s="10">
        <f>B89/$B$9</f>
        <v>0.511750199254694</v>
      </c>
    </row>
    <row r="90" spans="1:11" x14ac:dyDescent="0.2">
      <c r="A90" s="14" t="s">
        <v>84</v>
      </c>
      <c r="B90" s="2">
        <v>97036.887454664698</v>
      </c>
      <c r="C90" s="2">
        <v>-333.73079052638786</v>
      </c>
      <c r="D90" s="2">
        <v>1547</v>
      </c>
      <c r="E90" s="2">
        <v>868</v>
      </c>
      <c r="F90" s="2">
        <v>679</v>
      </c>
      <c r="G90" s="2">
        <v>-1012.7307905263879</v>
      </c>
      <c r="H90" s="10">
        <f>B90/$B$10</f>
        <v>0.49821525732875716</v>
      </c>
    </row>
    <row r="91" spans="1:11" x14ac:dyDescent="0.2">
      <c r="A91" s="14" t="s">
        <v>75</v>
      </c>
      <c r="B91" s="2">
        <v>96278.614325077579</v>
      </c>
      <c r="C91" s="2">
        <v>-753.34219764209411</v>
      </c>
      <c r="D91" s="2">
        <v>1506</v>
      </c>
      <c r="E91" s="2">
        <v>935</v>
      </c>
      <c r="F91" s="2">
        <v>571</v>
      </c>
      <c r="G91" s="2">
        <v>-1324.3421976420941</v>
      </c>
      <c r="H91" s="10">
        <f>B91/$B$11</f>
        <v>0.48513345052896623</v>
      </c>
    </row>
    <row r="92" spans="1:11" x14ac:dyDescent="0.2">
      <c r="A92" s="14" t="s">
        <v>76</v>
      </c>
      <c r="B92" s="2">
        <v>94033.446809307919</v>
      </c>
      <c r="C92" s="2">
        <v>-2274.9927686477895</v>
      </c>
      <c r="D92" s="2">
        <v>1367</v>
      </c>
      <c r="E92" s="2">
        <v>876</v>
      </c>
      <c r="F92" s="2">
        <v>491</v>
      </c>
      <c r="G92" s="2">
        <v>-2765.9927686477895</v>
      </c>
      <c r="H92" s="10">
        <f>B92/$B$12</f>
        <v>0.47248239779573892</v>
      </c>
    </row>
    <row r="93" spans="1:11" x14ac:dyDescent="0.2">
      <c r="A93" s="14" t="s">
        <v>77</v>
      </c>
      <c r="B93" s="2">
        <v>91180.679020256604</v>
      </c>
      <c r="C93" s="2">
        <v>-2850.2217586170736</v>
      </c>
      <c r="D93" s="2">
        <v>1258</v>
      </c>
      <c r="E93" s="2">
        <v>982</v>
      </c>
      <c r="F93" s="2">
        <v>276</v>
      </c>
      <c r="G93" s="2">
        <v>-3126.2217586170736</v>
      </c>
      <c r="H93" s="10">
        <f>B93/$B$13</f>
        <v>0.46024116811072663</v>
      </c>
    </row>
    <row r="94" spans="1:11" x14ac:dyDescent="0.2">
      <c r="A94" s="14" t="s">
        <v>78</v>
      </c>
      <c r="B94" s="2">
        <v>90584.229510455756</v>
      </c>
      <c r="C94" s="2">
        <v>-598.96208574280899</v>
      </c>
      <c r="D94" s="2">
        <v>1115</v>
      </c>
      <c r="E94" s="2">
        <v>988</v>
      </c>
      <c r="F94" s="2">
        <v>127</v>
      </c>
      <c r="G94" s="2">
        <v>-725.96208574280899</v>
      </c>
      <c r="H94" s="10">
        <f>B94/$B$14</f>
        <v>0.44839016493560457</v>
      </c>
    </row>
    <row r="95" spans="1:11" x14ac:dyDescent="0.2">
      <c r="A95" s="14" t="s">
        <v>79</v>
      </c>
      <c r="B95" s="2">
        <v>89271.844473927194</v>
      </c>
      <c r="C95" s="2">
        <v>-1313.8916186031565</v>
      </c>
      <c r="D95" s="2">
        <v>1064</v>
      </c>
      <c r="E95" s="2">
        <v>976</v>
      </c>
      <c r="F95" s="2">
        <v>88</v>
      </c>
      <c r="G95" s="2">
        <v>-1401.8916186031565</v>
      </c>
      <c r="H95" s="10">
        <f>B95/$B$15</f>
        <v>0.4369110215290698</v>
      </c>
    </row>
    <row r="96" spans="1:11" x14ac:dyDescent="0.2">
      <c r="A96" s="14" t="s">
        <v>80</v>
      </c>
      <c r="B96" s="2">
        <v>88332.39116815303</v>
      </c>
      <c r="C96" s="2">
        <v>-910.22171047939628</v>
      </c>
      <c r="D96" s="2">
        <v>1096</v>
      </c>
      <c r="E96" s="2">
        <v>994</v>
      </c>
      <c r="F96" s="2">
        <v>102</v>
      </c>
      <c r="G96" s="2">
        <v>-1012.2217104793963</v>
      </c>
      <c r="H96" s="10">
        <f>B96/$B$16</f>
        <v>0.42578650596582923</v>
      </c>
    </row>
    <row r="97" spans="1:11" x14ac:dyDescent="0.2">
      <c r="A97" s="15" t="s">
        <v>74</v>
      </c>
      <c r="B97" s="7">
        <v>87944</v>
      </c>
      <c r="C97" s="7">
        <f>B97-B96</f>
        <v>-388.39116815302987</v>
      </c>
      <c r="D97" s="7">
        <v>797</v>
      </c>
      <c r="E97" s="7">
        <v>701</v>
      </c>
      <c r="F97" s="7">
        <f>D97-E97</f>
        <v>96</v>
      </c>
      <c r="G97" s="7">
        <f>C97-F97</f>
        <v>-484.39116815302987</v>
      </c>
      <c r="H97" s="16">
        <f>B97/$B$17</f>
        <v>0.41767933026210069</v>
      </c>
      <c r="J97" s="38"/>
      <c r="K97" s="38"/>
    </row>
    <row r="98" spans="1:11" x14ac:dyDescent="0.2">
      <c r="A98" s="12" t="s">
        <v>95</v>
      </c>
      <c r="H98" s="10"/>
      <c r="J98" s="38"/>
    </row>
    <row r="99" spans="1:11" x14ac:dyDescent="0.2">
      <c r="A99" s="17" t="s">
        <v>96</v>
      </c>
      <c r="B99" s="2">
        <v>7922</v>
      </c>
      <c r="H99" s="10">
        <f>B99/$B$6</f>
        <v>4.4405082874166911E-2</v>
      </c>
    </row>
    <row r="100" spans="1:11" x14ac:dyDescent="0.2">
      <c r="A100" s="14" t="s">
        <v>81</v>
      </c>
      <c r="B100" s="2">
        <v>7940.8238351141417</v>
      </c>
      <c r="C100" s="2">
        <f>B100-B99</f>
        <v>18.82383511414173</v>
      </c>
      <c r="D100" s="2">
        <v>41</v>
      </c>
      <c r="E100" s="2">
        <v>13</v>
      </c>
      <c r="F100" s="2">
        <f>D100-E100</f>
        <v>28</v>
      </c>
      <c r="G100" s="2">
        <f>C100-F100</f>
        <v>-9.1761648858582703</v>
      </c>
      <c r="H100" s="10">
        <f>B100/$B$7</f>
        <v>4.4263232079788987E-2</v>
      </c>
    </row>
    <row r="101" spans="1:11" x14ac:dyDescent="0.2">
      <c r="A101" s="14" t="s">
        <v>82</v>
      </c>
      <c r="B101" s="2">
        <v>8140.1955164642077</v>
      </c>
      <c r="C101" s="2">
        <v>197.66705651240045</v>
      </c>
      <c r="D101" s="2">
        <v>173</v>
      </c>
      <c r="E101" s="2">
        <v>54</v>
      </c>
      <c r="F101" s="2">
        <v>119</v>
      </c>
      <c r="G101" s="2">
        <v>78.66705651240045</v>
      </c>
      <c r="H101" s="10">
        <f>B101/$B$8</f>
        <v>4.3708329170926645E-2</v>
      </c>
    </row>
    <row r="102" spans="1:11" x14ac:dyDescent="0.2">
      <c r="A102" s="14" t="s">
        <v>83</v>
      </c>
      <c r="B102" s="2">
        <v>8216.7045808103885</v>
      </c>
      <c r="C102" s="2">
        <v>77.263890943088882</v>
      </c>
      <c r="D102" s="2">
        <v>167</v>
      </c>
      <c r="E102" s="2">
        <v>54</v>
      </c>
      <c r="F102" s="2">
        <v>113</v>
      </c>
      <c r="G102" s="2">
        <v>-35.736109056911118</v>
      </c>
      <c r="H102" s="10">
        <f>B102/$B$9</f>
        <v>4.3172647307249755E-2</v>
      </c>
    </row>
    <row r="103" spans="1:11" x14ac:dyDescent="0.2">
      <c r="A103" s="14" t="s">
        <v>84</v>
      </c>
      <c r="B103" s="2">
        <v>8307.9115849410609</v>
      </c>
      <c r="C103" s="2">
        <v>93.479113720428359</v>
      </c>
      <c r="D103" s="2">
        <v>177</v>
      </c>
      <c r="E103" s="2">
        <v>61</v>
      </c>
      <c r="F103" s="2">
        <v>116</v>
      </c>
      <c r="G103" s="2">
        <v>-22.520886279571641</v>
      </c>
      <c r="H103" s="10">
        <f>B103/$B$10</f>
        <v>4.2655204806417144E-2</v>
      </c>
    </row>
    <row r="104" spans="1:11" x14ac:dyDescent="0.2">
      <c r="A104" s="14" t="s">
        <v>75</v>
      </c>
      <c r="B104" s="2">
        <v>8366.0140013038636</v>
      </c>
      <c r="C104" s="2">
        <v>58.550618613933693</v>
      </c>
      <c r="D104" s="2">
        <v>179</v>
      </c>
      <c r="E104" s="2">
        <v>62</v>
      </c>
      <c r="F104" s="2">
        <v>117</v>
      </c>
      <c r="G104" s="2">
        <v>-58.449381386066307</v>
      </c>
      <c r="H104" s="10">
        <f>B104/$B$11</f>
        <v>4.2155085717400474E-2</v>
      </c>
    </row>
    <row r="105" spans="1:11" x14ac:dyDescent="0.2">
      <c r="A105" s="14" t="s">
        <v>76</v>
      </c>
      <c r="B105" s="2">
        <v>8293.4488761844186</v>
      </c>
      <c r="C105" s="2">
        <v>-75.169067407765397</v>
      </c>
      <c r="D105" s="2">
        <v>180</v>
      </c>
      <c r="E105" s="2">
        <v>59</v>
      </c>
      <c r="F105" s="2">
        <v>121</v>
      </c>
      <c r="G105" s="2">
        <v>-196.1690674077654</v>
      </c>
      <c r="H105" s="10">
        <f>B105/$B$12</f>
        <v>4.16714344095288E-2</v>
      </c>
    </row>
    <row r="106" spans="1:11" x14ac:dyDescent="0.2">
      <c r="A106" s="14" t="s">
        <v>77</v>
      </c>
      <c r="B106" s="2">
        <v>8163.0216329315836</v>
      </c>
      <c r="C106" s="2">
        <v>-130.21186632495574</v>
      </c>
      <c r="D106" s="2">
        <v>143</v>
      </c>
      <c r="E106" s="2">
        <v>63</v>
      </c>
      <c r="F106" s="2">
        <v>80</v>
      </c>
      <c r="G106" s="2">
        <v>-210.21186632495574</v>
      </c>
      <c r="H106" s="10">
        <f>B106/$B$13</f>
        <v>4.1203450687386539E-2</v>
      </c>
    </row>
    <row r="107" spans="1:11" x14ac:dyDescent="0.2">
      <c r="A107" s="14" t="s">
        <v>78</v>
      </c>
      <c r="B107" s="2">
        <v>8232.4336034174503</v>
      </c>
      <c r="C107" s="2">
        <v>69.174264153350123</v>
      </c>
      <c r="D107" s="2">
        <v>141</v>
      </c>
      <c r="E107" s="2">
        <v>75</v>
      </c>
      <c r="F107" s="2">
        <v>66</v>
      </c>
      <c r="G107" s="2">
        <v>3.1742641533501228</v>
      </c>
      <c r="H107" s="10">
        <f>B107/$B$14</f>
        <v>4.075038537289416E-2</v>
      </c>
    </row>
    <row r="108" spans="1:11" x14ac:dyDescent="0.2">
      <c r="A108" s="14" t="s">
        <v>79</v>
      </c>
      <c r="B108" s="2">
        <v>8236.6546551644478</v>
      </c>
      <c r="C108" s="2">
        <v>4.0690214322439715</v>
      </c>
      <c r="D108" s="2">
        <v>130</v>
      </c>
      <c r="E108" s="2">
        <v>71</v>
      </c>
      <c r="F108" s="2">
        <v>59</v>
      </c>
      <c r="G108" s="2">
        <v>-54.930978567756028</v>
      </c>
      <c r="H108" s="10">
        <f>B108/$B$15</f>
        <v>4.0311536303264145E-2</v>
      </c>
    </row>
    <row r="109" spans="1:11" x14ac:dyDescent="0.2">
      <c r="A109" s="14" t="s">
        <v>80</v>
      </c>
      <c r="B109" s="2">
        <v>8274.6806666999146</v>
      </c>
      <c r="C109" s="2">
        <v>40.748908465144268</v>
      </c>
      <c r="D109" s="2">
        <v>124</v>
      </c>
      <c r="E109" s="2">
        <v>80</v>
      </c>
      <c r="F109" s="2">
        <v>44</v>
      </c>
      <c r="G109" s="2">
        <v>-3.2510915348557319</v>
      </c>
      <c r="H109" s="10">
        <f>B109/$B$16</f>
        <v>3.9886244699865105E-2</v>
      </c>
    </row>
    <row r="110" spans="1:11" x14ac:dyDescent="0.2">
      <c r="A110" s="15" t="s">
        <v>74</v>
      </c>
      <c r="B110" s="7">
        <v>8327</v>
      </c>
      <c r="C110" s="7">
        <f>B110-B109</f>
        <v>52.319333300085418</v>
      </c>
      <c r="D110" s="7">
        <v>85</v>
      </c>
      <c r="E110" s="7">
        <v>69</v>
      </c>
      <c r="F110" s="7">
        <f>D110-E110</f>
        <v>16</v>
      </c>
      <c r="G110" s="7">
        <f>C110-F110</f>
        <v>36.319333300085418</v>
      </c>
      <c r="H110" s="16">
        <f>B110/$B$17</f>
        <v>3.9548073581967075E-2</v>
      </c>
      <c r="I110" s="38"/>
      <c r="K110" s="38"/>
    </row>
    <row r="111" spans="1:11" x14ac:dyDescent="0.2">
      <c r="A111" s="23"/>
      <c r="B111" s="24"/>
      <c r="C111" s="24"/>
      <c r="D111" s="24"/>
      <c r="E111" s="24"/>
      <c r="F111" s="24"/>
      <c r="G111" s="24"/>
      <c r="H111" s="22"/>
    </row>
    <row r="112" spans="1:11" x14ac:dyDescent="0.2">
      <c r="A112" s="1"/>
    </row>
    <row r="113" spans="1:11" x14ac:dyDescent="0.2">
      <c r="A113" s="12" t="s">
        <v>98</v>
      </c>
      <c r="H113" s="10"/>
    </row>
    <row r="114" spans="1:11" x14ac:dyDescent="0.2">
      <c r="A114" s="9" t="s">
        <v>97</v>
      </c>
      <c r="B114" s="2">
        <v>1142</v>
      </c>
      <c r="H114" s="10">
        <f>B114/$B$6</f>
        <v>6.4012376473489797E-3</v>
      </c>
    </row>
    <row r="115" spans="1:11" x14ac:dyDescent="0.2">
      <c r="A115" s="14" t="s">
        <v>81</v>
      </c>
      <c r="B115" s="2">
        <v>1181.5817517908295</v>
      </c>
      <c r="C115" s="2">
        <f>B115-B114</f>
        <v>39.581751790829458</v>
      </c>
      <c r="D115" s="2">
        <v>2</v>
      </c>
      <c r="E115" s="2">
        <v>0</v>
      </c>
      <c r="F115" s="2">
        <f>D115-E115</f>
        <v>2</v>
      </c>
      <c r="G115" s="2">
        <f>C115-F115</f>
        <v>37.581751790829458</v>
      </c>
      <c r="H115" s="10">
        <f>B115/$B$7</f>
        <v>6.5862973901384047E-3</v>
      </c>
    </row>
    <row r="116" spans="1:11" x14ac:dyDescent="0.2">
      <c r="A116" s="14" t="s">
        <v>82</v>
      </c>
      <c r="B116" s="2">
        <v>1361.4496279899956</v>
      </c>
      <c r="C116" s="2">
        <v>179.58277729135625</v>
      </c>
      <c r="D116" s="2">
        <v>9</v>
      </c>
      <c r="E116" s="2">
        <v>1</v>
      </c>
      <c r="F116" s="2">
        <v>8</v>
      </c>
      <c r="G116" s="2">
        <v>171.58277729135625</v>
      </c>
      <c r="H116" s="10">
        <f>B116/$B$8</f>
        <v>7.3102284053823078E-3</v>
      </c>
    </row>
    <row r="117" spans="1:11" x14ac:dyDescent="0.2">
      <c r="A117" s="14" t="s">
        <v>83</v>
      </c>
      <c r="B117" s="2">
        <v>1524.3047866433212</v>
      </c>
      <c r="C117" s="2">
        <v>162.96405772451067</v>
      </c>
      <c r="D117" s="2">
        <v>11</v>
      </c>
      <c r="E117" s="2">
        <v>0</v>
      </c>
      <c r="F117" s="2">
        <v>11</v>
      </c>
      <c r="G117" s="2">
        <v>151.96405772451067</v>
      </c>
      <c r="H117" s="10">
        <f>B117/$B$9</f>
        <v>8.0090834829568899E-3</v>
      </c>
    </row>
    <row r="118" spans="1:11" x14ac:dyDescent="0.2">
      <c r="A118" s="14" t="s">
        <v>84</v>
      </c>
      <c r="B118" s="2">
        <v>1691.4019130051433</v>
      </c>
      <c r="C118" s="2">
        <v>167.54253464179851</v>
      </c>
      <c r="D118" s="2">
        <v>11</v>
      </c>
      <c r="E118" s="2">
        <v>1</v>
      </c>
      <c r="F118" s="2">
        <v>10</v>
      </c>
      <c r="G118" s="2">
        <v>157.54253464179851</v>
      </c>
      <c r="H118" s="10">
        <f>B118/$B$10</f>
        <v>8.6841433339245131E-3</v>
      </c>
    </row>
    <row r="119" spans="1:11" x14ac:dyDescent="0.2">
      <c r="A119" s="14" t="s">
        <v>75</v>
      </c>
      <c r="B119" s="2">
        <v>1852.9235414484133</v>
      </c>
      <c r="C119" s="2">
        <v>161.64455732237843</v>
      </c>
      <c r="D119" s="2">
        <v>15</v>
      </c>
      <c r="E119" s="2">
        <v>3</v>
      </c>
      <c r="F119" s="2">
        <v>12</v>
      </c>
      <c r="G119" s="2">
        <v>149.64455732237843</v>
      </c>
      <c r="H119" s="10">
        <f>B119/$B$11</f>
        <v>9.3366029157222856E-3</v>
      </c>
    </row>
    <row r="120" spans="1:11" x14ac:dyDescent="0.2">
      <c r="A120" s="14" t="s">
        <v>76</v>
      </c>
      <c r="B120" s="2">
        <v>1983.7474713465676</v>
      </c>
      <c r="C120" s="2">
        <v>130.23244100586749</v>
      </c>
      <c r="D120" s="2">
        <v>10</v>
      </c>
      <c r="E120" s="2">
        <v>0</v>
      </c>
      <c r="F120" s="2">
        <v>10</v>
      </c>
      <c r="G120" s="2">
        <v>120.23244100586749</v>
      </c>
      <c r="H120" s="10">
        <f>B120/$B$12</f>
        <v>9.9675784913404106E-3</v>
      </c>
    </row>
    <row r="121" spans="1:11" x14ac:dyDescent="0.2">
      <c r="A121" s="14" t="s">
        <v>77</v>
      </c>
      <c r="B121" s="2">
        <v>2095.6830555988099</v>
      </c>
      <c r="C121" s="2">
        <v>111.97626411203191</v>
      </c>
      <c r="D121" s="2">
        <v>7</v>
      </c>
      <c r="E121" s="2">
        <v>4</v>
      </c>
      <c r="F121" s="2">
        <v>3</v>
      </c>
      <c r="G121" s="2">
        <v>108.97626411203191</v>
      </c>
      <c r="H121" s="10">
        <f>B121/$B$13</f>
        <v>1.0578114002467304E-2</v>
      </c>
    </row>
    <row r="122" spans="1:11" x14ac:dyDescent="0.2">
      <c r="A122" s="14" t="s">
        <v>78</v>
      </c>
      <c r="B122" s="2">
        <v>2256.4102932186793</v>
      </c>
      <c r="C122" s="2">
        <v>160.65135640641074</v>
      </c>
      <c r="D122" s="2">
        <v>17</v>
      </c>
      <c r="E122" s="2">
        <v>4</v>
      </c>
      <c r="F122" s="2">
        <v>13</v>
      </c>
      <c r="G122" s="2">
        <v>147.65135640641074</v>
      </c>
      <c r="H122" s="10">
        <f>B122/$B$14</f>
        <v>1.1169186833144473E-2</v>
      </c>
    </row>
    <row r="123" spans="1:11" x14ac:dyDescent="0.2">
      <c r="A123" s="14" t="s">
        <v>79</v>
      </c>
      <c r="B123" s="2">
        <v>2399.1255150318893</v>
      </c>
      <c r="C123" s="2">
        <v>142.65623191093437</v>
      </c>
      <c r="D123" s="2">
        <v>13</v>
      </c>
      <c r="E123" s="2">
        <v>3</v>
      </c>
      <c r="F123" s="2">
        <v>10</v>
      </c>
      <c r="G123" s="2">
        <v>132.65623191093437</v>
      </c>
      <c r="H123" s="10">
        <f>B123/$B$15</f>
        <v>1.1741713030866947E-2</v>
      </c>
    </row>
    <row r="124" spans="1:11" x14ac:dyDescent="0.2">
      <c r="A124" s="14" t="s">
        <v>80</v>
      </c>
      <c r="B124" s="2">
        <v>2551.0057973493163</v>
      </c>
      <c r="C124" s="2">
        <v>152.70257688108177</v>
      </c>
      <c r="D124" s="2">
        <v>14</v>
      </c>
      <c r="E124" s="2">
        <v>3</v>
      </c>
      <c r="F124" s="2">
        <v>11</v>
      </c>
      <c r="G124" s="2">
        <v>141.70257688108177</v>
      </c>
      <c r="H124" s="10">
        <f>B124/$B$16</f>
        <v>1.2296552043793731E-2</v>
      </c>
    </row>
    <row r="125" spans="1:11" x14ac:dyDescent="0.2">
      <c r="A125" s="15" t="s">
        <v>74</v>
      </c>
      <c r="B125" s="7">
        <v>2673</v>
      </c>
      <c r="C125" s="7">
        <f>B125-B124</f>
        <v>121.99420265068375</v>
      </c>
      <c r="D125" s="7">
        <v>16</v>
      </c>
      <c r="E125" s="7">
        <v>1</v>
      </c>
      <c r="F125" s="7">
        <f>D125-E125</f>
        <v>15</v>
      </c>
      <c r="G125" s="7">
        <f>C125-F125</f>
        <v>106.99420265068375</v>
      </c>
      <c r="H125" s="16">
        <f>B125/$B$17</f>
        <v>1.2695088349297225E-2</v>
      </c>
      <c r="J125" s="38"/>
      <c r="K125" s="38"/>
    </row>
    <row r="126" spans="1:11" x14ac:dyDescent="0.2">
      <c r="A126" s="12" t="s">
        <v>99</v>
      </c>
      <c r="H126" s="10"/>
    </row>
    <row r="127" spans="1:11" x14ac:dyDescent="0.2">
      <c r="A127" s="9" t="s">
        <v>100</v>
      </c>
      <c r="B127" s="2">
        <v>14183</v>
      </c>
      <c r="H127" s="10">
        <f>B127/$B$6</f>
        <v>7.9499784196454093E-2</v>
      </c>
      <c r="I127" s="38"/>
    </row>
    <row r="128" spans="1:11" x14ac:dyDescent="0.2">
      <c r="A128" s="14" t="s">
        <v>81</v>
      </c>
      <c r="B128" s="2">
        <v>14250.585364043973</v>
      </c>
      <c r="C128" s="2">
        <f>B128-B127</f>
        <v>67.585364043972731</v>
      </c>
      <c r="D128" s="2">
        <v>130</v>
      </c>
      <c r="E128" s="2">
        <v>14</v>
      </c>
      <c r="F128" s="2">
        <f>D128-E128</f>
        <v>116</v>
      </c>
      <c r="G128" s="2">
        <f>C128-F128</f>
        <v>-48.414635956027269</v>
      </c>
      <c r="H128" s="10">
        <f>B128/$B$7</f>
        <v>7.9434701025886165E-2</v>
      </c>
    </row>
    <row r="129" spans="1:12" x14ac:dyDescent="0.2">
      <c r="A129" s="14" t="s">
        <v>82</v>
      </c>
      <c r="B129" s="2">
        <v>14746.423322818755</v>
      </c>
      <c r="C129" s="2">
        <v>492.74993473261202</v>
      </c>
      <c r="D129" s="2">
        <v>612</v>
      </c>
      <c r="E129" s="2">
        <v>45</v>
      </c>
      <c r="F129" s="2">
        <v>567</v>
      </c>
      <c r="G129" s="2">
        <v>-74.250065267387981</v>
      </c>
      <c r="H129" s="10">
        <f>B129/$B$8</f>
        <v>7.9180103645416666E-2</v>
      </c>
    </row>
    <row r="130" spans="1:12" x14ac:dyDescent="0.2">
      <c r="A130" s="14" t="s">
        <v>83</v>
      </c>
      <c r="B130" s="2">
        <v>15022.938632153635</v>
      </c>
      <c r="C130" s="2">
        <v>277.86677822364072</v>
      </c>
      <c r="D130" s="2">
        <v>594</v>
      </c>
      <c r="E130" s="2">
        <v>42</v>
      </c>
      <c r="F130" s="2">
        <v>552</v>
      </c>
      <c r="G130" s="2">
        <v>-274.13322177635928</v>
      </c>
      <c r="H130" s="10">
        <f>B130/$B$9</f>
        <v>7.8934325155019566E-2</v>
      </c>
    </row>
    <row r="131" spans="1:12" x14ac:dyDescent="0.2">
      <c r="A131" s="14" t="s">
        <v>84</v>
      </c>
      <c r="B131" s="2">
        <v>15327.719465840471</v>
      </c>
      <c r="C131" s="2">
        <v>308.95699320973654</v>
      </c>
      <c r="D131" s="2">
        <v>584</v>
      </c>
      <c r="E131" s="2">
        <v>51</v>
      </c>
      <c r="F131" s="2">
        <v>533</v>
      </c>
      <c r="G131" s="2">
        <v>-224.04300679026346</v>
      </c>
      <c r="H131" s="10">
        <f>B131/$B$10</f>
        <v>7.8696915144814999E-2</v>
      </c>
    </row>
    <row r="132" spans="1:12" x14ac:dyDescent="0.2">
      <c r="A132" s="14" t="s">
        <v>75</v>
      </c>
      <c r="B132" s="2">
        <v>15572.493859591308</v>
      </c>
      <c r="C132" s="2">
        <v>245.63042242260599</v>
      </c>
      <c r="D132" s="2">
        <v>560</v>
      </c>
      <c r="E132" s="2">
        <v>41</v>
      </c>
      <c r="F132" s="2">
        <v>519</v>
      </c>
      <c r="G132" s="2">
        <v>-273.36957757739401</v>
      </c>
      <c r="H132" s="10">
        <f>B132/$B$11</f>
        <v>7.846745336338827E-2</v>
      </c>
    </row>
    <row r="133" spans="1:12" x14ac:dyDescent="0.2">
      <c r="A133" s="14" t="s">
        <v>76</v>
      </c>
      <c r="B133" s="2">
        <v>15572.428810742784</v>
      </c>
      <c r="C133" s="2">
        <v>-4.9255928344882705</v>
      </c>
      <c r="D133" s="2">
        <v>533</v>
      </c>
      <c r="E133" s="2">
        <v>47</v>
      </c>
      <c r="F133" s="2">
        <v>486</v>
      </c>
      <c r="G133" s="2">
        <v>-490.92559283448827</v>
      </c>
      <c r="H133" s="10">
        <f>B133/$B$12</f>
        <v>7.8245547235166274E-2</v>
      </c>
    </row>
    <row r="134" spans="1:12" x14ac:dyDescent="0.2">
      <c r="A134" s="14" t="s">
        <v>77</v>
      </c>
      <c r="B134" s="2">
        <v>15459.077809980632</v>
      </c>
      <c r="C134" s="2">
        <v>-112.95655226173403</v>
      </c>
      <c r="D134" s="2">
        <v>461</v>
      </c>
      <c r="E134" s="2">
        <v>64</v>
      </c>
      <c r="F134" s="2">
        <v>397</v>
      </c>
      <c r="G134" s="2">
        <v>-509.95655226173403</v>
      </c>
      <c r="H134" s="10">
        <f>B134/$B$13</f>
        <v>7.8030829619062825E-2</v>
      </c>
      <c r="I134" s="38"/>
    </row>
    <row r="135" spans="1:12" x14ac:dyDescent="0.2">
      <c r="A135" s="14" t="s">
        <v>78</v>
      </c>
      <c r="B135" s="2">
        <v>15721.871551950218</v>
      </c>
      <c r="C135" s="2">
        <v>262.32992232146535</v>
      </c>
      <c r="D135" s="2">
        <v>443</v>
      </c>
      <c r="E135" s="2">
        <v>58</v>
      </c>
      <c r="F135" s="2">
        <v>385</v>
      </c>
      <c r="G135" s="2">
        <v>-122.67007767853465</v>
      </c>
      <c r="H135" s="10">
        <f>B135/$B$14</f>
        <v>7.7822956781474301E-2</v>
      </c>
    </row>
    <row r="136" spans="1:12" x14ac:dyDescent="0.2">
      <c r="A136" s="14" t="s">
        <v>79</v>
      </c>
      <c r="B136" s="2">
        <v>15860.03476038927</v>
      </c>
      <c r="C136" s="2">
        <v>137.85695036745528</v>
      </c>
      <c r="D136" s="2">
        <v>368</v>
      </c>
      <c r="E136" s="2">
        <v>68</v>
      </c>
      <c r="F136" s="2">
        <v>300</v>
      </c>
      <c r="G136" s="2">
        <v>-162.14304963254472</v>
      </c>
      <c r="H136" s="10">
        <f>B136/$B$15</f>
        <v>7.7621606560084516E-2</v>
      </c>
    </row>
    <row r="137" spans="1:12" x14ac:dyDescent="0.2">
      <c r="A137" s="14" t="s">
        <v>80</v>
      </c>
      <c r="B137" s="2">
        <v>16062.664576305411</v>
      </c>
      <c r="C137" s="2">
        <v>207.89969457815278</v>
      </c>
      <c r="D137" s="2">
        <v>309</v>
      </c>
      <c r="E137" s="2">
        <v>51</v>
      </c>
      <c r="F137" s="2">
        <v>258</v>
      </c>
      <c r="G137" s="2">
        <v>-50.100305421847224</v>
      </c>
      <c r="H137" s="10">
        <f>B137/$B$16</f>
        <v>7.7426476697847801E-2</v>
      </c>
    </row>
    <row r="138" spans="1:12" ht="12" thickBot="1" x14ac:dyDescent="0.25">
      <c r="A138" s="11" t="s">
        <v>74</v>
      </c>
      <c r="B138" s="5">
        <v>16275</v>
      </c>
      <c r="C138" s="5">
        <f>B138-B137</f>
        <v>212.33542369458883</v>
      </c>
      <c r="D138" s="5">
        <v>208</v>
      </c>
      <c r="E138" s="5">
        <v>41</v>
      </c>
      <c r="F138" s="5">
        <f>D138-E138</f>
        <v>167</v>
      </c>
      <c r="G138" s="5">
        <f>C138-F138</f>
        <v>45.335423694588826</v>
      </c>
      <c r="H138" s="8">
        <f>B138/$B$17</f>
        <v>7.7296132766484227E-2</v>
      </c>
      <c r="I138" s="39"/>
      <c r="J138" s="38"/>
      <c r="L138" s="38"/>
    </row>
  </sheetData>
  <mergeCells count="1">
    <mergeCell ref="A1:H2"/>
  </mergeCells>
  <phoneticPr fontId="0" type="noConversion"/>
  <pageMargins left="0.75" right="0.75" top="1" bottom="1" header="0.5" footer="0.5"/>
  <pageSetup orientation="portrait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8"/>
  <sheetViews>
    <sheetView workbookViewId="0">
      <selection activeCell="L1" sqref="L1:L65536"/>
    </sheetView>
  </sheetViews>
  <sheetFormatPr defaultRowHeight="11.25" x14ac:dyDescent="0.2"/>
  <cols>
    <col min="1" max="1" width="25.7109375" style="2" customWidth="1"/>
    <col min="2" max="3" width="9.7109375" style="2" customWidth="1"/>
    <col min="4" max="5" width="8.42578125" style="2" customWidth="1"/>
    <col min="6" max="7" width="9.7109375" style="2" customWidth="1"/>
    <col min="8" max="8" width="7.7109375" style="6" customWidth="1"/>
    <col min="9" max="16384" width="9.140625" style="2"/>
  </cols>
  <sheetData>
    <row r="1" spans="1:8" ht="12.75" customHeight="1" x14ac:dyDescent="0.2">
      <c r="A1" s="40" t="s">
        <v>87</v>
      </c>
      <c r="B1" s="41"/>
      <c r="C1" s="41"/>
      <c r="D1" s="41"/>
      <c r="E1" s="41"/>
      <c r="F1" s="41"/>
      <c r="G1" s="41"/>
      <c r="H1" s="42"/>
    </row>
    <row r="2" spans="1:8" ht="12.75" customHeight="1" thickBot="1" x14ac:dyDescent="0.25">
      <c r="A2" s="43"/>
      <c r="B2" s="44"/>
      <c r="C2" s="44"/>
      <c r="D2" s="44"/>
      <c r="E2" s="44"/>
      <c r="F2" s="44"/>
      <c r="G2" s="44"/>
      <c r="H2" s="45"/>
    </row>
    <row r="3" spans="1:8" x14ac:dyDescent="0.2">
      <c r="A3" s="9" t="s">
        <v>29</v>
      </c>
      <c r="C3" s="1" t="s">
        <v>62</v>
      </c>
      <c r="D3" s="3"/>
      <c r="E3" s="3"/>
      <c r="F3" s="1" t="s">
        <v>66</v>
      </c>
      <c r="G3" s="3" t="s">
        <v>68</v>
      </c>
      <c r="H3" s="19" t="s">
        <v>71</v>
      </c>
    </row>
    <row r="4" spans="1:8" ht="12" thickBot="1" x14ac:dyDescent="0.25">
      <c r="A4" s="18" t="s">
        <v>88</v>
      </c>
      <c r="B4" s="5" t="s">
        <v>64</v>
      </c>
      <c r="C4" s="4" t="s">
        <v>63</v>
      </c>
      <c r="D4" s="4" t="s">
        <v>65</v>
      </c>
      <c r="E4" s="4" t="s">
        <v>70</v>
      </c>
      <c r="F4" s="4" t="s">
        <v>67</v>
      </c>
      <c r="G4" s="5" t="s">
        <v>69</v>
      </c>
      <c r="H4" s="20" t="s">
        <v>72</v>
      </c>
    </row>
    <row r="5" spans="1:8" x14ac:dyDescent="0.2">
      <c r="A5" s="12" t="s">
        <v>2</v>
      </c>
      <c r="H5" s="10"/>
    </row>
    <row r="6" spans="1:8" x14ac:dyDescent="0.2">
      <c r="A6" s="13" t="s">
        <v>73</v>
      </c>
      <c r="B6" s="2">
        <f t="shared" ref="B6:B17" si="0">B32+B45+B60+B73+B86+B99+B114+B127</f>
        <v>9678</v>
      </c>
      <c r="H6" s="10"/>
    </row>
    <row r="7" spans="1:8" x14ac:dyDescent="0.2">
      <c r="A7" s="14" t="s">
        <v>81</v>
      </c>
      <c r="B7" s="2">
        <f t="shared" si="0"/>
        <v>9685</v>
      </c>
      <c r="C7" s="2">
        <f t="shared" ref="C7:G17" si="1">C33+C46+C61+C74+C87+C100+C115+C128</f>
        <v>7.0000000000004601</v>
      </c>
      <c r="D7" s="2">
        <f t="shared" si="1"/>
        <v>39</v>
      </c>
      <c r="E7" s="2">
        <f t="shared" si="1"/>
        <v>36</v>
      </c>
      <c r="F7" s="2">
        <f t="shared" si="1"/>
        <v>3</v>
      </c>
      <c r="G7" s="2">
        <f t="shared" si="1"/>
        <v>4.0000000000004601</v>
      </c>
      <c r="H7" s="10"/>
    </row>
    <row r="8" spans="1:8" x14ac:dyDescent="0.2">
      <c r="A8" s="14" t="s">
        <v>82</v>
      </c>
      <c r="B8" s="2">
        <f t="shared" si="0"/>
        <v>9773</v>
      </c>
      <c r="C8" s="2">
        <f t="shared" si="1"/>
        <v>99.999999999998408</v>
      </c>
      <c r="D8" s="2">
        <f t="shared" si="1"/>
        <v>119</v>
      </c>
      <c r="E8" s="2">
        <f t="shared" si="1"/>
        <v>93</v>
      </c>
      <c r="F8" s="2">
        <f t="shared" si="1"/>
        <v>26</v>
      </c>
      <c r="G8" s="2">
        <f t="shared" si="1"/>
        <v>73.999999999998408</v>
      </c>
      <c r="H8" s="10"/>
    </row>
    <row r="9" spans="1:8" x14ac:dyDescent="0.2">
      <c r="A9" s="14" t="s">
        <v>83</v>
      </c>
      <c r="B9" s="2">
        <f t="shared" si="0"/>
        <v>9941</v>
      </c>
      <c r="C9" s="2">
        <f t="shared" si="1"/>
        <v>175.0000000000025</v>
      </c>
      <c r="D9" s="2">
        <f t="shared" si="1"/>
        <v>96</v>
      </c>
      <c r="E9" s="2">
        <f t="shared" si="1"/>
        <v>82</v>
      </c>
      <c r="F9" s="2">
        <f t="shared" si="1"/>
        <v>14</v>
      </c>
      <c r="G9" s="2">
        <f t="shared" si="1"/>
        <v>161.0000000000025</v>
      </c>
      <c r="H9" s="10"/>
    </row>
    <row r="10" spans="1:8" x14ac:dyDescent="0.2">
      <c r="A10" s="14" t="s">
        <v>84</v>
      </c>
      <c r="B10" s="2">
        <f t="shared" si="0"/>
        <v>9975.9999999999964</v>
      </c>
      <c r="C10" s="2">
        <f t="shared" si="1"/>
        <v>24.999999999994479</v>
      </c>
      <c r="D10" s="2">
        <f t="shared" si="1"/>
        <v>94</v>
      </c>
      <c r="E10" s="2">
        <f t="shared" si="1"/>
        <v>88</v>
      </c>
      <c r="F10" s="2">
        <f t="shared" si="1"/>
        <v>6</v>
      </c>
      <c r="G10" s="2">
        <f t="shared" si="1"/>
        <v>18.999999999994483</v>
      </c>
      <c r="H10" s="10"/>
    </row>
    <row r="11" spans="1:8" x14ac:dyDescent="0.2">
      <c r="A11" s="14" t="s">
        <v>75</v>
      </c>
      <c r="B11" s="2">
        <f t="shared" si="0"/>
        <v>10045.000000000004</v>
      </c>
      <c r="C11" s="2">
        <f t="shared" si="1"/>
        <v>75.000000000004661</v>
      </c>
      <c r="D11" s="2">
        <f t="shared" si="1"/>
        <v>137</v>
      </c>
      <c r="E11" s="2">
        <f t="shared" si="1"/>
        <v>110</v>
      </c>
      <c r="F11" s="2">
        <f t="shared" si="1"/>
        <v>27</v>
      </c>
      <c r="G11" s="2">
        <f t="shared" si="1"/>
        <v>48.000000000004675</v>
      </c>
      <c r="H11" s="10"/>
    </row>
    <row r="12" spans="1:8" x14ac:dyDescent="0.2">
      <c r="A12" s="14" t="s">
        <v>76</v>
      </c>
      <c r="B12" s="2">
        <f t="shared" si="0"/>
        <v>9982.9999999999982</v>
      </c>
      <c r="C12" s="2">
        <f t="shared" si="1"/>
        <v>-75.000000000003226</v>
      </c>
      <c r="D12" s="2">
        <f t="shared" si="1"/>
        <v>122</v>
      </c>
      <c r="E12" s="2">
        <f t="shared" si="1"/>
        <v>86</v>
      </c>
      <c r="F12" s="2">
        <f t="shared" si="1"/>
        <v>36</v>
      </c>
      <c r="G12" s="2">
        <f t="shared" si="1"/>
        <v>-111.00000000000323</v>
      </c>
      <c r="H12" s="10"/>
    </row>
    <row r="13" spans="1:8" x14ac:dyDescent="0.2">
      <c r="A13" s="14" t="s">
        <v>77</v>
      </c>
      <c r="B13" s="2">
        <f t="shared" si="0"/>
        <v>9925</v>
      </c>
      <c r="C13" s="2">
        <f t="shared" si="1"/>
        <v>-49.999999999999602</v>
      </c>
      <c r="D13" s="2">
        <f t="shared" si="1"/>
        <v>126</v>
      </c>
      <c r="E13" s="2">
        <f t="shared" si="1"/>
        <v>119</v>
      </c>
      <c r="F13" s="2">
        <f t="shared" si="1"/>
        <v>7</v>
      </c>
      <c r="G13" s="2">
        <f t="shared" si="1"/>
        <v>-56.999999999999588</v>
      </c>
      <c r="H13" s="10"/>
    </row>
    <row r="14" spans="1:8" x14ac:dyDescent="0.2">
      <c r="A14" s="14" t="s">
        <v>78</v>
      </c>
      <c r="B14" s="2">
        <f t="shared" si="0"/>
        <v>10030.000000000002</v>
      </c>
      <c r="C14" s="2">
        <f t="shared" si="1"/>
        <v>125.00000000000188</v>
      </c>
      <c r="D14" s="2">
        <f t="shared" si="1"/>
        <v>101</v>
      </c>
      <c r="E14" s="2">
        <f t="shared" si="1"/>
        <v>112</v>
      </c>
      <c r="F14" s="2">
        <f t="shared" si="1"/>
        <v>-11</v>
      </c>
      <c r="G14" s="2">
        <f t="shared" si="1"/>
        <v>136.00000000000188</v>
      </c>
      <c r="H14" s="10"/>
    </row>
    <row r="15" spans="1:8" x14ac:dyDescent="0.2">
      <c r="A15" s="14" t="s">
        <v>79</v>
      </c>
      <c r="B15" s="2">
        <f t="shared" si="0"/>
        <v>9640</v>
      </c>
      <c r="C15" s="2">
        <f t="shared" si="1"/>
        <v>-400.00000000000011</v>
      </c>
      <c r="D15" s="2">
        <f t="shared" si="1"/>
        <v>80</v>
      </c>
      <c r="E15" s="2">
        <f t="shared" si="1"/>
        <v>122</v>
      </c>
      <c r="F15" s="2">
        <f t="shared" si="1"/>
        <v>-42</v>
      </c>
      <c r="G15" s="2">
        <f t="shared" si="1"/>
        <v>-358.00000000000011</v>
      </c>
      <c r="H15" s="10"/>
    </row>
    <row r="16" spans="1:8" x14ac:dyDescent="0.2">
      <c r="A16" s="14" t="s">
        <v>80</v>
      </c>
      <c r="B16" s="2">
        <f t="shared" si="0"/>
        <v>9436.9999999999982</v>
      </c>
      <c r="C16" s="2">
        <f t="shared" si="1"/>
        <v>-225.00000000000227</v>
      </c>
      <c r="D16" s="2">
        <f t="shared" si="1"/>
        <v>86</v>
      </c>
      <c r="E16" s="2">
        <f t="shared" si="1"/>
        <v>109</v>
      </c>
      <c r="F16" s="2">
        <f t="shared" si="1"/>
        <v>-23</v>
      </c>
      <c r="G16" s="2">
        <f t="shared" si="1"/>
        <v>-202.00000000000227</v>
      </c>
      <c r="H16" s="10"/>
    </row>
    <row r="17" spans="1:11" x14ac:dyDescent="0.2">
      <c r="A17" s="15" t="s">
        <v>74</v>
      </c>
      <c r="B17" s="7">
        <f t="shared" si="0"/>
        <v>9449.0099824730914</v>
      </c>
      <c r="C17" s="7">
        <f t="shared" si="1"/>
        <v>12.009982473092883</v>
      </c>
      <c r="D17" s="7">
        <f t="shared" si="1"/>
        <v>52</v>
      </c>
      <c r="E17" s="7">
        <f t="shared" si="1"/>
        <v>69</v>
      </c>
      <c r="F17" s="7">
        <f t="shared" si="1"/>
        <v>-17</v>
      </c>
      <c r="G17" s="7">
        <f t="shared" si="1"/>
        <v>29.009982473092883</v>
      </c>
      <c r="H17" s="16"/>
    </row>
    <row r="18" spans="1:11" x14ac:dyDescent="0.2">
      <c r="A18" s="12" t="s">
        <v>3</v>
      </c>
      <c r="H18" s="10"/>
    </row>
    <row r="19" spans="1:11" x14ac:dyDescent="0.2">
      <c r="A19" s="13" t="s">
        <v>73</v>
      </c>
      <c r="B19" s="2">
        <f t="shared" ref="B19:B30" si="2">B32+B45+B60+B73</f>
        <v>701</v>
      </c>
      <c r="H19" s="10">
        <f>B19/$B$6</f>
        <v>7.2432320727423019E-2</v>
      </c>
      <c r="K19" s="6"/>
    </row>
    <row r="20" spans="1:11" x14ac:dyDescent="0.2">
      <c r="A20" s="14" t="s">
        <v>81</v>
      </c>
      <c r="B20" s="2">
        <f t="shared" si="2"/>
        <v>711.42383059778967</v>
      </c>
      <c r="C20" s="2">
        <f>B20-B19</f>
        <v>10.423830597789674</v>
      </c>
      <c r="D20" s="2">
        <f t="shared" ref="D20:E30" si="3">D33+D46+D61+D74</f>
        <v>6</v>
      </c>
      <c r="E20" s="2">
        <f t="shared" si="3"/>
        <v>3</v>
      </c>
      <c r="F20" s="2">
        <f>D20-E20</f>
        <v>3</v>
      </c>
      <c r="G20" s="2">
        <f>C20-F20</f>
        <v>7.4238305977896744</v>
      </c>
      <c r="H20" s="10">
        <f>B20/$B$7</f>
        <v>7.3456255095280296E-2</v>
      </c>
    </row>
    <row r="21" spans="1:11" x14ac:dyDescent="0.2">
      <c r="A21" s="14" t="s">
        <v>82</v>
      </c>
      <c r="B21" s="2">
        <f t="shared" si="2"/>
        <v>758.03436589073635</v>
      </c>
      <c r="C21" s="2">
        <f t="shared" ref="C21:C30" si="4">B21-B20</f>
        <v>46.610535292946679</v>
      </c>
      <c r="D21" s="2">
        <f t="shared" si="3"/>
        <v>28</v>
      </c>
      <c r="E21" s="2">
        <f t="shared" si="3"/>
        <v>3</v>
      </c>
      <c r="F21" s="2">
        <f t="shared" ref="F21:F30" si="5">D21-E21</f>
        <v>25</v>
      </c>
      <c r="G21" s="2">
        <f t="shared" ref="G21:G30" si="6">C21-F21</f>
        <v>21.610535292946679</v>
      </c>
      <c r="H21" s="10">
        <f>B21/$B$8</f>
        <v>7.7564142626699722E-2</v>
      </c>
    </row>
    <row r="22" spans="1:11" x14ac:dyDescent="0.2">
      <c r="A22" s="14" t="s">
        <v>83</v>
      </c>
      <c r="B22" s="2">
        <f t="shared" si="2"/>
        <v>812.09594017384757</v>
      </c>
      <c r="C22" s="2">
        <f t="shared" si="4"/>
        <v>54.061574283111213</v>
      </c>
      <c r="D22" s="2">
        <f t="shared" si="3"/>
        <v>16</v>
      </c>
      <c r="E22" s="2">
        <f t="shared" si="3"/>
        <v>1</v>
      </c>
      <c r="F22" s="2">
        <f t="shared" si="5"/>
        <v>15</v>
      </c>
      <c r="G22" s="2">
        <f t="shared" si="6"/>
        <v>39.061574283111213</v>
      </c>
      <c r="H22" s="10">
        <f>B22/$B$9</f>
        <v>8.1691574305788911E-2</v>
      </c>
    </row>
    <row r="23" spans="1:11" x14ac:dyDescent="0.2">
      <c r="A23" s="14" t="s">
        <v>84</v>
      </c>
      <c r="B23" s="2">
        <f t="shared" si="2"/>
        <v>856.32677087425725</v>
      </c>
      <c r="C23" s="2">
        <f t="shared" si="4"/>
        <v>44.230830700409683</v>
      </c>
      <c r="D23" s="2">
        <f t="shared" si="3"/>
        <v>13</v>
      </c>
      <c r="E23" s="2">
        <f t="shared" si="3"/>
        <v>1</v>
      </c>
      <c r="F23" s="2">
        <f t="shared" si="5"/>
        <v>12</v>
      </c>
      <c r="G23" s="2">
        <f t="shared" si="6"/>
        <v>32.230830700409683</v>
      </c>
      <c r="H23" s="10">
        <f>B23/$B$10</f>
        <v>8.5838689943289651E-2</v>
      </c>
    </row>
    <row r="24" spans="1:11" x14ac:dyDescent="0.2">
      <c r="A24" s="14" t="s">
        <v>75</v>
      </c>
      <c r="B24" s="2">
        <f t="shared" si="2"/>
        <v>904.10656024752086</v>
      </c>
      <c r="C24" s="2">
        <f t="shared" si="4"/>
        <v>47.779789373263611</v>
      </c>
      <c r="D24" s="2">
        <f t="shared" si="3"/>
        <v>32</v>
      </c>
      <c r="E24" s="2">
        <f t="shared" si="3"/>
        <v>1</v>
      </c>
      <c r="F24" s="2">
        <f t="shared" si="5"/>
        <v>31</v>
      </c>
      <c r="G24" s="2">
        <f t="shared" si="6"/>
        <v>16.779789373263611</v>
      </c>
      <c r="H24" s="10">
        <f>B24/$B$11</f>
        <v>9.0005630686662078E-2</v>
      </c>
    </row>
    <row r="25" spans="1:11" x14ac:dyDescent="0.2">
      <c r="A25" s="14" t="s">
        <v>76</v>
      </c>
      <c r="B25" s="2">
        <f t="shared" si="2"/>
        <v>940.32411719736956</v>
      </c>
      <c r="C25" s="2">
        <f t="shared" si="4"/>
        <v>36.217556949848699</v>
      </c>
      <c r="D25" s="2">
        <f t="shared" si="3"/>
        <v>26</v>
      </c>
      <c r="E25" s="2">
        <f t="shared" si="3"/>
        <v>2</v>
      </c>
      <c r="F25" s="2">
        <f t="shared" si="5"/>
        <v>24</v>
      </c>
      <c r="G25" s="2">
        <f t="shared" si="6"/>
        <v>12.217556949848699</v>
      </c>
      <c r="H25" s="10">
        <f>B25/$B$12</f>
        <v>9.4192539036098338E-2</v>
      </c>
    </row>
    <row r="26" spans="1:11" x14ac:dyDescent="0.2">
      <c r="A26" s="14" t="s">
        <v>77</v>
      </c>
      <c r="B26" s="2">
        <f t="shared" si="2"/>
        <v>976.61562169311003</v>
      </c>
      <c r="C26" s="2">
        <f t="shared" si="4"/>
        <v>36.291504495740469</v>
      </c>
      <c r="D26" s="2">
        <f t="shared" si="3"/>
        <v>31</v>
      </c>
      <c r="E26" s="2">
        <f t="shared" si="3"/>
        <v>8</v>
      </c>
      <c r="F26" s="2">
        <f t="shared" si="5"/>
        <v>23</v>
      </c>
      <c r="G26" s="2">
        <f t="shared" si="6"/>
        <v>13.291504495740469</v>
      </c>
      <c r="H26" s="10">
        <f>B26/$B$13</f>
        <v>9.8399558860766748E-2</v>
      </c>
    </row>
    <row r="27" spans="1:11" x14ac:dyDescent="0.2">
      <c r="A27" s="14" t="s">
        <v>78</v>
      </c>
      <c r="B27" s="2">
        <f t="shared" si="2"/>
        <v>1029.347159215368</v>
      </c>
      <c r="C27" s="2">
        <f t="shared" si="4"/>
        <v>52.731537522258009</v>
      </c>
      <c r="D27" s="2">
        <f t="shared" si="3"/>
        <v>25</v>
      </c>
      <c r="E27" s="2">
        <f t="shared" si="3"/>
        <v>1</v>
      </c>
      <c r="F27" s="2">
        <f t="shared" si="5"/>
        <v>24</v>
      </c>
      <c r="G27" s="2">
        <f t="shared" si="6"/>
        <v>28.731537522258009</v>
      </c>
      <c r="H27" s="10">
        <f>B27/$B$14</f>
        <v>0.10262683541529091</v>
      </c>
    </row>
    <row r="28" spans="1:11" x14ac:dyDescent="0.2">
      <c r="A28" s="14" t="s">
        <v>79</v>
      </c>
      <c r="B28" s="2">
        <f t="shared" si="2"/>
        <v>1030.2703280363455</v>
      </c>
      <c r="C28" s="2">
        <f t="shared" si="4"/>
        <v>0.92316882097748021</v>
      </c>
      <c r="D28" s="2">
        <f t="shared" si="3"/>
        <v>19</v>
      </c>
      <c r="E28" s="2">
        <f t="shared" si="3"/>
        <v>5</v>
      </c>
      <c r="F28" s="2">
        <f t="shared" si="5"/>
        <v>14</v>
      </c>
      <c r="G28" s="2">
        <f t="shared" si="6"/>
        <v>-13.07683117902252</v>
      </c>
      <c r="H28" s="10">
        <f>B28/$B$15</f>
        <v>0.10687451535646737</v>
      </c>
    </row>
    <row r="29" spans="1:11" x14ac:dyDescent="0.2">
      <c r="A29" s="14" t="s">
        <v>80</v>
      </c>
      <c r="B29" s="2">
        <f t="shared" si="2"/>
        <v>1048.8541011762493</v>
      </c>
      <c r="C29" s="2">
        <f t="shared" si="4"/>
        <v>18.583773139903769</v>
      </c>
      <c r="D29" s="2">
        <f t="shared" si="3"/>
        <v>16</v>
      </c>
      <c r="E29" s="2">
        <f t="shared" si="3"/>
        <v>0</v>
      </c>
      <c r="F29" s="2">
        <f t="shared" si="5"/>
        <v>16</v>
      </c>
      <c r="G29" s="2">
        <f t="shared" si="6"/>
        <v>2.5837731399037693</v>
      </c>
      <c r="H29" s="10">
        <f>B29/$B$16</f>
        <v>0.11114274676022565</v>
      </c>
    </row>
    <row r="30" spans="1:11" x14ac:dyDescent="0.2">
      <c r="A30" s="15" t="s">
        <v>74</v>
      </c>
      <c r="B30" s="7">
        <f t="shared" si="2"/>
        <v>1074.0099824730917</v>
      </c>
      <c r="C30" s="7">
        <f t="shared" si="4"/>
        <v>25.155881296842381</v>
      </c>
      <c r="D30" s="7">
        <f t="shared" si="3"/>
        <v>1</v>
      </c>
      <c r="E30" s="7">
        <f t="shared" si="3"/>
        <v>2</v>
      </c>
      <c r="F30" s="7">
        <f t="shared" si="5"/>
        <v>-1</v>
      </c>
      <c r="G30" s="7">
        <f t="shared" si="6"/>
        <v>26.155881296842381</v>
      </c>
      <c r="H30" s="16">
        <f>B30/$B$17</f>
        <v>0.11366375783973834</v>
      </c>
      <c r="I30" s="38"/>
      <c r="K30" s="39"/>
    </row>
    <row r="31" spans="1:11" x14ac:dyDescent="0.2">
      <c r="A31" s="12" t="s">
        <v>4</v>
      </c>
      <c r="H31" s="10"/>
    </row>
    <row r="32" spans="1:11" x14ac:dyDescent="0.2">
      <c r="A32" s="13" t="s">
        <v>73</v>
      </c>
      <c r="B32" s="2">
        <v>644</v>
      </c>
      <c r="H32" s="10">
        <f>B32/$B$6</f>
        <v>6.6542674106220293E-2</v>
      </c>
    </row>
    <row r="33" spans="1:8" x14ac:dyDescent="0.2">
      <c r="A33" s="14" t="s">
        <v>81</v>
      </c>
      <c r="B33" s="2">
        <v>653.59457724406525</v>
      </c>
      <c r="C33" s="2">
        <f>B33-B32</f>
        <v>9.594577244065249</v>
      </c>
      <c r="D33" s="2">
        <v>6</v>
      </c>
      <c r="E33" s="2">
        <v>3</v>
      </c>
      <c r="F33" s="2">
        <f>D33-E33</f>
        <v>3</v>
      </c>
      <c r="G33" s="2">
        <f>C33-F33</f>
        <v>6.594577244065249</v>
      </c>
      <c r="H33" s="10">
        <f>B33/$B$7</f>
        <v>6.7485242874968016E-2</v>
      </c>
    </row>
    <row r="34" spans="1:8" x14ac:dyDescent="0.2">
      <c r="A34" s="14" t="s">
        <v>82</v>
      </c>
      <c r="B34" s="2">
        <v>696.48948374161375</v>
      </c>
      <c r="C34" s="2">
        <v>43.712292331341132</v>
      </c>
      <c r="D34" s="2">
        <v>28</v>
      </c>
      <c r="E34" s="2">
        <v>3</v>
      </c>
      <c r="F34" s="2">
        <v>25</v>
      </c>
      <c r="G34" s="2">
        <v>18.712292331341132</v>
      </c>
      <c r="H34" s="10">
        <f>B34/$B$8</f>
        <v>7.1266702521397093E-2</v>
      </c>
    </row>
    <row r="35" spans="1:8" x14ac:dyDescent="0.2">
      <c r="A35" s="14" t="s">
        <v>83</v>
      </c>
      <c r="B35" s="2">
        <v>746.23262961215687</v>
      </c>
      <c r="C35" s="2">
        <v>50.276207844889541</v>
      </c>
      <c r="D35" s="2">
        <v>16</v>
      </c>
      <c r="E35" s="2">
        <v>1</v>
      </c>
      <c r="F35" s="2">
        <v>15</v>
      </c>
      <c r="G35" s="2">
        <v>35.276207844889541</v>
      </c>
      <c r="H35" s="10">
        <f>B35/$B$9</f>
        <v>7.5066153265482036E-2</v>
      </c>
    </row>
    <row r="36" spans="1:8" x14ac:dyDescent="0.2">
      <c r="A36" s="14" t="s">
        <v>84</v>
      </c>
      <c r="B36" s="2">
        <v>786.94402870948284</v>
      </c>
      <c r="C36" s="2">
        <v>39.956919994128498</v>
      </c>
      <c r="D36" s="2">
        <v>13</v>
      </c>
      <c r="E36" s="2">
        <v>1</v>
      </c>
      <c r="F36" s="2">
        <v>12</v>
      </c>
      <c r="G36" s="2">
        <v>27.956919994128498</v>
      </c>
      <c r="H36" s="10">
        <f>B36/$B$10</f>
        <v>7.8883723808087725E-2</v>
      </c>
    </row>
    <row r="37" spans="1:8" x14ac:dyDescent="0.2">
      <c r="A37" s="14" t="s">
        <v>75</v>
      </c>
      <c r="B37" s="2">
        <v>830.91782028939485</v>
      </c>
      <c r="C37" s="2">
        <v>44.466273024122984</v>
      </c>
      <c r="D37" s="2">
        <v>32</v>
      </c>
      <c r="E37" s="2">
        <v>1</v>
      </c>
      <c r="F37" s="2">
        <v>31</v>
      </c>
      <c r="G37" s="2">
        <v>13.466273024122984</v>
      </c>
      <c r="H37" s="10">
        <f>B37/$B$11</f>
        <v>8.2719544080576857E-2</v>
      </c>
    </row>
    <row r="38" spans="1:8" x14ac:dyDescent="0.2">
      <c r="A38" s="14" t="s">
        <v>76</v>
      </c>
      <c r="B38" s="2">
        <v>864.26569892609825</v>
      </c>
      <c r="C38" s="2">
        <v>32.241690954224168</v>
      </c>
      <c r="D38" s="2">
        <v>26</v>
      </c>
      <c r="E38" s="2">
        <v>2</v>
      </c>
      <c r="F38" s="2">
        <v>24</v>
      </c>
      <c r="G38" s="2">
        <v>8.2416909542241683</v>
      </c>
      <c r="H38" s="10">
        <f>B38/$B$12</f>
        <v>8.6573745259551083E-2</v>
      </c>
    </row>
    <row r="39" spans="1:8" x14ac:dyDescent="0.2">
      <c r="A39" s="14" t="s">
        <v>77</v>
      </c>
      <c r="B39" s="2">
        <v>897.68111333440709</v>
      </c>
      <c r="C39" s="2">
        <v>34.108004370385174</v>
      </c>
      <c r="D39" s="2">
        <v>31</v>
      </c>
      <c r="E39" s="2">
        <v>8</v>
      </c>
      <c r="F39" s="2">
        <v>23</v>
      </c>
      <c r="G39" s="2">
        <v>11.108004370385174</v>
      </c>
      <c r="H39" s="10">
        <f>B39/$B$13</f>
        <v>9.0446459781804239E-2</v>
      </c>
    </row>
    <row r="40" spans="1:8" x14ac:dyDescent="0.2">
      <c r="A40" s="14" t="s">
        <v>78</v>
      </c>
      <c r="B40" s="2">
        <v>946.20834823570658</v>
      </c>
      <c r="C40" s="2">
        <v>50.413991328489374</v>
      </c>
      <c r="D40" s="2">
        <v>25</v>
      </c>
      <c r="E40" s="2">
        <v>1</v>
      </c>
      <c r="F40" s="2">
        <v>24</v>
      </c>
      <c r="G40" s="2">
        <v>26.413991328489374</v>
      </c>
      <c r="H40" s="10">
        <f>B40/$B$14</f>
        <v>9.4337821359492161E-2</v>
      </c>
    </row>
    <row r="41" spans="1:8" x14ac:dyDescent="0.2">
      <c r="A41" s="14" t="s">
        <v>79</v>
      </c>
      <c r="B41" s="2">
        <v>947.11038255682979</v>
      </c>
      <c r="C41" s="2">
        <v>-2.2424561116167752E-3</v>
      </c>
      <c r="D41" s="2">
        <v>18</v>
      </c>
      <c r="E41" s="2">
        <v>5</v>
      </c>
      <c r="F41" s="2">
        <v>13</v>
      </c>
      <c r="G41" s="2">
        <v>-13.002242456111617</v>
      </c>
      <c r="H41" s="10">
        <f>B41/$B$15</f>
        <v>9.8247964995521769E-2</v>
      </c>
    </row>
    <row r="42" spans="1:8" x14ac:dyDescent="0.2">
      <c r="A42" s="14" t="s">
        <v>80</v>
      </c>
      <c r="B42" s="2">
        <v>964.24460379110474</v>
      </c>
      <c r="C42" s="2">
        <v>14.925617260329886</v>
      </c>
      <c r="D42" s="2">
        <v>16</v>
      </c>
      <c r="E42" s="2">
        <v>0</v>
      </c>
      <c r="F42" s="2">
        <v>16</v>
      </c>
      <c r="G42" s="2">
        <v>-1.0743827396701136</v>
      </c>
      <c r="H42" s="10">
        <f>B42/$B$16</f>
        <v>0.1021770269991634</v>
      </c>
    </row>
    <row r="43" spans="1:8" x14ac:dyDescent="0.2">
      <c r="A43" s="15" t="s">
        <v>74</v>
      </c>
      <c r="B43" s="7">
        <v>990</v>
      </c>
      <c r="C43" s="7">
        <f>B43-B42</f>
        <v>25.755396208895263</v>
      </c>
      <c r="D43" s="7">
        <v>1</v>
      </c>
      <c r="E43" s="7">
        <v>2</v>
      </c>
      <c r="F43" s="7">
        <f>D43-E43</f>
        <v>-1</v>
      </c>
      <c r="G43" s="7">
        <f>C43-F43</f>
        <v>26.755396208895263</v>
      </c>
      <c r="H43" s="16">
        <f>B43/$B$17</f>
        <v>0.10477288116282496</v>
      </c>
    </row>
    <row r="44" spans="1:8" x14ac:dyDescent="0.2">
      <c r="A44" s="12" t="s">
        <v>92</v>
      </c>
      <c r="H44" s="10"/>
    </row>
    <row r="45" spans="1:8" x14ac:dyDescent="0.2">
      <c r="A45" s="9" t="s">
        <v>93</v>
      </c>
      <c r="B45" s="2">
        <v>0</v>
      </c>
      <c r="H45" s="10">
        <f>B45/$B$6</f>
        <v>0</v>
      </c>
    </row>
    <row r="46" spans="1:8" x14ac:dyDescent="0.2">
      <c r="A46" s="14" t="s">
        <v>81</v>
      </c>
      <c r="B46" s="2">
        <v>0.17548012295942042</v>
      </c>
      <c r="C46" s="2">
        <f>B46-B45</f>
        <v>0.17548012295942042</v>
      </c>
      <c r="D46" s="2">
        <v>0</v>
      </c>
      <c r="E46" s="2">
        <v>0</v>
      </c>
      <c r="F46" s="2">
        <f>D46-E46</f>
        <v>0</v>
      </c>
      <c r="G46" s="2">
        <f>C46-F46</f>
        <v>0.17548012295942042</v>
      </c>
      <c r="H46" s="10">
        <f>B46/$B$7</f>
        <v>1.8118753015944285E-5</v>
      </c>
    </row>
    <row r="47" spans="1:8" x14ac:dyDescent="0.2">
      <c r="A47" s="14" t="s">
        <v>82</v>
      </c>
      <c r="B47" s="2">
        <v>0.8874740424836477</v>
      </c>
      <c r="C47" s="2">
        <v>0.71235672458073152</v>
      </c>
      <c r="D47" s="2">
        <v>0</v>
      </c>
      <c r="E47" s="2">
        <v>0</v>
      </c>
      <c r="F47" s="2">
        <v>0</v>
      </c>
      <c r="G47" s="2">
        <v>0.71235672458073152</v>
      </c>
      <c r="H47" s="10">
        <f>B47/$B$8</f>
        <v>9.080876317237774E-5</v>
      </c>
    </row>
    <row r="48" spans="1:8" x14ac:dyDescent="0.2">
      <c r="A48" s="14" t="s">
        <v>83</v>
      </c>
      <c r="B48" s="2">
        <v>1.6287792828762382</v>
      </c>
      <c r="C48" s="2">
        <v>0.74259822436970491</v>
      </c>
      <c r="D48" s="2">
        <v>0</v>
      </c>
      <c r="E48" s="2">
        <v>0</v>
      </c>
      <c r="F48" s="2">
        <v>0</v>
      </c>
      <c r="G48" s="2">
        <v>0.74259822436970491</v>
      </c>
      <c r="H48" s="10">
        <f>B48/$B$9</f>
        <v>1.6384461149544696E-4</v>
      </c>
    </row>
    <row r="49" spans="1:8" x14ac:dyDescent="0.2">
      <c r="A49" s="14" t="s">
        <v>84</v>
      </c>
      <c r="B49" s="2">
        <v>2.3665942291550706</v>
      </c>
      <c r="C49" s="2">
        <v>0.73610311600340483</v>
      </c>
      <c r="D49" s="2">
        <v>0</v>
      </c>
      <c r="E49" s="2">
        <v>0</v>
      </c>
      <c r="F49" s="2">
        <v>0</v>
      </c>
      <c r="G49" s="2">
        <v>0.73610311600340483</v>
      </c>
      <c r="H49" s="10">
        <f>B49/$B$10</f>
        <v>2.372287719682309E-4</v>
      </c>
    </row>
    <row r="50" spans="1:8" x14ac:dyDescent="0.2">
      <c r="A50" s="14" t="s">
        <v>75</v>
      </c>
      <c r="B50" s="2">
        <v>3.1236307906736855</v>
      </c>
      <c r="C50" s="2">
        <v>0.75882860900172</v>
      </c>
      <c r="D50" s="2">
        <v>0</v>
      </c>
      <c r="E50" s="2">
        <v>0</v>
      </c>
      <c r="F50" s="2">
        <v>0</v>
      </c>
      <c r="G50" s="2">
        <v>0.75882860900172</v>
      </c>
      <c r="H50" s="10">
        <f>B50/$B$11</f>
        <v>3.1096374222734538E-4</v>
      </c>
    </row>
    <row r="51" spans="1:8" x14ac:dyDescent="0.2">
      <c r="A51" s="14" t="s">
        <v>76</v>
      </c>
      <c r="B51" s="2">
        <v>3.8439745537176884</v>
      </c>
      <c r="C51" s="2">
        <v>0.71570852798209561</v>
      </c>
      <c r="D51" s="2">
        <v>0</v>
      </c>
      <c r="E51" s="2">
        <v>0</v>
      </c>
      <c r="F51" s="2">
        <v>0</v>
      </c>
      <c r="G51" s="2">
        <v>0.71570852798209561</v>
      </c>
      <c r="H51" s="10">
        <f>B51/$B$12</f>
        <v>3.8505204384630765E-4</v>
      </c>
    </row>
    <row r="52" spans="1:8" x14ac:dyDescent="0.2">
      <c r="A52" s="14" t="s">
        <v>77</v>
      </c>
      <c r="B52" s="2">
        <v>4.5605000095331034</v>
      </c>
      <c r="C52" s="2">
        <v>0.71960587216618555</v>
      </c>
      <c r="D52" s="2">
        <v>0</v>
      </c>
      <c r="E52" s="2">
        <v>0</v>
      </c>
      <c r="F52" s="2">
        <v>0</v>
      </c>
      <c r="G52" s="2">
        <v>0.71960587216618555</v>
      </c>
      <c r="H52" s="10">
        <f>B52/$B$13</f>
        <v>4.594962226229827E-4</v>
      </c>
    </row>
    <row r="53" spans="1:8" x14ac:dyDescent="0.2">
      <c r="A53" s="14" t="s">
        <v>78</v>
      </c>
      <c r="B53" s="2">
        <v>5.3590174541779776</v>
      </c>
      <c r="C53" s="2">
        <v>0.80920342162229808</v>
      </c>
      <c r="D53" s="2">
        <v>0</v>
      </c>
      <c r="E53" s="2">
        <v>0</v>
      </c>
      <c r="F53" s="2">
        <v>0</v>
      </c>
      <c r="G53" s="2">
        <v>0.80920342162229808</v>
      </c>
      <c r="H53" s="10">
        <f>B53/$B$14</f>
        <v>5.3429884887118406E-4</v>
      </c>
    </row>
    <row r="54" spans="1:8" x14ac:dyDescent="0.2">
      <c r="A54" s="14" t="s">
        <v>79</v>
      </c>
      <c r="B54" s="2">
        <v>5.8752186707870155</v>
      </c>
      <c r="C54" s="2">
        <v>0.51160986480877835</v>
      </c>
      <c r="D54" s="2">
        <v>0</v>
      </c>
      <c r="E54" s="2">
        <v>0</v>
      </c>
      <c r="F54" s="2">
        <v>0</v>
      </c>
      <c r="G54" s="2">
        <v>0.51160986480877835</v>
      </c>
      <c r="H54" s="10">
        <f>B54/$B$15</f>
        <v>6.0946251771649539E-4</v>
      </c>
    </row>
    <row r="55" spans="1:8" x14ac:dyDescent="0.2">
      <c r="A55" s="14" t="s">
        <v>80</v>
      </c>
      <c r="B55" s="2">
        <v>6.4642492087536825</v>
      </c>
      <c r="C55" s="2">
        <v>0.57471603459674547</v>
      </c>
      <c r="D55" s="2">
        <v>0</v>
      </c>
      <c r="E55" s="2">
        <v>0</v>
      </c>
      <c r="F55" s="2">
        <v>0</v>
      </c>
      <c r="G55" s="2">
        <v>0.57471603459674547</v>
      </c>
      <c r="H55" s="10">
        <f>B55/$B$16</f>
        <v>6.8498984939638482E-4</v>
      </c>
    </row>
    <row r="56" spans="1:8" x14ac:dyDescent="0.2">
      <c r="A56" s="15" t="s">
        <v>74</v>
      </c>
      <c r="B56" s="7">
        <v>7.0099824730917009</v>
      </c>
      <c r="C56" s="7">
        <f>B56-B55</f>
        <v>0.54573326433801839</v>
      </c>
      <c r="D56" s="7">
        <v>0</v>
      </c>
      <c r="E56" s="7">
        <v>0</v>
      </c>
      <c r="F56" s="7">
        <f>D56-E56</f>
        <v>0</v>
      </c>
      <c r="G56" s="7">
        <f>C56-F56</f>
        <v>0.54573326433801839</v>
      </c>
      <c r="H56" s="16">
        <f>B56/$B$17</f>
        <v>7.4187480869365924E-4</v>
      </c>
    </row>
    <row r="57" spans="1:8" x14ac:dyDescent="0.2">
      <c r="A57" s="23"/>
      <c r="B57" s="24"/>
      <c r="C57" s="24"/>
      <c r="D57" s="24"/>
      <c r="E57" s="24"/>
      <c r="F57" s="24"/>
      <c r="G57" s="24"/>
      <c r="H57" s="22"/>
    </row>
    <row r="58" spans="1:8" x14ac:dyDescent="0.2">
      <c r="A58" s="1"/>
    </row>
    <row r="59" spans="1:8" x14ac:dyDescent="0.2">
      <c r="A59" s="12" t="s">
        <v>86</v>
      </c>
      <c r="H59" s="10"/>
    </row>
    <row r="60" spans="1:8" x14ac:dyDescent="0.2">
      <c r="A60" s="9" t="s">
        <v>89</v>
      </c>
      <c r="B60" s="2">
        <v>46</v>
      </c>
      <c r="H60" s="10">
        <f>B60/$B$6</f>
        <v>4.7530481504443065E-3</v>
      </c>
    </row>
    <row r="61" spans="1:8" x14ac:dyDescent="0.2">
      <c r="A61" s="14" t="s">
        <v>81</v>
      </c>
      <c r="B61" s="2">
        <v>46.789323465960372</v>
      </c>
      <c r="C61" s="2">
        <f>B61-B60</f>
        <v>0.78932346596037206</v>
      </c>
      <c r="D61" s="2">
        <v>0</v>
      </c>
      <c r="E61" s="2">
        <v>0</v>
      </c>
      <c r="F61" s="2">
        <f>D61-E61</f>
        <v>0</v>
      </c>
      <c r="G61" s="2">
        <f>C61-F61</f>
        <v>0.78932346596037206</v>
      </c>
      <c r="H61" s="10">
        <f>B61/$B$7</f>
        <v>4.8311123867795947E-3</v>
      </c>
    </row>
    <row r="62" spans="1:8" x14ac:dyDescent="0.2">
      <c r="A62" s="14" t="s">
        <v>82</v>
      </c>
      <c r="B62" s="2">
        <v>50.275201353494708</v>
      </c>
      <c r="C62" s="2">
        <v>3.5444776026951885</v>
      </c>
      <c r="D62" s="2">
        <v>0</v>
      </c>
      <c r="E62" s="2">
        <v>0</v>
      </c>
      <c r="F62" s="2">
        <v>0</v>
      </c>
      <c r="G62" s="2">
        <v>3.5444776026951885</v>
      </c>
      <c r="H62" s="10">
        <f>B62/$B$8</f>
        <v>5.1442956465256023E-3</v>
      </c>
    </row>
    <row r="63" spans="1:8" x14ac:dyDescent="0.2">
      <c r="A63" s="14" t="s">
        <v>83</v>
      </c>
      <c r="B63" s="2">
        <v>54.267610254082456</v>
      </c>
      <c r="C63" s="2">
        <v>4.0312510297742037</v>
      </c>
      <c r="D63" s="2">
        <v>0</v>
      </c>
      <c r="E63" s="2">
        <v>0</v>
      </c>
      <c r="F63" s="2">
        <v>0</v>
      </c>
      <c r="G63" s="2">
        <v>4.0312510297742037</v>
      </c>
      <c r="H63" s="10">
        <f>B63/$B$9</f>
        <v>5.4589689421670308E-3</v>
      </c>
    </row>
    <row r="64" spans="1:8" x14ac:dyDescent="0.2">
      <c r="A64" s="14" t="s">
        <v>84</v>
      </c>
      <c r="B64" s="2">
        <v>57.612825897651213</v>
      </c>
      <c r="C64" s="2">
        <v>3.2903097801564414</v>
      </c>
      <c r="D64" s="2">
        <v>0</v>
      </c>
      <c r="E64" s="2">
        <v>0</v>
      </c>
      <c r="F64" s="2">
        <v>0</v>
      </c>
      <c r="G64" s="2">
        <v>3.2903097801564414</v>
      </c>
      <c r="H64" s="10">
        <f>B64/$B$10</f>
        <v>5.7751429328038529E-3</v>
      </c>
    </row>
    <row r="65" spans="1:8" x14ac:dyDescent="0.2">
      <c r="A65" s="14" t="s">
        <v>75</v>
      </c>
      <c r="B65" s="2">
        <v>61.202461071542771</v>
      </c>
      <c r="C65" s="2">
        <v>3.6258744587215972</v>
      </c>
      <c r="D65" s="2">
        <v>0</v>
      </c>
      <c r="E65" s="2">
        <v>0</v>
      </c>
      <c r="F65" s="2">
        <v>0</v>
      </c>
      <c r="G65" s="2">
        <v>3.6258744587215972</v>
      </c>
      <c r="H65" s="10">
        <f>B65/$B$11</f>
        <v>6.0928283794467646E-3</v>
      </c>
    </row>
    <row r="66" spans="1:8" x14ac:dyDescent="0.2">
      <c r="A66" s="14" t="s">
        <v>76</v>
      </c>
      <c r="B66" s="2">
        <v>64.011356847894589</v>
      </c>
      <c r="C66" s="2">
        <v>2.7271353452846867</v>
      </c>
      <c r="D66" s="2">
        <v>0</v>
      </c>
      <c r="E66" s="2">
        <v>0</v>
      </c>
      <c r="F66" s="2">
        <v>0</v>
      </c>
      <c r="G66" s="2">
        <v>2.7271353452846867</v>
      </c>
      <c r="H66" s="10">
        <f>B66/$B$12</f>
        <v>6.4120361462380645E-3</v>
      </c>
    </row>
    <row r="67" spans="1:8" x14ac:dyDescent="0.2">
      <c r="A67" s="14" t="s">
        <v>77</v>
      </c>
      <c r="B67" s="2">
        <v>66.822813726774257</v>
      </c>
      <c r="C67" s="2">
        <v>2.862753168049565</v>
      </c>
      <c r="D67" s="2">
        <v>0</v>
      </c>
      <c r="E67" s="2">
        <v>0</v>
      </c>
      <c r="F67" s="2">
        <v>0</v>
      </c>
      <c r="G67" s="2">
        <v>2.862753168049565</v>
      </c>
      <c r="H67" s="10">
        <f>B67/$B$13</f>
        <v>6.7327772016901018E-3</v>
      </c>
    </row>
    <row r="68" spans="1:8" x14ac:dyDescent="0.2">
      <c r="A68" s="14" t="s">
        <v>78</v>
      </c>
      <c r="B68" s="2">
        <v>70.762278078014546</v>
      </c>
      <c r="C68" s="2">
        <v>4.0805656036391156</v>
      </c>
      <c r="D68" s="2">
        <v>0</v>
      </c>
      <c r="E68" s="2">
        <v>0</v>
      </c>
      <c r="F68" s="2">
        <v>0</v>
      </c>
      <c r="G68" s="2">
        <v>4.0805656036391156</v>
      </c>
      <c r="H68" s="10">
        <f>B68/$B$14</f>
        <v>7.0550626199416284E-3</v>
      </c>
    </row>
    <row r="69" spans="1:8" x14ac:dyDescent="0.2">
      <c r="A69" s="14" t="s">
        <v>79</v>
      </c>
      <c r="B69" s="2">
        <v>71.1326305307919</v>
      </c>
      <c r="C69" s="2">
        <v>0.30304023619883935</v>
      </c>
      <c r="D69" s="2">
        <v>1</v>
      </c>
      <c r="E69" s="2">
        <v>0</v>
      </c>
      <c r="F69" s="2">
        <v>1</v>
      </c>
      <c r="G69" s="2">
        <v>-0.69695976380116065</v>
      </c>
      <c r="H69" s="10">
        <f>B69/$B$15</f>
        <v>7.3789035820323546E-3</v>
      </c>
    </row>
    <row r="70" spans="1:8" x14ac:dyDescent="0.2">
      <c r="A70" s="14" t="s">
        <v>80</v>
      </c>
      <c r="B70" s="2">
        <v>72.705586466598334</v>
      </c>
      <c r="C70" s="2">
        <v>1.406715163459765</v>
      </c>
      <c r="D70" s="2">
        <v>0</v>
      </c>
      <c r="E70" s="2">
        <v>0</v>
      </c>
      <c r="F70" s="2">
        <v>0</v>
      </c>
      <c r="G70" s="2">
        <v>1.406715163459765</v>
      </c>
      <c r="H70" s="10">
        <f>B70/$B$16</f>
        <v>7.7043113771959673E-3</v>
      </c>
    </row>
    <row r="71" spans="1:8" x14ac:dyDescent="0.2">
      <c r="A71" s="15" t="s">
        <v>74</v>
      </c>
      <c r="B71" s="7">
        <v>74</v>
      </c>
      <c r="C71" s="7">
        <f>B71-B70</f>
        <v>1.2944135334016664</v>
      </c>
      <c r="D71" s="7">
        <v>0</v>
      </c>
      <c r="E71" s="7">
        <v>0</v>
      </c>
      <c r="F71" s="7">
        <f>D71-E71</f>
        <v>0</v>
      </c>
      <c r="G71" s="7">
        <f>C71-F71</f>
        <v>1.2944135334016664</v>
      </c>
      <c r="H71" s="16">
        <f>B71/$B$17</f>
        <v>7.8315082889384314E-3</v>
      </c>
    </row>
    <row r="72" spans="1:8" x14ac:dyDescent="0.2">
      <c r="A72" s="12" t="s">
        <v>85</v>
      </c>
      <c r="H72" s="10"/>
    </row>
    <row r="73" spans="1:8" x14ac:dyDescent="0.2">
      <c r="A73" s="9" t="s">
        <v>90</v>
      </c>
      <c r="B73" s="2">
        <v>11</v>
      </c>
      <c r="H73" s="10">
        <f>B73/$B$6</f>
        <v>1.1365984707584211E-3</v>
      </c>
    </row>
    <row r="74" spans="1:8" x14ac:dyDescent="0.2">
      <c r="A74" s="14" t="s">
        <v>81</v>
      </c>
      <c r="B74" s="2">
        <v>10.864449764804595</v>
      </c>
      <c r="C74" s="2">
        <f>B74-B73</f>
        <v>-0.13555023519540477</v>
      </c>
      <c r="D74" s="2">
        <v>0</v>
      </c>
      <c r="E74" s="2">
        <v>0</v>
      </c>
      <c r="F74" s="2">
        <f>D74-E74</f>
        <v>0</v>
      </c>
      <c r="G74" s="2">
        <f>C74-F74</f>
        <v>-0.13555023519540477</v>
      </c>
      <c r="H74" s="10">
        <f>B74/$B$7</f>
        <v>1.1217810805167368E-3</v>
      </c>
    </row>
    <row r="75" spans="1:8" x14ac:dyDescent="0.2">
      <c r="A75" s="14" t="s">
        <v>82</v>
      </c>
      <c r="B75" s="2">
        <v>10.382206753144217</v>
      </c>
      <c r="C75" s="2">
        <v>-0.4689005294639994</v>
      </c>
      <c r="D75" s="2">
        <v>0</v>
      </c>
      <c r="E75" s="2">
        <v>0</v>
      </c>
      <c r="F75" s="2">
        <v>0</v>
      </c>
      <c r="G75" s="2">
        <v>-0.4689005294639994</v>
      </c>
      <c r="H75" s="10">
        <f>B75/$B$8</f>
        <v>1.0623356956046472E-3</v>
      </c>
    </row>
    <row r="76" spans="1:8" x14ac:dyDescent="0.2">
      <c r="A76" s="14" t="s">
        <v>83</v>
      </c>
      <c r="B76" s="2">
        <v>9.9669210247320006</v>
      </c>
      <c r="C76" s="2">
        <v>-0.40838693242362822</v>
      </c>
      <c r="D76" s="2">
        <v>0</v>
      </c>
      <c r="E76" s="2">
        <v>0</v>
      </c>
      <c r="F76" s="2">
        <v>0</v>
      </c>
      <c r="G76" s="2">
        <v>-0.40838693242362822</v>
      </c>
      <c r="H76" s="10">
        <f>B76/$B$9</f>
        <v>1.0026074866444021E-3</v>
      </c>
    </row>
    <row r="77" spans="1:8" x14ac:dyDescent="0.2">
      <c r="A77" s="14" t="s">
        <v>84</v>
      </c>
      <c r="B77" s="2">
        <v>9.4033220379680742</v>
      </c>
      <c r="C77" s="2">
        <v>-0.57356504857415658</v>
      </c>
      <c r="D77" s="2">
        <v>0</v>
      </c>
      <c r="E77" s="2">
        <v>0</v>
      </c>
      <c r="F77" s="2">
        <v>0</v>
      </c>
      <c r="G77" s="2">
        <v>-0.57356504857415658</v>
      </c>
      <c r="H77" s="10">
        <f>B77/$B$10</f>
        <v>9.4259443042983939E-4</v>
      </c>
    </row>
    <row r="78" spans="1:8" x14ac:dyDescent="0.2">
      <c r="A78" s="14" t="s">
        <v>75</v>
      </c>
      <c r="B78" s="2">
        <v>8.8626480959095044</v>
      </c>
      <c r="C78" s="2">
        <v>-0.53531987520608482</v>
      </c>
      <c r="D78" s="2">
        <v>0</v>
      </c>
      <c r="E78" s="2">
        <v>0</v>
      </c>
      <c r="F78" s="2">
        <v>0</v>
      </c>
      <c r="G78" s="2">
        <v>-0.53531987520608482</v>
      </c>
      <c r="H78" s="10">
        <f>B78/$B$11</f>
        <v>8.8229448441110015E-4</v>
      </c>
    </row>
    <row r="79" spans="1:8" x14ac:dyDescent="0.2">
      <c r="A79" s="14" t="s">
        <v>76</v>
      </c>
      <c r="B79" s="2">
        <v>8.2030868696590762</v>
      </c>
      <c r="C79" s="2">
        <v>-0.67054634336418495</v>
      </c>
      <c r="D79" s="2">
        <v>0</v>
      </c>
      <c r="E79" s="2">
        <v>0</v>
      </c>
      <c r="F79" s="2">
        <v>0</v>
      </c>
      <c r="G79" s="2">
        <v>-0.67054634336418495</v>
      </c>
      <c r="H79" s="10">
        <f>B79/$B$12</f>
        <v>8.2170558646289468E-4</v>
      </c>
    </row>
    <row r="80" spans="1:8" x14ac:dyDescent="0.2">
      <c r="A80" s="14" t="s">
        <v>77</v>
      </c>
      <c r="B80" s="2">
        <v>7.5511946223955757</v>
      </c>
      <c r="C80" s="2">
        <v>-0.64531860257179829</v>
      </c>
      <c r="D80" s="2">
        <v>0</v>
      </c>
      <c r="E80" s="2">
        <v>0</v>
      </c>
      <c r="F80" s="2">
        <v>0</v>
      </c>
      <c r="G80" s="2">
        <v>-0.64531860257179829</v>
      </c>
      <c r="H80" s="10">
        <f>B80/$B$13</f>
        <v>7.6082565464942833E-4</v>
      </c>
    </row>
    <row r="81" spans="1:11" x14ac:dyDescent="0.2">
      <c r="A81" s="14" t="s">
        <v>78</v>
      </c>
      <c r="B81" s="2">
        <v>7.0175154474689316</v>
      </c>
      <c r="C81" s="2">
        <v>-0.51968612318692564</v>
      </c>
      <c r="D81" s="2">
        <v>0</v>
      </c>
      <c r="E81" s="2">
        <v>0</v>
      </c>
      <c r="F81" s="2">
        <v>0</v>
      </c>
      <c r="G81" s="2">
        <v>-0.51968612318692564</v>
      </c>
      <c r="H81" s="10">
        <f>B81/$B$14</f>
        <v>6.9965258698593527E-4</v>
      </c>
    </row>
    <row r="82" spans="1:11" x14ac:dyDescent="0.2">
      <c r="A82" s="14" t="s">
        <v>79</v>
      </c>
      <c r="B82" s="2">
        <v>6.1520962779367379</v>
      </c>
      <c r="C82" s="2">
        <v>-0.87303037865994515</v>
      </c>
      <c r="D82" s="2">
        <v>0</v>
      </c>
      <c r="E82" s="2">
        <v>0</v>
      </c>
      <c r="F82" s="2">
        <v>0</v>
      </c>
      <c r="G82" s="2">
        <v>-0.87303037865994515</v>
      </c>
      <c r="H82" s="10">
        <f>B82/$B$15</f>
        <v>6.3818426119675701E-4</v>
      </c>
    </row>
    <row r="83" spans="1:11" x14ac:dyDescent="0.2">
      <c r="A83" s="14" t="s">
        <v>80</v>
      </c>
      <c r="B83" s="2">
        <v>5.4396617097925315</v>
      </c>
      <c r="C83" s="2">
        <v>-0.72573343316981287</v>
      </c>
      <c r="D83" s="2">
        <v>0</v>
      </c>
      <c r="E83" s="2">
        <v>0</v>
      </c>
      <c r="F83" s="2">
        <v>0</v>
      </c>
      <c r="G83" s="2">
        <v>-0.72573343316981287</v>
      </c>
      <c r="H83" s="10">
        <f>B83/$B$16</f>
        <v>5.7641853446990918E-4</v>
      </c>
    </row>
    <row r="84" spans="1:11" x14ac:dyDescent="0.2">
      <c r="A84" s="15" t="s">
        <v>74</v>
      </c>
      <c r="B84" s="7">
        <v>3</v>
      </c>
      <c r="C84" s="7">
        <f>B84-B83</f>
        <v>-2.4396617097925315</v>
      </c>
      <c r="D84" s="7">
        <v>0</v>
      </c>
      <c r="E84" s="7">
        <v>0</v>
      </c>
      <c r="F84" s="7">
        <f>D84-E84</f>
        <v>0</v>
      </c>
      <c r="G84" s="7">
        <f>C84-F84</f>
        <v>-2.4396617097925315</v>
      </c>
      <c r="H84" s="16">
        <f>B84/$B$17</f>
        <v>3.1749357928128778E-4</v>
      </c>
    </row>
    <row r="85" spans="1:11" x14ac:dyDescent="0.2">
      <c r="A85" s="12" t="s">
        <v>94</v>
      </c>
      <c r="H85" s="10"/>
    </row>
    <row r="86" spans="1:11" x14ac:dyDescent="0.2">
      <c r="A86" s="13" t="s">
        <v>73</v>
      </c>
      <c r="B86" s="2">
        <v>8485</v>
      </c>
      <c r="H86" s="10">
        <f>B86/$B$6</f>
        <v>0.87673072948956399</v>
      </c>
      <c r="K86" s="38"/>
    </row>
    <row r="87" spans="1:11" x14ac:dyDescent="0.2">
      <c r="A87" s="14" t="s">
        <v>81</v>
      </c>
      <c r="B87" s="2">
        <v>8477.2506319379409</v>
      </c>
      <c r="C87" s="2">
        <f>B87-B86</f>
        <v>-7.7493680620591476</v>
      </c>
      <c r="D87" s="2">
        <v>31</v>
      </c>
      <c r="E87" s="2">
        <v>33</v>
      </c>
      <c r="F87" s="2">
        <f>D87-E87</f>
        <v>-2</v>
      </c>
      <c r="G87" s="2">
        <f>C87-F87</f>
        <v>-5.7493680620591476</v>
      </c>
      <c r="H87" s="10">
        <f>B87/$B$7</f>
        <v>0.87529691604934856</v>
      </c>
    </row>
    <row r="88" spans="1:11" x14ac:dyDescent="0.2">
      <c r="A88" s="14" t="s">
        <v>82</v>
      </c>
      <c r="B88" s="2">
        <v>8498.0598505869493</v>
      </c>
      <c r="C88" s="2">
        <v>31.301277106664202</v>
      </c>
      <c r="D88" s="2">
        <v>84</v>
      </c>
      <c r="E88" s="2">
        <v>86</v>
      </c>
      <c r="F88" s="2">
        <v>-2</v>
      </c>
      <c r="G88" s="2">
        <v>33.301277106664202</v>
      </c>
      <c r="H88" s="10">
        <f>B88/$B$8</f>
        <v>0.86954464858149483</v>
      </c>
    </row>
    <row r="89" spans="1:11" x14ac:dyDescent="0.2">
      <c r="A89" s="14" t="s">
        <v>83</v>
      </c>
      <c r="B89" s="2">
        <v>8586.6879989954177</v>
      </c>
      <c r="C89" s="2">
        <v>94.662944232617519</v>
      </c>
      <c r="D89" s="2">
        <v>74</v>
      </c>
      <c r="E89" s="2">
        <v>77</v>
      </c>
      <c r="F89" s="2">
        <v>-3</v>
      </c>
      <c r="G89" s="2">
        <v>97.662944232617519</v>
      </c>
      <c r="H89" s="10">
        <f>B89/$B$9</f>
        <v>0.86376501347906831</v>
      </c>
    </row>
    <row r="90" spans="1:11" x14ac:dyDescent="0.2">
      <c r="A90" s="14" t="s">
        <v>84</v>
      </c>
      <c r="B90" s="2">
        <v>8558.9871620942267</v>
      </c>
      <c r="C90" s="2">
        <v>-36.332679837469186</v>
      </c>
      <c r="D90" s="2">
        <v>74</v>
      </c>
      <c r="E90" s="2">
        <v>83</v>
      </c>
      <c r="F90" s="2">
        <v>-9</v>
      </c>
      <c r="G90" s="2">
        <v>-27.332679837469186</v>
      </c>
      <c r="H90" s="10">
        <f>B90/$B$10</f>
        <v>0.85795781496533985</v>
      </c>
    </row>
    <row r="91" spans="1:11" x14ac:dyDescent="0.2">
      <c r="A91" s="14" t="s">
        <v>75</v>
      </c>
      <c r="B91" s="2">
        <v>8559.5740824104014</v>
      </c>
      <c r="C91" s="2">
        <v>5.7054924080985074</v>
      </c>
      <c r="D91" s="2">
        <v>99</v>
      </c>
      <c r="E91" s="2">
        <v>104</v>
      </c>
      <c r="F91" s="2">
        <v>-5</v>
      </c>
      <c r="G91" s="2">
        <v>10.705492408098507</v>
      </c>
      <c r="H91" s="10">
        <f>B91/$B$11</f>
        <v>0.85212285539177679</v>
      </c>
    </row>
    <row r="92" spans="1:11" x14ac:dyDescent="0.2">
      <c r="A92" s="14" t="s">
        <v>76</v>
      </c>
      <c r="B92" s="2">
        <v>8448.2129332575223</v>
      </c>
      <c r="C92" s="2">
        <v>-122.39184291156198</v>
      </c>
      <c r="D92" s="2">
        <v>92</v>
      </c>
      <c r="E92" s="2">
        <v>83</v>
      </c>
      <c r="F92" s="2">
        <v>9</v>
      </c>
      <c r="G92" s="2">
        <v>-131.39184291156198</v>
      </c>
      <c r="H92" s="10">
        <f>B92/$B$12</f>
        <v>0.84625993521561893</v>
      </c>
    </row>
    <row r="93" spans="1:11" x14ac:dyDescent="0.2">
      <c r="A93" s="14" t="s">
        <v>77</v>
      </c>
      <c r="B93" s="2">
        <v>8340.6608657980141</v>
      </c>
      <c r="C93" s="2">
        <v>-100.7819879777835</v>
      </c>
      <c r="D93" s="2">
        <v>86</v>
      </c>
      <c r="E93" s="2">
        <v>108</v>
      </c>
      <c r="F93" s="2">
        <v>-22</v>
      </c>
      <c r="G93" s="2">
        <v>-78.781987977783501</v>
      </c>
      <c r="H93" s="10">
        <f>B93/$B$13</f>
        <v>0.84036885297712993</v>
      </c>
    </row>
    <row r="94" spans="1:11" x14ac:dyDescent="0.2">
      <c r="A94" s="14" t="s">
        <v>78</v>
      </c>
      <c r="B94" s="2">
        <v>8369.5275349235344</v>
      </c>
      <c r="C94" s="2">
        <v>45.555657231050645</v>
      </c>
      <c r="D94" s="2">
        <v>68</v>
      </c>
      <c r="E94" s="2">
        <v>107</v>
      </c>
      <c r="F94" s="2">
        <v>-39</v>
      </c>
      <c r="G94" s="2">
        <v>84.555657231050645</v>
      </c>
      <c r="H94" s="10">
        <f>B94/$B$14</f>
        <v>0.83444940527652367</v>
      </c>
    </row>
    <row r="95" spans="1:11" x14ac:dyDescent="0.2">
      <c r="A95" s="14" t="s">
        <v>79</v>
      </c>
      <c r="B95" s="2">
        <v>7986.753368275341</v>
      </c>
      <c r="C95" s="2">
        <v>-391.1781408862189</v>
      </c>
      <c r="D95" s="2">
        <v>57</v>
      </c>
      <c r="E95" s="2">
        <v>114</v>
      </c>
      <c r="F95" s="2">
        <v>-57</v>
      </c>
      <c r="G95" s="2">
        <v>-334.1781408862189</v>
      </c>
      <c r="H95" s="10">
        <f>B95/$B$15</f>
        <v>0.82850138675055407</v>
      </c>
    </row>
    <row r="96" spans="1:11" x14ac:dyDescent="0.2">
      <c r="A96" s="14" t="s">
        <v>80</v>
      </c>
      <c r="B96" s="2">
        <v>7762.1645562901886</v>
      </c>
      <c r="C96" s="2">
        <v>-242.74412093324281</v>
      </c>
      <c r="D96" s="2">
        <v>60</v>
      </c>
      <c r="E96" s="2">
        <v>105</v>
      </c>
      <c r="F96" s="2">
        <v>-45</v>
      </c>
      <c r="G96" s="2">
        <v>-197.74412093324281</v>
      </c>
      <c r="H96" s="10">
        <f>B96/$B$16</f>
        <v>0.82252459004876444</v>
      </c>
    </row>
    <row r="97" spans="1:11" x14ac:dyDescent="0.2">
      <c r="A97" s="15" t="s">
        <v>74</v>
      </c>
      <c r="B97" s="7">
        <v>7741</v>
      </c>
      <c r="C97" s="7">
        <f>B97-B96</f>
        <v>-21.164556290188557</v>
      </c>
      <c r="D97" s="7">
        <v>45</v>
      </c>
      <c r="E97" s="7">
        <v>67</v>
      </c>
      <c r="F97" s="7">
        <f>D97-E97</f>
        <v>-22</v>
      </c>
      <c r="G97" s="7">
        <f>C97-F97</f>
        <v>0.83544370981144311</v>
      </c>
      <c r="H97" s="16">
        <f>B97/$B$17</f>
        <v>0.81923926573881622</v>
      </c>
      <c r="J97" s="38"/>
      <c r="K97" s="38"/>
    </row>
    <row r="98" spans="1:11" x14ac:dyDescent="0.2">
      <c r="A98" s="12" t="s">
        <v>95</v>
      </c>
      <c r="H98" s="10"/>
      <c r="J98" s="38"/>
    </row>
    <row r="99" spans="1:11" x14ac:dyDescent="0.2">
      <c r="A99" s="17" t="s">
        <v>96</v>
      </c>
      <c r="B99" s="2">
        <v>79</v>
      </c>
      <c r="H99" s="10">
        <f>B99/$B$6</f>
        <v>8.1628435627195701E-3</v>
      </c>
    </row>
    <row r="100" spans="1:11" x14ac:dyDescent="0.2">
      <c r="A100" s="14" t="s">
        <v>81</v>
      </c>
      <c r="B100" s="2">
        <v>79.03142476812171</v>
      </c>
      <c r="C100" s="2">
        <f>B100-B99</f>
        <v>3.142476812170969E-2</v>
      </c>
      <c r="D100" s="2">
        <v>0</v>
      </c>
      <c r="E100" s="2">
        <v>0</v>
      </c>
      <c r="F100" s="2">
        <f>D100-E100</f>
        <v>0</v>
      </c>
      <c r="G100" s="2">
        <f>C100-F100</f>
        <v>3.142476812170969E-2</v>
      </c>
      <c r="H100" s="10">
        <f>B100/$B$7</f>
        <v>8.1601884117833458E-3</v>
      </c>
    </row>
    <row r="101" spans="1:11" x14ac:dyDescent="0.2">
      <c r="A101" s="14" t="s">
        <v>82</v>
      </c>
      <c r="B101" s="2">
        <v>79.645418278228135</v>
      </c>
      <c r="C101" s="2">
        <v>0.71189446682801361</v>
      </c>
      <c r="D101" s="2">
        <v>1</v>
      </c>
      <c r="E101" s="2">
        <v>1</v>
      </c>
      <c r="F101" s="2">
        <v>0</v>
      </c>
      <c r="G101" s="2">
        <v>0.71189446682801361</v>
      </c>
      <c r="H101" s="10">
        <f>B101/$B$8</f>
        <v>8.1495363018753847E-3</v>
      </c>
    </row>
    <row r="102" spans="1:11" x14ac:dyDescent="0.2">
      <c r="A102" s="14" t="s">
        <v>83</v>
      </c>
      <c r="B102" s="2">
        <v>80.908143945689304</v>
      </c>
      <c r="C102" s="2">
        <v>1.3196760964680436</v>
      </c>
      <c r="D102" s="2">
        <v>4</v>
      </c>
      <c r="E102" s="2">
        <v>0</v>
      </c>
      <c r="F102" s="2">
        <v>4</v>
      </c>
      <c r="G102" s="2">
        <v>-2.6803239035319564</v>
      </c>
      <c r="H102" s="10">
        <f>B102/$B$9</f>
        <v>8.1388335122914504E-3</v>
      </c>
    </row>
    <row r="103" spans="1:11" x14ac:dyDescent="0.2">
      <c r="A103" s="14" t="s">
        <v>84</v>
      </c>
      <c r="B103" s="2">
        <v>81.085722892569365</v>
      </c>
      <c r="C103" s="2">
        <v>9.6201365588939325E-2</v>
      </c>
      <c r="D103" s="2">
        <v>0</v>
      </c>
      <c r="E103" s="2">
        <v>0</v>
      </c>
      <c r="F103" s="2">
        <v>0</v>
      </c>
      <c r="G103" s="2">
        <v>9.6201365588939325E-2</v>
      </c>
      <c r="H103" s="10">
        <f>B103/$B$10</f>
        <v>8.1280796804901155E-3</v>
      </c>
    </row>
    <row r="104" spans="1:11" x14ac:dyDescent="0.2">
      <c r="A104" s="14" t="s">
        <v>75</v>
      </c>
      <c r="B104" s="2">
        <v>81.538021754458228</v>
      </c>
      <c r="C104" s="2">
        <v>0.50101331377166503</v>
      </c>
      <c r="D104" s="2">
        <v>1</v>
      </c>
      <c r="E104" s="2">
        <v>1</v>
      </c>
      <c r="F104" s="2">
        <v>0</v>
      </c>
      <c r="G104" s="2">
        <v>0.50101331377166503</v>
      </c>
      <c r="H104" s="10">
        <f>B104/$B$11</f>
        <v>8.1172744404637339E-3</v>
      </c>
    </row>
    <row r="105" spans="1:11" x14ac:dyDescent="0.2">
      <c r="A105" s="14" t="s">
        <v>76</v>
      </c>
      <c r="B105" s="2">
        <v>80.926365130783196</v>
      </c>
      <c r="C105" s="2">
        <v>-0.71709433525892052</v>
      </c>
      <c r="D105" s="2">
        <v>0</v>
      </c>
      <c r="E105" s="2">
        <v>0</v>
      </c>
      <c r="F105" s="2">
        <v>0</v>
      </c>
      <c r="G105" s="2">
        <v>-0.71709433525892052</v>
      </c>
      <c r="H105" s="10">
        <f>B105/$B$12</f>
        <v>8.1064174226969064E-3</v>
      </c>
    </row>
    <row r="106" spans="1:11" x14ac:dyDescent="0.2">
      <c r="A106" s="14" t="s">
        <v>77</v>
      </c>
      <c r="B106" s="2">
        <v>80.347919422184205</v>
      </c>
      <c r="C106" s="2">
        <v>-0.51359436921741519</v>
      </c>
      <c r="D106" s="2">
        <v>0</v>
      </c>
      <c r="E106" s="2">
        <v>0</v>
      </c>
      <c r="F106" s="2">
        <v>0</v>
      </c>
      <c r="G106" s="2">
        <v>-0.51359436921741519</v>
      </c>
      <c r="H106" s="10">
        <f>B106/$B$13</f>
        <v>8.095508254124353E-3</v>
      </c>
    </row>
    <row r="107" spans="1:11" x14ac:dyDescent="0.2">
      <c r="A107" s="14" t="s">
        <v>78</v>
      </c>
      <c r="B107" s="2">
        <v>81.088001977624614</v>
      </c>
      <c r="C107" s="2">
        <v>0.90177348660216694</v>
      </c>
      <c r="D107" s="2">
        <v>0</v>
      </c>
      <c r="E107" s="2">
        <v>0</v>
      </c>
      <c r="F107" s="2">
        <v>0</v>
      </c>
      <c r="G107" s="2">
        <v>0.90177348660216694</v>
      </c>
      <c r="H107" s="10">
        <f>B107/$B$14</f>
        <v>8.0845465580881952E-3</v>
      </c>
    </row>
    <row r="108" spans="1:11" x14ac:dyDescent="0.2">
      <c r="A108" s="14" t="s">
        <v>79</v>
      </c>
      <c r="B108" s="2">
        <v>77.828848039399929</v>
      </c>
      <c r="C108" s="2">
        <v>-3.3401095498435041</v>
      </c>
      <c r="D108" s="2">
        <v>0</v>
      </c>
      <c r="E108" s="2">
        <v>0</v>
      </c>
      <c r="F108" s="2">
        <v>0</v>
      </c>
      <c r="G108" s="2">
        <v>-3.3401095498435041</v>
      </c>
      <c r="H108" s="10">
        <f>B108/$B$15</f>
        <v>8.0735319542945983E-3</v>
      </c>
    </row>
    <row r="109" spans="1:11" x14ac:dyDescent="0.2">
      <c r="A109" s="14" t="s">
        <v>80</v>
      </c>
      <c r="B109" s="2">
        <v>76.085473322610412</v>
      </c>
      <c r="C109" s="2">
        <v>-1.9208596050376912</v>
      </c>
      <c r="D109" s="2">
        <v>0</v>
      </c>
      <c r="E109" s="2">
        <v>0</v>
      </c>
      <c r="F109" s="2">
        <v>0</v>
      </c>
      <c r="G109" s="2">
        <v>-1.9208596050376912</v>
      </c>
      <c r="H109" s="10">
        <f>B109/$B$16</f>
        <v>8.0624640587697808E-3</v>
      </c>
    </row>
    <row r="110" spans="1:11" x14ac:dyDescent="0.2">
      <c r="A110" s="15" t="s">
        <v>74</v>
      </c>
      <c r="B110" s="7">
        <v>77</v>
      </c>
      <c r="C110" s="7">
        <f>B110-B109</f>
        <v>0.91452667738958837</v>
      </c>
      <c r="D110" s="7">
        <v>0</v>
      </c>
      <c r="E110" s="7">
        <v>0</v>
      </c>
      <c r="F110" s="7">
        <f>D110-E110</f>
        <v>0</v>
      </c>
      <c r="G110" s="7">
        <f>C110-F110</f>
        <v>0.91452667738958837</v>
      </c>
      <c r="H110" s="16">
        <f>B110/$B$17</f>
        <v>8.1490018682197195E-3</v>
      </c>
      <c r="I110" s="38"/>
      <c r="K110" s="38"/>
    </row>
    <row r="111" spans="1:11" x14ac:dyDescent="0.2">
      <c r="A111" s="23"/>
      <c r="B111" s="24"/>
      <c r="C111" s="24"/>
      <c r="D111" s="24"/>
      <c r="E111" s="24"/>
      <c r="F111" s="24"/>
      <c r="G111" s="24"/>
      <c r="H111" s="22"/>
    </row>
    <row r="112" spans="1:11" x14ac:dyDescent="0.2">
      <c r="A112" s="1"/>
    </row>
    <row r="113" spans="1:11" x14ac:dyDescent="0.2">
      <c r="A113" s="12" t="s">
        <v>98</v>
      </c>
      <c r="H113" s="10"/>
    </row>
    <row r="114" spans="1:11" x14ac:dyDescent="0.2">
      <c r="A114" s="9" t="s">
        <v>97</v>
      </c>
      <c r="B114" s="2">
        <v>378</v>
      </c>
      <c r="H114" s="10">
        <f>B114/$B$6</f>
        <v>3.9057656540607562E-2</v>
      </c>
    </row>
    <row r="115" spans="1:11" x14ac:dyDescent="0.2">
      <c r="A115" s="14" t="s">
        <v>81</v>
      </c>
      <c r="B115" s="2">
        <v>380.56694928574933</v>
      </c>
      <c r="C115" s="2">
        <f>B115-B114</f>
        <v>2.566949285749331</v>
      </c>
      <c r="D115" s="2">
        <v>2</v>
      </c>
      <c r="E115" s="2">
        <v>0</v>
      </c>
      <c r="F115" s="2">
        <f>D115-E115</f>
        <v>2</v>
      </c>
      <c r="G115" s="2">
        <f>C115-F115</f>
        <v>0.56694928574933101</v>
      </c>
      <c r="H115" s="10">
        <f>B115/$B$7</f>
        <v>3.9294470757434107E-2</v>
      </c>
    </row>
    <row r="116" spans="1:11" x14ac:dyDescent="0.2">
      <c r="A116" s="14" t="s">
        <v>82</v>
      </c>
      <c r="B116" s="2">
        <v>393.3098666968653</v>
      </c>
      <c r="C116" s="2">
        <v>13.216351194040158</v>
      </c>
      <c r="D116" s="2">
        <v>6</v>
      </c>
      <c r="E116" s="2">
        <v>3</v>
      </c>
      <c r="F116" s="2">
        <v>3</v>
      </c>
      <c r="G116" s="2">
        <v>10.216351194040158</v>
      </c>
      <c r="H116" s="10">
        <f>B116/$B$8</f>
        <v>4.0244537674906919E-2</v>
      </c>
    </row>
    <row r="117" spans="1:11" x14ac:dyDescent="0.2">
      <c r="A117" s="14" t="s">
        <v>83</v>
      </c>
      <c r="B117" s="2">
        <v>409.5604990163381</v>
      </c>
      <c r="C117" s="2">
        <v>16.540935366761232</v>
      </c>
      <c r="D117" s="2">
        <v>2</v>
      </c>
      <c r="E117" s="2">
        <v>4</v>
      </c>
      <c r="F117" s="2">
        <v>-2</v>
      </c>
      <c r="G117" s="2">
        <v>18.540935366761232</v>
      </c>
      <c r="H117" s="10">
        <f>B117/$B$9</f>
        <v>4.1199124737585566E-2</v>
      </c>
    </row>
    <row r="118" spans="1:11" x14ac:dyDescent="0.2">
      <c r="A118" s="14" t="s">
        <v>84</v>
      </c>
      <c r="B118" s="2">
        <v>420.57084446443912</v>
      </c>
      <c r="C118" s="2">
        <v>10.597395061181999</v>
      </c>
      <c r="D118" s="2">
        <v>7</v>
      </c>
      <c r="E118" s="2">
        <v>4</v>
      </c>
      <c r="F118" s="2">
        <v>3</v>
      </c>
      <c r="G118" s="2">
        <v>7.5973950611819987</v>
      </c>
      <c r="H118" s="10">
        <f>B118/$B$10</f>
        <v>4.2158264280717651E-2</v>
      </c>
    </row>
    <row r="119" spans="1:11" x14ac:dyDescent="0.2">
      <c r="A119" s="14" t="s">
        <v>75</v>
      </c>
      <c r="B119" s="2">
        <v>433.16037898974457</v>
      </c>
      <c r="C119" s="2">
        <v>12.847302734329674</v>
      </c>
      <c r="D119" s="2">
        <v>4</v>
      </c>
      <c r="E119" s="2">
        <v>4</v>
      </c>
      <c r="F119" s="2">
        <v>0</v>
      </c>
      <c r="G119" s="2">
        <v>12.847302734329674</v>
      </c>
      <c r="H119" s="10">
        <f>B119/$B$11</f>
        <v>4.3121988948705267E-2</v>
      </c>
    </row>
    <row r="120" spans="1:11" x14ac:dyDescent="0.2">
      <c r="A120" s="14" t="s">
        <v>76</v>
      </c>
      <c r="B120" s="2">
        <v>440.15378134920672</v>
      </c>
      <c r="C120" s="2">
        <v>6.4250697611282135</v>
      </c>
      <c r="D120" s="2">
        <v>4</v>
      </c>
      <c r="E120" s="2">
        <v>1</v>
      </c>
      <c r="F120" s="2">
        <v>3</v>
      </c>
      <c r="G120" s="2">
        <v>3.4250697611282135</v>
      </c>
      <c r="H120" s="10">
        <f>B120/$B$12</f>
        <v>4.4090331698808653E-2</v>
      </c>
    </row>
    <row r="121" spans="1:11" x14ac:dyDescent="0.2">
      <c r="A121" s="14" t="s">
        <v>77</v>
      </c>
      <c r="B121" s="2">
        <v>447.25350861366263</v>
      </c>
      <c r="C121" s="2">
        <v>7.4524499180463408</v>
      </c>
      <c r="D121" s="2">
        <v>7</v>
      </c>
      <c r="E121" s="2">
        <v>3</v>
      </c>
      <c r="F121" s="2">
        <v>4</v>
      </c>
      <c r="G121" s="2">
        <v>3.4524499180463408</v>
      </c>
      <c r="H121" s="10">
        <f>B121/$B$13</f>
        <v>4.5063325804903034E-2</v>
      </c>
    </row>
    <row r="122" spans="1:11" x14ac:dyDescent="0.2">
      <c r="A122" s="14" t="s">
        <v>78</v>
      </c>
      <c r="B122" s="2">
        <v>461.7912787587386</v>
      </c>
      <c r="C122" s="2">
        <v>15.458590242301739</v>
      </c>
      <c r="D122" s="2">
        <v>7</v>
      </c>
      <c r="E122" s="2">
        <v>4</v>
      </c>
      <c r="F122" s="2">
        <v>3</v>
      </c>
      <c r="G122" s="2">
        <v>12.458590242301739</v>
      </c>
      <c r="H122" s="10">
        <f>B122/$B$14</f>
        <v>4.604100486128998E-2</v>
      </c>
    </row>
    <row r="123" spans="1:11" x14ac:dyDescent="0.2">
      <c r="A123" s="14" t="s">
        <v>79</v>
      </c>
      <c r="B123" s="2">
        <v>453.30560286247504</v>
      </c>
      <c r="C123" s="2">
        <v>-8.9362619656237712</v>
      </c>
      <c r="D123" s="2">
        <v>4</v>
      </c>
      <c r="E123" s="2">
        <v>3</v>
      </c>
      <c r="F123" s="2">
        <v>1</v>
      </c>
      <c r="G123" s="2">
        <v>-9.9362619656237712</v>
      </c>
      <c r="H123" s="10">
        <f>B123/$B$15</f>
        <v>4.7023402786563799E-2</v>
      </c>
    </row>
    <row r="124" spans="1:11" x14ac:dyDescent="0.2">
      <c r="A124" s="14" t="s">
        <v>80</v>
      </c>
      <c r="B124" s="2">
        <v>453.07559647043843</v>
      </c>
      <c r="C124" s="2">
        <v>-1.2763670658325736</v>
      </c>
      <c r="D124" s="2">
        <v>9</v>
      </c>
      <c r="E124" s="2">
        <v>4</v>
      </c>
      <c r="F124" s="2">
        <v>5</v>
      </c>
      <c r="G124" s="2">
        <v>-6.2763670658325736</v>
      </c>
      <c r="H124" s="10">
        <f>B124/$B$16</f>
        <v>4.8010553827534018E-2</v>
      </c>
    </row>
    <row r="125" spans="1:11" x14ac:dyDescent="0.2">
      <c r="A125" s="15" t="s">
        <v>74</v>
      </c>
      <c r="B125" s="7">
        <v>453</v>
      </c>
      <c r="C125" s="7">
        <f>B125-B124</f>
        <v>-7.5596470438426877E-2</v>
      </c>
      <c r="D125" s="7">
        <v>4</v>
      </c>
      <c r="E125" s="7">
        <v>0</v>
      </c>
      <c r="F125" s="7">
        <f>D125-E125</f>
        <v>4</v>
      </c>
      <c r="G125" s="7">
        <f>C125-F125</f>
        <v>-4.0755964704384269</v>
      </c>
      <c r="H125" s="16">
        <f>B125/$B$17</f>
        <v>4.7941530471474453E-2</v>
      </c>
      <c r="J125" s="38"/>
      <c r="K125" s="38"/>
    </row>
    <row r="126" spans="1:11" x14ac:dyDescent="0.2">
      <c r="A126" s="12" t="s">
        <v>99</v>
      </c>
      <c r="H126" s="10"/>
    </row>
    <row r="127" spans="1:11" x14ac:dyDescent="0.2">
      <c r="A127" s="9" t="s">
        <v>100</v>
      </c>
      <c r="B127" s="2">
        <v>35</v>
      </c>
      <c r="H127" s="10">
        <f>B127/$B$6</f>
        <v>3.6164496796858856E-3</v>
      </c>
      <c r="I127" s="38"/>
    </row>
    <row r="128" spans="1:11" x14ac:dyDescent="0.2">
      <c r="A128" s="14" t="s">
        <v>81</v>
      </c>
      <c r="B128" s="2">
        <v>36.72716341039893</v>
      </c>
      <c r="C128" s="2">
        <f>B128-B127</f>
        <v>1.72716341039893</v>
      </c>
      <c r="D128" s="2">
        <v>0</v>
      </c>
      <c r="E128" s="2">
        <v>0</v>
      </c>
      <c r="F128" s="2">
        <f>D128-E128</f>
        <v>0</v>
      </c>
      <c r="G128" s="2">
        <f>C128-F128</f>
        <v>1.72716341039893</v>
      </c>
      <c r="H128" s="10">
        <f>B128/$B$7</f>
        <v>3.7921696861537356E-3</v>
      </c>
    </row>
    <row r="129" spans="1:12" x14ac:dyDescent="0.2">
      <c r="A129" s="14" t="s">
        <v>82</v>
      </c>
      <c r="B129" s="2">
        <v>43.95049854722032</v>
      </c>
      <c r="C129" s="2">
        <v>7.2702511033129795</v>
      </c>
      <c r="D129" s="2">
        <v>0</v>
      </c>
      <c r="E129" s="2">
        <v>0</v>
      </c>
      <c r="F129" s="2">
        <v>0</v>
      </c>
      <c r="G129" s="2">
        <v>7.2702511033129795</v>
      </c>
      <c r="H129" s="10">
        <f>B129/$B$8</f>
        <v>4.497134815023055E-3</v>
      </c>
    </row>
    <row r="130" spans="1:12" x14ac:dyDescent="0.2">
      <c r="A130" s="14" t="s">
        <v>83</v>
      </c>
      <c r="B130" s="2">
        <v>51.747417868708851</v>
      </c>
      <c r="C130" s="2">
        <v>7.8347741375458781</v>
      </c>
      <c r="D130" s="2">
        <v>0</v>
      </c>
      <c r="E130" s="2">
        <v>0</v>
      </c>
      <c r="F130" s="2">
        <v>0</v>
      </c>
      <c r="G130" s="2">
        <v>7.8347741375458781</v>
      </c>
      <c r="H130" s="10">
        <f>B130/$B$9</f>
        <v>5.2054539652659545E-3</v>
      </c>
    </row>
    <row r="131" spans="1:12" x14ac:dyDescent="0.2">
      <c r="A131" s="14" t="s">
        <v>84</v>
      </c>
      <c r="B131" s="2">
        <v>59.029499674504954</v>
      </c>
      <c r="C131" s="2">
        <v>7.2293155689785422</v>
      </c>
      <c r="D131" s="2">
        <v>0</v>
      </c>
      <c r="E131" s="2">
        <v>0</v>
      </c>
      <c r="F131" s="2">
        <v>0</v>
      </c>
      <c r="G131" s="2">
        <v>7.2293155689785422</v>
      </c>
      <c r="H131" s="10">
        <f>B131/$B$10</f>
        <v>5.9171511301628881E-3</v>
      </c>
    </row>
    <row r="132" spans="1:12" x14ac:dyDescent="0.2">
      <c r="A132" s="14" t="s">
        <v>75</v>
      </c>
      <c r="B132" s="2">
        <v>66.620956597877452</v>
      </c>
      <c r="C132" s="2">
        <v>7.6305353271646155</v>
      </c>
      <c r="D132" s="2">
        <v>1</v>
      </c>
      <c r="E132" s="2">
        <v>0</v>
      </c>
      <c r="F132" s="2">
        <v>1</v>
      </c>
      <c r="G132" s="2">
        <v>6.6305353271646155</v>
      </c>
      <c r="H132" s="10">
        <f>B132/$B$11</f>
        <v>6.6322505323919787E-3</v>
      </c>
    </row>
    <row r="133" spans="1:12" x14ac:dyDescent="0.2">
      <c r="A133" s="14" t="s">
        <v>76</v>
      </c>
      <c r="B133" s="2">
        <v>73.382803065116306</v>
      </c>
      <c r="C133" s="2">
        <v>6.6698790015626912</v>
      </c>
      <c r="D133" s="2">
        <v>0</v>
      </c>
      <c r="E133" s="2">
        <v>0</v>
      </c>
      <c r="F133" s="2">
        <v>0</v>
      </c>
      <c r="G133" s="2">
        <v>6.6698790015626912</v>
      </c>
      <c r="H133" s="10">
        <f>B133/$B$12</f>
        <v>7.3507766267771535E-3</v>
      </c>
    </row>
    <row r="134" spans="1:12" x14ac:dyDescent="0.2">
      <c r="A134" s="14" t="s">
        <v>77</v>
      </c>
      <c r="B134" s="2">
        <v>80.122084473027954</v>
      </c>
      <c r="C134" s="2">
        <v>6.7980876209258554</v>
      </c>
      <c r="D134" s="2">
        <v>2</v>
      </c>
      <c r="E134" s="2">
        <v>0</v>
      </c>
      <c r="F134" s="2">
        <v>2</v>
      </c>
      <c r="G134" s="2">
        <v>4.7980876209258554</v>
      </c>
      <c r="H134" s="10">
        <f>B134/$B$13</f>
        <v>8.0727541030758635E-3</v>
      </c>
      <c r="I134" s="38"/>
    </row>
    <row r="135" spans="1:12" x14ac:dyDescent="0.2">
      <c r="A135" s="14" t="s">
        <v>78</v>
      </c>
      <c r="B135" s="2">
        <v>88.246025124735283</v>
      </c>
      <c r="C135" s="2">
        <v>8.2999048094834649</v>
      </c>
      <c r="D135" s="2">
        <v>1</v>
      </c>
      <c r="E135" s="2">
        <v>0</v>
      </c>
      <c r="F135" s="2">
        <v>1</v>
      </c>
      <c r="G135" s="2">
        <v>7.2999048094834649</v>
      </c>
      <c r="H135" s="10">
        <f>B135/$B$14</f>
        <v>8.7982078888071049E-3</v>
      </c>
    </row>
    <row r="136" spans="1:12" x14ac:dyDescent="0.2">
      <c r="A136" s="14" t="s">
        <v>79</v>
      </c>
      <c r="B136" s="2">
        <v>91.841852786440242</v>
      </c>
      <c r="C136" s="2">
        <v>3.5151351354500093</v>
      </c>
      <c r="D136" s="2">
        <v>0</v>
      </c>
      <c r="E136" s="2">
        <v>0</v>
      </c>
      <c r="F136" s="2">
        <v>0</v>
      </c>
      <c r="G136" s="2">
        <v>3.5151351354500093</v>
      </c>
      <c r="H136" s="10">
        <f>B136/$B$15</f>
        <v>9.5271631521203579E-3</v>
      </c>
    </row>
    <row r="137" spans="1:12" x14ac:dyDescent="0.2">
      <c r="A137" s="14" t="s">
        <v>80</v>
      </c>
      <c r="B137" s="2">
        <v>96.820272740512138</v>
      </c>
      <c r="C137" s="2">
        <v>4.7600325788942257</v>
      </c>
      <c r="D137" s="2">
        <v>1</v>
      </c>
      <c r="E137" s="2">
        <v>0</v>
      </c>
      <c r="F137" s="2">
        <v>1</v>
      </c>
      <c r="G137" s="2">
        <v>3.7600325788942257</v>
      </c>
      <c r="H137" s="10">
        <f>B137/$B$16</f>
        <v>1.0259645304706173E-2</v>
      </c>
    </row>
    <row r="138" spans="1:12" ht="12" thickBot="1" x14ac:dyDescent="0.25">
      <c r="A138" s="11" t="s">
        <v>74</v>
      </c>
      <c r="B138" s="5">
        <v>104</v>
      </c>
      <c r="C138" s="5">
        <f>B138-B137</f>
        <v>7.1797272594878621</v>
      </c>
      <c r="D138" s="5">
        <v>2</v>
      </c>
      <c r="E138" s="5">
        <v>0</v>
      </c>
      <c r="F138" s="5">
        <f>D138-E138</f>
        <v>2</v>
      </c>
      <c r="G138" s="5">
        <f>C138-F138</f>
        <v>5.1797272594878621</v>
      </c>
      <c r="H138" s="8">
        <f>B138/$B$17</f>
        <v>1.1006444081751309E-2</v>
      </c>
      <c r="I138" s="39"/>
      <c r="J138" s="38"/>
      <c r="L138" s="38"/>
    </row>
  </sheetData>
  <mergeCells count="1">
    <mergeCell ref="A1:H2"/>
  </mergeCells>
  <phoneticPr fontId="0" type="noConversion"/>
  <pageMargins left="0.75" right="0.75" top="1" bottom="1" header="0.5" footer="0.5"/>
  <pageSetup orientation="portrait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8"/>
  <sheetViews>
    <sheetView workbookViewId="0">
      <selection activeCell="L1" sqref="L1:L65536"/>
    </sheetView>
  </sheetViews>
  <sheetFormatPr defaultRowHeight="11.25" x14ac:dyDescent="0.2"/>
  <cols>
    <col min="1" max="1" width="25.7109375" style="2" customWidth="1"/>
    <col min="2" max="3" width="9.7109375" style="2" customWidth="1"/>
    <col min="4" max="5" width="8.42578125" style="2" customWidth="1"/>
    <col min="6" max="7" width="9.7109375" style="2" customWidth="1"/>
    <col min="8" max="8" width="7.7109375" style="6" customWidth="1"/>
    <col min="9" max="16384" width="9.140625" style="2"/>
  </cols>
  <sheetData>
    <row r="1" spans="1:8" ht="12.75" customHeight="1" x14ac:dyDescent="0.2">
      <c r="A1" s="40" t="s">
        <v>87</v>
      </c>
      <c r="B1" s="41"/>
      <c r="C1" s="41"/>
      <c r="D1" s="41"/>
      <c r="E1" s="41"/>
      <c r="F1" s="41"/>
      <c r="G1" s="41"/>
      <c r="H1" s="42"/>
    </row>
    <row r="2" spans="1:8" ht="12.75" customHeight="1" thickBot="1" x14ac:dyDescent="0.25">
      <c r="A2" s="43"/>
      <c r="B2" s="44"/>
      <c r="C2" s="44"/>
      <c r="D2" s="44"/>
      <c r="E2" s="44"/>
      <c r="F2" s="44"/>
      <c r="G2" s="44"/>
      <c r="H2" s="45"/>
    </row>
    <row r="3" spans="1:8" x14ac:dyDescent="0.2">
      <c r="A3" s="9" t="s">
        <v>30</v>
      </c>
      <c r="C3" s="1" t="s">
        <v>62</v>
      </c>
      <c r="D3" s="3"/>
      <c r="E3" s="3"/>
      <c r="F3" s="1" t="s">
        <v>66</v>
      </c>
      <c r="G3" s="3" t="s">
        <v>68</v>
      </c>
      <c r="H3" s="19" t="s">
        <v>71</v>
      </c>
    </row>
    <row r="4" spans="1:8" ht="12" thickBot="1" x14ac:dyDescent="0.25">
      <c r="A4" s="18" t="s">
        <v>88</v>
      </c>
      <c r="B4" s="5" t="s">
        <v>64</v>
      </c>
      <c r="C4" s="4" t="s">
        <v>63</v>
      </c>
      <c r="D4" s="4" t="s">
        <v>65</v>
      </c>
      <c r="E4" s="4" t="s">
        <v>70</v>
      </c>
      <c r="F4" s="4" t="s">
        <v>67</v>
      </c>
      <c r="G4" s="5" t="s">
        <v>69</v>
      </c>
      <c r="H4" s="20" t="s">
        <v>72</v>
      </c>
    </row>
    <row r="5" spans="1:8" x14ac:dyDescent="0.2">
      <c r="A5" s="12" t="s">
        <v>2</v>
      </c>
      <c r="H5" s="10"/>
    </row>
    <row r="6" spans="1:8" x14ac:dyDescent="0.2">
      <c r="A6" s="13" t="s">
        <v>73</v>
      </c>
      <c r="B6" s="2">
        <f t="shared" ref="B6:B17" si="0">B32+B45+B60+B73+B86+B99+B114+B127</f>
        <v>9956</v>
      </c>
      <c r="H6" s="10"/>
    </row>
    <row r="7" spans="1:8" x14ac:dyDescent="0.2">
      <c r="A7" s="14" t="s">
        <v>81</v>
      </c>
      <c r="B7" s="2">
        <f t="shared" si="0"/>
        <v>10077.999999999998</v>
      </c>
      <c r="C7" s="2">
        <f t="shared" ref="C7:G17" si="1">C33+C46+C61+C74+C87+C100+C115+C128</f>
        <v>121.99999999999852</v>
      </c>
      <c r="D7" s="2">
        <f t="shared" si="1"/>
        <v>37</v>
      </c>
      <c r="E7" s="2">
        <f t="shared" si="1"/>
        <v>5</v>
      </c>
      <c r="F7" s="2">
        <f t="shared" si="1"/>
        <v>32</v>
      </c>
      <c r="G7" s="2">
        <f t="shared" si="1"/>
        <v>89.999999999998522</v>
      </c>
      <c r="H7" s="10"/>
    </row>
    <row r="8" spans="1:8" x14ac:dyDescent="0.2">
      <c r="A8" s="14" t="s">
        <v>82</v>
      </c>
      <c r="B8" s="2">
        <f t="shared" si="0"/>
        <v>10246.000000000002</v>
      </c>
      <c r="C8" s="2">
        <f t="shared" si="1"/>
        <v>150.00000000000307</v>
      </c>
      <c r="D8" s="2">
        <f t="shared" si="1"/>
        <v>148</v>
      </c>
      <c r="E8" s="2">
        <f t="shared" si="1"/>
        <v>30</v>
      </c>
      <c r="F8" s="2">
        <f t="shared" si="1"/>
        <v>118</v>
      </c>
      <c r="G8" s="2">
        <f t="shared" si="1"/>
        <v>32.000000000003062</v>
      </c>
      <c r="H8" s="10"/>
    </row>
    <row r="9" spans="1:8" x14ac:dyDescent="0.2">
      <c r="A9" s="14" t="s">
        <v>83</v>
      </c>
      <c r="B9" s="2">
        <f t="shared" si="0"/>
        <v>10497.999999999998</v>
      </c>
      <c r="C9" s="2">
        <f t="shared" si="1"/>
        <v>249.99999999999812</v>
      </c>
      <c r="D9" s="2">
        <f t="shared" si="1"/>
        <v>147</v>
      </c>
      <c r="E9" s="2">
        <f t="shared" si="1"/>
        <v>32</v>
      </c>
      <c r="F9" s="2">
        <f t="shared" si="1"/>
        <v>115</v>
      </c>
      <c r="G9" s="2">
        <f t="shared" si="1"/>
        <v>134.99999999999812</v>
      </c>
      <c r="H9" s="10"/>
    </row>
    <row r="10" spans="1:8" x14ac:dyDescent="0.2">
      <c r="A10" s="14" t="s">
        <v>84</v>
      </c>
      <c r="B10" s="2">
        <f t="shared" si="0"/>
        <v>11039</v>
      </c>
      <c r="C10" s="2">
        <f t="shared" si="1"/>
        <v>550.00000000000034</v>
      </c>
      <c r="D10" s="2">
        <f t="shared" si="1"/>
        <v>155</v>
      </c>
      <c r="E10" s="2">
        <f t="shared" si="1"/>
        <v>25</v>
      </c>
      <c r="F10" s="2">
        <f t="shared" si="1"/>
        <v>130</v>
      </c>
      <c r="G10" s="2">
        <f t="shared" si="1"/>
        <v>420.00000000000034</v>
      </c>
      <c r="H10" s="10"/>
    </row>
    <row r="11" spans="1:8" x14ac:dyDescent="0.2">
      <c r="A11" s="14" t="s">
        <v>75</v>
      </c>
      <c r="B11" s="2">
        <f t="shared" si="0"/>
        <v>11432</v>
      </c>
      <c r="C11" s="2">
        <f t="shared" si="1"/>
        <v>399.99999999999966</v>
      </c>
      <c r="D11" s="2">
        <f t="shared" si="1"/>
        <v>127</v>
      </c>
      <c r="E11" s="2">
        <f t="shared" si="1"/>
        <v>36</v>
      </c>
      <c r="F11" s="2">
        <f t="shared" si="1"/>
        <v>91</v>
      </c>
      <c r="G11" s="2">
        <f t="shared" si="1"/>
        <v>308.99999999999966</v>
      </c>
      <c r="H11" s="10"/>
    </row>
    <row r="12" spans="1:8" x14ac:dyDescent="0.2">
      <c r="A12" s="14" t="s">
        <v>76</v>
      </c>
      <c r="B12" s="2">
        <f t="shared" si="0"/>
        <v>11400</v>
      </c>
      <c r="C12" s="2">
        <f t="shared" si="1"/>
        <v>-49.999999999999758</v>
      </c>
      <c r="D12" s="2">
        <f t="shared" si="1"/>
        <v>122</v>
      </c>
      <c r="E12" s="2">
        <f t="shared" si="1"/>
        <v>20</v>
      </c>
      <c r="F12" s="2">
        <f t="shared" si="1"/>
        <v>102</v>
      </c>
      <c r="G12" s="2">
        <f t="shared" si="1"/>
        <v>-151.99999999999977</v>
      </c>
      <c r="H12" s="10"/>
    </row>
    <row r="13" spans="1:8" x14ac:dyDescent="0.2">
      <c r="A13" s="14" t="s">
        <v>77</v>
      </c>
      <c r="B13" s="2">
        <f t="shared" si="0"/>
        <v>11696</v>
      </c>
      <c r="C13" s="2">
        <f t="shared" si="1"/>
        <v>300.00000000000125</v>
      </c>
      <c r="D13" s="2">
        <f t="shared" si="1"/>
        <v>126</v>
      </c>
      <c r="E13" s="2">
        <f t="shared" si="1"/>
        <v>41</v>
      </c>
      <c r="F13" s="2">
        <f t="shared" si="1"/>
        <v>85</v>
      </c>
      <c r="G13" s="2">
        <f t="shared" si="1"/>
        <v>215.00000000000122</v>
      </c>
      <c r="H13" s="10"/>
    </row>
    <row r="14" spans="1:8" x14ac:dyDescent="0.2">
      <c r="A14" s="14" t="s">
        <v>78</v>
      </c>
      <c r="B14" s="2">
        <f t="shared" si="0"/>
        <v>11875</v>
      </c>
      <c r="C14" s="2">
        <f t="shared" si="1"/>
        <v>150.00000000000102</v>
      </c>
      <c r="D14" s="2">
        <f t="shared" si="1"/>
        <v>127</v>
      </c>
      <c r="E14" s="2">
        <f t="shared" si="1"/>
        <v>41</v>
      </c>
      <c r="F14" s="2">
        <f t="shared" si="1"/>
        <v>86</v>
      </c>
      <c r="G14" s="2">
        <f t="shared" si="1"/>
        <v>64.000000000000995</v>
      </c>
      <c r="H14" s="10"/>
    </row>
    <row r="15" spans="1:8" x14ac:dyDescent="0.2">
      <c r="A15" s="14" t="s">
        <v>79</v>
      </c>
      <c r="B15" s="2">
        <f t="shared" si="0"/>
        <v>12107.000000000004</v>
      </c>
      <c r="C15" s="2">
        <f t="shared" si="1"/>
        <v>249.99999999999926</v>
      </c>
      <c r="D15" s="2">
        <f t="shared" si="1"/>
        <v>126</v>
      </c>
      <c r="E15" s="2">
        <f t="shared" si="1"/>
        <v>44</v>
      </c>
      <c r="F15" s="2">
        <f t="shared" si="1"/>
        <v>82</v>
      </c>
      <c r="G15" s="2">
        <f t="shared" si="1"/>
        <v>167.99999999999923</v>
      </c>
      <c r="H15" s="10"/>
    </row>
    <row r="16" spans="1:8" x14ac:dyDescent="0.2">
      <c r="A16" s="14" t="s">
        <v>80</v>
      </c>
      <c r="B16" s="2">
        <f t="shared" si="0"/>
        <v>12604.000000000004</v>
      </c>
      <c r="C16" s="2">
        <f t="shared" si="1"/>
        <v>500.00000000000102</v>
      </c>
      <c r="D16" s="2">
        <f t="shared" si="1"/>
        <v>130</v>
      </c>
      <c r="E16" s="2">
        <f t="shared" si="1"/>
        <v>36</v>
      </c>
      <c r="F16" s="2">
        <f t="shared" si="1"/>
        <v>94</v>
      </c>
      <c r="G16" s="2">
        <f t="shared" si="1"/>
        <v>406.00000000000102</v>
      </c>
      <c r="H16" s="10"/>
    </row>
    <row r="17" spans="1:11" x14ac:dyDescent="0.2">
      <c r="A17" s="15" t="s">
        <v>74</v>
      </c>
      <c r="B17" s="7">
        <f t="shared" si="0"/>
        <v>12852.969691893622</v>
      </c>
      <c r="C17" s="7">
        <f t="shared" si="1"/>
        <v>248.96969189362096</v>
      </c>
      <c r="D17" s="7">
        <f t="shared" si="1"/>
        <v>81</v>
      </c>
      <c r="E17" s="7">
        <f t="shared" si="1"/>
        <v>31</v>
      </c>
      <c r="F17" s="7">
        <f t="shared" si="1"/>
        <v>50</v>
      </c>
      <c r="G17" s="7">
        <f t="shared" si="1"/>
        <v>198.96969189362093</v>
      </c>
      <c r="H17" s="16"/>
    </row>
    <row r="18" spans="1:11" x14ac:dyDescent="0.2">
      <c r="A18" s="12" t="s">
        <v>3</v>
      </c>
      <c r="H18" s="10"/>
    </row>
    <row r="19" spans="1:11" x14ac:dyDescent="0.2">
      <c r="A19" s="13" t="s">
        <v>73</v>
      </c>
      <c r="B19" s="2">
        <f t="shared" ref="B19:B30" si="2">B32+B45+B60+B73</f>
        <v>1126</v>
      </c>
      <c r="H19" s="10">
        <f>B19/$B$6</f>
        <v>0.11309762957010848</v>
      </c>
      <c r="K19" s="6"/>
    </row>
    <row r="20" spans="1:11" x14ac:dyDescent="0.2">
      <c r="A20" s="14" t="s">
        <v>81</v>
      </c>
      <c r="B20" s="2">
        <f t="shared" si="2"/>
        <v>1159.9753355229418</v>
      </c>
      <c r="C20" s="2">
        <f>B20-B19</f>
        <v>33.975335522941805</v>
      </c>
      <c r="D20" s="2">
        <f t="shared" ref="D20:E30" si="3">D33+D46+D61+D74</f>
        <v>5</v>
      </c>
      <c r="E20" s="2">
        <f t="shared" si="3"/>
        <v>1</v>
      </c>
      <c r="F20" s="2">
        <f>D20-E20</f>
        <v>4</v>
      </c>
      <c r="G20" s="2">
        <f>C20-F20</f>
        <v>29.975335522941805</v>
      </c>
      <c r="H20" s="10">
        <f>B20/$B$7</f>
        <v>0.11509975545970848</v>
      </c>
    </row>
    <row r="21" spans="1:11" x14ac:dyDescent="0.2">
      <c r="A21" s="14" t="s">
        <v>82</v>
      </c>
      <c r="B21" s="2">
        <f t="shared" si="2"/>
        <v>1258.4874144702621</v>
      </c>
      <c r="C21" s="2">
        <f t="shared" ref="C21:C30" si="4">B21-B20</f>
        <v>98.512078947320333</v>
      </c>
      <c r="D21" s="2">
        <f t="shared" si="3"/>
        <v>33</v>
      </c>
      <c r="E21" s="2">
        <f t="shared" si="3"/>
        <v>0</v>
      </c>
      <c r="F21" s="2">
        <f t="shared" ref="F21:F30" si="5">D21-E21</f>
        <v>33</v>
      </c>
      <c r="G21" s="2">
        <f t="shared" ref="G21:G30" si="6">C21-F21</f>
        <v>65.512078947320333</v>
      </c>
      <c r="H21" s="10">
        <f>B21/$B$8</f>
        <v>0.12282719251124946</v>
      </c>
    </row>
    <row r="22" spans="1:11" x14ac:dyDescent="0.2">
      <c r="A22" s="14" t="s">
        <v>83</v>
      </c>
      <c r="B22" s="2">
        <f t="shared" si="2"/>
        <v>1366.1315782949787</v>
      </c>
      <c r="C22" s="2">
        <f t="shared" si="4"/>
        <v>107.64416382471654</v>
      </c>
      <c r="D22" s="2">
        <f t="shared" si="3"/>
        <v>41</v>
      </c>
      <c r="E22" s="2">
        <f t="shared" si="3"/>
        <v>2</v>
      </c>
      <c r="F22" s="2">
        <f t="shared" si="5"/>
        <v>39</v>
      </c>
      <c r="G22" s="2">
        <f t="shared" si="6"/>
        <v>68.644163824716543</v>
      </c>
      <c r="H22" s="10">
        <f>B22/$B$9</f>
        <v>0.13013255651504849</v>
      </c>
    </row>
    <row r="23" spans="1:11" x14ac:dyDescent="0.2">
      <c r="A23" s="14" t="s">
        <v>84</v>
      </c>
      <c r="B23" s="2">
        <f t="shared" si="2"/>
        <v>1512.889526136523</v>
      </c>
      <c r="C23" s="2">
        <f t="shared" si="4"/>
        <v>146.75794784154436</v>
      </c>
      <c r="D23" s="2">
        <f t="shared" si="3"/>
        <v>46</v>
      </c>
      <c r="E23" s="2">
        <f t="shared" si="3"/>
        <v>2</v>
      </c>
      <c r="F23" s="2">
        <f t="shared" si="5"/>
        <v>44</v>
      </c>
      <c r="G23" s="2">
        <f t="shared" si="6"/>
        <v>102.75794784154436</v>
      </c>
      <c r="H23" s="10">
        <f>B23/$B$10</f>
        <v>0.13704950866351329</v>
      </c>
    </row>
    <row r="24" spans="1:11" x14ac:dyDescent="0.2">
      <c r="A24" s="14" t="s">
        <v>75</v>
      </c>
      <c r="B24" s="2">
        <f t="shared" si="2"/>
        <v>1641.729210375182</v>
      </c>
      <c r="C24" s="2">
        <f t="shared" si="4"/>
        <v>128.83968423865895</v>
      </c>
      <c r="D24" s="2">
        <f t="shared" si="3"/>
        <v>46</v>
      </c>
      <c r="E24" s="2">
        <f t="shared" si="3"/>
        <v>1</v>
      </c>
      <c r="F24" s="2">
        <f t="shared" si="5"/>
        <v>45</v>
      </c>
      <c r="G24" s="2">
        <f t="shared" si="6"/>
        <v>83.839684238658947</v>
      </c>
      <c r="H24" s="10">
        <f>B24/$B$11</f>
        <v>0.14360822344079618</v>
      </c>
    </row>
    <row r="25" spans="1:11" x14ac:dyDescent="0.2">
      <c r="A25" s="14" t="s">
        <v>76</v>
      </c>
      <c r="B25" s="2">
        <f t="shared" si="2"/>
        <v>1708.1284469454054</v>
      </c>
      <c r="C25" s="2">
        <f t="shared" si="4"/>
        <v>66.399236570223366</v>
      </c>
      <c r="D25" s="2">
        <f t="shared" si="3"/>
        <v>40</v>
      </c>
      <c r="E25" s="2">
        <f t="shared" si="3"/>
        <v>0</v>
      </c>
      <c r="F25" s="2">
        <f t="shared" si="5"/>
        <v>40</v>
      </c>
      <c r="G25" s="2">
        <f t="shared" si="6"/>
        <v>26.399236570223366</v>
      </c>
      <c r="H25" s="10">
        <f>B25/$B$12</f>
        <v>0.14983582867942152</v>
      </c>
    </row>
    <row r="26" spans="1:11" x14ac:dyDescent="0.2">
      <c r="A26" s="14" t="s">
        <v>77</v>
      </c>
      <c r="B26" s="2">
        <f t="shared" si="2"/>
        <v>1821.7313060200638</v>
      </c>
      <c r="C26" s="2">
        <f t="shared" si="4"/>
        <v>113.60285907465845</v>
      </c>
      <c r="D26" s="2">
        <f t="shared" si="3"/>
        <v>45</v>
      </c>
      <c r="E26" s="2">
        <f t="shared" si="3"/>
        <v>3</v>
      </c>
      <c r="F26" s="2">
        <f t="shared" si="5"/>
        <v>42</v>
      </c>
      <c r="G26" s="2">
        <f t="shared" si="6"/>
        <v>71.602859074658454</v>
      </c>
      <c r="H26" s="10">
        <f>B26/$B$13</f>
        <v>0.15575678061047057</v>
      </c>
    </row>
    <row r="27" spans="1:11" x14ac:dyDescent="0.2">
      <c r="A27" s="14" t="s">
        <v>78</v>
      </c>
      <c r="B27" s="2">
        <f t="shared" si="2"/>
        <v>1916.5440699933931</v>
      </c>
      <c r="C27" s="2">
        <f t="shared" si="4"/>
        <v>94.812763973329311</v>
      </c>
      <c r="D27" s="2">
        <f t="shared" si="3"/>
        <v>45</v>
      </c>
      <c r="E27" s="2">
        <f t="shared" si="3"/>
        <v>0</v>
      </c>
      <c r="F27" s="2">
        <f t="shared" si="5"/>
        <v>45</v>
      </c>
      <c r="G27" s="2">
        <f t="shared" si="6"/>
        <v>49.812763973329311</v>
      </c>
      <c r="H27" s="10">
        <f>B27/$B$14</f>
        <v>0.16139318484154888</v>
      </c>
    </row>
    <row r="28" spans="1:11" x14ac:dyDescent="0.2">
      <c r="A28" s="14" t="s">
        <v>79</v>
      </c>
      <c r="B28" s="2">
        <f t="shared" si="2"/>
        <v>2019.0247284496324</v>
      </c>
      <c r="C28" s="2">
        <f t="shared" si="4"/>
        <v>102.48065845623933</v>
      </c>
      <c r="D28" s="2">
        <f t="shared" si="3"/>
        <v>54</v>
      </c>
      <c r="E28" s="2">
        <f t="shared" si="3"/>
        <v>2</v>
      </c>
      <c r="F28" s="2">
        <f t="shared" si="5"/>
        <v>52</v>
      </c>
      <c r="G28" s="2">
        <f t="shared" si="6"/>
        <v>50.480658456239325</v>
      </c>
      <c r="H28" s="10">
        <f>B28/$B$15</f>
        <v>0.16676507214418368</v>
      </c>
    </row>
    <row r="29" spans="1:11" x14ac:dyDescent="0.2">
      <c r="A29" s="14" t="s">
        <v>80</v>
      </c>
      <c r="B29" s="2">
        <f t="shared" si="2"/>
        <v>2166.5095799662836</v>
      </c>
      <c r="C29" s="2">
        <f t="shared" si="4"/>
        <v>147.48485151665113</v>
      </c>
      <c r="D29" s="2">
        <f t="shared" si="3"/>
        <v>44</v>
      </c>
      <c r="E29" s="2">
        <f t="shared" si="3"/>
        <v>1</v>
      </c>
      <c r="F29" s="2">
        <f t="shared" si="5"/>
        <v>43</v>
      </c>
      <c r="G29" s="2">
        <f t="shared" si="6"/>
        <v>104.48485151665113</v>
      </c>
      <c r="H29" s="10">
        <f>B29/$B$16</f>
        <v>0.17189063630325951</v>
      </c>
    </row>
    <row r="30" spans="1:11" x14ac:dyDescent="0.2">
      <c r="A30" s="15" t="s">
        <v>74</v>
      </c>
      <c r="B30" s="7">
        <f t="shared" si="2"/>
        <v>2244.9696918936229</v>
      </c>
      <c r="C30" s="7">
        <f t="shared" si="4"/>
        <v>78.460111927339312</v>
      </c>
      <c r="D30" s="7">
        <f t="shared" si="3"/>
        <v>28</v>
      </c>
      <c r="E30" s="7">
        <f t="shared" si="3"/>
        <v>2</v>
      </c>
      <c r="F30" s="7">
        <f t="shared" si="5"/>
        <v>26</v>
      </c>
      <c r="G30" s="7">
        <f t="shared" si="6"/>
        <v>52.460111927339312</v>
      </c>
      <c r="H30" s="16">
        <f>B30/$B$17</f>
        <v>0.17466544664067224</v>
      </c>
      <c r="I30" s="38"/>
      <c r="K30" s="39"/>
    </row>
    <row r="31" spans="1:11" x14ac:dyDescent="0.2">
      <c r="A31" s="12" t="s">
        <v>4</v>
      </c>
      <c r="H31" s="10"/>
    </row>
    <row r="32" spans="1:11" x14ac:dyDescent="0.2">
      <c r="A32" s="13" t="s">
        <v>73</v>
      </c>
      <c r="B32" s="2">
        <v>1063</v>
      </c>
      <c r="H32" s="10">
        <f>B32/$B$6</f>
        <v>0.10676978706307755</v>
      </c>
    </row>
    <row r="33" spans="1:8" x14ac:dyDescent="0.2">
      <c r="A33" s="14" t="s">
        <v>81</v>
      </c>
      <c r="B33" s="2">
        <v>1095.743225721212</v>
      </c>
      <c r="C33" s="2">
        <f>B33-B32</f>
        <v>32.743225721211957</v>
      </c>
      <c r="D33" s="2">
        <v>5</v>
      </c>
      <c r="E33" s="2">
        <v>1</v>
      </c>
      <c r="F33" s="2">
        <f>D33-E33</f>
        <v>4</v>
      </c>
      <c r="G33" s="2">
        <f>C33-F33</f>
        <v>28.743225721211957</v>
      </c>
      <c r="H33" s="10">
        <f>B33/$B$7</f>
        <v>0.10872625776158089</v>
      </c>
    </row>
    <row r="34" spans="1:8" x14ac:dyDescent="0.2">
      <c r="A34" s="14" t="s">
        <v>82</v>
      </c>
      <c r="B34" s="2">
        <v>1191.3790939797777</v>
      </c>
      <c r="C34" s="2">
        <v>93.709000521045255</v>
      </c>
      <c r="D34" s="2">
        <v>33</v>
      </c>
      <c r="E34" s="2">
        <v>0</v>
      </c>
      <c r="F34" s="2">
        <v>33</v>
      </c>
      <c r="G34" s="2">
        <v>60.709000521045255</v>
      </c>
      <c r="H34" s="10">
        <f>B34/$B$8</f>
        <v>0.11627748330858652</v>
      </c>
    </row>
    <row r="35" spans="1:8" x14ac:dyDescent="0.2">
      <c r="A35" s="14" t="s">
        <v>83</v>
      </c>
      <c r="B35" s="2">
        <v>1295.6239026258038</v>
      </c>
      <c r="C35" s="2">
        <v>104.02653123377218</v>
      </c>
      <c r="D35" s="2">
        <v>41</v>
      </c>
      <c r="E35" s="2">
        <v>2</v>
      </c>
      <c r="F35" s="2">
        <v>39</v>
      </c>
      <c r="G35" s="2">
        <v>65.026531233772175</v>
      </c>
      <c r="H35" s="10">
        <f>B35/$B$9</f>
        <v>0.12341626049016993</v>
      </c>
    </row>
    <row r="36" spans="1:8" x14ac:dyDescent="0.2">
      <c r="A36" s="14" t="s">
        <v>84</v>
      </c>
      <c r="B36" s="2">
        <v>1437.0071558496352</v>
      </c>
      <c r="C36" s="2">
        <v>142.56835101486718</v>
      </c>
      <c r="D36" s="2">
        <v>44</v>
      </c>
      <c r="E36" s="2">
        <v>2</v>
      </c>
      <c r="F36" s="2">
        <v>42</v>
      </c>
      <c r="G36" s="2">
        <v>100.56835101486718</v>
      </c>
      <c r="H36" s="10">
        <f>B36/$B$10</f>
        <v>0.13017548291055667</v>
      </c>
    </row>
    <row r="37" spans="1:8" x14ac:dyDescent="0.2">
      <c r="A37" s="14" t="s">
        <v>75</v>
      </c>
      <c r="B37" s="2">
        <v>1561.4355698909931</v>
      </c>
      <c r="C37" s="2">
        <v>125.45500719488041</v>
      </c>
      <c r="D37" s="2">
        <v>43</v>
      </c>
      <c r="E37" s="2">
        <v>1</v>
      </c>
      <c r="F37" s="2">
        <v>42</v>
      </c>
      <c r="G37" s="2">
        <v>83.455007194880409</v>
      </c>
      <c r="H37" s="10">
        <f>B37/$B$11</f>
        <v>0.13658463697436959</v>
      </c>
    </row>
    <row r="38" spans="1:8" x14ac:dyDescent="0.2">
      <c r="A38" s="14" t="s">
        <v>76</v>
      </c>
      <c r="B38" s="2">
        <v>1626.4406437567591</v>
      </c>
      <c r="C38" s="2">
        <v>62.546550400227261</v>
      </c>
      <c r="D38" s="2">
        <v>39</v>
      </c>
      <c r="E38" s="2">
        <v>0</v>
      </c>
      <c r="F38" s="2">
        <v>39</v>
      </c>
      <c r="G38" s="2">
        <v>23.546550400227261</v>
      </c>
      <c r="H38" s="10">
        <f>B38/$B$12</f>
        <v>0.14267023190848763</v>
      </c>
    </row>
    <row r="39" spans="1:8" x14ac:dyDescent="0.2">
      <c r="A39" s="14" t="s">
        <v>77</v>
      </c>
      <c r="B39" s="2">
        <v>1736.3433205749466</v>
      </c>
      <c r="C39" s="2">
        <v>110.49650148322689</v>
      </c>
      <c r="D39" s="2">
        <v>45</v>
      </c>
      <c r="E39" s="2">
        <v>3</v>
      </c>
      <c r="F39" s="2">
        <v>42</v>
      </c>
      <c r="G39" s="2">
        <v>68.496501483226893</v>
      </c>
      <c r="H39" s="10">
        <f>B39/$B$13</f>
        <v>0.14845616625982785</v>
      </c>
    </row>
    <row r="40" spans="1:8" x14ac:dyDescent="0.2">
      <c r="A40" s="14" t="s">
        <v>78</v>
      </c>
      <c r="B40" s="2">
        <v>1828.3229934530068</v>
      </c>
      <c r="C40" s="2">
        <v>87.53674717417266</v>
      </c>
      <c r="D40" s="2">
        <v>43</v>
      </c>
      <c r="E40" s="2">
        <v>0</v>
      </c>
      <c r="F40" s="2">
        <v>43</v>
      </c>
      <c r="G40" s="2">
        <v>44.53674717417266</v>
      </c>
      <c r="H40" s="10">
        <f>B40/$B$14</f>
        <v>0.15396404155393742</v>
      </c>
    </row>
    <row r="41" spans="1:8" x14ac:dyDescent="0.2">
      <c r="A41" s="14" t="s">
        <v>79</v>
      </c>
      <c r="B41" s="2">
        <v>1927.597018724058</v>
      </c>
      <c r="C41" s="2">
        <v>102.00863228734465</v>
      </c>
      <c r="D41" s="2">
        <v>52</v>
      </c>
      <c r="E41" s="2">
        <v>2</v>
      </c>
      <c r="F41" s="2">
        <v>50</v>
      </c>
      <c r="G41" s="2">
        <v>52.008632287344653</v>
      </c>
      <c r="H41" s="10">
        <f>B41/$B$15</f>
        <v>0.15921343179351263</v>
      </c>
    </row>
    <row r="42" spans="1:8" x14ac:dyDescent="0.2">
      <c r="A42" s="14" t="s">
        <v>80</v>
      </c>
      <c r="B42" s="2">
        <v>2069.8555486028076</v>
      </c>
      <c r="C42" s="2">
        <v>142.71613543776812</v>
      </c>
      <c r="D42" s="2">
        <v>44</v>
      </c>
      <c r="E42" s="2">
        <v>1</v>
      </c>
      <c r="F42" s="2">
        <v>43</v>
      </c>
      <c r="G42" s="2">
        <v>99.716135437768116</v>
      </c>
      <c r="H42" s="10">
        <f>B42/$B$16</f>
        <v>0.1642221158840691</v>
      </c>
    </row>
    <row r="43" spans="1:8" x14ac:dyDescent="0.2">
      <c r="A43" s="15" t="s">
        <v>74</v>
      </c>
      <c r="B43" s="7">
        <v>2149</v>
      </c>
      <c r="C43" s="7">
        <f>B43-B42</f>
        <v>79.14445139719237</v>
      </c>
      <c r="D43" s="7">
        <v>28</v>
      </c>
      <c r="E43" s="7">
        <v>2</v>
      </c>
      <c r="F43" s="7">
        <f>D43-E43</f>
        <v>26</v>
      </c>
      <c r="G43" s="7">
        <f>C43-F43</f>
        <v>53.14445139719237</v>
      </c>
      <c r="H43" s="16">
        <f>B43/$B$17</f>
        <v>0.1671987137225863</v>
      </c>
    </row>
    <row r="44" spans="1:8" x14ac:dyDescent="0.2">
      <c r="A44" s="12" t="s">
        <v>92</v>
      </c>
      <c r="H44" s="10"/>
    </row>
    <row r="45" spans="1:8" x14ac:dyDescent="0.2">
      <c r="A45" s="9" t="s">
        <v>93</v>
      </c>
      <c r="B45" s="2">
        <v>4</v>
      </c>
      <c r="H45" s="10">
        <f>B45/$B$6</f>
        <v>4.017677782241864E-4</v>
      </c>
    </row>
    <row r="46" spans="1:8" x14ac:dyDescent="0.2">
      <c r="A46" s="14" t="s">
        <v>81</v>
      </c>
      <c r="B46" s="2">
        <v>4.169753861907358</v>
      </c>
      <c r="C46" s="2">
        <f>B46-B45</f>
        <v>0.16975386190735797</v>
      </c>
      <c r="D46" s="2">
        <v>0</v>
      </c>
      <c r="E46" s="2">
        <v>0</v>
      </c>
      <c r="F46" s="2">
        <f>D46-E46</f>
        <v>0</v>
      </c>
      <c r="G46" s="2">
        <f>C46-F46</f>
        <v>0.16975386190735797</v>
      </c>
      <c r="H46" s="10">
        <f>B46/$B$7</f>
        <v>4.1374815061593159E-4</v>
      </c>
    </row>
    <row r="47" spans="1:8" x14ac:dyDescent="0.2">
      <c r="A47" s="14" t="s">
        <v>82</v>
      </c>
      <c r="B47" s="2">
        <v>4.7130348675517677</v>
      </c>
      <c r="C47" s="2">
        <v>0.53601849747962138</v>
      </c>
      <c r="D47" s="2">
        <v>0</v>
      </c>
      <c r="E47" s="2">
        <v>0</v>
      </c>
      <c r="F47" s="2">
        <v>0</v>
      </c>
      <c r="G47" s="2">
        <v>0.53601849747962138</v>
      </c>
      <c r="H47" s="10">
        <f>B47/$B$8</f>
        <v>4.599877871902954E-4</v>
      </c>
    </row>
    <row r="48" spans="1:8" x14ac:dyDescent="0.2">
      <c r="A48" s="14" t="s">
        <v>83</v>
      </c>
      <c r="B48" s="2">
        <v>5.2878616245396266</v>
      </c>
      <c r="C48" s="2">
        <v>0.57399420946350865</v>
      </c>
      <c r="D48" s="2">
        <v>0</v>
      </c>
      <c r="E48" s="2">
        <v>0</v>
      </c>
      <c r="F48" s="2">
        <v>0</v>
      </c>
      <c r="G48" s="2">
        <v>0.57399420946350865</v>
      </c>
      <c r="H48" s="10">
        <f>B48/$B$9</f>
        <v>5.0370181220609899E-4</v>
      </c>
    </row>
    <row r="49" spans="1:8" x14ac:dyDescent="0.2">
      <c r="A49" s="14" t="s">
        <v>84</v>
      </c>
      <c r="B49" s="2">
        <v>6.0172667063809149</v>
      </c>
      <c r="C49" s="2">
        <v>0.7343936863489704</v>
      </c>
      <c r="D49" s="2">
        <v>0</v>
      </c>
      <c r="E49" s="2">
        <v>0</v>
      </c>
      <c r="F49" s="2">
        <v>0</v>
      </c>
      <c r="G49" s="2">
        <v>0.7343936863489704</v>
      </c>
      <c r="H49" s="10">
        <f>B49/$B$10</f>
        <v>5.4509164837221805E-4</v>
      </c>
    </row>
    <row r="50" spans="1:8" x14ac:dyDescent="0.2">
      <c r="A50" s="14" t="s">
        <v>75</v>
      </c>
      <c r="B50" s="2">
        <v>6.6801503531355104</v>
      </c>
      <c r="C50" s="2">
        <v>0.66740572000427534</v>
      </c>
      <c r="D50" s="2">
        <v>0</v>
      </c>
      <c r="E50" s="2">
        <v>0</v>
      </c>
      <c r="F50" s="2">
        <v>0</v>
      </c>
      <c r="G50" s="2">
        <v>0.66740572000427534</v>
      </c>
      <c r="H50" s="10">
        <f>B50/$B$11</f>
        <v>5.8433785454299429E-4</v>
      </c>
    </row>
    <row r="51" spans="1:8" x14ac:dyDescent="0.2">
      <c r="A51" s="14" t="s">
        <v>76</v>
      </c>
      <c r="B51" s="2">
        <v>7.0862714519205534</v>
      </c>
      <c r="C51" s="2">
        <v>0.39560301740326942</v>
      </c>
      <c r="D51" s="2">
        <v>0</v>
      </c>
      <c r="E51" s="2">
        <v>0</v>
      </c>
      <c r="F51" s="2">
        <v>0</v>
      </c>
      <c r="G51" s="2">
        <v>0.39560301740326942</v>
      </c>
      <c r="H51" s="10">
        <f>B51/$B$12</f>
        <v>6.2160275894039942E-4</v>
      </c>
    </row>
    <row r="52" spans="1:8" x14ac:dyDescent="0.2">
      <c r="A52" s="14" t="s">
        <v>77</v>
      </c>
      <c r="B52" s="2">
        <v>7.6846544988374914</v>
      </c>
      <c r="C52" s="2">
        <v>0.60101117773049406</v>
      </c>
      <c r="D52" s="2">
        <v>0</v>
      </c>
      <c r="E52" s="2">
        <v>0</v>
      </c>
      <c r="F52" s="2">
        <v>0</v>
      </c>
      <c r="G52" s="2">
        <v>0.60101117773049406</v>
      </c>
      <c r="H52" s="10">
        <f>B52/$B$13</f>
        <v>6.5703270338897835E-4</v>
      </c>
    </row>
    <row r="53" spans="1:8" x14ac:dyDescent="0.2">
      <c r="A53" s="14" t="s">
        <v>78</v>
      </c>
      <c r="B53" s="2">
        <v>8.2027745724057706</v>
      </c>
      <c r="C53" s="2">
        <v>0.49822294365492326</v>
      </c>
      <c r="D53" s="2">
        <v>0</v>
      </c>
      <c r="E53" s="2">
        <v>0</v>
      </c>
      <c r="F53" s="2">
        <v>0</v>
      </c>
      <c r="G53" s="2">
        <v>0.49822294365492326</v>
      </c>
      <c r="H53" s="10">
        <f>B53/$B$14</f>
        <v>6.9075996399206487E-4</v>
      </c>
    </row>
    <row r="54" spans="1:8" x14ac:dyDescent="0.2">
      <c r="A54" s="14" t="s">
        <v>79</v>
      </c>
      <c r="B54" s="2">
        <v>8.7522035876953677</v>
      </c>
      <c r="C54" s="2">
        <v>0.56163768357962773</v>
      </c>
      <c r="D54" s="2">
        <v>0</v>
      </c>
      <c r="E54" s="2">
        <v>0</v>
      </c>
      <c r="F54" s="2">
        <v>0</v>
      </c>
      <c r="G54" s="2">
        <v>0.56163768357962773</v>
      </c>
      <c r="H54" s="10">
        <f>B54/$B$15</f>
        <v>7.2290440139550387E-4</v>
      </c>
    </row>
    <row r="55" spans="1:8" x14ac:dyDescent="0.2">
      <c r="A55" s="14" t="s">
        <v>80</v>
      </c>
      <c r="B55" s="2">
        <v>9.498057838405142</v>
      </c>
      <c r="C55" s="2">
        <v>0.74790028198339442</v>
      </c>
      <c r="D55" s="2">
        <v>0</v>
      </c>
      <c r="E55" s="2">
        <v>0</v>
      </c>
      <c r="F55" s="2">
        <v>0</v>
      </c>
      <c r="G55" s="2">
        <v>0.74790028198339442</v>
      </c>
      <c r="H55" s="10">
        <f>B55/$B$16</f>
        <v>7.5357488403722148E-4</v>
      </c>
    </row>
    <row r="56" spans="1:8" ht="12" customHeight="1" x14ac:dyDescent="0.2">
      <c r="A56" s="15" t="s">
        <v>74</v>
      </c>
      <c r="B56" s="7">
        <v>9.9696918936229348</v>
      </c>
      <c r="C56" s="7">
        <f>B56-B55</f>
        <v>0.47163405521779289</v>
      </c>
      <c r="D56" s="7">
        <v>0</v>
      </c>
      <c r="E56" s="7">
        <v>0</v>
      </c>
      <c r="F56" s="7">
        <f>D56-E56</f>
        <v>0</v>
      </c>
      <c r="G56" s="7">
        <f>C56-F56</f>
        <v>0.47163405521779289</v>
      </c>
      <c r="H56" s="16">
        <f>B56/$B$17</f>
        <v>7.7567224794055387E-4</v>
      </c>
    </row>
    <row r="57" spans="1:8" ht="12" customHeight="1" x14ac:dyDescent="0.2">
      <c r="A57" s="23"/>
      <c r="B57" s="24"/>
      <c r="C57" s="24"/>
      <c r="D57" s="24"/>
      <c r="E57" s="24"/>
      <c r="F57" s="24"/>
      <c r="G57" s="24"/>
      <c r="H57" s="22"/>
    </row>
    <row r="58" spans="1:8" ht="12" customHeight="1" x14ac:dyDescent="0.2">
      <c r="A58" s="1"/>
    </row>
    <row r="59" spans="1:8" x14ac:dyDescent="0.2">
      <c r="A59" s="12" t="s">
        <v>86</v>
      </c>
      <c r="H59" s="10"/>
    </row>
    <row r="60" spans="1:8" x14ac:dyDescent="0.2">
      <c r="A60" s="9" t="s">
        <v>89</v>
      </c>
      <c r="B60" s="2">
        <v>37</v>
      </c>
      <c r="H60" s="10">
        <f>B60/$B$6</f>
        <v>3.7163519485737245E-3</v>
      </c>
    </row>
    <row r="61" spans="1:8" x14ac:dyDescent="0.2">
      <c r="A61" s="14" t="s">
        <v>81</v>
      </c>
      <c r="B61" s="2">
        <v>37.730387038493468</v>
      </c>
      <c r="C61" s="2">
        <f>B61-B60</f>
        <v>0.73038703849346831</v>
      </c>
      <c r="D61" s="2">
        <v>0</v>
      </c>
      <c r="E61" s="2">
        <v>0</v>
      </c>
      <c r="F61" s="2">
        <f>D61-E61</f>
        <v>0</v>
      </c>
      <c r="G61" s="2">
        <f>C61-F61</f>
        <v>0.73038703849346831</v>
      </c>
      <c r="H61" s="10">
        <f>B61/$B$7</f>
        <v>3.7438367769888348E-3</v>
      </c>
    </row>
    <row r="62" spans="1:8" x14ac:dyDescent="0.2">
      <c r="A62" s="14" t="s">
        <v>82</v>
      </c>
      <c r="B62" s="2">
        <v>39.446256340173221</v>
      </c>
      <c r="C62" s="2">
        <v>1.6489045632243702</v>
      </c>
      <c r="D62" s="2">
        <v>0</v>
      </c>
      <c r="E62" s="2">
        <v>0</v>
      </c>
      <c r="F62" s="2">
        <v>0</v>
      </c>
      <c r="G62" s="2">
        <v>1.6489045632243702</v>
      </c>
      <c r="H62" s="10">
        <f>B62/$B$8</f>
        <v>3.8499176595913737E-3</v>
      </c>
    </row>
    <row r="63" spans="1:8" x14ac:dyDescent="0.2">
      <c r="A63" s="14" t="s">
        <v>83</v>
      </c>
      <c r="B63" s="2">
        <v>41.469245774413842</v>
      </c>
      <c r="C63" s="2">
        <v>2.0154901723990548</v>
      </c>
      <c r="D63" s="2">
        <v>0</v>
      </c>
      <c r="E63" s="2">
        <v>0</v>
      </c>
      <c r="F63" s="2">
        <v>0</v>
      </c>
      <c r="G63" s="2">
        <v>2.0154901723990548</v>
      </c>
      <c r="H63" s="10">
        <f>B63/$B$9</f>
        <v>3.9502043984010141E-3</v>
      </c>
    </row>
    <row r="64" spans="1:8" x14ac:dyDescent="0.2">
      <c r="A64" s="14" t="s">
        <v>84</v>
      </c>
      <c r="B64" s="2">
        <v>44.654511175580375</v>
      </c>
      <c r="C64" s="2">
        <v>3.2218617423408631</v>
      </c>
      <c r="D64" s="2">
        <v>1</v>
      </c>
      <c r="E64" s="2">
        <v>0</v>
      </c>
      <c r="F64" s="2">
        <v>1</v>
      </c>
      <c r="G64" s="2">
        <v>2.2218617423408631</v>
      </c>
      <c r="H64" s="10">
        <f>B64/$B$10</f>
        <v>4.0451590882852051E-3</v>
      </c>
    </row>
    <row r="65" spans="1:8" x14ac:dyDescent="0.2">
      <c r="A65" s="14" t="s">
        <v>75</v>
      </c>
      <c r="B65" s="2">
        <v>47.273560205575414</v>
      </c>
      <c r="C65" s="2">
        <v>2.6489858072895132</v>
      </c>
      <c r="D65" s="2">
        <v>2</v>
      </c>
      <c r="E65" s="2">
        <v>0</v>
      </c>
      <c r="F65" s="2">
        <v>2</v>
      </c>
      <c r="G65" s="2">
        <v>0.64898580728951316</v>
      </c>
      <c r="H65" s="10">
        <f>B65/$B$11</f>
        <v>4.1351959592000886E-3</v>
      </c>
    </row>
    <row r="66" spans="1:8" x14ac:dyDescent="0.2">
      <c r="A66" s="14" t="s">
        <v>76</v>
      </c>
      <c r="B66" s="2">
        <v>48.115836556190359</v>
      </c>
      <c r="C66" s="2">
        <v>0.76784282334934062</v>
      </c>
      <c r="D66" s="2">
        <v>1</v>
      </c>
      <c r="E66" s="2">
        <v>0</v>
      </c>
      <c r="F66" s="2">
        <v>1</v>
      </c>
      <c r="G66" s="2">
        <v>-0.23215717665065938</v>
      </c>
      <c r="H66" s="10">
        <f>B66/$B$12</f>
        <v>4.2206874172096807E-3</v>
      </c>
    </row>
    <row r="67" spans="1:8" x14ac:dyDescent="0.2">
      <c r="A67" s="14" t="s">
        <v>77</v>
      </c>
      <c r="B67" s="2">
        <v>50.315831682592943</v>
      </c>
      <c r="C67" s="2">
        <v>2.2172030031750154</v>
      </c>
      <c r="D67" s="2">
        <v>0</v>
      </c>
      <c r="E67" s="2">
        <v>0</v>
      </c>
      <c r="F67" s="2">
        <v>0</v>
      </c>
      <c r="G67" s="2">
        <v>2.2172030031750154</v>
      </c>
      <c r="H67" s="10">
        <f>B67/$B$13</f>
        <v>4.301969193108152E-3</v>
      </c>
    </row>
    <row r="68" spans="1:8" x14ac:dyDescent="0.2">
      <c r="A68" s="14" t="s">
        <v>78</v>
      </c>
      <c r="B68" s="2">
        <v>52.00471889138641</v>
      </c>
      <c r="C68" s="2">
        <v>1.5621957133023301</v>
      </c>
      <c r="D68" s="2">
        <v>2</v>
      </c>
      <c r="E68" s="2">
        <v>0</v>
      </c>
      <c r="F68" s="2">
        <v>2</v>
      </c>
      <c r="G68" s="2">
        <v>-0.43780428669766991</v>
      </c>
      <c r="H68" s="10">
        <f>B68/$B$14</f>
        <v>4.3793447487483293E-3</v>
      </c>
    </row>
    <row r="69" spans="1:8" x14ac:dyDescent="0.2">
      <c r="A69" s="14" t="s">
        <v>79</v>
      </c>
      <c r="B69" s="2">
        <v>53.91354928576613</v>
      </c>
      <c r="C69" s="2">
        <v>1.9871423896574072</v>
      </c>
      <c r="D69" s="2">
        <v>2</v>
      </c>
      <c r="E69" s="2">
        <v>0</v>
      </c>
      <c r="F69" s="2">
        <v>2</v>
      </c>
      <c r="G69" s="2">
        <v>-1.2857610342592807E-2</v>
      </c>
      <c r="H69" s="10">
        <f>B69/$B$15</f>
        <v>4.4530890630020744E-3</v>
      </c>
    </row>
    <row r="70" spans="1:8" x14ac:dyDescent="0.2">
      <c r="A70" s="14" t="s">
        <v>80</v>
      </c>
      <c r="B70" s="2">
        <v>57.013587708717559</v>
      </c>
      <c r="C70" s="2">
        <v>3.1131162388047855</v>
      </c>
      <c r="D70" s="2">
        <v>0</v>
      </c>
      <c r="E70" s="2">
        <v>0</v>
      </c>
      <c r="F70" s="2">
        <v>0</v>
      </c>
      <c r="G70" s="2">
        <v>3.1131162388047855</v>
      </c>
      <c r="H70" s="10">
        <f>B70/$B$16</f>
        <v>4.5234518969150704E-3</v>
      </c>
    </row>
    <row r="71" spans="1:8" x14ac:dyDescent="0.2">
      <c r="A71" s="15" t="s">
        <v>74</v>
      </c>
      <c r="B71" s="7">
        <v>58</v>
      </c>
      <c r="C71" s="7">
        <f>B71-B70</f>
        <v>0.98641229128244134</v>
      </c>
      <c r="D71" s="7">
        <v>0</v>
      </c>
      <c r="E71" s="7">
        <v>0</v>
      </c>
      <c r="F71" s="7">
        <f>D71-E71</f>
        <v>0</v>
      </c>
      <c r="G71" s="7">
        <f>C71-F71</f>
        <v>0.98641229128244134</v>
      </c>
      <c r="H71" s="16">
        <f>B71/$B$17</f>
        <v>4.5125758007957218E-3</v>
      </c>
    </row>
    <row r="72" spans="1:8" x14ac:dyDescent="0.2">
      <c r="A72" s="12" t="s">
        <v>85</v>
      </c>
      <c r="H72" s="10"/>
    </row>
    <row r="73" spans="1:8" x14ac:dyDescent="0.2">
      <c r="A73" s="9" t="s">
        <v>90</v>
      </c>
      <c r="B73" s="2">
        <v>22</v>
      </c>
      <c r="H73" s="10">
        <f>B73/$B$6</f>
        <v>2.2097227802330252E-3</v>
      </c>
    </row>
    <row r="74" spans="1:8" x14ac:dyDescent="0.2">
      <c r="A74" s="14" t="s">
        <v>81</v>
      </c>
      <c r="B74" s="2">
        <v>22.331968901329102</v>
      </c>
      <c r="C74" s="2">
        <f>B74-B73</f>
        <v>0.33196890132910184</v>
      </c>
      <c r="D74" s="2">
        <v>0</v>
      </c>
      <c r="E74" s="2">
        <v>0</v>
      </c>
      <c r="F74" s="2">
        <f>D74-E74</f>
        <v>0</v>
      </c>
      <c r="G74" s="2">
        <f>C74-F74</f>
        <v>0.33196890132910184</v>
      </c>
      <c r="H74" s="10">
        <f>B74/$B$7</f>
        <v>2.2159127705228326E-3</v>
      </c>
    </row>
    <row r="75" spans="1:8" x14ac:dyDescent="0.2">
      <c r="A75" s="14" t="s">
        <v>82</v>
      </c>
      <c r="B75" s="2">
        <v>22.949029282759241</v>
      </c>
      <c r="C75" s="2">
        <v>0.57726951550216299</v>
      </c>
      <c r="D75" s="2">
        <v>0</v>
      </c>
      <c r="E75" s="2">
        <v>0</v>
      </c>
      <c r="F75" s="2">
        <v>0</v>
      </c>
      <c r="G75" s="2">
        <v>0.57726951550216299</v>
      </c>
      <c r="H75" s="10">
        <f>B75/$B$8</f>
        <v>2.239803755881245E-3</v>
      </c>
    </row>
    <row r="76" spans="1:8" x14ac:dyDescent="0.2">
      <c r="A76" s="14" t="s">
        <v>83</v>
      </c>
      <c r="B76" s="2">
        <v>23.750568270221549</v>
      </c>
      <c r="C76" s="2">
        <v>0.79710455206732433</v>
      </c>
      <c r="D76" s="2">
        <v>0</v>
      </c>
      <c r="E76" s="2">
        <v>0</v>
      </c>
      <c r="F76" s="2">
        <v>0</v>
      </c>
      <c r="G76" s="2">
        <v>0.79710455206732433</v>
      </c>
      <c r="H76" s="10">
        <f>B76/$B$9</f>
        <v>2.2623898142714377E-3</v>
      </c>
    </row>
    <row r="77" spans="1:8" x14ac:dyDescent="0.2">
      <c r="A77" s="14" t="s">
        <v>84</v>
      </c>
      <c r="B77" s="2">
        <v>25.210592404926576</v>
      </c>
      <c r="C77" s="2">
        <v>1.4806208802557741</v>
      </c>
      <c r="D77" s="2">
        <v>1</v>
      </c>
      <c r="E77" s="2">
        <v>0</v>
      </c>
      <c r="F77" s="2">
        <v>1</v>
      </c>
      <c r="G77" s="2">
        <v>0.4806208802557741</v>
      </c>
      <c r="H77" s="10">
        <f>B77/$B$10</f>
        <v>2.2837750162991734E-3</v>
      </c>
    </row>
    <row r="78" spans="1:8" x14ac:dyDescent="0.2">
      <c r="A78" s="14" t="s">
        <v>75</v>
      </c>
      <c r="B78" s="2">
        <v>26.339929925477996</v>
      </c>
      <c r="C78" s="2">
        <v>1.1456889431204367</v>
      </c>
      <c r="D78" s="2">
        <v>1</v>
      </c>
      <c r="E78" s="2">
        <v>0</v>
      </c>
      <c r="F78" s="2">
        <v>1</v>
      </c>
      <c r="G78" s="2">
        <v>0.14568894312043668</v>
      </c>
      <c r="H78" s="10">
        <f>B78/$B$11</f>
        <v>2.3040526526835197E-3</v>
      </c>
    </row>
    <row r="79" spans="1:8" x14ac:dyDescent="0.2">
      <c r="A79" s="14" t="s">
        <v>76</v>
      </c>
      <c r="B79" s="2">
        <v>26.485695180535387</v>
      </c>
      <c r="C79" s="2">
        <v>0.10429230730908401</v>
      </c>
      <c r="D79" s="2">
        <v>0</v>
      </c>
      <c r="E79" s="2">
        <v>0</v>
      </c>
      <c r="F79" s="2">
        <v>0</v>
      </c>
      <c r="G79" s="2">
        <v>0.10429230730908401</v>
      </c>
      <c r="H79" s="10">
        <f>B79/$B$12</f>
        <v>2.3233065947838058E-3</v>
      </c>
    </row>
    <row r="80" spans="1:8" x14ac:dyDescent="0.2">
      <c r="A80" s="14" t="s">
        <v>77</v>
      </c>
      <c r="B80" s="2">
        <v>27.387499263686838</v>
      </c>
      <c r="C80" s="2">
        <v>0.91117053296803263</v>
      </c>
      <c r="D80" s="2">
        <v>0</v>
      </c>
      <c r="E80" s="2">
        <v>0</v>
      </c>
      <c r="F80" s="2">
        <v>0</v>
      </c>
      <c r="G80" s="2">
        <v>0.91117053296803263</v>
      </c>
      <c r="H80" s="10">
        <f>B80/$B$13</f>
        <v>2.3416124541455917E-3</v>
      </c>
    </row>
    <row r="81" spans="1:11" x14ac:dyDescent="0.2">
      <c r="A81" s="14" t="s">
        <v>78</v>
      </c>
      <c r="B81" s="2">
        <v>28.013583076594109</v>
      </c>
      <c r="C81" s="2">
        <v>0.55774139871891393</v>
      </c>
      <c r="D81" s="2">
        <v>0</v>
      </c>
      <c r="E81" s="2">
        <v>0</v>
      </c>
      <c r="F81" s="2">
        <v>0</v>
      </c>
      <c r="G81" s="2">
        <v>0.55774139871891393</v>
      </c>
      <c r="H81" s="10">
        <f>B81/$B$14</f>
        <v>2.359038574871083E-3</v>
      </c>
    </row>
    <row r="82" spans="1:11" x14ac:dyDescent="0.2">
      <c r="A82" s="14" t="s">
        <v>79</v>
      </c>
      <c r="B82" s="2">
        <v>28.761956852112839</v>
      </c>
      <c r="C82" s="2">
        <v>0.79072021168658679</v>
      </c>
      <c r="D82" s="2">
        <v>0</v>
      </c>
      <c r="E82" s="2">
        <v>0</v>
      </c>
      <c r="F82" s="2">
        <v>0</v>
      </c>
      <c r="G82" s="2">
        <v>0.79072021168658679</v>
      </c>
      <c r="H82" s="10">
        <f>B82/$B$15</f>
        <v>2.3756468862734643E-3</v>
      </c>
    </row>
    <row r="83" spans="1:11" x14ac:dyDescent="0.2">
      <c r="A83" s="14" t="s">
        <v>80</v>
      </c>
      <c r="B83" s="2">
        <v>30.142385816352988</v>
      </c>
      <c r="C83" s="2">
        <v>1.3874925178911148</v>
      </c>
      <c r="D83" s="2">
        <v>0</v>
      </c>
      <c r="E83" s="2">
        <v>0</v>
      </c>
      <c r="F83" s="2">
        <v>0</v>
      </c>
      <c r="G83" s="2">
        <v>1.3874925178911148</v>
      </c>
      <c r="H83" s="10">
        <f>B83/$B$16</f>
        <v>2.3914936382380975E-3</v>
      </c>
    </row>
    <row r="84" spans="1:11" x14ac:dyDescent="0.2">
      <c r="A84" s="15" t="s">
        <v>74</v>
      </c>
      <c r="B84" s="7">
        <v>28</v>
      </c>
      <c r="C84" s="7">
        <f>B84-B83</f>
        <v>-2.1423858163529879</v>
      </c>
      <c r="D84" s="7">
        <v>0</v>
      </c>
      <c r="E84" s="7">
        <v>0</v>
      </c>
      <c r="F84" s="7">
        <f>D84-E84</f>
        <v>0</v>
      </c>
      <c r="G84" s="7">
        <f>C84-F84</f>
        <v>-2.1423858163529879</v>
      </c>
      <c r="H84" s="16">
        <f>B84/$B$17</f>
        <v>2.1784848693496587E-3</v>
      </c>
    </row>
    <row r="85" spans="1:11" x14ac:dyDescent="0.2">
      <c r="A85" s="12" t="s">
        <v>94</v>
      </c>
      <c r="H85" s="10"/>
    </row>
    <row r="86" spans="1:11" x14ac:dyDescent="0.2">
      <c r="A86" s="13" t="s">
        <v>73</v>
      </c>
      <c r="B86" s="2">
        <v>8333</v>
      </c>
      <c r="H86" s="10">
        <f>B86/$B$6</f>
        <v>0.83698272398553641</v>
      </c>
      <c r="K86" s="38"/>
    </row>
    <row r="87" spans="1:11" x14ac:dyDescent="0.2">
      <c r="A87" s="14" t="s">
        <v>81</v>
      </c>
      <c r="B87" s="2">
        <v>8414.6584040967246</v>
      </c>
      <c r="C87" s="2">
        <f>B87-B86</f>
        <v>81.658404096724553</v>
      </c>
      <c r="D87" s="2">
        <v>30</v>
      </c>
      <c r="E87" s="2">
        <v>3</v>
      </c>
      <c r="F87" s="2">
        <f>D87-E87</f>
        <v>27</v>
      </c>
      <c r="G87" s="2">
        <f>C87-F87</f>
        <v>54.658404096724553</v>
      </c>
      <c r="H87" s="10">
        <f>B87/$B$7</f>
        <v>0.83495320540749418</v>
      </c>
    </row>
    <row r="88" spans="1:11" x14ac:dyDescent="0.2">
      <c r="A88" s="14" t="s">
        <v>82</v>
      </c>
      <c r="B88" s="2">
        <v>8474.6719615847851</v>
      </c>
      <c r="C88" s="2">
        <v>44.953067141488646</v>
      </c>
      <c r="D88" s="2">
        <v>111</v>
      </c>
      <c r="E88" s="2">
        <v>27</v>
      </c>
      <c r="F88" s="2">
        <v>84</v>
      </c>
      <c r="G88" s="2">
        <v>-39.046932858511354</v>
      </c>
      <c r="H88" s="10">
        <f>B88/$B$8</f>
        <v>0.82712004309826115</v>
      </c>
    </row>
    <row r="89" spans="1:11" x14ac:dyDescent="0.2">
      <c r="A89" s="14" t="s">
        <v>83</v>
      </c>
      <c r="B89" s="2">
        <v>8605.3652203841448</v>
      </c>
      <c r="C89" s="2">
        <v>129.02420808407987</v>
      </c>
      <c r="D89" s="2">
        <v>101</v>
      </c>
      <c r="E89" s="2">
        <v>27</v>
      </c>
      <c r="F89" s="2">
        <v>74</v>
      </c>
      <c r="G89" s="2">
        <v>55.024208084079874</v>
      </c>
      <c r="H89" s="10">
        <f>B89/$B$9</f>
        <v>0.81971472855631033</v>
      </c>
    </row>
    <row r="90" spans="1:11" x14ac:dyDescent="0.2">
      <c r="A90" s="14" t="s">
        <v>84</v>
      </c>
      <c r="B90" s="2">
        <v>8971.4299629400921</v>
      </c>
      <c r="C90" s="2">
        <v>373.36504763931225</v>
      </c>
      <c r="D90" s="2">
        <v>104</v>
      </c>
      <c r="E90" s="2">
        <v>22</v>
      </c>
      <c r="F90" s="2">
        <v>82</v>
      </c>
      <c r="G90" s="2">
        <v>291.36504763931225</v>
      </c>
      <c r="H90" s="10">
        <f>B90/$B$10</f>
        <v>0.81270314004349054</v>
      </c>
    </row>
    <row r="91" spans="1:11" x14ac:dyDescent="0.2">
      <c r="A91" s="14" t="s">
        <v>75</v>
      </c>
      <c r="B91" s="2">
        <v>9214.8172187591481</v>
      </c>
      <c r="C91" s="2">
        <v>248.95650570279759</v>
      </c>
      <c r="D91" s="2">
        <v>74</v>
      </c>
      <c r="E91" s="2">
        <v>31</v>
      </c>
      <c r="F91" s="2">
        <v>43</v>
      </c>
      <c r="G91" s="2">
        <v>205.95650570279759</v>
      </c>
      <c r="H91" s="10">
        <f>B91/$B$11</f>
        <v>0.80605469023435516</v>
      </c>
    </row>
    <row r="92" spans="1:11" x14ac:dyDescent="0.2">
      <c r="A92" s="14" t="s">
        <v>76</v>
      </c>
      <c r="B92" s="2">
        <v>9117.0574335819565</v>
      </c>
      <c r="C92" s="2">
        <v>-112.2687696014109</v>
      </c>
      <c r="D92" s="2">
        <v>78</v>
      </c>
      <c r="E92" s="2">
        <v>17</v>
      </c>
      <c r="F92" s="2">
        <v>61</v>
      </c>
      <c r="G92" s="2">
        <v>-173.2687696014109</v>
      </c>
      <c r="H92" s="10">
        <f>B92/$B$12</f>
        <v>0.79974188013876812</v>
      </c>
    </row>
    <row r="93" spans="1:11" x14ac:dyDescent="0.2">
      <c r="A93" s="14" t="s">
        <v>77</v>
      </c>
      <c r="B93" s="2">
        <v>9283.5820916924786</v>
      </c>
      <c r="C93" s="2">
        <v>169.69961778620382</v>
      </c>
      <c r="D93" s="2">
        <v>76</v>
      </c>
      <c r="E93" s="2">
        <v>37</v>
      </c>
      <c r="F93" s="2">
        <v>39</v>
      </c>
      <c r="G93" s="2">
        <v>130.69961778620382</v>
      </c>
      <c r="H93" s="10">
        <f>B93/$B$13</f>
        <v>0.79373991892035556</v>
      </c>
    </row>
    <row r="94" spans="1:11" x14ac:dyDescent="0.2">
      <c r="A94" s="14" t="s">
        <v>78</v>
      </c>
      <c r="B94" s="2">
        <v>9357.8134825079196</v>
      </c>
      <c r="C94" s="2">
        <v>51.355771176586131</v>
      </c>
      <c r="D94" s="2">
        <v>75</v>
      </c>
      <c r="E94" s="2">
        <v>40</v>
      </c>
      <c r="F94" s="2">
        <v>35</v>
      </c>
      <c r="G94" s="2">
        <v>16.355771176586131</v>
      </c>
      <c r="H94" s="10">
        <f>B94/$B$14</f>
        <v>0.78802639852698275</v>
      </c>
    </row>
    <row r="95" spans="1:11" x14ac:dyDescent="0.2">
      <c r="A95" s="14" t="s">
        <v>79</v>
      </c>
      <c r="B95" s="2">
        <v>9474.7083380729782</v>
      </c>
      <c r="C95" s="2">
        <v>131.11744842932058</v>
      </c>
      <c r="D95" s="2">
        <v>61</v>
      </c>
      <c r="E95" s="2">
        <v>41</v>
      </c>
      <c r="F95" s="2">
        <v>20</v>
      </c>
      <c r="G95" s="2">
        <v>111.11744842932058</v>
      </c>
      <c r="H95" s="10">
        <f>B95/$B$15</f>
        <v>0.78258101413008796</v>
      </c>
    </row>
    <row r="96" spans="1:11" x14ac:dyDescent="0.2">
      <c r="A96" s="14" t="s">
        <v>80</v>
      </c>
      <c r="B96" s="2">
        <v>9798.1646113571769</v>
      </c>
      <c r="C96" s="2">
        <v>325.82479909102585</v>
      </c>
      <c r="D96" s="2">
        <v>78</v>
      </c>
      <c r="E96" s="2">
        <v>33</v>
      </c>
      <c r="F96" s="2">
        <v>45</v>
      </c>
      <c r="G96" s="2">
        <v>280.82479909102585</v>
      </c>
      <c r="H96" s="10">
        <f>B96/$B$16</f>
        <v>0.77738532302103891</v>
      </c>
    </row>
    <row r="97" spans="1:11" x14ac:dyDescent="0.2">
      <c r="A97" s="15" t="s">
        <v>74</v>
      </c>
      <c r="B97" s="7">
        <v>9983</v>
      </c>
      <c r="C97" s="7">
        <f>B97-B96</f>
        <v>184.83538864282309</v>
      </c>
      <c r="D97" s="7">
        <v>51</v>
      </c>
      <c r="E97" s="7">
        <v>26</v>
      </c>
      <c r="F97" s="7">
        <f>D97-E97</f>
        <v>25</v>
      </c>
      <c r="G97" s="7">
        <f>C97-F97</f>
        <v>159.83538864282309</v>
      </c>
      <c r="H97" s="16">
        <f>B97/$B$17</f>
        <v>0.77670765895420146</v>
      </c>
      <c r="J97" s="38"/>
      <c r="K97" s="38"/>
    </row>
    <row r="98" spans="1:11" x14ac:dyDescent="0.2">
      <c r="A98" s="12" t="s">
        <v>95</v>
      </c>
      <c r="H98" s="10"/>
      <c r="J98" s="38"/>
    </row>
    <row r="99" spans="1:11" x14ac:dyDescent="0.2">
      <c r="A99" s="17" t="s">
        <v>96</v>
      </c>
      <c r="B99" s="2">
        <v>42</v>
      </c>
      <c r="H99" s="10">
        <f>B99/$B$6</f>
        <v>4.2185616713539577E-3</v>
      </c>
    </row>
    <row r="100" spans="1:11" x14ac:dyDescent="0.2">
      <c r="A100" s="14" t="s">
        <v>81</v>
      </c>
      <c r="B100" s="2">
        <v>43.506208017947671</v>
      </c>
      <c r="C100" s="2">
        <f>B100-B99</f>
        <v>1.5062080179476709</v>
      </c>
      <c r="D100" s="2">
        <v>0</v>
      </c>
      <c r="E100" s="2">
        <v>0</v>
      </c>
      <c r="F100" s="2">
        <f>D100-E100</f>
        <v>0</v>
      </c>
      <c r="G100" s="2">
        <f>C100-F100</f>
        <v>1.5062080179476709</v>
      </c>
      <c r="H100" s="10">
        <f>B100/$B$7</f>
        <v>4.3169486026937562E-3</v>
      </c>
    </row>
    <row r="101" spans="1:11" x14ac:dyDescent="0.2">
      <c r="A101" s="14" t="s">
        <v>82</v>
      </c>
      <c r="B101" s="2">
        <v>48.122228094382343</v>
      </c>
      <c r="C101" s="2">
        <v>4.5398339446707823</v>
      </c>
      <c r="D101" s="2">
        <v>1</v>
      </c>
      <c r="E101" s="2">
        <v>0</v>
      </c>
      <c r="F101" s="2">
        <v>1</v>
      </c>
      <c r="G101" s="2">
        <v>3.5398339446707823</v>
      </c>
      <c r="H101" s="10">
        <f>B101/$B$8</f>
        <v>4.6966843738417271E-3</v>
      </c>
    </row>
    <row r="102" spans="1:11" x14ac:dyDescent="0.2">
      <c r="A102" s="14" t="s">
        <v>83</v>
      </c>
      <c r="B102" s="2">
        <v>53.074517677407556</v>
      </c>
      <c r="C102" s="2">
        <v>4.9436142034413351</v>
      </c>
      <c r="D102" s="2">
        <v>1</v>
      </c>
      <c r="E102" s="2">
        <v>0</v>
      </c>
      <c r="F102" s="2">
        <v>1</v>
      </c>
      <c r="G102" s="2">
        <v>3.9436142034413351</v>
      </c>
      <c r="H102" s="10">
        <f>B102/$B$9</f>
        <v>5.0556789557446719E-3</v>
      </c>
    </row>
    <row r="103" spans="1:11" x14ac:dyDescent="0.2">
      <c r="A103" s="14" t="s">
        <v>84</v>
      </c>
      <c r="B103" s="2">
        <v>59.561879382805515</v>
      </c>
      <c r="C103" s="2">
        <v>6.5366017989957399</v>
      </c>
      <c r="D103" s="2">
        <v>0</v>
      </c>
      <c r="E103" s="2">
        <v>0</v>
      </c>
      <c r="F103" s="2">
        <v>0</v>
      </c>
      <c r="G103" s="2">
        <v>6.5366017989957399</v>
      </c>
      <c r="H103" s="10">
        <f>B103/$B$10</f>
        <v>5.3955865008429669E-3</v>
      </c>
    </row>
    <row r="104" spans="1:11" x14ac:dyDescent="0.2">
      <c r="A104" s="14" t="s">
        <v>75</v>
      </c>
      <c r="B104" s="2">
        <v>65.366916427273566</v>
      </c>
      <c r="C104" s="2">
        <v>5.848607609726713</v>
      </c>
      <c r="D104" s="2">
        <v>0</v>
      </c>
      <c r="E104" s="2">
        <v>0</v>
      </c>
      <c r="F104" s="2">
        <v>0</v>
      </c>
      <c r="G104" s="2">
        <v>5.848607609726713</v>
      </c>
      <c r="H104" s="10">
        <f>B104/$B$11</f>
        <v>5.7178898204403045E-3</v>
      </c>
    </row>
    <row r="105" spans="1:11" x14ac:dyDescent="0.2">
      <c r="A105" s="14" t="s">
        <v>76</v>
      </c>
      <c r="B105" s="2">
        <v>68.672710909761207</v>
      </c>
      <c r="C105" s="2">
        <v>3.2028724657197074</v>
      </c>
      <c r="D105" s="2">
        <v>0</v>
      </c>
      <c r="E105" s="2">
        <v>0</v>
      </c>
      <c r="F105" s="2">
        <v>0</v>
      </c>
      <c r="G105" s="2">
        <v>3.2028724657197074</v>
      </c>
      <c r="H105" s="10">
        <f>B105/$B$12</f>
        <v>6.023922009628176E-3</v>
      </c>
    </row>
    <row r="106" spans="1:11" x14ac:dyDescent="0.2">
      <c r="A106" s="14" t="s">
        <v>77</v>
      </c>
      <c r="B106" s="2">
        <v>73.858893529739873</v>
      </c>
      <c r="C106" s="2">
        <v>5.2114421594895219</v>
      </c>
      <c r="D106" s="2">
        <v>0</v>
      </c>
      <c r="E106" s="2">
        <v>0</v>
      </c>
      <c r="F106" s="2">
        <v>0</v>
      </c>
      <c r="G106" s="2">
        <v>5.2114421594895219</v>
      </c>
      <c r="H106" s="10">
        <f>B106/$B$13</f>
        <v>6.3148848777137374E-3</v>
      </c>
    </row>
    <row r="107" spans="1:11" x14ac:dyDescent="0.2">
      <c r="A107" s="14" t="s">
        <v>78</v>
      </c>
      <c r="B107" s="2">
        <v>78.278393567483988</v>
      </c>
      <c r="C107" s="2">
        <v>4.229443880196456</v>
      </c>
      <c r="D107" s="2">
        <v>1</v>
      </c>
      <c r="E107" s="2">
        <v>0</v>
      </c>
      <c r="F107" s="2">
        <v>1</v>
      </c>
      <c r="G107" s="2">
        <v>3.229443880196456</v>
      </c>
      <c r="H107" s="10">
        <f>B107/$B$14</f>
        <v>6.5918647214723361E-3</v>
      </c>
    </row>
    <row r="108" spans="1:11" x14ac:dyDescent="0.2">
      <c r="A108" s="14" t="s">
        <v>79</v>
      </c>
      <c r="B108" s="2">
        <v>83.003726041069115</v>
      </c>
      <c r="C108" s="2">
        <v>4.8421381704781652</v>
      </c>
      <c r="D108" s="2">
        <v>0</v>
      </c>
      <c r="E108" s="2">
        <v>0</v>
      </c>
      <c r="F108" s="2">
        <v>0</v>
      </c>
      <c r="G108" s="2">
        <v>4.8421381704781652</v>
      </c>
      <c r="H108" s="10">
        <f>B108/$B$15</f>
        <v>6.8558458776797797E-3</v>
      </c>
    </row>
    <row r="109" spans="1:11" x14ac:dyDescent="0.2">
      <c r="A109" s="14" t="s">
        <v>80</v>
      </c>
      <c r="B109" s="2">
        <v>89.585733272358738</v>
      </c>
      <c r="C109" s="2">
        <v>6.6015672627880804</v>
      </c>
      <c r="D109" s="2">
        <v>2</v>
      </c>
      <c r="E109" s="2">
        <v>0</v>
      </c>
      <c r="F109" s="2">
        <v>2</v>
      </c>
      <c r="G109" s="2">
        <v>4.6015672627880804</v>
      </c>
      <c r="H109" s="10">
        <f>B109/$B$16</f>
        <v>7.1077224113264611E-3</v>
      </c>
    </row>
    <row r="110" spans="1:11" x14ac:dyDescent="0.2">
      <c r="A110" s="15" t="s">
        <v>74</v>
      </c>
      <c r="B110" s="7">
        <v>85</v>
      </c>
      <c r="C110" s="7">
        <f>B110-B109</f>
        <v>-4.5857332723587376</v>
      </c>
      <c r="D110" s="7">
        <v>0</v>
      </c>
      <c r="E110" s="7">
        <v>1</v>
      </c>
      <c r="F110" s="7">
        <f>D110-E110</f>
        <v>-1</v>
      </c>
      <c r="G110" s="7">
        <f>C110-F110</f>
        <v>-3.5857332723587376</v>
      </c>
      <c r="H110" s="16">
        <f>B110/$B$17</f>
        <v>6.6132576390971779E-3</v>
      </c>
      <c r="I110" s="38"/>
      <c r="K110" s="38"/>
    </row>
    <row r="111" spans="1:11" x14ac:dyDescent="0.2">
      <c r="A111" s="23"/>
      <c r="B111" s="24"/>
      <c r="C111" s="24"/>
      <c r="D111" s="24"/>
      <c r="E111" s="24"/>
      <c r="F111" s="24"/>
      <c r="G111" s="24"/>
      <c r="H111" s="22"/>
    </row>
    <row r="112" spans="1:11" x14ac:dyDescent="0.2">
      <c r="A112" s="1"/>
    </row>
    <row r="113" spans="1:11" x14ac:dyDescent="0.2">
      <c r="A113" s="12" t="s">
        <v>98</v>
      </c>
      <c r="H113" s="10"/>
    </row>
    <row r="114" spans="1:11" x14ac:dyDescent="0.2">
      <c r="A114" s="9" t="s">
        <v>97</v>
      </c>
      <c r="B114" s="2">
        <v>341</v>
      </c>
      <c r="H114" s="10">
        <f>B114/$B$6</f>
        <v>3.4250703093611889E-2</v>
      </c>
    </row>
    <row r="115" spans="1:11" x14ac:dyDescent="0.2">
      <c r="A115" s="14" t="s">
        <v>81</v>
      </c>
      <c r="B115" s="2">
        <v>342.70406607031885</v>
      </c>
      <c r="C115" s="2">
        <f>B115-B114</f>
        <v>1.704066070318845</v>
      </c>
      <c r="D115" s="2">
        <v>1</v>
      </c>
      <c r="E115" s="2">
        <v>1</v>
      </c>
      <c r="F115" s="2">
        <f>D115-E115</f>
        <v>0</v>
      </c>
      <c r="G115" s="2">
        <f>C115-F115</f>
        <v>1.704066070318845</v>
      </c>
      <c r="H115" s="10">
        <f>B115/$B$7</f>
        <v>3.400516630981533E-2</v>
      </c>
    </row>
    <row r="116" spans="1:11" x14ac:dyDescent="0.2">
      <c r="A116" s="14" t="s">
        <v>82</v>
      </c>
      <c r="B116" s="2">
        <v>338.70702838593422</v>
      </c>
      <c r="C116" s="2">
        <v>-4.6129213887262495</v>
      </c>
      <c r="D116" s="2">
        <v>3</v>
      </c>
      <c r="E116" s="2">
        <v>2</v>
      </c>
      <c r="F116" s="2">
        <v>1</v>
      </c>
      <c r="G116" s="2">
        <v>-5.6129213887262495</v>
      </c>
      <c r="H116" s="10">
        <f>B116/$B$8</f>
        <v>3.3057488618576436E-2</v>
      </c>
    </row>
    <row r="117" spans="1:11" x14ac:dyDescent="0.2">
      <c r="A117" s="14" t="s">
        <v>83</v>
      </c>
      <c r="B117" s="2">
        <v>337.6321947848939</v>
      </c>
      <c r="C117" s="2">
        <v>-1.1427404092420375</v>
      </c>
      <c r="D117" s="2">
        <v>4</v>
      </c>
      <c r="E117" s="2">
        <v>3</v>
      </c>
      <c r="F117" s="2">
        <v>1</v>
      </c>
      <c r="G117" s="2">
        <v>-2.1427404092420375</v>
      </c>
      <c r="H117" s="10">
        <f>B117/$B$9</f>
        <v>3.216157313630158E-2</v>
      </c>
    </row>
    <row r="118" spans="1:11" x14ac:dyDescent="0.2">
      <c r="A118" s="14" t="s">
        <v>84</v>
      </c>
      <c r="B118" s="2">
        <v>345.66742730278759</v>
      </c>
      <c r="C118" s="2">
        <v>8.3153555805467931</v>
      </c>
      <c r="D118" s="2">
        <v>3</v>
      </c>
      <c r="E118" s="2">
        <v>1</v>
      </c>
      <c r="F118" s="2">
        <v>2</v>
      </c>
      <c r="G118" s="2">
        <v>6.3153555805467931</v>
      </c>
      <c r="H118" s="10">
        <f>B118/$B$10</f>
        <v>3.1313291720517035E-2</v>
      </c>
    </row>
    <row r="119" spans="1:11" x14ac:dyDescent="0.2">
      <c r="A119" s="14" t="s">
        <v>75</v>
      </c>
      <c r="B119" s="2">
        <v>348.77824588509458</v>
      </c>
      <c r="C119" s="2">
        <v>3.3155333623536194</v>
      </c>
      <c r="D119" s="2">
        <v>6</v>
      </c>
      <c r="E119" s="2">
        <v>3</v>
      </c>
      <c r="F119" s="2">
        <v>3</v>
      </c>
      <c r="G119" s="2">
        <v>0.3155333623536194</v>
      </c>
      <c r="H119" s="10">
        <f>B119/$B$11</f>
        <v>3.0508943831796236E-2</v>
      </c>
    </row>
    <row r="120" spans="1:11" x14ac:dyDescent="0.2">
      <c r="A120" s="14" t="s">
        <v>76</v>
      </c>
      <c r="B120" s="2">
        <v>339.09530925331023</v>
      </c>
      <c r="C120" s="2">
        <v>-10.23209762075669</v>
      </c>
      <c r="D120" s="2">
        <v>1</v>
      </c>
      <c r="E120" s="2">
        <v>3</v>
      </c>
      <c r="F120" s="2">
        <v>-2</v>
      </c>
      <c r="G120" s="2">
        <v>-8.23209762075669</v>
      </c>
      <c r="H120" s="10">
        <f>B120/$B$12</f>
        <v>2.9745202566079845E-2</v>
      </c>
    </row>
    <row r="121" spans="1:11" x14ac:dyDescent="0.2">
      <c r="A121" s="14" t="s">
        <v>77</v>
      </c>
      <c r="B121" s="2">
        <v>339.40702703868504</v>
      </c>
      <c r="C121" s="2">
        <v>0.42779406001181997</v>
      </c>
      <c r="D121" s="2">
        <v>5</v>
      </c>
      <c r="E121" s="2">
        <v>1</v>
      </c>
      <c r="F121" s="2">
        <v>4</v>
      </c>
      <c r="G121" s="2">
        <v>-3.57220593998818</v>
      </c>
      <c r="H121" s="10">
        <f>B121/$B$13</f>
        <v>2.9019068659258296E-2</v>
      </c>
    </row>
    <row r="122" spans="1:11" x14ac:dyDescent="0.2">
      <c r="A122" s="14" t="s">
        <v>78</v>
      </c>
      <c r="B122" s="2">
        <v>336.39299458639465</v>
      </c>
      <c r="C122" s="2">
        <v>-3.8383045050039755</v>
      </c>
      <c r="D122" s="2">
        <v>3</v>
      </c>
      <c r="E122" s="2">
        <v>1</v>
      </c>
      <c r="F122" s="2">
        <v>2</v>
      </c>
      <c r="G122" s="2">
        <v>-5.8383045050039755</v>
      </c>
      <c r="H122" s="10">
        <f>B122/$B$14</f>
        <v>2.8327831123064813E-2</v>
      </c>
    </row>
    <row r="123" spans="1:11" x14ac:dyDescent="0.2">
      <c r="A123" s="14" t="s">
        <v>79</v>
      </c>
      <c r="B123" s="2">
        <v>334.9889876528789</v>
      </c>
      <c r="C123" s="2">
        <v>-0.8894943894005678</v>
      </c>
      <c r="D123" s="2">
        <v>5</v>
      </c>
      <c r="E123" s="2">
        <v>1</v>
      </c>
      <c r="F123" s="2">
        <v>4</v>
      </c>
      <c r="G123" s="2">
        <v>-4.8894943894005678</v>
      </c>
      <c r="H123" s="10">
        <f>B123/$B$15</f>
        <v>2.7669033423051027E-2</v>
      </c>
    </row>
    <row r="124" spans="1:11" x14ac:dyDescent="0.2">
      <c r="A124" s="14" t="s">
        <v>80</v>
      </c>
      <c r="B124" s="2">
        <v>340.81776007315352</v>
      </c>
      <c r="C124" s="2">
        <v>5.9142938769991815</v>
      </c>
      <c r="D124" s="2">
        <v>6</v>
      </c>
      <c r="E124" s="2">
        <v>2</v>
      </c>
      <c r="F124" s="2">
        <v>4</v>
      </c>
      <c r="G124" s="2">
        <v>1.9142938769991815</v>
      </c>
      <c r="H124" s="10">
        <f>B124/$B$16</f>
        <v>2.7040444309199732E-2</v>
      </c>
    </row>
    <row r="125" spans="1:11" x14ac:dyDescent="0.2">
      <c r="A125" s="15" t="s">
        <v>74</v>
      </c>
      <c r="B125" s="7">
        <v>329</v>
      </c>
      <c r="C125" s="7">
        <f>B125-B124</f>
        <v>-11.817760073153522</v>
      </c>
      <c r="D125" s="7">
        <v>0</v>
      </c>
      <c r="E125" s="7">
        <v>2</v>
      </c>
      <c r="F125" s="7">
        <f>D125-E125</f>
        <v>-2</v>
      </c>
      <c r="G125" s="7">
        <f>C125-F125</f>
        <v>-9.8177600731535222</v>
      </c>
      <c r="H125" s="16">
        <f>B125/$B$17</f>
        <v>2.5597197214858487E-2</v>
      </c>
      <c r="J125" s="38"/>
      <c r="K125" s="38"/>
    </row>
    <row r="126" spans="1:11" x14ac:dyDescent="0.2">
      <c r="A126" s="12" t="s">
        <v>99</v>
      </c>
      <c r="H126" s="10"/>
    </row>
    <row r="127" spans="1:11" x14ac:dyDescent="0.2">
      <c r="A127" s="9" t="s">
        <v>100</v>
      </c>
      <c r="B127" s="2">
        <v>114</v>
      </c>
      <c r="H127" s="10">
        <f>B127/$B$6</f>
        <v>1.1450381679389313E-2</v>
      </c>
      <c r="I127" s="38"/>
    </row>
    <row r="128" spans="1:11" x14ac:dyDescent="0.2">
      <c r="A128" s="14" t="s">
        <v>81</v>
      </c>
      <c r="B128" s="2">
        <v>117.15598629206556</v>
      </c>
      <c r="C128" s="2">
        <f>B128-B127</f>
        <v>3.1559862920655632</v>
      </c>
      <c r="D128" s="2">
        <v>1</v>
      </c>
      <c r="E128" s="2">
        <v>0</v>
      </c>
      <c r="F128" s="2">
        <f>D128-E128</f>
        <v>1</v>
      </c>
      <c r="G128" s="2">
        <f>C128-F128</f>
        <v>2.1559862920655632</v>
      </c>
      <c r="H128" s="10">
        <f>B128/$B$7</f>
        <v>1.162492422028831E-2</v>
      </c>
    </row>
    <row r="129" spans="1:12" x14ac:dyDescent="0.2">
      <c r="A129" s="14" t="s">
        <v>82</v>
      </c>
      <c r="B129" s="2">
        <v>126.0113674646381</v>
      </c>
      <c r="C129" s="2">
        <v>8.6488272053184687</v>
      </c>
      <c r="D129" s="2">
        <v>0</v>
      </c>
      <c r="E129" s="2">
        <v>1</v>
      </c>
      <c r="F129" s="2">
        <v>-1</v>
      </c>
      <c r="G129" s="2">
        <v>9.6488272053184687</v>
      </c>
      <c r="H129" s="10">
        <f>B129/$B$8</f>
        <v>1.2298591398071254E-2</v>
      </c>
    </row>
    <row r="130" spans="1:12" x14ac:dyDescent="0.2">
      <c r="A130" s="14" t="s">
        <v>83</v>
      </c>
      <c r="B130" s="2">
        <v>135.79648885857409</v>
      </c>
      <c r="C130" s="2">
        <v>9.7617979540168989</v>
      </c>
      <c r="D130" s="2">
        <v>0</v>
      </c>
      <c r="E130" s="2">
        <v>0</v>
      </c>
      <c r="F130" s="2">
        <v>0</v>
      </c>
      <c r="G130" s="2">
        <v>9.7617979540168989</v>
      </c>
      <c r="H130" s="10">
        <f>B130/$B$9</f>
        <v>1.2935462836594981E-2</v>
      </c>
    </row>
    <row r="131" spans="1:12" x14ac:dyDescent="0.2">
      <c r="A131" s="14" t="s">
        <v>84</v>
      </c>
      <c r="B131" s="2">
        <v>149.45120423779204</v>
      </c>
      <c r="C131" s="2">
        <v>13.77776765733276</v>
      </c>
      <c r="D131" s="2">
        <v>2</v>
      </c>
      <c r="E131" s="2">
        <v>0</v>
      </c>
      <c r="F131" s="2">
        <v>2</v>
      </c>
      <c r="G131" s="2">
        <v>11.77776765733276</v>
      </c>
      <c r="H131" s="10">
        <f>B131/$B$10</f>
        <v>1.3538473071636203E-2</v>
      </c>
    </row>
    <row r="132" spans="1:12" x14ac:dyDescent="0.2">
      <c r="A132" s="14" t="s">
        <v>75</v>
      </c>
      <c r="B132" s="2">
        <v>161.30840855330007</v>
      </c>
      <c r="C132" s="2">
        <v>11.962265659827068</v>
      </c>
      <c r="D132" s="2">
        <v>1</v>
      </c>
      <c r="E132" s="2">
        <v>1</v>
      </c>
      <c r="F132" s="2">
        <v>0</v>
      </c>
      <c r="G132" s="2">
        <v>11.962265659827068</v>
      </c>
      <c r="H132" s="10">
        <f>B132/$B$11</f>
        <v>1.4110252672611973E-2</v>
      </c>
    </row>
    <row r="133" spans="1:12" x14ac:dyDescent="0.2">
      <c r="A133" s="14" t="s">
        <v>76</v>
      </c>
      <c r="B133" s="2">
        <v>167.04609930956627</v>
      </c>
      <c r="C133" s="2">
        <v>5.4837062081591625</v>
      </c>
      <c r="D133" s="2">
        <v>3</v>
      </c>
      <c r="E133" s="2">
        <v>0</v>
      </c>
      <c r="F133" s="2">
        <v>3</v>
      </c>
      <c r="G133" s="2">
        <v>2.4837062081591625</v>
      </c>
      <c r="H133" s="10">
        <f>B133/$B$12</f>
        <v>1.4653166606102304E-2</v>
      </c>
    </row>
    <row r="134" spans="1:12" x14ac:dyDescent="0.2">
      <c r="A134" s="14" t="s">
        <v>77</v>
      </c>
      <c r="B134" s="2">
        <v>177.4206817190331</v>
      </c>
      <c r="C134" s="2">
        <v>10.435259797195641</v>
      </c>
      <c r="D134" s="2">
        <v>0</v>
      </c>
      <c r="E134" s="2">
        <v>0</v>
      </c>
      <c r="F134" s="2">
        <v>0</v>
      </c>
      <c r="G134" s="2">
        <v>10.435259797195641</v>
      </c>
      <c r="H134" s="10">
        <f>B134/$B$13</f>
        <v>1.5169346932201871E-2</v>
      </c>
      <c r="I134" s="38"/>
    </row>
    <row r="135" spans="1:12" x14ac:dyDescent="0.2">
      <c r="A135" s="14" t="s">
        <v>78</v>
      </c>
      <c r="B135" s="2">
        <v>185.97105934480874</v>
      </c>
      <c r="C135" s="2">
        <v>8.0981822183735517</v>
      </c>
      <c r="D135" s="2">
        <v>3</v>
      </c>
      <c r="E135" s="2">
        <v>0</v>
      </c>
      <c r="F135" s="2">
        <v>3</v>
      </c>
      <c r="G135" s="2">
        <v>5.0981822183735517</v>
      </c>
      <c r="H135" s="10">
        <f>B135/$B$14</f>
        <v>1.5660720786931263E-2</v>
      </c>
    </row>
    <row r="136" spans="1:12" x14ac:dyDescent="0.2">
      <c r="A136" s="14" t="s">
        <v>79</v>
      </c>
      <c r="B136" s="2">
        <v>195.27421978344324</v>
      </c>
      <c r="C136" s="2">
        <v>9.5817752173327904</v>
      </c>
      <c r="D136" s="2">
        <v>6</v>
      </c>
      <c r="E136" s="2">
        <v>0</v>
      </c>
      <c r="F136" s="2">
        <v>6</v>
      </c>
      <c r="G136" s="2">
        <v>3.5817752173327904</v>
      </c>
      <c r="H136" s="10">
        <f>B136/$B$15</f>
        <v>1.6129034424997371E-2</v>
      </c>
    </row>
    <row r="137" spans="1:12" x14ac:dyDescent="0.2">
      <c r="A137" s="14" t="s">
        <v>80</v>
      </c>
      <c r="B137" s="2">
        <v>208.92231533102949</v>
      </c>
      <c r="C137" s="2">
        <v>13.694695292740533</v>
      </c>
      <c r="D137" s="2">
        <v>0</v>
      </c>
      <c r="E137" s="2">
        <v>0</v>
      </c>
      <c r="F137" s="2">
        <v>0</v>
      </c>
      <c r="G137" s="2">
        <v>13.694695292740533</v>
      </c>
      <c r="H137" s="10">
        <f>B137/$B$16</f>
        <v>1.6575873955175298E-2</v>
      </c>
    </row>
    <row r="138" spans="1:12" ht="12" thickBot="1" x14ac:dyDescent="0.25">
      <c r="A138" s="11" t="s">
        <v>74</v>
      </c>
      <c r="B138" s="5">
        <v>211</v>
      </c>
      <c r="C138" s="5">
        <f>B138-B137</f>
        <v>2.0776846689705053</v>
      </c>
      <c r="D138" s="5">
        <v>2</v>
      </c>
      <c r="E138" s="5">
        <v>0</v>
      </c>
      <c r="F138" s="5">
        <f>D138-E138</f>
        <v>2</v>
      </c>
      <c r="G138" s="5">
        <f>C138-F138</f>
        <v>7.76846689705053E-2</v>
      </c>
      <c r="H138" s="8">
        <f>B138/$B$17</f>
        <v>1.6416439551170642E-2</v>
      </c>
      <c r="I138" s="39"/>
      <c r="J138" s="38"/>
      <c r="L138" s="38"/>
    </row>
  </sheetData>
  <mergeCells count="1">
    <mergeCell ref="A1:H2"/>
  </mergeCells>
  <phoneticPr fontId="0" type="noConversion"/>
  <pageMargins left="0.75" right="0.75" top="1" bottom="1" header="0.5" footer="0.5"/>
  <pageSetup orientation="portrait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8"/>
  <sheetViews>
    <sheetView workbookViewId="0">
      <selection activeCell="L1" sqref="L1:L65536"/>
    </sheetView>
  </sheetViews>
  <sheetFormatPr defaultRowHeight="11.25" x14ac:dyDescent="0.2"/>
  <cols>
    <col min="1" max="1" width="25.7109375" style="2" customWidth="1"/>
    <col min="2" max="3" width="9.7109375" style="2" customWidth="1"/>
    <col min="4" max="5" width="8.42578125" style="2" customWidth="1"/>
    <col min="6" max="7" width="9.7109375" style="2" customWidth="1"/>
    <col min="8" max="8" width="7.7109375" style="6" customWidth="1"/>
    <col min="9" max="16384" width="9.140625" style="2"/>
  </cols>
  <sheetData>
    <row r="1" spans="1:8" ht="12.75" customHeight="1" x14ac:dyDescent="0.2">
      <c r="A1" s="40" t="s">
        <v>87</v>
      </c>
      <c r="B1" s="41"/>
      <c r="C1" s="41"/>
      <c r="D1" s="41"/>
      <c r="E1" s="41"/>
      <c r="F1" s="41"/>
      <c r="G1" s="41"/>
      <c r="H1" s="42"/>
    </row>
    <row r="2" spans="1:8" ht="12.75" customHeight="1" thickBot="1" x14ac:dyDescent="0.25">
      <c r="A2" s="43"/>
      <c r="B2" s="44"/>
      <c r="C2" s="44"/>
      <c r="D2" s="44"/>
      <c r="E2" s="44"/>
      <c r="F2" s="44"/>
      <c r="G2" s="44"/>
      <c r="H2" s="45"/>
    </row>
    <row r="3" spans="1:8" x14ac:dyDescent="0.2">
      <c r="A3" s="9" t="s">
        <v>31</v>
      </c>
      <c r="C3" s="1" t="s">
        <v>62</v>
      </c>
      <c r="D3" s="3"/>
      <c r="E3" s="3"/>
      <c r="F3" s="1" t="s">
        <v>66</v>
      </c>
      <c r="G3" s="3" t="s">
        <v>68</v>
      </c>
      <c r="H3" s="19" t="s">
        <v>71</v>
      </c>
    </row>
    <row r="4" spans="1:8" ht="12" thickBot="1" x14ac:dyDescent="0.25">
      <c r="A4" s="18" t="s">
        <v>88</v>
      </c>
      <c r="B4" s="5" t="s">
        <v>64</v>
      </c>
      <c r="C4" s="4" t="s">
        <v>63</v>
      </c>
      <c r="D4" s="4" t="s">
        <v>65</v>
      </c>
      <c r="E4" s="4" t="s">
        <v>70</v>
      </c>
      <c r="F4" s="4" t="s">
        <v>67</v>
      </c>
      <c r="G4" s="5" t="s">
        <v>69</v>
      </c>
      <c r="H4" s="20" t="s">
        <v>72</v>
      </c>
    </row>
    <row r="5" spans="1:8" x14ac:dyDescent="0.2">
      <c r="A5" s="12" t="s">
        <v>2</v>
      </c>
      <c r="H5" s="10"/>
    </row>
    <row r="6" spans="1:8" x14ac:dyDescent="0.2">
      <c r="A6" s="13" t="s">
        <v>73</v>
      </c>
      <c r="B6" s="2">
        <f t="shared" ref="B6:B17" si="0">B32+B45+B60+B73+B86+B99+B114+B127</f>
        <v>355660</v>
      </c>
      <c r="H6" s="10"/>
    </row>
    <row r="7" spans="1:8" x14ac:dyDescent="0.2">
      <c r="A7" s="14" t="s">
        <v>81</v>
      </c>
      <c r="B7" s="2">
        <f t="shared" si="0"/>
        <v>356797</v>
      </c>
      <c r="C7" s="2">
        <f t="shared" ref="C7:G17" si="1">C33+C46+C61+C74+C87+C100+C115+C128</f>
        <v>1136.9999999999611</v>
      </c>
      <c r="D7" s="2">
        <f t="shared" si="1"/>
        <v>1942</v>
      </c>
      <c r="E7" s="2">
        <f t="shared" si="1"/>
        <v>527</v>
      </c>
      <c r="F7" s="2">
        <f t="shared" si="1"/>
        <v>1415</v>
      </c>
      <c r="G7" s="2">
        <f t="shared" si="1"/>
        <v>-278.00000000003888</v>
      </c>
      <c r="H7" s="10"/>
    </row>
    <row r="8" spans="1:8" x14ac:dyDescent="0.2">
      <c r="A8" s="14" t="s">
        <v>82</v>
      </c>
      <c r="B8" s="2">
        <f t="shared" si="0"/>
        <v>365676.99999999994</v>
      </c>
      <c r="C8" s="2">
        <f t="shared" si="1"/>
        <v>8879.9999999999727</v>
      </c>
      <c r="D8" s="2">
        <f t="shared" si="1"/>
        <v>8101</v>
      </c>
      <c r="E8" s="2">
        <f t="shared" si="1"/>
        <v>2232</v>
      </c>
      <c r="F8" s="2">
        <f t="shared" si="1"/>
        <v>5869</v>
      </c>
      <c r="G8" s="2">
        <f t="shared" si="1"/>
        <v>3010.9999999999709</v>
      </c>
      <c r="H8" s="10"/>
    </row>
    <row r="9" spans="1:8" x14ac:dyDescent="0.2">
      <c r="A9" s="14" t="s">
        <v>83</v>
      </c>
      <c r="B9" s="2">
        <f t="shared" si="0"/>
        <v>372321.99999999994</v>
      </c>
      <c r="C9" s="2">
        <f t="shared" si="1"/>
        <v>6644.9999999999982</v>
      </c>
      <c r="D9" s="2">
        <f t="shared" si="1"/>
        <v>8107</v>
      </c>
      <c r="E9" s="2">
        <f t="shared" si="1"/>
        <v>2130</v>
      </c>
      <c r="F9" s="2">
        <f t="shared" si="1"/>
        <v>5977</v>
      </c>
      <c r="G9" s="2">
        <f t="shared" si="1"/>
        <v>667.99999999999864</v>
      </c>
      <c r="H9" s="10"/>
    </row>
    <row r="10" spans="1:8" x14ac:dyDescent="0.2">
      <c r="A10" s="14" t="s">
        <v>84</v>
      </c>
      <c r="B10" s="2">
        <f t="shared" si="0"/>
        <v>372720</v>
      </c>
      <c r="C10" s="2">
        <f t="shared" si="1"/>
        <v>398.00000000010914</v>
      </c>
      <c r="D10" s="2">
        <f t="shared" si="1"/>
        <v>8085</v>
      </c>
      <c r="E10" s="2">
        <f t="shared" si="1"/>
        <v>2245</v>
      </c>
      <c r="F10" s="2">
        <f t="shared" si="1"/>
        <v>5840</v>
      </c>
      <c r="G10" s="2">
        <f t="shared" si="1"/>
        <v>-5441.9999999998909</v>
      </c>
      <c r="H10" s="10"/>
    </row>
    <row r="11" spans="1:8" x14ac:dyDescent="0.2">
      <c r="A11" s="14" t="s">
        <v>75</v>
      </c>
      <c r="B11" s="2">
        <f t="shared" si="0"/>
        <v>359935.99999999994</v>
      </c>
      <c r="C11" s="2">
        <f t="shared" si="1"/>
        <v>-12784.000000000033</v>
      </c>
      <c r="D11" s="2">
        <f t="shared" si="1"/>
        <v>6944</v>
      </c>
      <c r="E11" s="2">
        <f t="shared" si="1"/>
        <v>2205</v>
      </c>
      <c r="F11" s="2">
        <f t="shared" si="1"/>
        <v>4739</v>
      </c>
      <c r="G11" s="2">
        <f t="shared" si="1"/>
        <v>-17523.000000000033</v>
      </c>
      <c r="H11" s="10"/>
    </row>
    <row r="12" spans="1:8" x14ac:dyDescent="0.2">
      <c r="A12" s="14" t="s">
        <v>76</v>
      </c>
      <c r="B12" s="2">
        <f t="shared" si="0"/>
        <v>360350</v>
      </c>
      <c r="C12" s="2">
        <f t="shared" si="1"/>
        <v>413.99999999998863</v>
      </c>
      <c r="D12" s="2">
        <f t="shared" si="1"/>
        <v>6984</v>
      </c>
      <c r="E12" s="2">
        <f t="shared" si="1"/>
        <v>2317</v>
      </c>
      <c r="F12" s="2">
        <f t="shared" si="1"/>
        <v>4667</v>
      </c>
      <c r="G12" s="2">
        <f t="shared" si="1"/>
        <v>-4253.0000000000109</v>
      </c>
      <c r="H12" s="10"/>
    </row>
    <row r="13" spans="1:8" x14ac:dyDescent="0.2">
      <c r="A13" s="14" t="s">
        <v>77</v>
      </c>
      <c r="B13" s="2">
        <f t="shared" si="0"/>
        <v>360749</v>
      </c>
      <c r="C13" s="2">
        <f t="shared" si="1"/>
        <v>399.00000000008095</v>
      </c>
      <c r="D13" s="2">
        <f t="shared" si="1"/>
        <v>6818</v>
      </c>
      <c r="E13" s="2">
        <f t="shared" si="1"/>
        <v>2321</v>
      </c>
      <c r="F13" s="2">
        <f t="shared" si="1"/>
        <v>4497</v>
      </c>
      <c r="G13" s="2">
        <f t="shared" si="1"/>
        <v>-4097.99999999992</v>
      </c>
      <c r="H13" s="10"/>
    </row>
    <row r="14" spans="1:8" x14ac:dyDescent="0.2">
      <c r="A14" s="14" t="s">
        <v>78</v>
      </c>
      <c r="B14" s="2">
        <f t="shared" si="0"/>
        <v>379344</v>
      </c>
      <c r="C14" s="2">
        <f t="shared" si="1"/>
        <v>18594.999999999916</v>
      </c>
      <c r="D14" s="2">
        <f t="shared" si="1"/>
        <v>6672</v>
      </c>
      <c r="E14" s="2">
        <f t="shared" si="1"/>
        <v>2217</v>
      </c>
      <c r="F14" s="2">
        <f t="shared" si="1"/>
        <v>4455</v>
      </c>
      <c r="G14" s="2">
        <f t="shared" si="1"/>
        <v>14139.999999999916</v>
      </c>
      <c r="H14" s="10"/>
    </row>
    <row r="15" spans="1:8" x14ac:dyDescent="0.2">
      <c r="A15" s="14" t="s">
        <v>79</v>
      </c>
      <c r="B15" s="2">
        <f t="shared" si="0"/>
        <v>386441</v>
      </c>
      <c r="C15" s="2">
        <f t="shared" si="1"/>
        <v>7097.0000000000246</v>
      </c>
      <c r="D15" s="2">
        <f t="shared" si="1"/>
        <v>6751</v>
      </c>
      <c r="E15" s="2">
        <f t="shared" si="1"/>
        <v>2313</v>
      </c>
      <c r="F15" s="2">
        <f t="shared" si="1"/>
        <v>4438</v>
      </c>
      <c r="G15" s="2">
        <f t="shared" si="1"/>
        <v>2659.0000000000255</v>
      </c>
      <c r="H15" s="10"/>
    </row>
    <row r="16" spans="1:8" x14ac:dyDescent="0.2">
      <c r="A16" s="14" t="s">
        <v>80</v>
      </c>
      <c r="B16" s="2">
        <f t="shared" si="0"/>
        <v>394652.99999999994</v>
      </c>
      <c r="C16" s="2">
        <f t="shared" si="1"/>
        <v>8211.9999999999018</v>
      </c>
      <c r="D16" s="2">
        <f t="shared" si="1"/>
        <v>6728</v>
      </c>
      <c r="E16" s="2">
        <f t="shared" si="1"/>
        <v>2360</v>
      </c>
      <c r="F16" s="2">
        <f t="shared" si="1"/>
        <v>4368</v>
      </c>
      <c r="G16" s="2">
        <f t="shared" si="1"/>
        <v>3843.9999999999004</v>
      </c>
      <c r="H16" s="10"/>
    </row>
    <row r="17" spans="1:11" x14ac:dyDescent="0.2">
      <c r="A17" s="15" t="s">
        <v>74</v>
      </c>
      <c r="B17" s="7">
        <f t="shared" si="0"/>
        <v>401761.96057316934</v>
      </c>
      <c r="C17" s="7">
        <f t="shared" si="1"/>
        <v>7108.9605731694082</v>
      </c>
      <c r="D17" s="7">
        <f t="shared" si="1"/>
        <v>5110</v>
      </c>
      <c r="E17" s="7">
        <f t="shared" si="1"/>
        <v>1728</v>
      </c>
      <c r="F17" s="7">
        <f t="shared" si="1"/>
        <v>3382</v>
      </c>
      <c r="G17" s="7">
        <f t="shared" si="1"/>
        <v>3726.9605731694082</v>
      </c>
      <c r="H17" s="16"/>
    </row>
    <row r="18" spans="1:11" x14ac:dyDescent="0.2">
      <c r="A18" s="12" t="s">
        <v>3</v>
      </c>
      <c r="H18" s="10"/>
    </row>
    <row r="19" spans="1:11" x14ac:dyDescent="0.2">
      <c r="A19" s="13" t="s">
        <v>73</v>
      </c>
      <c r="B19" s="2">
        <f t="shared" ref="B19:B30" si="2">B32+B45+B60+B73</f>
        <v>119567</v>
      </c>
      <c r="H19" s="10">
        <f>B19/$B$6</f>
        <v>0.3361834336163752</v>
      </c>
      <c r="K19" s="6"/>
    </row>
    <row r="20" spans="1:11" x14ac:dyDescent="0.2">
      <c r="A20" s="14" t="s">
        <v>81</v>
      </c>
      <c r="B20" s="2">
        <f t="shared" si="2"/>
        <v>121265.5308615793</v>
      </c>
      <c r="C20" s="2">
        <f t="shared" ref="C20:C30" si="3">B20-B19</f>
        <v>1698.5308615793037</v>
      </c>
      <c r="D20" s="2">
        <f t="shared" ref="D20:E30" si="4">D33+D46+D61+D74</f>
        <v>895</v>
      </c>
      <c r="E20" s="2">
        <f t="shared" si="4"/>
        <v>55</v>
      </c>
      <c r="F20" s="2">
        <f>D20-E20</f>
        <v>840</v>
      </c>
      <c r="G20" s="2">
        <f t="shared" ref="G20:G30" si="5">C20-F20</f>
        <v>858.53086157930375</v>
      </c>
      <c r="H20" s="10">
        <f>B20/$B$7</f>
        <v>0.33987261905671656</v>
      </c>
    </row>
    <row r="21" spans="1:11" x14ac:dyDescent="0.2">
      <c r="A21" s="14" t="s">
        <v>82</v>
      </c>
      <c r="B21" s="2">
        <f t="shared" si="2"/>
        <v>129593.76037680756</v>
      </c>
      <c r="C21" s="2">
        <f t="shared" si="3"/>
        <v>8328.2295152282604</v>
      </c>
      <c r="D21" s="2">
        <f t="shared" si="4"/>
        <v>3929</v>
      </c>
      <c r="E21" s="2">
        <f t="shared" si="4"/>
        <v>289</v>
      </c>
      <c r="F21" s="2">
        <f t="shared" ref="F21:F30" si="6">D21-E21</f>
        <v>3640</v>
      </c>
      <c r="G21" s="2">
        <f t="shared" si="5"/>
        <v>4688.2295152282604</v>
      </c>
      <c r="H21" s="10">
        <f>B21/$B$8</f>
        <v>0.35439407011326274</v>
      </c>
    </row>
    <row r="22" spans="1:11" x14ac:dyDescent="0.2">
      <c r="A22" s="14" t="s">
        <v>83</v>
      </c>
      <c r="B22" s="2">
        <f t="shared" si="2"/>
        <v>137219.1705729221</v>
      </c>
      <c r="C22" s="2">
        <f t="shared" si="3"/>
        <v>7625.4101961145352</v>
      </c>
      <c r="D22" s="2">
        <f t="shared" si="4"/>
        <v>4122</v>
      </c>
      <c r="E22" s="2">
        <f t="shared" si="4"/>
        <v>271</v>
      </c>
      <c r="F22" s="2">
        <f t="shared" si="6"/>
        <v>3851</v>
      </c>
      <c r="G22" s="2">
        <f t="shared" si="5"/>
        <v>3774.4101961145352</v>
      </c>
      <c r="H22" s="10">
        <f>B22/$B$9</f>
        <v>0.36854972462793528</v>
      </c>
    </row>
    <row r="23" spans="1:11" x14ac:dyDescent="0.2">
      <c r="A23" s="14" t="s">
        <v>84</v>
      </c>
      <c r="B23" s="2">
        <f t="shared" si="2"/>
        <v>142510.69676107718</v>
      </c>
      <c r="C23" s="2">
        <f t="shared" si="3"/>
        <v>5291.5261881550832</v>
      </c>
      <c r="D23" s="2">
        <f t="shared" si="4"/>
        <v>4309</v>
      </c>
      <c r="E23" s="2">
        <f t="shared" si="4"/>
        <v>301</v>
      </c>
      <c r="F23" s="2">
        <f t="shared" si="6"/>
        <v>4008</v>
      </c>
      <c r="G23" s="2">
        <f t="shared" si="5"/>
        <v>1283.5261881550832</v>
      </c>
      <c r="H23" s="10">
        <f>B23/$B$10</f>
        <v>0.38235323234888707</v>
      </c>
    </row>
    <row r="24" spans="1:11" x14ac:dyDescent="0.2">
      <c r="A24" s="14" t="s">
        <v>75</v>
      </c>
      <c r="B24" s="2">
        <f t="shared" si="2"/>
        <v>142468.99368347335</v>
      </c>
      <c r="C24" s="2">
        <f t="shared" si="3"/>
        <v>-41.703077603830025</v>
      </c>
      <c r="D24" s="2">
        <f t="shared" si="4"/>
        <v>4264</v>
      </c>
      <c r="E24" s="2">
        <f t="shared" si="4"/>
        <v>319</v>
      </c>
      <c r="F24" s="2">
        <f t="shared" si="6"/>
        <v>3945</v>
      </c>
      <c r="G24" s="2">
        <f t="shared" si="5"/>
        <v>-3986.70307760383</v>
      </c>
      <c r="H24" s="10">
        <f>B24/$B$11</f>
        <v>0.39581757224471398</v>
      </c>
    </row>
    <row r="25" spans="1:11" x14ac:dyDescent="0.2">
      <c r="A25" s="14" t="s">
        <v>76</v>
      </c>
      <c r="B25" s="2">
        <f t="shared" si="2"/>
        <v>147366.96783783173</v>
      </c>
      <c r="C25" s="2">
        <f t="shared" si="3"/>
        <v>4897.9741543583805</v>
      </c>
      <c r="D25" s="2">
        <f t="shared" si="4"/>
        <v>4457</v>
      </c>
      <c r="E25" s="2">
        <f t="shared" si="4"/>
        <v>344</v>
      </c>
      <c r="F25" s="2">
        <f t="shared" si="6"/>
        <v>4113</v>
      </c>
      <c r="G25" s="2">
        <f t="shared" si="5"/>
        <v>784.97415435838047</v>
      </c>
      <c r="H25" s="10">
        <f>B25/$B$12</f>
        <v>0.40895509320891282</v>
      </c>
    </row>
    <row r="26" spans="1:11" x14ac:dyDescent="0.2">
      <c r="A26" s="14" t="s">
        <v>77</v>
      </c>
      <c r="B26" s="2">
        <f t="shared" si="2"/>
        <v>152155.83004722401</v>
      </c>
      <c r="C26" s="2">
        <f t="shared" si="3"/>
        <v>4788.862209392275</v>
      </c>
      <c r="D26" s="2">
        <f t="shared" si="4"/>
        <v>4316</v>
      </c>
      <c r="E26" s="2">
        <f t="shared" si="4"/>
        <v>347</v>
      </c>
      <c r="F26" s="2">
        <f t="shared" si="6"/>
        <v>3969</v>
      </c>
      <c r="G26" s="2">
        <f t="shared" si="5"/>
        <v>819.86220939227496</v>
      </c>
      <c r="H26" s="10">
        <f>B26/$B$13</f>
        <v>0.42177755183583049</v>
      </c>
    </row>
    <row r="27" spans="1:11" x14ac:dyDescent="0.2">
      <c r="A27" s="14" t="s">
        <v>78</v>
      </c>
      <c r="B27" s="2">
        <f t="shared" si="2"/>
        <v>164747.63778141388</v>
      </c>
      <c r="C27" s="2">
        <f t="shared" si="3"/>
        <v>12591.807734189875</v>
      </c>
      <c r="D27" s="2">
        <f t="shared" si="4"/>
        <v>4382</v>
      </c>
      <c r="E27" s="2">
        <f t="shared" si="4"/>
        <v>322</v>
      </c>
      <c r="F27" s="2">
        <f t="shared" si="6"/>
        <v>4060</v>
      </c>
      <c r="G27" s="2">
        <f t="shared" si="5"/>
        <v>8531.8077341898752</v>
      </c>
      <c r="H27" s="10">
        <f>B27/$B$14</f>
        <v>0.43429614751100287</v>
      </c>
    </row>
    <row r="28" spans="1:11" x14ac:dyDescent="0.2">
      <c r="A28" s="14" t="s">
        <v>79</v>
      </c>
      <c r="B28" s="2">
        <f t="shared" si="2"/>
        <v>172554.2362496767</v>
      </c>
      <c r="C28" s="2">
        <f t="shared" si="3"/>
        <v>7806.5984682628186</v>
      </c>
      <c r="D28" s="2">
        <f t="shared" si="4"/>
        <v>4348</v>
      </c>
      <c r="E28" s="2">
        <f t="shared" si="4"/>
        <v>335</v>
      </c>
      <c r="F28" s="2">
        <f t="shared" si="6"/>
        <v>4013</v>
      </c>
      <c r="G28" s="2">
        <f t="shared" si="5"/>
        <v>3793.5984682628186</v>
      </c>
      <c r="H28" s="10">
        <f>B28/$B$15</f>
        <v>0.44652155503602542</v>
      </c>
    </row>
    <row r="29" spans="1:11" x14ac:dyDescent="0.2">
      <c r="A29" s="14" t="s">
        <v>80</v>
      </c>
      <c r="B29" s="2">
        <f t="shared" si="2"/>
        <v>180934.17522776441</v>
      </c>
      <c r="C29" s="2">
        <f t="shared" si="3"/>
        <v>8379.93897808771</v>
      </c>
      <c r="D29" s="2">
        <f t="shared" si="4"/>
        <v>4445</v>
      </c>
      <c r="E29" s="2">
        <f t="shared" si="4"/>
        <v>368</v>
      </c>
      <c r="F29" s="2">
        <f t="shared" si="6"/>
        <v>4077</v>
      </c>
      <c r="G29" s="2">
        <f t="shared" si="5"/>
        <v>4302.93897808771</v>
      </c>
      <c r="H29" s="10">
        <f>B29/$B$16</f>
        <v>0.45846395498770931</v>
      </c>
    </row>
    <row r="30" spans="1:11" x14ac:dyDescent="0.2">
      <c r="A30" s="15" t="s">
        <v>74</v>
      </c>
      <c r="B30" s="7">
        <f t="shared" si="2"/>
        <v>187713</v>
      </c>
      <c r="C30" s="7">
        <f t="shared" si="3"/>
        <v>6778.8247722355882</v>
      </c>
      <c r="D30" s="7">
        <f t="shared" si="4"/>
        <v>3502</v>
      </c>
      <c r="E30" s="7">
        <f t="shared" si="4"/>
        <v>259</v>
      </c>
      <c r="F30" s="7">
        <f t="shared" si="6"/>
        <v>3243</v>
      </c>
      <c r="G30" s="7">
        <f t="shared" si="5"/>
        <v>3535.8247722355882</v>
      </c>
      <c r="H30" s="16">
        <f>B30/$B$17</f>
        <v>0.4672244224719565</v>
      </c>
      <c r="I30" s="38"/>
      <c r="K30" s="39"/>
    </row>
    <row r="31" spans="1:11" x14ac:dyDescent="0.2">
      <c r="A31" s="12" t="s">
        <v>4</v>
      </c>
      <c r="H31" s="10"/>
    </row>
    <row r="32" spans="1:11" x14ac:dyDescent="0.2">
      <c r="A32" s="13" t="s">
        <v>73</v>
      </c>
      <c r="B32" s="2">
        <v>111067</v>
      </c>
      <c r="H32" s="10">
        <f>B32/$B$6</f>
        <v>0.31228420401507057</v>
      </c>
    </row>
    <row r="33" spans="1:8" x14ac:dyDescent="0.2">
      <c r="A33" s="14" t="s">
        <v>81</v>
      </c>
      <c r="B33" s="2">
        <v>112715.13270655724</v>
      </c>
      <c r="C33" s="2">
        <f t="shared" ref="C33:C43" si="7">B33-B32</f>
        <v>1648.1327065572405</v>
      </c>
      <c r="D33" s="2">
        <v>886</v>
      </c>
      <c r="E33" s="2">
        <v>54</v>
      </c>
      <c r="F33" s="2">
        <f>D33-E33</f>
        <v>832</v>
      </c>
      <c r="G33" s="2">
        <f t="shared" ref="G33:G43" si="8">C33-F33</f>
        <v>816.13270655724045</v>
      </c>
      <c r="H33" s="10">
        <f>B33/$B$7</f>
        <v>0.31590829717334296</v>
      </c>
    </row>
    <row r="34" spans="1:8" x14ac:dyDescent="0.2">
      <c r="A34" s="14" t="s">
        <v>82</v>
      </c>
      <c r="B34" s="2">
        <v>120736.86614540215</v>
      </c>
      <c r="C34" s="2">
        <f t="shared" si="7"/>
        <v>8021.733438844909</v>
      </c>
      <c r="D34" s="2">
        <v>3884</v>
      </c>
      <c r="E34" s="2">
        <v>288</v>
      </c>
      <c r="F34" s="2">
        <v>3596</v>
      </c>
      <c r="G34" s="2">
        <f t="shared" si="8"/>
        <v>4425.733438844909</v>
      </c>
      <c r="H34" s="10">
        <f>B34/$B$8</f>
        <v>0.33017353058956994</v>
      </c>
    </row>
    <row r="35" spans="1:8" x14ac:dyDescent="0.2">
      <c r="A35" s="14" t="s">
        <v>83</v>
      </c>
      <c r="B35" s="2">
        <v>128108.33841166391</v>
      </c>
      <c r="C35" s="2">
        <f t="shared" si="7"/>
        <v>7371.4722662617569</v>
      </c>
      <c r="D35" s="2">
        <v>4077</v>
      </c>
      <c r="E35" s="2">
        <v>271</v>
      </c>
      <c r="F35" s="2">
        <v>3806</v>
      </c>
      <c r="G35" s="2">
        <f t="shared" si="8"/>
        <v>3565.4722662617569</v>
      </c>
      <c r="H35" s="10">
        <f>B35/$B$9</f>
        <v>0.34407942160727523</v>
      </c>
    </row>
    <row r="36" spans="1:8" x14ac:dyDescent="0.2">
      <c r="A36" s="14" t="s">
        <v>84</v>
      </c>
      <c r="B36" s="2">
        <v>133299.34939207934</v>
      </c>
      <c r="C36" s="2">
        <f t="shared" si="7"/>
        <v>5191.0109804154345</v>
      </c>
      <c r="D36" s="2">
        <v>4261</v>
      </c>
      <c r="E36" s="2">
        <v>300</v>
      </c>
      <c r="F36" s="2">
        <v>3961</v>
      </c>
      <c r="G36" s="2">
        <f t="shared" si="8"/>
        <v>1230.0109804154345</v>
      </c>
      <c r="H36" s="10">
        <f>B36/$B$10</f>
        <v>0.35763937913736676</v>
      </c>
    </row>
    <row r="37" spans="1:8" x14ac:dyDescent="0.2">
      <c r="A37" s="14" t="s">
        <v>75</v>
      </c>
      <c r="B37" s="2">
        <v>133488.07969893276</v>
      </c>
      <c r="C37" s="2">
        <f t="shared" si="7"/>
        <v>188.73030685342383</v>
      </c>
      <c r="D37" s="2">
        <v>4228</v>
      </c>
      <c r="E37" s="2">
        <v>318</v>
      </c>
      <c r="F37" s="2">
        <v>3910</v>
      </c>
      <c r="G37" s="2">
        <f t="shared" si="8"/>
        <v>-3721.2696931465762</v>
      </c>
      <c r="H37" s="10">
        <f>B37/$B$11</f>
        <v>0.3708661531464838</v>
      </c>
    </row>
    <row r="38" spans="1:8" x14ac:dyDescent="0.2">
      <c r="A38" s="14" t="s">
        <v>76</v>
      </c>
      <c r="B38" s="2">
        <v>138292.19502769923</v>
      </c>
      <c r="C38" s="2">
        <f t="shared" si="7"/>
        <v>4804.1153287664638</v>
      </c>
      <c r="D38" s="2">
        <v>4418</v>
      </c>
      <c r="E38" s="2">
        <v>341</v>
      </c>
      <c r="F38" s="2">
        <v>4077</v>
      </c>
      <c r="G38" s="2">
        <f t="shared" si="8"/>
        <v>727.11532876646379</v>
      </c>
      <c r="H38" s="10">
        <f>B38/$B$12</f>
        <v>0.38377187464326135</v>
      </c>
    </row>
    <row r="39" spans="1:8" x14ac:dyDescent="0.2">
      <c r="A39" s="14" t="s">
        <v>77</v>
      </c>
      <c r="B39" s="2">
        <v>142989.39310509109</v>
      </c>
      <c r="C39" s="2">
        <f t="shared" si="7"/>
        <v>4697.1980773918622</v>
      </c>
      <c r="D39" s="2">
        <v>4278</v>
      </c>
      <c r="E39" s="2">
        <v>344</v>
      </c>
      <c r="F39" s="2">
        <v>3934</v>
      </c>
      <c r="G39" s="2">
        <f t="shared" si="8"/>
        <v>763.19807739186217</v>
      </c>
      <c r="H39" s="10">
        <f>B39/$B$13</f>
        <v>0.39636809278775847</v>
      </c>
    </row>
    <row r="40" spans="1:8" x14ac:dyDescent="0.2">
      <c r="A40" s="14" t="s">
        <v>78</v>
      </c>
      <c r="B40" s="2">
        <v>155024.92278686879</v>
      </c>
      <c r="C40" s="2">
        <f t="shared" si="7"/>
        <v>12035.529681777698</v>
      </c>
      <c r="D40" s="2">
        <v>4355</v>
      </c>
      <c r="E40" s="2">
        <v>322</v>
      </c>
      <c r="F40" s="2">
        <v>4033</v>
      </c>
      <c r="G40" s="2">
        <f t="shared" si="8"/>
        <v>8002.529681777698</v>
      </c>
      <c r="H40" s="10">
        <f>B40/$B$14</f>
        <v>0.40866580936265973</v>
      </c>
    </row>
    <row r="41" spans="1:8" x14ac:dyDescent="0.2">
      <c r="A41" s="14" t="s">
        <v>79</v>
      </c>
      <c r="B41" s="2">
        <v>162566.26507776152</v>
      </c>
      <c r="C41" s="2">
        <f t="shared" si="7"/>
        <v>7541.3422908927314</v>
      </c>
      <c r="D41" s="2">
        <v>4322</v>
      </c>
      <c r="E41" s="2">
        <v>331</v>
      </c>
      <c r="F41" s="2">
        <v>3991</v>
      </c>
      <c r="G41" s="2">
        <f t="shared" si="8"/>
        <v>3550.3422908927314</v>
      </c>
      <c r="H41" s="10">
        <f>B41/$B$15</f>
        <v>0.42067551082250981</v>
      </c>
    </row>
    <row r="42" spans="1:8" x14ac:dyDescent="0.2">
      <c r="A42" s="14" t="s">
        <v>80</v>
      </c>
      <c r="B42" s="2">
        <v>170650.79795855167</v>
      </c>
      <c r="C42" s="2">
        <f t="shared" si="7"/>
        <v>8084.5328807901533</v>
      </c>
      <c r="D42" s="2">
        <v>4405</v>
      </c>
      <c r="E42" s="2">
        <v>365</v>
      </c>
      <c r="F42" s="2">
        <v>4040</v>
      </c>
      <c r="G42" s="2">
        <f t="shared" si="8"/>
        <v>4044.5328807901533</v>
      </c>
      <c r="H42" s="10">
        <f>B42/$B$16</f>
        <v>0.43240719811721107</v>
      </c>
    </row>
    <row r="43" spans="1:8" x14ac:dyDescent="0.2">
      <c r="A43" s="15" t="s">
        <v>74</v>
      </c>
      <c r="B43" s="7">
        <v>177181</v>
      </c>
      <c r="C43" s="7">
        <f t="shared" si="7"/>
        <v>6530.2020414483268</v>
      </c>
      <c r="D43" s="7">
        <v>3483</v>
      </c>
      <c r="E43" s="7">
        <v>257</v>
      </c>
      <c r="F43" s="7">
        <f>D43-E43</f>
        <v>3226</v>
      </c>
      <c r="G43" s="7">
        <f t="shared" si="8"/>
        <v>3304.2020414483268</v>
      </c>
      <c r="H43" s="16">
        <f>B43/$B$17</f>
        <v>0.44100989488210046</v>
      </c>
    </row>
    <row r="44" spans="1:8" x14ac:dyDescent="0.2">
      <c r="A44" s="12" t="s">
        <v>92</v>
      </c>
      <c r="H44" s="10"/>
    </row>
    <row r="45" spans="1:8" x14ac:dyDescent="0.2">
      <c r="A45" s="9" t="s">
        <v>93</v>
      </c>
      <c r="B45" s="2">
        <v>2170</v>
      </c>
      <c r="H45" s="10">
        <f>B45/$B$6</f>
        <v>6.1013327335095319E-3</v>
      </c>
    </row>
    <row r="46" spans="1:8" x14ac:dyDescent="0.2">
      <c r="A46" s="14" t="s">
        <v>81</v>
      </c>
      <c r="B46" s="2">
        <v>2180.4094828708871</v>
      </c>
      <c r="C46" s="2">
        <f t="shared" ref="C46:C56" si="9">B46-B45</f>
        <v>10.409482870887132</v>
      </c>
      <c r="D46" s="2">
        <v>1</v>
      </c>
      <c r="E46" s="2">
        <v>0</v>
      </c>
      <c r="F46" s="2">
        <f>D46-E46</f>
        <v>1</v>
      </c>
      <c r="G46" s="2">
        <f t="shared" ref="G46:G56" si="10">C46-F46</f>
        <v>9.4094828708871319</v>
      </c>
      <c r="H46" s="10">
        <f>B46/$B$7</f>
        <v>6.1110645069069724E-3</v>
      </c>
    </row>
    <row r="47" spans="1:8" x14ac:dyDescent="0.2">
      <c r="A47" s="14" t="s">
        <v>82</v>
      </c>
      <c r="B47" s="2">
        <v>2248.6835108673627</v>
      </c>
      <c r="C47" s="2">
        <f t="shared" si="9"/>
        <v>68.274027996475525</v>
      </c>
      <c r="D47" s="2">
        <v>11</v>
      </c>
      <c r="E47" s="2">
        <v>0</v>
      </c>
      <c r="F47" s="2">
        <v>11</v>
      </c>
      <c r="G47" s="2">
        <f t="shared" si="10"/>
        <v>57.274027996475525</v>
      </c>
      <c r="H47" s="10">
        <f>B47/$B$8</f>
        <v>6.1493709226102897E-3</v>
      </c>
    </row>
    <row r="48" spans="1:8" x14ac:dyDescent="0.2">
      <c r="A48" s="14" t="s">
        <v>83</v>
      </c>
      <c r="B48" s="2">
        <v>2303.4491329133339</v>
      </c>
      <c r="C48" s="2">
        <f t="shared" si="9"/>
        <v>54.765622045971213</v>
      </c>
      <c r="D48" s="2">
        <v>15</v>
      </c>
      <c r="E48" s="2">
        <v>0</v>
      </c>
      <c r="F48" s="2">
        <v>15</v>
      </c>
      <c r="G48" s="2">
        <f t="shared" si="10"/>
        <v>39.765622045971213</v>
      </c>
      <c r="H48" s="10">
        <f>B48/$B$9</f>
        <v>6.1867123965635507E-3</v>
      </c>
    </row>
    <row r="49" spans="1:8" x14ac:dyDescent="0.2">
      <c r="A49" s="14" t="s">
        <v>84</v>
      </c>
      <c r="B49" s="2">
        <v>2319.4831260343149</v>
      </c>
      <c r="C49" s="2">
        <f t="shared" si="9"/>
        <v>16.033993120980995</v>
      </c>
      <c r="D49" s="2">
        <v>10</v>
      </c>
      <c r="E49" s="2">
        <v>0</v>
      </c>
      <c r="F49" s="2">
        <v>10</v>
      </c>
      <c r="G49" s="2">
        <f t="shared" si="10"/>
        <v>6.0339931209809947</v>
      </c>
      <c r="H49" s="10">
        <f>B49/$B$10</f>
        <v>6.2231249357005657E-3</v>
      </c>
    </row>
    <row r="50" spans="1:8" x14ac:dyDescent="0.2">
      <c r="A50" s="14" t="s">
        <v>75</v>
      </c>
      <c r="B50" s="2">
        <v>2252.710846759654</v>
      </c>
      <c r="C50" s="2">
        <f t="shared" si="9"/>
        <v>-66.772279274660832</v>
      </c>
      <c r="D50" s="2">
        <v>7</v>
      </c>
      <c r="E50" s="2">
        <v>1</v>
      </c>
      <c r="F50" s="2">
        <v>6</v>
      </c>
      <c r="G50" s="2">
        <f t="shared" si="10"/>
        <v>-72.772279274660832</v>
      </c>
      <c r="H50" s="10">
        <f>B50/$B$11</f>
        <v>6.2586427774928167E-3</v>
      </c>
    </row>
    <row r="51" spans="1:8" x14ac:dyDescent="0.2">
      <c r="A51" s="14" t="s">
        <v>76</v>
      </c>
      <c r="B51" s="2">
        <v>2267.790113510895</v>
      </c>
      <c r="C51" s="2">
        <f t="shared" si="9"/>
        <v>15.079266751240993</v>
      </c>
      <c r="D51" s="2">
        <v>7</v>
      </c>
      <c r="E51" s="2">
        <v>2</v>
      </c>
      <c r="F51" s="2">
        <v>5</v>
      </c>
      <c r="G51" s="2">
        <f t="shared" si="10"/>
        <v>10.079266751240993</v>
      </c>
      <c r="H51" s="10">
        <f>B51/$B$12</f>
        <v>6.2932984973245315E-3</v>
      </c>
    </row>
    <row r="52" spans="1:8" x14ac:dyDescent="0.2">
      <c r="A52" s="14" t="s">
        <v>77</v>
      </c>
      <c r="B52" s="2">
        <v>2282.503334139335</v>
      </c>
      <c r="C52" s="2">
        <f t="shared" si="9"/>
        <v>14.713220628440013</v>
      </c>
      <c r="D52" s="2">
        <v>8</v>
      </c>
      <c r="E52" s="2">
        <v>1</v>
      </c>
      <c r="F52" s="2">
        <v>7</v>
      </c>
      <c r="G52" s="2">
        <f t="shared" si="10"/>
        <v>7.7132206284400127</v>
      </c>
      <c r="H52" s="10">
        <f>B52/$B$13</f>
        <v>6.3271231081426004E-3</v>
      </c>
    </row>
    <row r="53" spans="1:8" x14ac:dyDescent="0.2">
      <c r="A53" s="14" t="s">
        <v>78</v>
      </c>
      <c r="B53" s="2">
        <v>2412.6832822719921</v>
      </c>
      <c r="C53" s="2">
        <f t="shared" si="9"/>
        <v>130.17994813265705</v>
      </c>
      <c r="D53" s="2">
        <v>6</v>
      </c>
      <c r="E53" s="2">
        <v>0</v>
      </c>
      <c r="F53" s="2">
        <v>6</v>
      </c>
      <c r="G53" s="2">
        <f t="shared" si="10"/>
        <v>124.17994813265705</v>
      </c>
      <c r="H53" s="10">
        <f>B53/$B$14</f>
        <v>6.3601461530220383E-3</v>
      </c>
    </row>
    <row r="54" spans="1:8" x14ac:dyDescent="0.2">
      <c r="A54" s="14" t="s">
        <v>79</v>
      </c>
      <c r="B54" s="2">
        <v>2470.2838219578539</v>
      </c>
      <c r="C54" s="2">
        <f t="shared" si="9"/>
        <v>57.600539685861804</v>
      </c>
      <c r="D54" s="2">
        <v>6</v>
      </c>
      <c r="E54" s="2">
        <v>1</v>
      </c>
      <c r="F54" s="2">
        <v>5</v>
      </c>
      <c r="G54" s="2">
        <f t="shared" si="10"/>
        <v>52.600539685861804</v>
      </c>
      <c r="H54" s="10">
        <f>B54/$B$15</f>
        <v>6.3923957912277781E-3</v>
      </c>
    </row>
    <row r="55" spans="1:8" x14ac:dyDescent="0.2">
      <c r="A55" s="14" t="s">
        <v>80</v>
      </c>
      <c r="B55" s="2">
        <v>2535.2109640175963</v>
      </c>
      <c r="C55" s="2">
        <f t="shared" si="9"/>
        <v>64.927142059742437</v>
      </c>
      <c r="D55" s="2">
        <v>10</v>
      </c>
      <c r="E55" s="2">
        <v>1</v>
      </c>
      <c r="F55" s="2">
        <v>9</v>
      </c>
      <c r="G55" s="2">
        <f t="shared" si="10"/>
        <v>55.927142059742437</v>
      </c>
      <c r="H55" s="10">
        <f>B55/$B$16</f>
        <v>6.4238988782996621E-3</v>
      </c>
    </row>
    <row r="56" spans="1:8" x14ac:dyDescent="0.2">
      <c r="A56" s="15" t="s">
        <v>74</v>
      </c>
      <c r="B56" s="7">
        <v>2595</v>
      </c>
      <c r="C56" s="7">
        <f t="shared" si="9"/>
        <v>59.789035982403675</v>
      </c>
      <c r="D56" s="7">
        <v>4</v>
      </c>
      <c r="E56" s="7">
        <v>1</v>
      </c>
      <c r="F56" s="7">
        <f>D56-E56</f>
        <v>3</v>
      </c>
      <c r="G56" s="7">
        <f t="shared" si="10"/>
        <v>56.789035982403675</v>
      </c>
      <c r="H56" s="16">
        <f>B56/$B$17</f>
        <v>6.459048527884201E-3</v>
      </c>
    </row>
    <row r="57" spans="1:8" x14ac:dyDescent="0.2">
      <c r="A57" s="23"/>
      <c r="B57" s="24"/>
      <c r="C57" s="24"/>
      <c r="D57" s="24"/>
      <c r="E57" s="24"/>
      <c r="F57" s="24"/>
      <c r="G57" s="24"/>
      <c r="H57" s="22"/>
    </row>
    <row r="58" spans="1:8" x14ac:dyDescent="0.2">
      <c r="A58" s="1"/>
    </row>
    <row r="59" spans="1:8" x14ac:dyDescent="0.2">
      <c r="A59" s="12" t="s">
        <v>86</v>
      </c>
      <c r="H59" s="10"/>
    </row>
    <row r="60" spans="1:8" x14ac:dyDescent="0.2">
      <c r="A60" s="9" t="s">
        <v>89</v>
      </c>
      <c r="B60" s="2">
        <v>1723</v>
      </c>
      <c r="H60" s="10">
        <f>B60/$B$6</f>
        <v>4.8445144238879832E-3</v>
      </c>
    </row>
    <row r="61" spans="1:8" x14ac:dyDescent="0.2">
      <c r="A61" s="14" t="s">
        <v>81</v>
      </c>
      <c r="B61" s="2">
        <v>1786.7212070319158</v>
      </c>
      <c r="C61" s="2">
        <f t="shared" ref="C61:C71" si="11">B61-B60</f>
        <v>63.72120703191581</v>
      </c>
      <c r="D61" s="2">
        <v>0</v>
      </c>
      <c r="E61" s="2">
        <v>1</v>
      </c>
      <c r="F61" s="2">
        <f>D61-E61</f>
        <v>-1</v>
      </c>
      <c r="G61" s="2">
        <f t="shared" ref="G61:G71" si="12">C61-F61</f>
        <v>64.72120703191581</v>
      </c>
      <c r="H61" s="10">
        <f>B61/$B$7</f>
        <v>5.0076688061612504E-3</v>
      </c>
    </row>
    <row r="62" spans="1:8" x14ac:dyDescent="0.2">
      <c r="A62" s="14" t="s">
        <v>82</v>
      </c>
      <c r="B62" s="2">
        <v>2066.0313859257435</v>
      </c>
      <c r="C62" s="2">
        <f t="shared" si="11"/>
        <v>279.3101788938277</v>
      </c>
      <c r="D62" s="2">
        <v>4</v>
      </c>
      <c r="E62" s="2">
        <v>1</v>
      </c>
      <c r="F62" s="2">
        <v>3</v>
      </c>
      <c r="G62" s="2">
        <f t="shared" si="12"/>
        <v>276.3101788938277</v>
      </c>
      <c r="H62" s="10">
        <f>B62/$B$8</f>
        <v>5.6498805938731281E-3</v>
      </c>
    </row>
    <row r="63" spans="1:8" x14ac:dyDescent="0.2">
      <c r="A63" s="14" t="s">
        <v>83</v>
      </c>
      <c r="B63" s="2">
        <v>2336.6612298556852</v>
      </c>
      <c r="C63" s="2">
        <f t="shared" si="11"/>
        <v>270.62984392994167</v>
      </c>
      <c r="D63" s="2">
        <v>3</v>
      </c>
      <c r="E63" s="2">
        <v>0</v>
      </c>
      <c r="F63" s="2">
        <v>3</v>
      </c>
      <c r="G63" s="2">
        <f t="shared" si="12"/>
        <v>267.62984392994167</v>
      </c>
      <c r="H63" s="10">
        <f>B63/$B$9</f>
        <v>6.2759150140353926E-3</v>
      </c>
    </row>
    <row r="64" spans="1:8" x14ac:dyDescent="0.2">
      <c r="A64" s="14" t="s">
        <v>84</v>
      </c>
      <c r="B64" s="2">
        <v>2566.6899610933956</v>
      </c>
      <c r="C64" s="2">
        <f t="shared" si="11"/>
        <v>230.02873123771042</v>
      </c>
      <c r="D64" s="2">
        <v>5</v>
      </c>
      <c r="E64" s="2">
        <v>0</v>
      </c>
      <c r="F64" s="2">
        <v>5</v>
      </c>
      <c r="G64" s="2">
        <f t="shared" si="12"/>
        <v>225.02873123771042</v>
      </c>
      <c r="H64" s="10">
        <f>B64/$B$10</f>
        <v>6.8863757273379365E-3</v>
      </c>
    </row>
    <row r="65" spans="1:8" x14ac:dyDescent="0.2">
      <c r="A65" s="14" t="s">
        <v>75</v>
      </c>
      <c r="B65" s="2">
        <v>2692.9823849672189</v>
      </c>
      <c r="C65" s="2">
        <f t="shared" si="11"/>
        <v>126.29242387382328</v>
      </c>
      <c r="D65" s="2">
        <v>3</v>
      </c>
      <c r="E65" s="2">
        <v>0</v>
      </c>
      <c r="F65" s="2">
        <v>3</v>
      </c>
      <c r="G65" s="2">
        <f t="shared" si="12"/>
        <v>123.29242387382328</v>
      </c>
      <c r="H65" s="10">
        <f>B65/$B$11</f>
        <v>7.4818367292163587E-3</v>
      </c>
    </row>
    <row r="66" spans="1:8" x14ac:dyDescent="0.2">
      <c r="A66" s="14" t="s">
        <v>76</v>
      </c>
      <c r="B66" s="2">
        <v>2905.4458894554937</v>
      </c>
      <c r="C66" s="2">
        <f t="shared" si="11"/>
        <v>212.46350448827479</v>
      </c>
      <c r="D66" s="2">
        <v>8</v>
      </c>
      <c r="E66" s="2">
        <v>1</v>
      </c>
      <c r="F66" s="2">
        <v>7</v>
      </c>
      <c r="G66" s="2">
        <f t="shared" si="12"/>
        <v>205.46350448827479</v>
      </c>
      <c r="H66" s="10">
        <f>B66/$B$12</f>
        <v>8.0628441500083074E-3</v>
      </c>
    </row>
    <row r="67" spans="1:8" x14ac:dyDescent="0.2">
      <c r="A67" s="14" t="s">
        <v>77</v>
      </c>
      <c r="B67" s="2">
        <v>3113.2342617410013</v>
      </c>
      <c r="C67" s="2">
        <f t="shared" si="11"/>
        <v>207.78837228550765</v>
      </c>
      <c r="D67" s="2">
        <v>5</v>
      </c>
      <c r="E67" s="2">
        <v>1</v>
      </c>
      <c r="F67" s="2">
        <v>4</v>
      </c>
      <c r="G67" s="2">
        <f t="shared" si="12"/>
        <v>203.78837228550765</v>
      </c>
      <c r="H67" s="10">
        <f>B67/$B$13</f>
        <v>8.6299179255964718E-3</v>
      </c>
    </row>
    <row r="68" spans="1:8" x14ac:dyDescent="0.2">
      <c r="A68" s="14" t="s">
        <v>78</v>
      </c>
      <c r="B68" s="2">
        <v>3483.7258617293805</v>
      </c>
      <c r="C68" s="2">
        <f t="shared" si="11"/>
        <v>370.49159998837922</v>
      </c>
      <c r="D68" s="2">
        <v>9</v>
      </c>
      <c r="E68" s="2">
        <v>0</v>
      </c>
      <c r="F68" s="2">
        <v>9</v>
      </c>
      <c r="G68" s="2">
        <f t="shared" si="12"/>
        <v>361.49159998837922</v>
      </c>
      <c r="H68" s="10">
        <f>B68/$B$14</f>
        <v>9.1835533492802858E-3</v>
      </c>
    </row>
    <row r="69" spans="1:8" x14ac:dyDescent="0.2">
      <c r="A69" s="14" t="s">
        <v>79</v>
      </c>
      <c r="B69" s="2">
        <v>3757.8382727692515</v>
      </c>
      <c r="C69" s="2">
        <f t="shared" si="11"/>
        <v>274.11241103987095</v>
      </c>
      <c r="D69" s="2">
        <v>9</v>
      </c>
      <c r="E69" s="2">
        <v>0</v>
      </c>
      <c r="F69" s="2">
        <v>9</v>
      </c>
      <c r="G69" s="2">
        <f t="shared" si="12"/>
        <v>265.11241103987095</v>
      </c>
      <c r="H69" s="10">
        <f>B69/$B$15</f>
        <v>9.724222514612196E-3</v>
      </c>
    </row>
    <row r="70" spans="1:8" x14ac:dyDescent="0.2">
      <c r="A70" s="14" t="s">
        <v>80</v>
      </c>
      <c r="B70" s="2">
        <v>4046.1308105695598</v>
      </c>
      <c r="C70" s="2">
        <f t="shared" si="11"/>
        <v>288.29253780030831</v>
      </c>
      <c r="D70" s="2">
        <v>5</v>
      </c>
      <c r="E70" s="2">
        <v>0</v>
      </c>
      <c r="F70" s="2">
        <v>5</v>
      </c>
      <c r="G70" s="2">
        <f t="shared" si="12"/>
        <v>283.29253780030831</v>
      </c>
      <c r="H70" s="10">
        <f>B70/$B$16</f>
        <v>1.0252375658032652E-2</v>
      </c>
    </row>
    <row r="71" spans="1:8" x14ac:dyDescent="0.2">
      <c r="A71" s="15" t="s">
        <v>74</v>
      </c>
      <c r="B71" s="7">
        <v>4274</v>
      </c>
      <c r="C71" s="7">
        <f t="shared" si="11"/>
        <v>227.8691894304402</v>
      </c>
      <c r="D71" s="7">
        <v>8</v>
      </c>
      <c r="E71" s="7">
        <v>0</v>
      </c>
      <c r="F71" s="7">
        <f>D71-E71</f>
        <v>8</v>
      </c>
      <c r="G71" s="7">
        <f t="shared" si="12"/>
        <v>219.8691894304402</v>
      </c>
      <c r="H71" s="16">
        <f>B71/$B$17</f>
        <v>1.0638140041686735E-2</v>
      </c>
    </row>
    <row r="72" spans="1:8" x14ac:dyDescent="0.2">
      <c r="A72" s="12" t="s">
        <v>85</v>
      </c>
      <c r="H72" s="10"/>
    </row>
    <row r="73" spans="1:8" x14ac:dyDescent="0.2">
      <c r="A73" s="9" t="s">
        <v>90</v>
      </c>
      <c r="B73" s="2">
        <v>4607</v>
      </c>
      <c r="H73" s="10">
        <f>B73/$B$6</f>
        <v>1.2953382443907101E-2</v>
      </c>
    </row>
    <row r="74" spans="1:8" x14ac:dyDescent="0.2">
      <c r="A74" s="14" t="s">
        <v>81</v>
      </c>
      <c r="B74" s="2">
        <v>4583.2674651192565</v>
      </c>
      <c r="C74" s="2">
        <f t="shared" ref="C74:C84" si="13">B74-B73</f>
        <v>-23.732534880743515</v>
      </c>
      <c r="D74" s="2">
        <v>8</v>
      </c>
      <c r="E74" s="2">
        <v>0</v>
      </c>
      <c r="F74" s="2">
        <f>D74-E74</f>
        <v>8</v>
      </c>
      <c r="G74" s="2">
        <f t="shared" ref="G74:G84" si="14">C74-F74</f>
        <v>-31.732534880743515</v>
      </c>
      <c r="H74" s="10">
        <f>B74/$B$7</f>
        <v>1.2845588570305402E-2</v>
      </c>
    </row>
    <row r="75" spans="1:8" x14ac:dyDescent="0.2">
      <c r="A75" s="14" t="s">
        <v>82</v>
      </c>
      <c r="B75" s="2">
        <v>4542.1793346122959</v>
      </c>
      <c r="C75" s="2">
        <f t="shared" si="13"/>
        <v>-41.088130506960624</v>
      </c>
      <c r="D75" s="2">
        <v>30</v>
      </c>
      <c r="E75" s="2">
        <v>0</v>
      </c>
      <c r="F75" s="2">
        <v>30</v>
      </c>
      <c r="G75" s="2">
        <f t="shared" si="14"/>
        <v>-71.088130506960624</v>
      </c>
      <c r="H75" s="10">
        <f>B75/$B$8</f>
        <v>1.2421288007209359E-2</v>
      </c>
    </row>
    <row r="76" spans="1:8" x14ac:dyDescent="0.2">
      <c r="A76" s="14" t="s">
        <v>83</v>
      </c>
      <c r="B76" s="2">
        <v>4470.7217984891813</v>
      </c>
      <c r="C76" s="2">
        <f t="shared" si="13"/>
        <v>-71.457536123114551</v>
      </c>
      <c r="D76" s="2">
        <v>27</v>
      </c>
      <c r="E76" s="2">
        <v>0</v>
      </c>
      <c r="F76" s="2">
        <v>27</v>
      </c>
      <c r="G76" s="2">
        <f t="shared" si="14"/>
        <v>-98.457536123114551</v>
      </c>
      <c r="H76" s="10">
        <f>B76/$B$9</f>
        <v>1.2007675610061136E-2</v>
      </c>
    </row>
    <row r="77" spans="1:8" x14ac:dyDescent="0.2">
      <c r="A77" s="14" t="s">
        <v>84</v>
      </c>
      <c r="B77" s="2">
        <v>4325.1742818701423</v>
      </c>
      <c r="C77" s="2">
        <f t="shared" si="13"/>
        <v>-145.54751661903902</v>
      </c>
      <c r="D77" s="2">
        <v>33</v>
      </c>
      <c r="E77" s="2">
        <v>1</v>
      </c>
      <c r="F77" s="2">
        <v>32</v>
      </c>
      <c r="G77" s="2">
        <f t="shared" si="14"/>
        <v>-177.54751661903902</v>
      </c>
      <c r="H77" s="10">
        <f>B77/$B$10</f>
        <v>1.1604352548481816E-2</v>
      </c>
    </row>
    <row r="78" spans="1:8" x14ac:dyDescent="0.2">
      <c r="A78" s="14" t="s">
        <v>75</v>
      </c>
      <c r="B78" s="2">
        <v>4035.2207528137428</v>
      </c>
      <c r="C78" s="2">
        <f t="shared" si="13"/>
        <v>-289.95352905639947</v>
      </c>
      <c r="D78" s="2">
        <v>26</v>
      </c>
      <c r="E78" s="2">
        <v>0</v>
      </c>
      <c r="F78" s="2">
        <v>26</v>
      </c>
      <c r="G78" s="2">
        <f t="shared" si="14"/>
        <v>-315.95352905639947</v>
      </c>
      <c r="H78" s="10">
        <f>B78/$B$11</f>
        <v>1.1210939591521113E-2</v>
      </c>
    </row>
    <row r="79" spans="1:8" x14ac:dyDescent="0.2">
      <c r="A79" s="14" t="s">
        <v>76</v>
      </c>
      <c r="B79" s="2">
        <v>3901.5368071661228</v>
      </c>
      <c r="C79" s="2">
        <f t="shared" si="13"/>
        <v>-133.68394564762002</v>
      </c>
      <c r="D79" s="2">
        <v>24</v>
      </c>
      <c r="E79" s="2">
        <v>0</v>
      </c>
      <c r="F79" s="2">
        <v>24</v>
      </c>
      <c r="G79" s="2">
        <f t="shared" si="14"/>
        <v>-157.68394564762002</v>
      </c>
      <c r="H79" s="10">
        <f>B79/$B$12</f>
        <v>1.0827075918318642E-2</v>
      </c>
    </row>
    <row r="80" spans="1:8" x14ac:dyDescent="0.2">
      <c r="A80" s="14" t="s">
        <v>77</v>
      </c>
      <c r="B80" s="2">
        <v>3770.699346252587</v>
      </c>
      <c r="C80" s="2">
        <f t="shared" si="13"/>
        <v>-130.83746091353578</v>
      </c>
      <c r="D80" s="2">
        <v>25</v>
      </c>
      <c r="E80" s="2">
        <v>1</v>
      </c>
      <c r="F80" s="2">
        <v>24</v>
      </c>
      <c r="G80" s="2">
        <f t="shared" si="14"/>
        <v>-154.83746091353578</v>
      </c>
      <c r="H80" s="10">
        <f>B80/$B$13</f>
        <v>1.0452418014332922E-2</v>
      </c>
    </row>
    <row r="81" spans="1:11" x14ac:dyDescent="0.2">
      <c r="A81" s="14" t="s">
        <v>78</v>
      </c>
      <c r="B81" s="2">
        <v>3826.305850543727</v>
      </c>
      <c r="C81" s="2">
        <f t="shared" si="13"/>
        <v>55.606504291140027</v>
      </c>
      <c r="D81" s="2">
        <v>12</v>
      </c>
      <c r="E81" s="2">
        <v>0</v>
      </c>
      <c r="F81" s="2">
        <v>12</v>
      </c>
      <c r="G81" s="2">
        <f t="shared" si="14"/>
        <v>43.606504291140027</v>
      </c>
      <c r="H81" s="10">
        <f>B81/$B$14</f>
        <v>1.0086638646040869E-2</v>
      </c>
    </row>
    <row r="82" spans="1:11" x14ac:dyDescent="0.2">
      <c r="A82" s="14" t="s">
        <v>79</v>
      </c>
      <c r="B82" s="2">
        <v>3759.849077188077</v>
      </c>
      <c r="C82" s="2">
        <f t="shared" si="13"/>
        <v>-66.456773355650057</v>
      </c>
      <c r="D82" s="2">
        <v>11</v>
      </c>
      <c r="E82" s="2">
        <v>3</v>
      </c>
      <c r="F82" s="2">
        <v>8</v>
      </c>
      <c r="G82" s="2">
        <f t="shared" si="14"/>
        <v>-74.456773355650057</v>
      </c>
      <c r="H82" s="10">
        <f>B82/$B$15</f>
        <v>9.7294259076756272E-3</v>
      </c>
    </row>
    <row r="83" spans="1:11" x14ac:dyDescent="0.2">
      <c r="A83" s="14" t="s">
        <v>80</v>
      </c>
      <c r="B83" s="2">
        <v>3702.0354946255784</v>
      </c>
      <c r="C83" s="2">
        <f t="shared" si="13"/>
        <v>-57.813582562498596</v>
      </c>
      <c r="D83" s="2">
        <v>25</v>
      </c>
      <c r="E83" s="2">
        <v>2</v>
      </c>
      <c r="F83" s="2">
        <v>23</v>
      </c>
      <c r="G83" s="2">
        <f t="shared" si="14"/>
        <v>-80.813582562498596</v>
      </c>
      <c r="H83" s="10">
        <f>B83/$B$16</f>
        <v>9.380482334165911E-3</v>
      </c>
    </row>
    <row r="84" spans="1:11" x14ac:dyDescent="0.2">
      <c r="A84" s="15" t="s">
        <v>74</v>
      </c>
      <c r="B84" s="7">
        <v>3663</v>
      </c>
      <c r="C84" s="7">
        <f t="shared" si="13"/>
        <v>-39.035494625578394</v>
      </c>
      <c r="D84" s="7">
        <v>7</v>
      </c>
      <c r="E84" s="7">
        <v>1</v>
      </c>
      <c r="F84" s="7">
        <f>D84-E84</f>
        <v>6</v>
      </c>
      <c r="G84" s="7">
        <f t="shared" si="14"/>
        <v>-45.035494625578394</v>
      </c>
      <c r="H84" s="16">
        <f>B84/$B$17</f>
        <v>9.1173390202850986E-3</v>
      </c>
    </row>
    <row r="85" spans="1:11" x14ac:dyDescent="0.2">
      <c r="A85" s="12" t="s">
        <v>94</v>
      </c>
      <c r="H85" s="10"/>
    </row>
    <row r="86" spans="1:11" x14ac:dyDescent="0.2">
      <c r="A86" s="13" t="s">
        <v>73</v>
      </c>
      <c r="B86" s="2">
        <v>186833</v>
      </c>
      <c r="H86" s="10">
        <f>B86/$B$6</f>
        <v>0.52531350165888768</v>
      </c>
      <c r="K86" s="38"/>
    </row>
    <row r="87" spans="1:11" x14ac:dyDescent="0.2">
      <c r="A87" s="14" t="s">
        <v>81</v>
      </c>
      <c r="B87" s="2">
        <v>186261.89579707498</v>
      </c>
      <c r="C87" s="2">
        <f t="shared" ref="C87:C97" si="15">B87-B86</f>
        <v>-571.10420292502386</v>
      </c>
      <c r="D87" s="2">
        <v>819</v>
      </c>
      <c r="E87" s="2">
        <v>422</v>
      </c>
      <c r="F87" s="2">
        <f>D87-E87</f>
        <v>397</v>
      </c>
      <c r="G87" s="2">
        <f t="shared" ref="G87:G97" si="16">C87-F87</f>
        <v>-968.10420292502386</v>
      </c>
      <c r="H87" s="10">
        <f>B87/$B$7</f>
        <v>0.52203885065478406</v>
      </c>
    </row>
    <row r="88" spans="1:11" x14ac:dyDescent="0.2">
      <c r="A88" s="14" t="s">
        <v>82</v>
      </c>
      <c r="B88" s="2">
        <v>186184.11506026238</v>
      </c>
      <c r="C88" s="2">
        <f t="shared" si="15"/>
        <v>-77.780736812594114</v>
      </c>
      <c r="D88" s="2">
        <v>3242</v>
      </c>
      <c r="E88" s="2">
        <v>1714</v>
      </c>
      <c r="F88" s="2">
        <v>1528</v>
      </c>
      <c r="G88" s="2">
        <f t="shared" si="16"/>
        <v>-1605.7807368125941</v>
      </c>
      <c r="H88" s="10">
        <f>B88/$B$8</f>
        <v>0.50914909895963489</v>
      </c>
    </row>
    <row r="89" spans="1:11" x14ac:dyDescent="0.2">
      <c r="A89" s="14" t="s">
        <v>83</v>
      </c>
      <c r="B89" s="2">
        <v>184889.16337491758</v>
      </c>
      <c r="C89" s="2">
        <f t="shared" si="15"/>
        <v>-1294.9516853448004</v>
      </c>
      <c r="D89" s="2">
        <v>3120</v>
      </c>
      <c r="E89" s="2">
        <v>1629</v>
      </c>
      <c r="F89" s="2">
        <v>1491</v>
      </c>
      <c r="G89" s="2">
        <f t="shared" si="16"/>
        <v>-2785.9516853448004</v>
      </c>
      <c r="H89" s="10">
        <f>B89/$B$9</f>
        <v>0.49658404116575872</v>
      </c>
    </row>
    <row r="90" spans="1:11" x14ac:dyDescent="0.2">
      <c r="A90" s="14" t="s">
        <v>84</v>
      </c>
      <c r="B90" s="2">
        <v>180520.05951867023</v>
      </c>
      <c r="C90" s="2">
        <f t="shared" si="15"/>
        <v>-4369.103856247355</v>
      </c>
      <c r="D90" s="2">
        <v>2943</v>
      </c>
      <c r="E90" s="2">
        <v>1711</v>
      </c>
      <c r="F90" s="2">
        <v>1232</v>
      </c>
      <c r="G90" s="2">
        <f t="shared" si="16"/>
        <v>-5601.103856247355</v>
      </c>
      <c r="H90" s="10">
        <f>B90/$B$10</f>
        <v>0.48433156127567673</v>
      </c>
    </row>
    <row r="91" spans="1:11" x14ac:dyDescent="0.2">
      <c r="A91" s="14" t="s">
        <v>75</v>
      </c>
      <c r="B91" s="2">
        <v>170026.61760293704</v>
      </c>
      <c r="C91" s="2">
        <f t="shared" si="15"/>
        <v>-10493.441915733187</v>
      </c>
      <c r="D91" s="2">
        <v>2097</v>
      </c>
      <c r="E91" s="2">
        <v>1669</v>
      </c>
      <c r="F91" s="2">
        <v>428</v>
      </c>
      <c r="G91" s="2">
        <f t="shared" si="16"/>
        <v>-10921.441915733187</v>
      </c>
      <c r="H91" s="10">
        <f>B91/$B$11</f>
        <v>0.47238013869948287</v>
      </c>
    </row>
    <row r="92" spans="1:11" x14ac:dyDescent="0.2">
      <c r="A92" s="14" t="s">
        <v>76</v>
      </c>
      <c r="B92" s="2">
        <v>166020.0239489314</v>
      </c>
      <c r="C92" s="2">
        <f t="shared" si="15"/>
        <v>-4006.5936540056427</v>
      </c>
      <c r="D92" s="2">
        <v>1965</v>
      </c>
      <c r="E92" s="2">
        <v>1741</v>
      </c>
      <c r="F92" s="2">
        <v>224</v>
      </c>
      <c r="G92" s="2">
        <f t="shared" si="16"/>
        <v>-4230.5936540056427</v>
      </c>
      <c r="H92" s="10">
        <f>B92/$B$12</f>
        <v>0.46071881212413318</v>
      </c>
    </row>
    <row r="93" spans="1:11" x14ac:dyDescent="0.2">
      <c r="A93" s="14" t="s">
        <v>77</v>
      </c>
      <c r="B93" s="2">
        <v>162097.92607592625</v>
      </c>
      <c r="C93" s="2">
        <f t="shared" si="15"/>
        <v>-3922.0978730051429</v>
      </c>
      <c r="D93" s="2">
        <v>1972</v>
      </c>
      <c r="E93" s="2">
        <v>1754</v>
      </c>
      <c r="F93" s="2">
        <v>218</v>
      </c>
      <c r="G93" s="2">
        <f t="shared" si="16"/>
        <v>-4140.0978730051429</v>
      </c>
      <c r="H93" s="10">
        <f>B93/$B$13</f>
        <v>0.44933714598218222</v>
      </c>
    </row>
    <row r="94" spans="1:11" x14ac:dyDescent="0.2">
      <c r="A94" s="14" t="s">
        <v>78</v>
      </c>
      <c r="B94" s="2">
        <v>166238.1000049132</v>
      </c>
      <c r="C94" s="2">
        <f t="shared" si="15"/>
        <v>4140.1739289869438</v>
      </c>
      <c r="D94" s="2">
        <v>1803</v>
      </c>
      <c r="E94" s="2">
        <v>1654</v>
      </c>
      <c r="F94" s="2">
        <v>149</v>
      </c>
      <c r="G94" s="2">
        <f t="shared" si="16"/>
        <v>3991.1739289869438</v>
      </c>
      <c r="H94" s="10">
        <f>B94/$B$14</f>
        <v>0.43822519930436016</v>
      </c>
    </row>
    <row r="95" spans="1:11" x14ac:dyDescent="0.2">
      <c r="A95" s="14" t="s">
        <v>79</v>
      </c>
      <c r="B95" s="2">
        <v>165154.64146165937</v>
      </c>
      <c r="C95" s="2">
        <f t="shared" si="15"/>
        <v>-1083.4585432538297</v>
      </c>
      <c r="D95" s="2">
        <v>1815</v>
      </c>
      <c r="E95" s="2">
        <v>1697</v>
      </c>
      <c r="F95" s="2">
        <v>118</v>
      </c>
      <c r="G95" s="2">
        <f t="shared" si="16"/>
        <v>-1201.4585432538297</v>
      </c>
      <c r="H95" s="10">
        <f>B95/$B$15</f>
        <v>0.42737349676059055</v>
      </c>
    </row>
    <row r="96" spans="1:11" x14ac:dyDescent="0.2">
      <c r="A96" s="14" t="s">
        <v>80</v>
      </c>
      <c r="B96" s="2">
        <v>164480.71544469753</v>
      </c>
      <c r="C96" s="2">
        <f t="shared" si="15"/>
        <v>-673.92601696183556</v>
      </c>
      <c r="D96" s="2">
        <v>1772</v>
      </c>
      <c r="E96" s="2">
        <v>1740</v>
      </c>
      <c r="F96" s="2">
        <v>32</v>
      </c>
      <c r="G96" s="2">
        <f t="shared" si="16"/>
        <v>-705.92601696183556</v>
      </c>
      <c r="H96" s="10">
        <f>B96/$B$16</f>
        <v>0.41677300171213078</v>
      </c>
    </row>
    <row r="97" spans="1:11" x14ac:dyDescent="0.2">
      <c r="A97" s="15" t="s">
        <v>74</v>
      </c>
      <c r="B97" s="7">
        <v>164318</v>
      </c>
      <c r="C97" s="7">
        <f t="shared" si="15"/>
        <v>-162.7154446975328</v>
      </c>
      <c r="D97" s="7">
        <v>1205</v>
      </c>
      <c r="E97" s="7">
        <v>1291</v>
      </c>
      <c r="F97" s="7">
        <f>D97-E97</f>
        <v>-86</v>
      </c>
      <c r="G97" s="7">
        <f t="shared" si="16"/>
        <v>-76.715444697532803</v>
      </c>
      <c r="H97" s="16">
        <f>B97/$B$17</f>
        <v>0.40899342427933572</v>
      </c>
      <c r="J97" s="38"/>
      <c r="K97" s="38"/>
    </row>
    <row r="98" spans="1:11" x14ac:dyDescent="0.2">
      <c r="A98" s="12" t="s">
        <v>95</v>
      </c>
      <c r="H98" s="10"/>
      <c r="J98" s="38"/>
    </row>
    <row r="99" spans="1:11" x14ac:dyDescent="0.2">
      <c r="A99" s="17" t="s">
        <v>96</v>
      </c>
      <c r="B99" s="2">
        <v>21667</v>
      </c>
      <c r="H99" s="10">
        <f>B99/$B$6</f>
        <v>6.0920542090760837E-2</v>
      </c>
    </row>
    <row r="100" spans="1:11" x14ac:dyDescent="0.2">
      <c r="A100" s="14" t="s">
        <v>81</v>
      </c>
      <c r="B100" s="2">
        <v>21529.210723853816</v>
      </c>
      <c r="C100" s="2">
        <f t="shared" ref="C100:C110" si="17">B100-B99</f>
        <v>-137.78927614618442</v>
      </c>
      <c r="D100" s="2">
        <v>108</v>
      </c>
      <c r="E100" s="2">
        <v>25</v>
      </c>
      <c r="F100" s="2">
        <f>D100-E100</f>
        <v>83</v>
      </c>
      <c r="G100" s="2">
        <f t="shared" ref="G100:G110" si="18">C100-F100</f>
        <v>-220.78927614618442</v>
      </c>
      <c r="H100" s="10">
        <f>B100/$B$7</f>
        <v>6.0340223499227338E-2</v>
      </c>
    </row>
    <row r="101" spans="1:11" x14ac:dyDescent="0.2">
      <c r="A101" s="14" t="s">
        <v>82</v>
      </c>
      <c r="B101" s="2">
        <v>21229.729643649585</v>
      </c>
      <c r="C101" s="2">
        <f t="shared" si="17"/>
        <v>-299.48108020423024</v>
      </c>
      <c r="D101" s="2">
        <v>490</v>
      </c>
      <c r="E101" s="2">
        <v>96</v>
      </c>
      <c r="F101" s="2">
        <v>394</v>
      </c>
      <c r="G101" s="2">
        <f t="shared" si="18"/>
        <v>-693.48108020423024</v>
      </c>
      <c r="H101" s="10">
        <f>B101/$B$8</f>
        <v>5.8055960981001235E-2</v>
      </c>
    </row>
    <row r="102" spans="1:11" x14ac:dyDescent="0.2">
      <c r="A102" s="14" t="s">
        <v>83</v>
      </c>
      <c r="B102" s="2">
        <v>20786.454005896998</v>
      </c>
      <c r="C102" s="2">
        <f t="shared" si="17"/>
        <v>-443.2756377525875</v>
      </c>
      <c r="D102" s="2">
        <v>429</v>
      </c>
      <c r="E102" s="2">
        <v>97</v>
      </c>
      <c r="F102" s="2">
        <v>332</v>
      </c>
      <c r="G102" s="2">
        <f t="shared" si="18"/>
        <v>-775.2756377525875</v>
      </c>
      <c r="H102" s="10">
        <f>B102/$B$9</f>
        <v>5.5829239222761486E-2</v>
      </c>
    </row>
    <row r="103" spans="1:11" x14ac:dyDescent="0.2">
      <c r="A103" s="14" t="s">
        <v>84</v>
      </c>
      <c r="B103" s="2">
        <v>19999.376618913077</v>
      </c>
      <c r="C103" s="2">
        <f t="shared" si="17"/>
        <v>-787.07738698392131</v>
      </c>
      <c r="D103" s="2">
        <v>421</v>
      </c>
      <c r="E103" s="2">
        <v>79</v>
      </c>
      <c r="F103" s="2">
        <v>342</v>
      </c>
      <c r="G103" s="2">
        <f t="shared" si="18"/>
        <v>-1129.0773869839213</v>
      </c>
      <c r="H103" s="10">
        <f>B103/$B$10</f>
        <v>5.3657911083153778E-2</v>
      </c>
    </row>
    <row r="104" spans="1:11" x14ac:dyDescent="0.2">
      <c r="A104" s="14" t="s">
        <v>75</v>
      </c>
      <c r="B104" s="2">
        <v>18551.078021201716</v>
      </c>
      <c r="C104" s="2">
        <f t="shared" si="17"/>
        <v>-1448.2985977113603</v>
      </c>
      <c r="D104" s="2">
        <v>201</v>
      </c>
      <c r="E104" s="2">
        <v>87</v>
      </c>
      <c r="F104" s="2">
        <v>114</v>
      </c>
      <c r="G104" s="2">
        <f t="shared" si="18"/>
        <v>-1562.2985977113603</v>
      </c>
      <c r="H104" s="10">
        <f>B104/$B$11</f>
        <v>5.1539934936215656E-2</v>
      </c>
    </row>
    <row r="105" spans="1:11" x14ac:dyDescent="0.2">
      <c r="A105" s="14" t="s">
        <v>76</v>
      </c>
      <c r="B105" s="2">
        <v>17827.728255538917</v>
      </c>
      <c r="C105" s="2">
        <f t="shared" si="17"/>
        <v>-723.34976566279875</v>
      </c>
      <c r="D105" s="2">
        <v>158</v>
      </c>
      <c r="E105" s="2">
        <v>86</v>
      </c>
      <c r="F105" s="2">
        <v>72</v>
      </c>
      <c r="G105" s="2">
        <f t="shared" si="18"/>
        <v>-795.34976566279875</v>
      </c>
      <c r="H105" s="10">
        <f>B105/$B$12</f>
        <v>4.9473368268458211E-2</v>
      </c>
    </row>
    <row r="106" spans="1:11" x14ac:dyDescent="0.2">
      <c r="A106" s="14" t="s">
        <v>77</v>
      </c>
      <c r="B106" s="2">
        <v>17119.835040120197</v>
      </c>
      <c r="C106" s="2">
        <f t="shared" si="17"/>
        <v>-707.8932154187205</v>
      </c>
      <c r="D106" s="2">
        <v>142</v>
      </c>
      <c r="E106" s="2">
        <v>98</v>
      </c>
      <c r="F106" s="2">
        <v>44</v>
      </c>
      <c r="G106" s="2">
        <f t="shared" si="18"/>
        <v>-751.8932154187205</v>
      </c>
      <c r="H106" s="10">
        <f>B106/$B$13</f>
        <v>4.7456361736609658E-2</v>
      </c>
    </row>
    <row r="107" spans="1:11" x14ac:dyDescent="0.2">
      <c r="A107" s="14" t="s">
        <v>78</v>
      </c>
      <c r="B107" s="2">
        <v>17255.278813375746</v>
      </c>
      <c r="C107" s="2">
        <f t="shared" si="17"/>
        <v>135.44377325554888</v>
      </c>
      <c r="D107" s="2">
        <v>122</v>
      </c>
      <c r="E107" s="2">
        <v>97</v>
      </c>
      <c r="F107" s="2">
        <v>25</v>
      </c>
      <c r="G107" s="2">
        <f t="shared" si="18"/>
        <v>110.44377325554888</v>
      </c>
      <c r="H107" s="10">
        <f>B107/$B$14</f>
        <v>4.5487153647812396E-2</v>
      </c>
    </row>
    <row r="108" spans="1:11" x14ac:dyDescent="0.2">
      <c r="A108" s="14" t="s">
        <v>79</v>
      </c>
      <c r="B108" s="2">
        <v>16834.940776060055</v>
      </c>
      <c r="C108" s="2">
        <f t="shared" si="17"/>
        <v>-420.3380373156906</v>
      </c>
      <c r="D108" s="2">
        <v>175</v>
      </c>
      <c r="E108" s="2">
        <v>103</v>
      </c>
      <c r="F108" s="2">
        <v>72</v>
      </c>
      <c r="G108" s="2">
        <f t="shared" si="18"/>
        <v>-492.3380373156906</v>
      </c>
      <c r="H108" s="10">
        <f>B108/$B$15</f>
        <v>4.3564064827645244E-2</v>
      </c>
    </row>
    <row r="109" spans="1:11" x14ac:dyDescent="0.2">
      <c r="A109" s="14" t="s">
        <v>80</v>
      </c>
      <c r="B109" s="2">
        <v>16451.305202232328</v>
      </c>
      <c r="C109" s="2">
        <f t="shared" si="17"/>
        <v>-383.63557382772706</v>
      </c>
      <c r="D109" s="2">
        <v>120</v>
      </c>
      <c r="E109" s="2">
        <v>78</v>
      </c>
      <c r="F109" s="2">
        <v>42</v>
      </c>
      <c r="G109" s="2">
        <f t="shared" si="18"/>
        <v>-425.63557382772706</v>
      </c>
      <c r="H109" s="10">
        <f>B109/$B$16</f>
        <v>4.1685493844547818E-2</v>
      </c>
    </row>
    <row r="110" spans="1:11" x14ac:dyDescent="0.2">
      <c r="A110" s="15" t="s">
        <v>74</v>
      </c>
      <c r="B110" s="7">
        <v>16192.960573169326</v>
      </c>
      <c r="C110" s="7">
        <f t="shared" si="17"/>
        <v>-258.34462906300178</v>
      </c>
      <c r="D110" s="7">
        <v>109</v>
      </c>
      <c r="E110" s="7">
        <v>63</v>
      </c>
      <c r="F110" s="7">
        <f>D110-E110</f>
        <v>46</v>
      </c>
      <c r="G110" s="7">
        <f t="shared" si="18"/>
        <v>-304.34462906300178</v>
      </c>
      <c r="H110" s="16">
        <f>B110/$B$17</f>
        <v>4.0304862486403178E-2</v>
      </c>
      <c r="I110" s="38"/>
      <c r="K110" s="38"/>
    </row>
    <row r="111" spans="1:11" x14ac:dyDescent="0.2">
      <c r="A111" s="23"/>
      <c r="B111" s="24"/>
      <c r="C111" s="24"/>
      <c r="D111" s="24"/>
      <c r="E111" s="24"/>
      <c r="F111" s="24"/>
      <c r="G111" s="24"/>
      <c r="H111" s="22"/>
    </row>
    <row r="112" spans="1:11" x14ac:dyDescent="0.2">
      <c r="A112" s="1"/>
    </row>
    <row r="113" spans="1:11" x14ac:dyDescent="0.2">
      <c r="A113" s="12" t="s">
        <v>98</v>
      </c>
      <c r="H113" s="10"/>
    </row>
    <row r="114" spans="1:11" x14ac:dyDescent="0.2">
      <c r="A114" s="9" t="s">
        <v>97</v>
      </c>
      <c r="B114" s="2">
        <v>2134</v>
      </c>
      <c r="H114" s="10">
        <f>B114/$B$6</f>
        <v>6.0001124669628297E-3</v>
      </c>
    </row>
    <row r="115" spans="1:11" x14ac:dyDescent="0.2">
      <c r="A115" s="14" t="s">
        <v>81</v>
      </c>
      <c r="B115" s="2">
        <v>2180.5257364986333</v>
      </c>
      <c r="C115" s="2">
        <f t="shared" ref="C115:C125" si="19">B115-B114</f>
        <v>46.52573649863325</v>
      </c>
      <c r="D115" s="2">
        <v>10</v>
      </c>
      <c r="E115" s="2">
        <v>0</v>
      </c>
      <c r="F115" s="2">
        <f>D115-E115</f>
        <v>10</v>
      </c>
      <c r="G115" s="2">
        <f t="shared" ref="G115:G125" si="20">C115-F115</f>
        <v>36.52573649863325</v>
      </c>
      <c r="H115" s="10">
        <f>B115/$B$7</f>
        <v>6.1113903325942572E-3</v>
      </c>
    </row>
    <row r="116" spans="1:11" x14ac:dyDescent="0.2">
      <c r="A116" s="14" t="s">
        <v>82</v>
      </c>
      <c r="B116" s="2">
        <v>2394.9666478664653</v>
      </c>
      <c r="C116" s="2">
        <f t="shared" si="19"/>
        <v>214.44091136783209</v>
      </c>
      <c r="D116" s="2">
        <v>22</v>
      </c>
      <c r="E116" s="2">
        <v>5</v>
      </c>
      <c r="F116" s="2">
        <v>17</v>
      </c>
      <c r="G116" s="2">
        <f t="shared" si="20"/>
        <v>197.44091136783209</v>
      </c>
      <c r="H116" s="10">
        <f>B116/$B$8</f>
        <v>6.5494046600318469E-3</v>
      </c>
    </row>
    <row r="117" spans="1:11" x14ac:dyDescent="0.2">
      <c r="A117" s="14" t="s">
        <v>83</v>
      </c>
      <c r="B117" s="2">
        <v>2597.4617539801839</v>
      </c>
      <c r="C117" s="2">
        <f t="shared" si="19"/>
        <v>202.49510611371852</v>
      </c>
      <c r="D117" s="2">
        <v>29</v>
      </c>
      <c r="E117" s="2">
        <v>3</v>
      </c>
      <c r="F117" s="2">
        <v>26</v>
      </c>
      <c r="G117" s="2">
        <f t="shared" si="20"/>
        <v>176.49510611371852</v>
      </c>
      <c r="H117" s="10">
        <f>B117/$B$9</f>
        <v>6.9763853706742663E-3</v>
      </c>
    </row>
    <row r="118" spans="1:11" x14ac:dyDescent="0.2">
      <c r="A118" s="14" t="s">
        <v>84</v>
      </c>
      <c r="B118" s="2">
        <v>2755.42361279951</v>
      </c>
      <c r="C118" s="2">
        <f t="shared" si="19"/>
        <v>157.96185881932615</v>
      </c>
      <c r="D118" s="2">
        <v>17</v>
      </c>
      <c r="E118" s="2">
        <v>3</v>
      </c>
      <c r="F118" s="2">
        <v>14</v>
      </c>
      <c r="G118" s="2">
        <f t="shared" si="20"/>
        <v>143.96185881932615</v>
      </c>
      <c r="H118" s="10">
        <f>B118/$B$10</f>
        <v>7.3927441854462067E-3</v>
      </c>
    </row>
    <row r="119" spans="1:11" x14ac:dyDescent="0.2">
      <c r="A119" s="14" t="s">
        <v>75</v>
      </c>
      <c r="B119" s="2">
        <v>2807.0950054084001</v>
      </c>
      <c r="C119" s="2">
        <f t="shared" si="19"/>
        <v>51.671392608890073</v>
      </c>
      <c r="D119" s="2">
        <v>26</v>
      </c>
      <c r="E119" s="2">
        <v>6</v>
      </c>
      <c r="F119" s="2">
        <v>20</v>
      </c>
      <c r="G119" s="2">
        <f t="shared" si="20"/>
        <v>31.671392608890073</v>
      </c>
      <c r="H119" s="10">
        <f>B119/$B$11</f>
        <v>7.7988725923730899E-3</v>
      </c>
    </row>
    <row r="120" spans="1:11" x14ac:dyDescent="0.2">
      <c r="A120" s="14" t="s">
        <v>76</v>
      </c>
      <c r="B120" s="2">
        <v>2953.1198068457234</v>
      </c>
      <c r="C120" s="2">
        <f t="shared" si="19"/>
        <v>146.02480143732328</v>
      </c>
      <c r="D120" s="2">
        <v>12</v>
      </c>
      <c r="E120" s="2">
        <v>5</v>
      </c>
      <c r="F120" s="2">
        <v>7</v>
      </c>
      <c r="G120" s="2">
        <f t="shared" si="20"/>
        <v>139.02480143732328</v>
      </c>
      <c r="H120" s="10">
        <f>B120/$B$12</f>
        <v>8.1951430743602699E-3</v>
      </c>
    </row>
    <row r="121" spans="1:11" x14ac:dyDescent="0.2">
      <c r="A121" s="14" t="s">
        <v>77</v>
      </c>
      <c r="B121" s="2">
        <v>3095.9155402862316</v>
      </c>
      <c r="C121" s="2">
        <f t="shared" si="19"/>
        <v>142.79573344050823</v>
      </c>
      <c r="D121" s="2">
        <v>18</v>
      </c>
      <c r="E121" s="2">
        <v>4</v>
      </c>
      <c r="F121" s="2">
        <v>14</v>
      </c>
      <c r="G121" s="2">
        <f t="shared" si="20"/>
        <v>128.79573344050823</v>
      </c>
      <c r="H121" s="10">
        <f>B121/$B$13</f>
        <v>8.5819102486388923E-3</v>
      </c>
    </row>
    <row r="122" spans="1:11" x14ac:dyDescent="0.2">
      <c r="A122" s="14" t="s">
        <v>78</v>
      </c>
      <c r="B122" s="2">
        <v>3398.737091754947</v>
      </c>
      <c r="C122" s="2">
        <f t="shared" si="19"/>
        <v>302.82155146871537</v>
      </c>
      <c r="D122" s="2">
        <v>10</v>
      </c>
      <c r="E122" s="2">
        <v>5</v>
      </c>
      <c r="F122" s="2">
        <v>5</v>
      </c>
      <c r="G122" s="2">
        <f t="shared" si="20"/>
        <v>297.82155146871537</v>
      </c>
      <c r="H122" s="10">
        <f>B122/$B$14</f>
        <v>8.9595119252049507E-3</v>
      </c>
    </row>
    <row r="123" spans="1:11" x14ac:dyDescent="0.2">
      <c r="A123" s="14" t="s">
        <v>79</v>
      </c>
      <c r="B123" s="2">
        <v>3604.8260221943156</v>
      </c>
      <c r="C123" s="2">
        <f t="shared" si="19"/>
        <v>206.0889304393686</v>
      </c>
      <c r="D123" s="2">
        <v>19</v>
      </c>
      <c r="E123" s="2">
        <v>8</v>
      </c>
      <c r="F123" s="2">
        <v>11</v>
      </c>
      <c r="G123" s="2">
        <f t="shared" si="20"/>
        <v>195.0889304393686</v>
      </c>
      <c r="H123" s="10">
        <f>B123/$B$15</f>
        <v>9.3282700908917937E-3</v>
      </c>
    </row>
    <row r="124" spans="1:11" x14ac:dyDescent="0.2">
      <c r="A124" s="14" t="s">
        <v>80</v>
      </c>
      <c r="B124" s="2">
        <v>3823.5923642517032</v>
      </c>
      <c r="C124" s="2">
        <f t="shared" si="19"/>
        <v>218.76634205738765</v>
      </c>
      <c r="D124" s="2">
        <v>17</v>
      </c>
      <c r="E124" s="2">
        <v>9</v>
      </c>
      <c r="F124" s="2">
        <v>8</v>
      </c>
      <c r="G124" s="2">
        <f t="shared" si="20"/>
        <v>210.76634205738765</v>
      </c>
      <c r="H124" s="10">
        <f>B124/$B$16</f>
        <v>9.6884918251013002E-3</v>
      </c>
    </row>
    <row r="125" spans="1:11" x14ac:dyDescent="0.2">
      <c r="A125" s="15" t="s">
        <v>74</v>
      </c>
      <c r="B125" s="7">
        <v>4005</v>
      </c>
      <c r="C125" s="7">
        <f t="shared" si="19"/>
        <v>181.4076357482968</v>
      </c>
      <c r="D125" s="7">
        <v>18</v>
      </c>
      <c r="E125" s="7">
        <v>4</v>
      </c>
      <c r="F125" s="7">
        <f>D125-E125</f>
        <v>14</v>
      </c>
      <c r="G125" s="7">
        <f t="shared" si="20"/>
        <v>167.4076357482968</v>
      </c>
      <c r="H125" s="16">
        <f>B125/$B$17</f>
        <v>9.9685893465033624E-3</v>
      </c>
      <c r="J125" s="38"/>
      <c r="K125" s="38"/>
    </row>
    <row r="126" spans="1:11" x14ac:dyDescent="0.2">
      <c r="A126" s="12" t="s">
        <v>99</v>
      </c>
      <c r="H126" s="10"/>
    </row>
    <row r="127" spans="1:11" x14ac:dyDescent="0.2">
      <c r="A127" s="9" t="s">
        <v>100</v>
      </c>
      <c r="B127" s="2">
        <v>25459</v>
      </c>
      <c r="H127" s="10">
        <f>B127/$B$6</f>
        <v>7.1582410167013444E-2</v>
      </c>
      <c r="I127" s="38"/>
    </row>
    <row r="128" spans="1:11" x14ac:dyDescent="0.2">
      <c r="A128" s="14" t="s">
        <v>81</v>
      </c>
      <c r="B128" s="2">
        <v>25559.836880993236</v>
      </c>
      <c r="C128" s="2">
        <f t="shared" ref="C128:C138" si="21">B128-B127</f>
        <v>100.83688099323626</v>
      </c>
      <c r="D128" s="2">
        <v>110</v>
      </c>
      <c r="E128" s="2">
        <v>25</v>
      </c>
      <c r="F128" s="2">
        <f>D128-E128</f>
        <v>85</v>
      </c>
      <c r="G128" s="2">
        <f t="shared" ref="G128:G138" si="22">C128-F128</f>
        <v>15.836880993236264</v>
      </c>
      <c r="H128" s="10">
        <f>B128/$B$7</f>
        <v>7.1636916456677704E-2</v>
      </c>
    </row>
    <row r="129" spans="1:12" x14ac:dyDescent="0.2">
      <c r="A129" s="14" t="s">
        <v>82</v>
      </c>
      <c r="B129" s="2">
        <v>26274.428271413948</v>
      </c>
      <c r="C129" s="2">
        <f t="shared" si="21"/>
        <v>714.59139042071183</v>
      </c>
      <c r="D129" s="2">
        <v>418</v>
      </c>
      <c r="E129" s="2">
        <v>128</v>
      </c>
      <c r="F129" s="2">
        <v>290</v>
      </c>
      <c r="G129" s="2">
        <f t="shared" si="22"/>
        <v>424.59139042071183</v>
      </c>
      <c r="H129" s="10">
        <f>B129/$B$8</f>
        <v>7.1851465286069269E-2</v>
      </c>
    </row>
    <row r="130" spans="1:12" x14ac:dyDescent="0.2">
      <c r="A130" s="14" t="s">
        <v>83</v>
      </c>
      <c r="B130" s="2">
        <v>26829.750292283061</v>
      </c>
      <c r="C130" s="2">
        <f t="shared" si="21"/>
        <v>555.32202086911275</v>
      </c>
      <c r="D130" s="2">
        <v>407</v>
      </c>
      <c r="E130" s="2">
        <v>130</v>
      </c>
      <c r="F130" s="2">
        <v>277</v>
      </c>
      <c r="G130" s="2">
        <f t="shared" si="22"/>
        <v>278.32202086911275</v>
      </c>
      <c r="H130" s="10">
        <f>B130/$B$9</f>
        <v>7.2060609612870211E-2</v>
      </c>
    </row>
    <row r="131" spans="1:12" x14ac:dyDescent="0.2">
      <c r="A131" s="14" t="s">
        <v>84</v>
      </c>
      <c r="B131" s="2">
        <v>26934.443488540033</v>
      </c>
      <c r="C131" s="2">
        <f t="shared" si="21"/>
        <v>104.69319625697244</v>
      </c>
      <c r="D131" s="2">
        <v>395</v>
      </c>
      <c r="E131" s="2">
        <v>151</v>
      </c>
      <c r="F131" s="2">
        <v>244</v>
      </c>
      <c r="G131" s="2">
        <f t="shared" si="22"/>
        <v>-139.30680374302756</v>
      </c>
      <c r="H131" s="10">
        <f>B131/$B$10</f>
        <v>7.2264551106836314E-2</v>
      </c>
    </row>
    <row r="132" spans="1:12" x14ac:dyDescent="0.2">
      <c r="A132" s="14" t="s">
        <v>75</v>
      </c>
      <c r="B132" s="2">
        <v>26082.215686979471</v>
      </c>
      <c r="C132" s="2">
        <f t="shared" si="21"/>
        <v>-852.22780156056251</v>
      </c>
      <c r="D132" s="2">
        <v>356</v>
      </c>
      <c r="E132" s="2">
        <v>124</v>
      </c>
      <c r="F132" s="2">
        <v>232</v>
      </c>
      <c r="G132" s="2">
        <f t="shared" si="22"/>
        <v>-1084.2278015605625</v>
      </c>
      <c r="H132" s="10">
        <f>B132/$B$11</f>
        <v>7.2463481527214491E-2</v>
      </c>
    </row>
    <row r="133" spans="1:12" x14ac:dyDescent="0.2">
      <c r="A133" s="14" t="s">
        <v>76</v>
      </c>
      <c r="B133" s="2">
        <v>26182.160150852218</v>
      </c>
      <c r="C133" s="2">
        <f t="shared" si="21"/>
        <v>99.944463872747292</v>
      </c>
      <c r="D133" s="2">
        <v>392</v>
      </c>
      <c r="E133" s="2">
        <v>141</v>
      </c>
      <c r="F133" s="2">
        <v>251</v>
      </c>
      <c r="G133" s="2">
        <f t="shared" si="22"/>
        <v>-151.05553612725271</v>
      </c>
      <c r="H133" s="10">
        <f>B133/$B$12</f>
        <v>7.265758332413548E-2</v>
      </c>
    </row>
    <row r="134" spans="1:12" x14ac:dyDescent="0.2">
      <c r="A134" s="14" t="s">
        <v>77</v>
      </c>
      <c r="B134" s="2">
        <v>26279.493296443379</v>
      </c>
      <c r="C134" s="2">
        <f t="shared" si="21"/>
        <v>97.333145591161156</v>
      </c>
      <c r="D134" s="2">
        <v>370</v>
      </c>
      <c r="E134" s="2">
        <v>118</v>
      </c>
      <c r="F134" s="2">
        <v>252</v>
      </c>
      <c r="G134" s="2">
        <f t="shared" si="22"/>
        <v>-154.66685440883884</v>
      </c>
      <c r="H134" s="10">
        <f>B134/$B$13</f>
        <v>7.2847030196738952E-2</v>
      </c>
      <c r="I134" s="38"/>
    </row>
    <row r="135" spans="1:12" x14ac:dyDescent="0.2">
      <c r="A135" s="14" t="s">
        <v>78</v>
      </c>
      <c r="B135" s="2">
        <v>27704.246308542213</v>
      </c>
      <c r="C135" s="2">
        <f t="shared" si="21"/>
        <v>1424.753012098834</v>
      </c>
      <c r="D135" s="2">
        <v>355</v>
      </c>
      <c r="E135" s="2">
        <v>139</v>
      </c>
      <c r="F135" s="2">
        <v>216</v>
      </c>
      <c r="G135" s="2">
        <f t="shared" si="22"/>
        <v>1208.753012098834</v>
      </c>
      <c r="H135" s="10">
        <f>B135/$B$14</f>
        <v>7.3031987611619567E-2</v>
      </c>
    </row>
    <row r="136" spans="1:12" x14ac:dyDescent="0.2">
      <c r="A136" s="14" t="s">
        <v>79</v>
      </c>
      <c r="B136" s="2">
        <v>28292.355490409576</v>
      </c>
      <c r="C136" s="2">
        <f t="shared" si="21"/>
        <v>588.10918186736308</v>
      </c>
      <c r="D136" s="2">
        <v>394</v>
      </c>
      <c r="E136" s="2">
        <v>170</v>
      </c>
      <c r="F136" s="2">
        <v>224</v>
      </c>
      <c r="G136" s="2">
        <f t="shared" si="22"/>
        <v>364.10918186736308</v>
      </c>
      <c r="H136" s="10">
        <f>B136/$B$15</f>
        <v>7.3212613284847045E-2</v>
      </c>
    </row>
    <row r="137" spans="1:12" x14ac:dyDescent="0.2">
      <c r="A137" s="14" t="s">
        <v>80</v>
      </c>
      <c r="B137" s="2">
        <v>28963.211761053946</v>
      </c>
      <c r="C137" s="2">
        <f t="shared" si="21"/>
        <v>670.85627064436994</v>
      </c>
      <c r="D137" s="2">
        <v>374</v>
      </c>
      <c r="E137" s="2">
        <v>165</v>
      </c>
      <c r="F137" s="2">
        <v>209</v>
      </c>
      <c r="G137" s="2">
        <f t="shared" si="22"/>
        <v>461.85627064436994</v>
      </c>
      <c r="H137" s="10">
        <f>B137/$B$16</f>
        <v>7.3389057630510734E-2</v>
      </c>
    </row>
    <row r="138" spans="1:12" ht="12" thickBot="1" x14ac:dyDescent="0.25">
      <c r="A138" s="11" t="s">
        <v>74</v>
      </c>
      <c r="B138" s="5">
        <v>29533</v>
      </c>
      <c r="C138" s="5">
        <f t="shared" si="21"/>
        <v>569.78823894605375</v>
      </c>
      <c r="D138" s="5">
        <v>276</v>
      </c>
      <c r="E138" s="5">
        <v>111</v>
      </c>
      <c r="F138" s="5">
        <f>D138-E138</f>
        <v>165</v>
      </c>
      <c r="G138" s="5">
        <f t="shared" si="22"/>
        <v>404.78823894605375</v>
      </c>
      <c r="H138" s="8">
        <f>B138/$B$17</f>
        <v>7.3508701415801209E-2</v>
      </c>
      <c r="I138" s="39"/>
      <c r="J138" s="38"/>
      <c r="L138" s="38"/>
    </row>
  </sheetData>
  <mergeCells count="1">
    <mergeCell ref="A1:H2"/>
  </mergeCells>
  <phoneticPr fontId="0" type="noConversion"/>
  <pageMargins left="0.75" right="0.75" top="1" bottom="1" header="0.5" footer="0.5"/>
  <pageSetup orientation="portrait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8"/>
  <sheetViews>
    <sheetView workbookViewId="0">
      <selection activeCell="L1" sqref="L1:L65536"/>
    </sheetView>
  </sheetViews>
  <sheetFormatPr defaultRowHeight="11.25" x14ac:dyDescent="0.2"/>
  <cols>
    <col min="1" max="1" width="25.7109375" style="2" customWidth="1"/>
    <col min="2" max="3" width="9.7109375" style="2" customWidth="1"/>
    <col min="4" max="5" width="8.42578125" style="2" customWidth="1"/>
    <col min="6" max="7" width="9.7109375" style="2" customWidth="1"/>
    <col min="8" max="8" width="7.7109375" style="6" customWidth="1"/>
    <col min="9" max="16384" width="9.140625" style="2"/>
  </cols>
  <sheetData>
    <row r="1" spans="1:8" ht="12.75" customHeight="1" x14ac:dyDescent="0.2">
      <c r="A1" s="40" t="s">
        <v>87</v>
      </c>
      <c r="B1" s="41"/>
      <c r="C1" s="41"/>
      <c r="D1" s="41"/>
      <c r="E1" s="41"/>
      <c r="F1" s="41"/>
      <c r="G1" s="41"/>
      <c r="H1" s="42"/>
    </row>
    <row r="2" spans="1:8" ht="12.75" customHeight="1" thickBot="1" x14ac:dyDescent="0.25">
      <c r="A2" s="43"/>
      <c r="B2" s="44"/>
      <c r="C2" s="44"/>
      <c r="D2" s="44"/>
      <c r="E2" s="44"/>
      <c r="F2" s="44"/>
      <c r="G2" s="44"/>
      <c r="H2" s="45"/>
    </row>
    <row r="3" spans="1:8" x14ac:dyDescent="0.2">
      <c r="A3" s="9" t="s">
        <v>32</v>
      </c>
      <c r="C3" s="1" t="s">
        <v>62</v>
      </c>
      <c r="D3" s="3"/>
      <c r="E3" s="3"/>
      <c r="F3" s="1" t="s">
        <v>66</v>
      </c>
      <c r="G3" s="3" t="s">
        <v>68</v>
      </c>
      <c r="H3" s="19" t="s">
        <v>71</v>
      </c>
    </row>
    <row r="4" spans="1:8" ht="12" thickBot="1" x14ac:dyDescent="0.25">
      <c r="A4" s="18" t="s">
        <v>88</v>
      </c>
      <c r="B4" s="5" t="s">
        <v>64</v>
      </c>
      <c r="C4" s="4" t="s">
        <v>63</v>
      </c>
      <c r="D4" s="4" t="s">
        <v>65</v>
      </c>
      <c r="E4" s="4" t="s">
        <v>70</v>
      </c>
      <c r="F4" s="4" t="s">
        <v>67</v>
      </c>
      <c r="G4" s="5" t="s">
        <v>69</v>
      </c>
      <c r="H4" s="20" t="s">
        <v>72</v>
      </c>
    </row>
    <row r="5" spans="1:8" x14ac:dyDescent="0.2">
      <c r="A5" s="12" t="s">
        <v>2</v>
      </c>
      <c r="H5" s="10"/>
    </row>
    <row r="6" spans="1:8" x14ac:dyDescent="0.2">
      <c r="A6" s="13" t="s">
        <v>73</v>
      </c>
      <c r="B6" s="2">
        <f t="shared" ref="B6:B17" si="0">B32+B45+B60+B73+B86+B99+B114+B127</f>
        <v>110765</v>
      </c>
      <c r="H6" s="10"/>
    </row>
    <row r="7" spans="1:8" x14ac:dyDescent="0.2">
      <c r="A7" s="14" t="s">
        <v>81</v>
      </c>
      <c r="B7" s="2">
        <f t="shared" si="0"/>
        <v>111017</v>
      </c>
      <c r="C7" s="2">
        <f t="shared" ref="C7:G17" si="1">C33+C46+C61+C74+C87+C100+C115+C128</f>
        <v>252.00000000000529</v>
      </c>
      <c r="D7" s="2">
        <f t="shared" si="1"/>
        <v>362</v>
      </c>
      <c r="E7" s="2">
        <f t="shared" si="1"/>
        <v>295</v>
      </c>
      <c r="F7" s="2">
        <f t="shared" si="1"/>
        <v>67</v>
      </c>
      <c r="G7" s="2">
        <f t="shared" si="1"/>
        <v>185.00000000000526</v>
      </c>
      <c r="H7" s="10"/>
    </row>
    <row r="8" spans="1:8" x14ac:dyDescent="0.2">
      <c r="A8" s="14" t="s">
        <v>82</v>
      </c>
      <c r="B8" s="2">
        <f t="shared" si="0"/>
        <v>112467.00000000003</v>
      </c>
      <c r="C8" s="2">
        <f t="shared" si="1"/>
        <v>1500.0000000000164</v>
      </c>
      <c r="D8" s="2">
        <f t="shared" si="1"/>
        <v>1573</v>
      </c>
      <c r="E8" s="2">
        <f t="shared" si="1"/>
        <v>1129</v>
      </c>
      <c r="F8" s="2">
        <f t="shared" si="1"/>
        <v>444</v>
      </c>
      <c r="G8" s="2">
        <f t="shared" si="1"/>
        <v>1056.0000000000164</v>
      </c>
      <c r="H8" s="10"/>
    </row>
    <row r="9" spans="1:8" x14ac:dyDescent="0.2">
      <c r="A9" s="14" t="s">
        <v>83</v>
      </c>
      <c r="B9" s="2">
        <f t="shared" si="0"/>
        <v>114447</v>
      </c>
      <c r="C9" s="2">
        <f t="shared" si="1"/>
        <v>1899.9999999999716</v>
      </c>
      <c r="D9" s="2">
        <f t="shared" si="1"/>
        <v>1501</v>
      </c>
      <c r="E9" s="2">
        <f t="shared" si="1"/>
        <v>1147</v>
      </c>
      <c r="F9" s="2">
        <f t="shared" si="1"/>
        <v>354</v>
      </c>
      <c r="G9" s="2">
        <f t="shared" si="1"/>
        <v>1545.9999999999716</v>
      </c>
      <c r="H9" s="10"/>
    </row>
    <row r="10" spans="1:8" x14ac:dyDescent="0.2">
      <c r="A10" s="14" t="s">
        <v>84</v>
      </c>
      <c r="B10" s="2">
        <f t="shared" si="0"/>
        <v>115713</v>
      </c>
      <c r="C10" s="2">
        <f t="shared" si="1"/>
        <v>1299.9999999999827</v>
      </c>
      <c r="D10" s="2">
        <f t="shared" si="1"/>
        <v>1567</v>
      </c>
      <c r="E10" s="2">
        <f t="shared" si="1"/>
        <v>1189</v>
      </c>
      <c r="F10" s="2">
        <f t="shared" si="1"/>
        <v>378</v>
      </c>
      <c r="G10" s="2">
        <f t="shared" si="1"/>
        <v>921.99999999998272</v>
      </c>
      <c r="H10" s="10"/>
    </row>
    <row r="11" spans="1:8" x14ac:dyDescent="0.2">
      <c r="A11" s="14" t="s">
        <v>75</v>
      </c>
      <c r="B11" s="2">
        <f t="shared" si="0"/>
        <v>116365</v>
      </c>
      <c r="C11" s="2">
        <f t="shared" si="1"/>
        <v>700.00000000002706</v>
      </c>
      <c r="D11" s="2">
        <f t="shared" si="1"/>
        <v>1540</v>
      </c>
      <c r="E11" s="2">
        <f t="shared" si="1"/>
        <v>1189</v>
      </c>
      <c r="F11" s="2">
        <f t="shared" si="1"/>
        <v>351</v>
      </c>
      <c r="G11" s="2">
        <f t="shared" si="1"/>
        <v>349.00000000002706</v>
      </c>
      <c r="H11" s="10"/>
    </row>
    <row r="12" spans="1:8" x14ac:dyDescent="0.2">
      <c r="A12" s="14" t="s">
        <v>76</v>
      </c>
      <c r="B12" s="2">
        <f t="shared" si="0"/>
        <v>117269</v>
      </c>
      <c r="C12" s="2">
        <f t="shared" si="1"/>
        <v>899.99999999999068</v>
      </c>
      <c r="D12" s="2">
        <f t="shared" si="1"/>
        <v>1526</v>
      </c>
      <c r="E12" s="2">
        <f t="shared" si="1"/>
        <v>1245</v>
      </c>
      <c r="F12" s="2">
        <f t="shared" si="1"/>
        <v>281</v>
      </c>
      <c r="G12" s="2">
        <f t="shared" si="1"/>
        <v>618.99999999999079</v>
      </c>
      <c r="H12" s="10"/>
    </row>
    <row r="13" spans="1:8" x14ac:dyDescent="0.2">
      <c r="A13" s="14" t="s">
        <v>77</v>
      </c>
      <c r="B13" s="2">
        <f t="shared" si="0"/>
        <v>118209</v>
      </c>
      <c r="C13" s="2">
        <f t="shared" si="1"/>
        <v>899.99999999998408</v>
      </c>
      <c r="D13" s="2">
        <f t="shared" si="1"/>
        <v>1432</v>
      </c>
      <c r="E13" s="2">
        <f t="shared" si="1"/>
        <v>1239</v>
      </c>
      <c r="F13" s="2">
        <f t="shared" si="1"/>
        <v>193</v>
      </c>
      <c r="G13" s="2">
        <f t="shared" si="1"/>
        <v>706.99999999998408</v>
      </c>
      <c r="H13" s="10"/>
    </row>
    <row r="14" spans="1:8" x14ac:dyDescent="0.2">
      <c r="A14" s="14" t="s">
        <v>78</v>
      </c>
      <c r="B14" s="2">
        <f t="shared" si="0"/>
        <v>120051.00000000003</v>
      </c>
      <c r="C14" s="2">
        <f t="shared" si="1"/>
        <v>1900.0000000000216</v>
      </c>
      <c r="D14" s="2">
        <f t="shared" si="1"/>
        <v>1521</v>
      </c>
      <c r="E14" s="2">
        <f t="shared" si="1"/>
        <v>1293</v>
      </c>
      <c r="F14" s="2">
        <f t="shared" si="1"/>
        <v>228</v>
      </c>
      <c r="G14" s="2">
        <f t="shared" si="1"/>
        <v>1672.0000000000216</v>
      </c>
      <c r="H14" s="10"/>
    </row>
    <row r="15" spans="1:8" x14ac:dyDescent="0.2">
      <c r="A15" s="14" t="s">
        <v>79</v>
      </c>
      <c r="B15" s="2">
        <f t="shared" si="0"/>
        <v>121037.00000000001</v>
      </c>
      <c r="C15" s="2">
        <f t="shared" si="1"/>
        <v>899.99999999999977</v>
      </c>
      <c r="D15" s="2">
        <f t="shared" si="1"/>
        <v>1491</v>
      </c>
      <c r="E15" s="2">
        <f t="shared" si="1"/>
        <v>1308</v>
      </c>
      <c r="F15" s="2">
        <f t="shared" si="1"/>
        <v>183</v>
      </c>
      <c r="G15" s="2">
        <f t="shared" si="1"/>
        <v>717</v>
      </c>
      <c r="H15" s="10"/>
    </row>
    <row r="16" spans="1:8" x14ac:dyDescent="0.2">
      <c r="A16" s="14" t="s">
        <v>80</v>
      </c>
      <c r="B16" s="2">
        <f t="shared" si="0"/>
        <v>122788</v>
      </c>
      <c r="C16" s="2">
        <f t="shared" si="1"/>
        <v>1799.9999999999879</v>
      </c>
      <c r="D16" s="2">
        <f t="shared" si="1"/>
        <v>1475</v>
      </c>
      <c r="E16" s="2">
        <f t="shared" si="1"/>
        <v>1202</v>
      </c>
      <c r="F16" s="2">
        <f t="shared" si="1"/>
        <v>273</v>
      </c>
      <c r="G16" s="2">
        <f t="shared" si="1"/>
        <v>1526.9999999999879</v>
      </c>
      <c r="H16" s="10"/>
    </row>
    <row r="17" spans="1:11" x14ac:dyDescent="0.2">
      <c r="A17" s="15" t="s">
        <v>74</v>
      </c>
      <c r="B17" s="7">
        <f t="shared" si="0"/>
        <v>124279</v>
      </c>
      <c r="C17" s="7">
        <f t="shared" si="1"/>
        <v>1490.9999999999905</v>
      </c>
      <c r="D17" s="7">
        <f t="shared" si="1"/>
        <v>1111</v>
      </c>
      <c r="E17" s="7">
        <f t="shared" si="1"/>
        <v>959</v>
      </c>
      <c r="F17" s="7">
        <f t="shared" si="1"/>
        <v>152</v>
      </c>
      <c r="G17" s="7">
        <f t="shared" si="1"/>
        <v>1338.9999999999902</v>
      </c>
      <c r="H17" s="16"/>
    </row>
    <row r="18" spans="1:11" x14ac:dyDescent="0.2">
      <c r="A18" s="12" t="s">
        <v>3</v>
      </c>
      <c r="H18" s="10"/>
    </row>
    <row r="19" spans="1:11" x14ac:dyDescent="0.2">
      <c r="A19" s="13" t="s">
        <v>73</v>
      </c>
      <c r="B19" s="2">
        <f t="shared" ref="B19:B30" si="2">B32+B45+B60+B73</f>
        <v>15941</v>
      </c>
      <c r="H19" s="10">
        <f>B19/$B$6</f>
        <v>0.14391730239696654</v>
      </c>
      <c r="K19" s="6"/>
    </row>
    <row r="20" spans="1:11" x14ac:dyDescent="0.2">
      <c r="A20" s="14" t="s">
        <v>81</v>
      </c>
      <c r="B20" s="2">
        <f t="shared" si="2"/>
        <v>16263.265914241034</v>
      </c>
      <c r="C20" s="2">
        <f>B20-B19</f>
        <v>322.2659142410339</v>
      </c>
      <c r="D20" s="2">
        <f t="shared" ref="D20:E30" si="3">D33+D46+D61+D74</f>
        <v>89</v>
      </c>
      <c r="E20" s="2">
        <f t="shared" si="3"/>
        <v>7</v>
      </c>
      <c r="F20" s="2">
        <f>D20-E20</f>
        <v>82</v>
      </c>
      <c r="G20" s="2">
        <f>C20-F20</f>
        <v>240.2659142410339</v>
      </c>
      <c r="H20" s="10">
        <f>B20/$B$7</f>
        <v>0.14649347319996969</v>
      </c>
    </row>
    <row r="21" spans="1:11" x14ac:dyDescent="0.2">
      <c r="A21" s="14" t="s">
        <v>82</v>
      </c>
      <c r="B21" s="2">
        <f t="shared" si="2"/>
        <v>17617.209097453477</v>
      </c>
      <c r="C21" s="2">
        <f t="shared" ref="C21:C30" si="4">B21-B20</f>
        <v>1353.9431832124428</v>
      </c>
      <c r="D21" s="2">
        <f t="shared" si="3"/>
        <v>482</v>
      </c>
      <c r="E21" s="2">
        <f t="shared" si="3"/>
        <v>30</v>
      </c>
      <c r="F21" s="2">
        <f t="shared" ref="F21:F30" si="5">D21-E21</f>
        <v>452</v>
      </c>
      <c r="G21" s="2">
        <f t="shared" ref="G21:G30" si="6">C21-F21</f>
        <v>901.94318321244282</v>
      </c>
      <c r="H21" s="10">
        <f>B21/$B$8</f>
        <v>0.15664336291937611</v>
      </c>
    </row>
    <row r="22" spans="1:11" x14ac:dyDescent="0.2">
      <c r="A22" s="14" t="s">
        <v>83</v>
      </c>
      <c r="B22" s="2">
        <f t="shared" si="2"/>
        <v>19061.399663878052</v>
      </c>
      <c r="C22" s="2">
        <f t="shared" si="4"/>
        <v>1444.1905664245751</v>
      </c>
      <c r="D22" s="2">
        <f t="shared" si="3"/>
        <v>518</v>
      </c>
      <c r="E22" s="2">
        <f t="shared" si="3"/>
        <v>39</v>
      </c>
      <c r="F22" s="2">
        <f t="shared" si="5"/>
        <v>479</v>
      </c>
      <c r="G22" s="2">
        <f t="shared" si="6"/>
        <v>965.19056642457508</v>
      </c>
      <c r="H22" s="10">
        <f>B22/$B$9</f>
        <v>0.16655220026630713</v>
      </c>
    </row>
    <row r="23" spans="1:11" x14ac:dyDescent="0.2">
      <c r="A23" s="14" t="s">
        <v>84</v>
      </c>
      <c r="B23" s="2">
        <f t="shared" si="2"/>
        <v>20391.925144734643</v>
      </c>
      <c r="C23" s="2">
        <f t="shared" si="4"/>
        <v>1330.5254808565915</v>
      </c>
      <c r="D23" s="2">
        <f t="shared" si="3"/>
        <v>512</v>
      </c>
      <c r="E23" s="2">
        <f t="shared" si="3"/>
        <v>47</v>
      </c>
      <c r="F23" s="2">
        <f t="shared" si="5"/>
        <v>465</v>
      </c>
      <c r="G23" s="2">
        <f t="shared" si="6"/>
        <v>865.52548085659146</v>
      </c>
      <c r="H23" s="10">
        <f>B23/$B$10</f>
        <v>0.17622847169060213</v>
      </c>
    </row>
    <row r="24" spans="1:11" x14ac:dyDescent="0.2">
      <c r="A24" s="14" t="s">
        <v>75</v>
      </c>
      <c r="B24" s="2">
        <f t="shared" si="2"/>
        <v>21606.684606842187</v>
      </c>
      <c r="C24" s="2">
        <f t="shared" si="4"/>
        <v>1214.7594621075441</v>
      </c>
      <c r="D24" s="2">
        <f t="shared" si="3"/>
        <v>555</v>
      </c>
      <c r="E24" s="2">
        <f t="shared" si="3"/>
        <v>56</v>
      </c>
      <c r="F24" s="2">
        <f t="shared" si="5"/>
        <v>499</v>
      </c>
      <c r="G24" s="2">
        <f t="shared" si="6"/>
        <v>715.7594621075441</v>
      </c>
      <c r="H24" s="10">
        <f>B24/$B$11</f>
        <v>0.18568026989938716</v>
      </c>
    </row>
    <row r="25" spans="1:11" x14ac:dyDescent="0.2">
      <c r="A25" s="14" t="s">
        <v>76</v>
      </c>
      <c r="B25" s="2">
        <f t="shared" si="2"/>
        <v>22857.524242507199</v>
      </c>
      <c r="C25" s="2">
        <f t="shared" si="4"/>
        <v>1250.8396356650119</v>
      </c>
      <c r="D25" s="2">
        <f t="shared" si="3"/>
        <v>583</v>
      </c>
      <c r="E25" s="2">
        <f t="shared" si="3"/>
        <v>41</v>
      </c>
      <c r="F25" s="2">
        <f t="shared" si="5"/>
        <v>542</v>
      </c>
      <c r="G25" s="2">
        <f t="shared" si="6"/>
        <v>708.83963566501188</v>
      </c>
      <c r="H25" s="10">
        <f>B25/$B$12</f>
        <v>0.19491531643066112</v>
      </c>
    </row>
    <row r="26" spans="1:11" x14ac:dyDescent="0.2">
      <c r="A26" s="14" t="s">
        <v>77</v>
      </c>
      <c r="B26" s="2">
        <f t="shared" si="2"/>
        <v>24107.65962297871</v>
      </c>
      <c r="C26" s="2">
        <f t="shared" si="4"/>
        <v>1250.1353804715109</v>
      </c>
      <c r="D26" s="2">
        <f t="shared" si="3"/>
        <v>574</v>
      </c>
      <c r="E26" s="2">
        <f t="shared" si="3"/>
        <v>57</v>
      </c>
      <c r="F26" s="2">
        <f t="shared" si="5"/>
        <v>517</v>
      </c>
      <c r="G26" s="2">
        <f t="shared" si="6"/>
        <v>733.13538047151087</v>
      </c>
      <c r="H26" s="10">
        <f>B26/$B$13</f>
        <v>0.20394098269149311</v>
      </c>
    </row>
    <row r="27" spans="1:11" x14ac:dyDescent="0.2">
      <c r="A27" s="14" t="s">
        <v>78</v>
      </c>
      <c r="B27" s="2">
        <f t="shared" si="2"/>
        <v>25542.568129544987</v>
      </c>
      <c r="C27" s="2">
        <f t="shared" si="4"/>
        <v>1434.9085065662766</v>
      </c>
      <c r="D27" s="2">
        <f t="shared" si="3"/>
        <v>633</v>
      </c>
      <c r="E27" s="2">
        <f t="shared" si="3"/>
        <v>49</v>
      </c>
      <c r="F27" s="2">
        <f t="shared" si="5"/>
        <v>584</v>
      </c>
      <c r="G27" s="2">
        <f t="shared" si="6"/>
        <v>850.90850656627663</v>
      </c>
      <c r="H27" s="10">
        <f>B27/$B$14</f>
        <v>0.2127643095813028</v>
      </c>
    </row>
    <row r="28" spans="1:11" x14ac:dyDescent="0.2">
      <c r="A28" s="14" t="s">
        <v>79</v>
      </c>
      <c r="B28" s="2">
        <f t="shared" si="2"/>
        <v>26796.626627966594</v>
      </c>
      <c r="C28" s="2">
        <f t="shared" si="4"/>
        <v>1254.0584984216075</v>
      </c>
      <c r="D28" s="2">
        <f t="shared" si="3"/>
        <v>614</v>
      </c>
      <c r="E28" s="2">
        <f t="shared" si="3"/>
        <v>54</v>
      </c>
      <c r="F28" s="2">
        <f t="shared" si="5"/>
        <v>560</v>
      </c>
      <c r="G28" s="2">
        <f t="shared" si="6"/>
        <v>694.05849842160751</v>
      </c>
      <c r="H28" s="10">
        <f>B28/$B$15</f>
        <v>0.22139202581001338</v>
      </c>
    </row>
    <row r="29" spans="1:11" x14ac:dyDescent="0.2">
      <c r="A29" s="14" t="s">
        <v>80</v>
      </c>
      <c r="B29" s="2">
        <f t="shared" si="2"/>
        <v>28220.435416599645</v>
      </c>
      <c r="C29" s="2">
        <f t="shared" si="4"/>
        <v>1423.8087886330504</v>
      </c>
      <c r="D29" s="2">
        <f t="shared" si="3"/>
        <v>664</v>
      </c>
      <c r="E29" s="2">
        <f t="shared" si="3"/>
        <v>50</v>
      </c>
      <c r="F29" s="2">
        <f t="shared" si="5"/>
        <v>614</v>
      </c>
      <c r="G29" s="2">
        <f t="shared" si="6"/>
        <v>809.80878863305043</v>
      </c>
      <c r="H29" s="10">
        <f>B29/$B$16</f>
        <v>0.229830565011236</v>
      </c>
    </row>
    <row r="30" spans="1:11" x14ac:dyDescent="0.2">
      <c r="A30" s="15" t="s">
        <v>74</v>
      </c>
      <c r="B30" s="7">
        <f t="shared" si="2"/>
        <v>29325</v>
      </c>
      <c r="C30" s="7">
        <f t="shared" si="4"/>
        <v>1104.5645834003553</v>
      </c>
      <c r="D30" s="7">
        <f t="shared" si="3"/>
        <v>534</v>
      </c>
      <c r="E30" s="7">
        <f t="shared" si="3"/>
        <v>35</v>
      </c>
      <c r="F30" s="7">
        <f t="shared" si="5"/>
        <v>499</v>
      </c>
      <c r="G30" s="7">
        <f t="shared" si="6"/>
        <v>605.56458340035533</v>
      </c>
      <c r="H30" s="16">
        <f>B30/$B$17</f>
        <v>0.23596102318171211</v>
      </c>
      <c r="I30" s="38"/>
      <c r="K30" s="39"/>
    </row>
    <row r="31" spans="1:11" x14ac:dyDescent="0.2">
      <c r="A31" s="12" t="s">
        <v>4</v>
      </c>
      <c r="H31" s="10"/>
    </row>
    <row r="32" spans="1:11" x14ac:dyDescent="0.2">
      <c r="A32" s="13" t="s">
        <v>73</v>
      </c>
      <c r="B32" s="2">
        <v>15374</v>
      </c>
      <c r="H32" s="10">
        <f>B32/$B$6</f>
        <v>0.13879835688168646</v>
      </c>
    </row>
    <row r="33" spans="1:8" x14ac:dyDescent="0.2">
      <c r="A33" s="14" t="s">
        <v>81</v>
      </c>
      <c r="B33" s="2">
        <v>15676.78776817468</v>
      </c>
      <c r="C33" s="2">
        <f>B33-B32</f>
        <v>302.78776817467951</v>
      </c>
      <c r="D33" s="2">
        <v>89</v>
      </c>
      <c r="E33" s="2">
        <v>7</v>
      </c>
      <c r="F33" s="2">
        <f>D33-E33</f>
        <v>82</v>
      </c>
      <c r="G33" s="2">
        <f>C33-F33</f>
        <v>220.78776817467951</v>
      </c>
      <c r="H33" s="10">
        <f>B33/$B$7</f>
        <v>0.14121069537255268</v>
      </c>
    </row>
    <row r="34" spans="1:8" x14ac:dyDescent="0.2">
      <c r="A34" s="14" t="s">
        <v>82</v>
      </c>
      <c r="B34" s="2">
        <v>16950.475149386806</v>
      </c>
      <c r="C34" s="2">
        <v>1281.0615613327809</v>
      </c>
      <c r="D34" s="2">
        <v>479</v>
      </c>
      <c r="E34" s="2">
        <v>30</v>
      </c>
      <c r="F34" s="2">
        <v>449</v>
      </c>
      <c r="G34" s="2">
        <v>832.06156133278091</v>
      </c>
      <c r="H34" s="10">
        <f>B34/$B$8</f>
        <v>0.15071509997943219</v>
      </c>
    </row>
    <row r="35" spans="1:8" x14ac:dyDescent="0.2">
      <c r="A35" s="14" t="s">
        <v>83</v>
      </c>
      <c r="B35" s="2">
        <v>18310.808369442395</v>
      </c>
      <c r="C35" s="2">
        <v>1347.8399140018992</v>
      </c>
      <c r="D35" s="2">
        <v>514</v>
      </c>
      <c r="E35" s="2">
        <v>39</v>
      </c>
      <c r="F35" s="2">
        <v>475</v>
      </c>
      <c r="G35" s="2">
        <v>872.83991400189916</v>
      </c>
      <c r="H35" s="10">
        <f>B35/$B$9</f>
        <v>0.15999378200776251</v>
      </c>
    </row>
    <row r="36" spans="1:8" x14ac:dyDescent="0.2">
      <c r="A36" s="14" t="s">
        <v>84</v>
      </c>
      <c r="B36" s="2">
        <v>19561.825136751268</v>
      </c>
      <c r="C36" s="2">
        <v>1256.3387641165173</v>
      </c>
      <c r="D36" s="2">
        <v>510</v>
      </c>
      <c r="E36" s="2">
        <v>47</v>
      </c>
      <c r="F36" s="2">
        <v>463</v>
      </c>
      <c r="G36" s="2">
        <v>793.33876411651727</v>
      </c>
      <c r="H36" s="10">
        <f>B36/$B$10</f>
        <v>0.16905468820920094</v>
      </c>
    </row>
    <row r="37" spans="1:8" x14ac:dyDescent="0.2">
      <c r="A37" s="14" t="s">
        <v>75</v>
      </c>
      <c r="B37" s="2">
        <v>20701.961479184029</v>
      </c>
      <c r="C37" s="2">
        <v>1148.560742261634</v>
      </c>
      <c r="D37" s="2">
        <v>554</v>
      </c>
      <c r="E37" s="2">
        <v>55</v>
      </c>
      <c r="F37" s="2">
        <v>499</v>
      </c>
      <c r="G37" s="2">
        <v>649.560742261634</v>
      </c>
      <c r="H37" s="10">
        <f>B37/$B$11</f>
        <v>0.17790539663287094</v>
      </c>
    </row>
    <row r="38" spans="1:8" x14ac:dyDescent="0.2">
      <c r="A38" s="14" t="s">
        <v>76</v>
      </c>
      <c r="B38" s="2">
        <v>21876.899912373174</v>
      </c>
      <c r="C38" s="2">
        <v>1174.4948915776622</v>
      </c>
      <c r="D38" s="2">
        <v>582</v>
      </c>
      <c r="E38" s="2">
        <v>41</v>
      </c>
      <c r="F38" s="2">
        <v>541</v>
      </c>
      <c r="G38" s="2">
        <v>633.4948915776622</v>
      </c>
      <c r="H38" s="10">
        <f>B38/$B$12</f>
        <v>0.18655313776337459</v>
      </c>
    </row>
    <row r="39" spans="1:8" x14ac:dyDescent="0.2">
      <c r="A39" s="14" t="s">
        <v>77</v>
      </c>
      <c r="B39" s="2">
        <v>23051.324084257256</v>
      </c>
      <c r="C39" s="2">
        <v>1166.8859812854244</v>
      </c>
      <c r="D39" s="2">
        <v>571</v>
      </c>
      <c r="E39" s="2">
        <v>57</v>
      </c>
      <c r="F39" s="2">
        <v>514</v>
      </c>
      <c r="G39" s="2">
        <v>652.88598128542435</v>
      </c>
      <c r="H39" s="10">
        <f>B39/$B$13</f>
        <v>0.19500481422105978</v>
      </c>
    </row>
    <row r="40" spans="1:8" x14ac:dyDescent="0.2">
      <c r="A40" s="14" t="s">
        <v>78</v>
      </c>
      <c r="B40" s="2">
        <v>24402.408914458338</v>
      </c>
      <c r="C40" s="2">
        <v>1362.7999574668029</v>
      </c>
      <c r="D40" s="2">
        <v>631</v>
      </c>
      <c r="E40" s="2">
        <v>49</v>
      </c>
      <c r="F40" s="2">
        <v>582</v>
      </c>
      <c r="G40" s="2">
        <v>780.79995746680288</v>
      </c>
      <c r="H40" s="10">
        <f>B40/$B$14</f>
        <v>0.20326701913735273</v>
      </c>
    </row>
    <row r="41" spans="1:8" x14ac:dyDescent="0.2">
      <c r="A41" s="14" t="s">
        <v>79</v>
      </c>
      <c r="B41" s="2">
        <v>25580.69225423587</v>
      </c>
      <c r="C41" s="2">
        <v>1160.5034518674038</v>
      </c>
      <c r="D41" s="2">
        <v>609</v>
      </c>
      <c r="E41" s="2">
        <v>53</v>
      </c>
      <c r="F41" s="2">
        <v>556</v>
      </c>
      <c r="G41" s="2">
        <v>604.50345186740378</v>
      </c>
      <c r="H41" s="10">
        <f>B41/$B$15</f>
        <v>0.21134605330796258</v>
      </c>
    </row>
    <row r="42" spans="1:8" x14ac:dyDescent="0.2">
      <c r="A42" s="14" t="s">
        <v>80</v>
      </c>
      <c r="B42" s="2">
        <v>26921.016206244851</v>
      </c>
      <c r="C42" s="2">
        <v>1350.7747312759893</v>
      </c>
      <c r="D42" s="2">
        <v>661</v>
      </c>
      <c r="E42" s="2">
        <v>50</v>
      </c>
      <c r="F42" s="2">
        <v>611</v>
      </c>
      <c r="G42" s="2">
        <v>739.77473127598932</v>
      </c>
      <c r="H42" s="10">
        <f>B42/$B$16</f>
        <v>0.21924794121774807</v>
      </c>
    </row>
    <row r="43" spans="1:8" x14ac:dyDescent="0.2">
      <c r="A43" s="15" t="s">
        <v>74</v>
      </c>
      <c r="B43" s="7">
        <v>27960</v>
      </c>
      <c r="C43" s="7">
        <f>B43-B42</f>
        <v>1038.9837937551492</v>
      </c>
      <c r="D43" s="7">
        <v>529</v>
      </c>
      <c r="E43" s="7">
        <v>35</v>
      </c>
      <c r="F43" s="7">
        <f>D43-E43</f>
        <v>494</v>
      </c>
      <c r="G43" s="7">
        <f>C43-F43</f>
        <v>544.98379375514924</v>
      </c>
      <c r="H43" s="16">
        <f>B43/$B$17</f>
        <v>0.22497767120752502</v>
      </c>
    </row>
    <row r="44" spans="1:8" x14ac:dyDescent="0.2">
      <c r="A44" s="12" t="s">
        <v>92</v>
      </c>
      <c r="H44" s="10"/>
    </row>
    <row r="45" spans="1:8" x14ac:dyDescent="0.2">
      <c r="A45" s="9" t="s">
        <v>93</v>
      </c>
      <c r="B45" s="2">
        <v>58</v>
      </c>
      <c r="H45" s="10">
        <f>B45/$B$6</f>
        <v>5.2363111091048619E-4</v>
      </c>
    </row>
    <row r="46" spans="1:8" x14ac:dyDescent="0.2">
      <c r="A46" s="14" t="s">
        <v>81</v>
      </c>
      <c r="B46" s="2">
        <v>62.759787929362226</v>
      </c>
      <c r="C46" s="2">
        <f>B46-B45</f>
        <v>4.7597879293622256</v>
      </c>
      <c r="D46" s="2">
        <v>0</v>
      </c>
      <c r="E46" s="2">
        <v>0</v>
      </c>
      <c r="F46" s="2">
        <f>D46-E46</f>
        <v>0</v>
      </c>
      <c r="G46" s="2">
        <f>C46-F46</f>
        <v>4.7597879293622256</v>
      </c>
      <c r="H46" s="10">
        <f>B46/$B$7</f>
        <v>5.653169147910881E-4</v>
      </c>
    </row>
    <row r="47" spans="1:8" x14ac:dyDescent="0.2">
      <c r="A47" s="14" t="s">
        <v>82</v>
      </c>
      <c r="B47" s="2">
        <v>82.050903763448815</v>
      </c>
      <c r="C47" s="2">
        <v>19.324801548837961</v>
      </c>
      <c r="D47" s="2">
        <v>1</v>
      </c>
      <c r="E47" s="2">
        <v>0</v>
      </c>
      <c r="F47" s="2">
        <v>1</v>
      </c>
      <c r="G47" s="2">
        <v>18.324801548837961</v>
      </c>
      <c r="H47" s="10">
        <f>B47/$B$8</f>
        <v>7.2955536969465532E-4</v>
      </c>
    </row>
    <row r="48" spans="1:8" x14ac:dyDescent="0.2">
      <c r="A48" s="14" t="s">
        <v>83</v>
      </c>
      <c r="B48" s="2">
        <v>101.84561653539031</v>
      </c>
      <c r="C48" s="2">
        <v>19.728812460450456</v>
      </c>
      <c r="D48" s="2">
        <v>0</v>
      </c>
      <c r="E48" s="2">
        <v>0</v>
      </c>
      <c r="F48" s="2">
        <v>0</v>
      </c>
      <c r="G48" s="2">
        <v>19.728812460450456</v>
      </c>
      <c r="H48" s="10">
        <f>B48/$B$9</f>
        <v>8.8989328278932874E-4</v>
      </c>
    </row>
    <row r="49" spans="1:8" x14ac:dyDescent="0.2">
      <c r="A49" s="14" t="s">
        <v>84</v>
      </c>
      <c r="B49" s="2">
        <v>121.08994889566478</v>
      </c>
      <c r="C49" s="2">
        <v>19.272553260878837</v>
      </c>
      <c r="D49" s="2">
        <v>0</v>
      </c>
      <c r="E49" s="2">
        <v>0</v>
      </c>
      <c r="F49" s="2">
        <v>0</v>
      </c>
      <c r="G49" s="2">
        <v>19.272553260878837</v>
      </c>
      <c r="H49" s="10">
        <f>B49/$B$10</f>
        <v>1.0464679759030081E-3</v>
      </c>
    </row>
    <row r="50" spans="1:8" x14ac:dyDescent="0.2">
      <c r="A50" s="14" t="s">
        <v>75</v>
      </c>
      <c r="B50" s="2">
        <v>139.56939114862809</v>
      </c>
      <c r="C50" s="2">
        <v>18.535025700635799</v>
      </c>
      <c r="D50" s="2">
        <v>0</v>
      </c>
      <c r="E50" s="2">
        <v>0</v>
      </c>
      <c r="F50" s="2">
        <v>0</v>
      </c>
      <c r="G50" s="2">
        <v>18.535025700635799</v>
      </c>
      <c r="H50" s="10">
        <f>B50/$B$11</f>
        <v>1.1994103995929023E-3</v>
      </c>
    </row>
    <row r="51" spans="1:8" x14ac:dyDescent="0.2">
      <c r="A51" s="14" t="s">
        <v>76</v>
      </c>
      <c r="B51" s="2">
        <v>158.17776275369897</v>
      </c>
      <c r="C51" s="2">
        <v>18.608206451536034</v>
      </c>
      <c r="D51" s="2">
        <v>0</v>
      </c>
      <c r="E51" s="2">
        <v>0</v>
      </c>
      <c r="F51" s="2">
        <v>0</v>
      </c>
      <c r="G51" s="2">
        <v>18.608206451536034</v>
      </c>
      <c r="H51" s="10">
        <f>B51/$B$12</f>
        <v>1.3488454984155998E-3</v>
      </c>
    </row>
    <row r="52" spans="1:8" x14ac:dyDescent="0.2">
      <c r="A52" s="14" t="s">
        <v>77</v>
      </c>
      <c r="B52" s="2">
        <v>176.7097536028329</v>
      </c>
      <c r="C52" s="2">
        <v>18.476722605720852</v>
      </c>
      <c r="D52" s="2">
        <v>1</v>
      </c>
      <c r="E52" s="2">
        <v>0</v>
      </c>
      <c r="F52" s="2">
        <v>1</v>
      </c>
      <c r="G52" s="2">
        <v>17.476722605720852</v>
      </c>
      <c r="H52" s="10">
        <f>B52/$B$13</f>
        <v>1.4948925513525442E-3</v>
      </c>
    </row>
    <row r="53" spans="1:8" x14ac:dyDescent="0.2">
      <c r="A53" s="14" t="s">
        <v>78</v>
      </c>
      <c r="B53" s="2">
        <v>196.60337966079317</v>
      </c>
      <c r="C53" s="2">
        <v>19.98732569990014</v>
      </c>
      <c r="D53" s="2">
        <v>1</v>
      </c>
      <c r="E53" s="2">
        <v>0</v>
      </c>
      <c r="F53" s="2">
        <v>1</v>
      </c>
      <c r="G53" s="2">
        <v>18.98732569990014</v>
      </c>
      <c r="H53" s="10">
        <f>B53/$B$14</f>
        <v>1.6376654893403063E-3</v>
      </c>
    </row>
    <row r="54" spans="1:8" x14ac:dyDescent="0.2">
      <c r="A54" s="14" t="s">
        <v>79</v>
      </c>
      <c r="B54" s="2">
        <v>215.11581530163747</v>
      </c>
      <c r="C54" s="2">
        <v>18.366430923774345</v>
      </c>
      <c r="D54" s="2">
        <v>1</v>
      </c>
      <c r="E54" s="2">
        <v>0</v>
      </c>
      <c r="F54" s="2">
        <v>1</v>
      </c>
      <c r="G54" s="2">
        <v>17.366430923774345</v>
      </c>
      <c r="H54" s="10">
        <f>B54/$B$15</f>
        <v>1.7772731916821918E-3</v>
      </c>
    </row>
    <row r="55" spans="1:8" x14ac:dyDescent="0.2">
      <c r="A55" s="14" t="s">
        <v>80</v>
      </c>
      <c r="B55" s="2">
        <v>234.99410105456431</v>
      </c>
      <c r="C55" s="2">
        <v>19.967010698174647</v>
      </c>
      <c r="D55" s="2">
        <v>0</v>
      </c>
      <c r="E55" s="2">
        <v>0</v>
      </c>
      <c r="F55" s="2">
        <v>0</v>
      </c>
      <c r="G55" s="2">
        <v>19.967010698174647</v>
      </c>
      <c r="H55" s="10">
        <f>B55/$B$16</f>
        <v>1.9138197629618881E-3</v>
      </c>
    </row>
    <row r="56" spans="1:8" x14ac:dyDescent="0.2">
      <c r="A56" s="15" t="s">
        <v>74</v>
      </c>
      <c r="B56" s="7">
        <v>251</v>
      </c>
      <c r="C56" s="7">
        <f>B56-B55</f>
        <v>16.005898945435689</v>
      </c>
      <c r="D56" s="7">
        <v>1</v>
      </c>
      <c r="E56" s="7">
        <v>0</v>
      </c>
      <c r="F56" s="7">
        <f>D56-E56</f>
        <v>1</v>
      </c>
      <c r="G56" s="7">
        <f>C56-F56</f>
        <v>15.005898945435689</v>
      </c>
      <c r="H56" s="16">
        <f>B56/$B$17</f>
        <v>2.0196493373779963E-3</v>
      </c>
    </row>
    <row r="57" spans="1:8" x14ac:dyDescent="0.2">
      <c r="A57" s="23"/>
      <c r="B57" s="24"/>
      <c r="C57" s="24"/>
      <c r="D57" s="24"/>
      <c r="E57" s="24"/>
      <c r="F57" s="24"/>
      <c r="G57" s="24"/>
      <c r="H57" s="22"/>
    </row>
    <row r="58" spans="1:8" x14ac:dyDescent="0.2">
      <c r="A58" s="1"/>
    </row>
    <row r="59" spans="1:8" x14ac:dyDescent="0.2">
      <c r="A59" s="12" t="s">
        <v>86</v>
      </c>
      <c r="H59" s="10"/>
    </row>
    <row r="60" spans="1:8" x14ac:dyDescent="0.2">
      <c r="A60" s="9" t="s">
        <v>89</v>
      </c>
      <c r="B60" s="2">
        <v>209</v>
      </c>
      <c r="H60" s="10">
        <f>B60/$B$6</f>
        <v>1.8868776237981311E-3</v>
      </c>
    </row>
    <row r="61" spans="1:8" x14ac:dyDescent="0.2">
      <c r="A61" s="14" t="s">
        <v>81</v>
      </c>
      <c r="B61" s="2">
        <v>222.22067259393609</v>
      </c>
      <c r="C61" s="2">
        <f>B61-B60</f>
        <v>13.220672593936087</v>
      </c>
      <c r="D61" s="2">
        <v>0</v>
      </c>
      <c r="E61" s="2">
        <v>0</v>
      </c>
      <c r="F61" s="2">
        <f>D61-E61</f>
        <v>0</v>
      </c>
      <c r="G61" s="2">
        <f>C61-F61</f>
        <v>13.220672593936087</v>
      </c>
      <c r="H61" s="10">
        <f>B61/$B$7</f>
        <v>2.0016814775569154E-3</v>
      </c>
    </row>
    <row r="62" spans="1:8" x14ac:dyDescent="0.2">
      <c r="A62" s="14" t="s">
        <v>82</v>
      </c>
      <c r="B62" s="2">
        <v>275.99387322750931</v>
      </c>
      <c r="C62" s="2">
        <v>53.888211176212678</v>
      </c>
      <c r="D62" s="2">
        <v>0</v>
      </c>
      <c r="E62" s="2">
        <v>0</v>
      </c>
      <c r="F62" s="2">
        <v>0</v>
      </c>
      <c r="G62" s="2">
        <v>53.888211176212678</v>
      </c>
      <c r="H62" s="10">
        <f>B62/$B$8</f>
        <v>2.4539987127558237E-3</v>
      </c>
    </row>
    <row r="63" spans="1:8" x14ac:dyDescent="0.2">
      <c r="A63" s="14" t="s">
        <v>83</v>
      </c>
      <c r="B63" s="2">
        <v>331.38972876247959</v>
      </c>
      <c r="C63" s="2">
        <v>55.178781611283</v>
      </c>
      <c r="D63" s="2">
        <v>2</v>
      </c>
      <c r="E63" s="2">
        <v>0</v>
      </c>
      <c r="F63" s="2">
        <v>2</v>
      </c>
      <c r="G63" s="2">
        <v>53.178781611283</v>
      </c>
      <c r="H63" s="10">
        <f>B63/$B$9</f>
        <v>2.8955737482195217E-3</v>
      </c>
    </row>
    <row r="64" spans="1:8" x14ac:dyDescent="0.2">
      <c r="A64" s="14" t="s">
        <v>84</v>
      </c>
      <c r="B64" s="2">
        <v>384.95224632821748</v>
      </c>
      <c r="C64" s="2">
        <v>53.655361329867503</v>
      </c>
      <c r="D64" s="2">
        <v>0</v>
      </c>
      <c r="E64" s="2">
        <v>0</v>
      </c>
      <c r="F64" s="2">
        <v>0</v>
      </c>
      <c r="G64" s="2">
        <v>53.655361329867503</v>
      </c>
      <c r="H64" s="10">
        <f>B64/$B$10</f>
        <v>3.3267847720499641E-3</v>
      </c>
    </row>
    <row r="65" spans="1:8" x14ac:dyDescent="0.2">
      <c r="A65" s="14" t="s">
        <v>75</v>
      </c>
      <c r="B65" s="2">
        <v>436.1351386158679</v>
      </c>
      <c r="C65" s="2">
        <v>51.357320224586431</v>
      </c>
      <c r="D65" s="2">
        <v>1</v>
      </c>
      <c r="E65" s="2">
        <v>0</v>
      </c>
      <c r="F65" s="2">
        <v>1</v>
      </c>
      <c r="G65" s="2">
        <v>50.357320224586431</v>
      </c>
      <c r="H65" s="10">
        <f>B65/$B$11</f>
        <v>3.7479924256938763E-3</v>
      </c>
    </row>
    <row r="66" spans="1:8" x14ac:dyDescent="0.2">
      <c r="A66" s="14" t="s">
        <v>76</v>
      </c>
      <c r="B66" s="2">
        <v>487.78519123693775</v>
      </c>
      <c r="C66" s="2">
        <v>51.647818651277646</v>
      </c>
      <c r="D66" s="2">
        <v>1</v>
      </c>
      <c r="E66" s="2">
        <v>0</v>
      </c>
      <c r="F66" s="2">
        <v>1</v>
      </c>
      <c r="G66" s="2">
        <v>50.647818651277646</v>
      </c>
      <c r="H66" s="10">
        <f>B66/$B$12</f>
        <v>4.159540809906606E-3</v>
      </c>
    </row>
    <row r="67" spans="1:8" x14ac:dyDescent="0.2">
      <c r="A67" s="14" t="s">
        <v>77</v>
      </c>
      <c r="B67" s="2">
        <v>539.24090134086498</v>
      </c>
      <c r="C67" s="2">
        <v>51.285708513019472</v>
      </c>
      <c r="D67" s="2">
        <v>0</v>
      </c>
      <c r="E67" s="2">
        <v>0</v>
      </c>
      <c r="F67" s="2">
        <v>0</v>
      </c>
      <c r="G67" s="2">
        <v>51.285708513019472</v>
      </c>
      <c r="H67" s="10">
        <f>B67/$B$13</f>
        <v>4.5617584222932689E-3</v>
      </c>
    </row>
    <row r="68" spans="1:8" x14ac:dyDescent="0.2">
      <c r="A68" s="14" t="s">
        <v>78</v>
      </c>
      <c r="B68" s="2">
        <v>594.84778672612742</v>
      </c>
      <c r="C68" s="2">
        <v>55.890734203621037</v>
      </c>
      <c r="D68" s="2">
        <v>0</v>
      </c>
      <c r="E68" s="2">
        <v>0</v>
      </c>
      <c r="F68" s="2">
        <v>0</v>
      </c>
      <c r="G68" s="2">
        <v>55.890734203621037</v>
      </c>
      <c r="H68" s="10">
        <f>B68/$B$14</f>
        <v>4.9549590317958811E-3</v>
      </c>
    </row>
    <row r="69" spans="1:8" x14ac:dyDescent="0.2">
      <c r="A69" s="14" t="s">
        <v>79</v>
      </c>
      <c r="B69" s="2">
        <v>646.27010126962671</v>
      </c>
      <c r="C69" s="2">
        <v>50.981962178625622</v>
      </c>
      <c r="D69" s="2">
        <v>1</v>
      </c>
      <c r="E69" s="2">
        <v>1</v>
      </c>
      <c r="F69" s="2">
        <v>0</v>
      </c>
      <c r="G69" s="2">
        <v>50.981962178625622</v>
      </c>
      <c r="H69" s="10">
        <f>B69/$B$15</f>
        <v>5.3394424950190984E-3</v>
      </c>
    </row>
    <row r="70" spans="1:8" x14ac:dyDescent="0.2">
      <c r="A70" s="14" t="s">
        <v>80</v>
      </c>
      <c r="B70" s="2">
        <v>701.79426376954177</v>
      </c>
      <c r="C70" s="2">
        <v>55.790307818456995</v>
      </c>
      <c r="D70" s="2">
        <v>0</v>
      </c>
      <c r="E70" s="2">
        <v>0</v>
      </c>
      <c r="F70" s="2">
        <v>0</v>
      </c>
      <c r="G70" s="2">
        <v>55.790307818456995</v>
      </c>
      <c r="H70" s="10">
        <f>B70/$B$16</f>
        <v>5.7154955188580461E-3</v>
      </c>
    </row>
    <row r="71" spans="1:8" x14ac:dyDescent="0.2">
      <c r="A71" s="15" t="s">
        <v>74</v>
      </c>
      <c r="B71" s="7">
        <v>741</v>
      </c>
      <c r="C71" s="7">
        <f>B71-B70</f>
        <v>39.205736230458228</v>
      </c>
      <c r="D71" s="7">
        <v>3</v>
      </c>
      <c r="E71" s="7">
        <v>0</v>
      </c>
      <c r="F71" s="7">
        <f>D71-E71</f>
        <v>3</v>
      </c>
      <c r="G71" s="7">
        <f>C71-F71</f>
        <v>36.205736230458228</v>
      </c>
      <c r="H71" s="16">
        <f>B71/$B$17</f>
        <v>5.9623910717015744E-3</v>
      </c>
    </row>
    <row r="72" spans="1:8" x14ac:dyDescent="0.2">
      <c r="A72" s="12" t="s">
        <v>85</v>
      </c>
      <c r="H72" s="10"/>
    </row>
    <row r="73" spans="1:8" x14ac:dyDescent="0.2">
      <c r="A73" s="9" t="s">
        <v>90</v>
      </c>
      <c r="B73" s="2">
        <v>300</v>
      </c>
      <c r="H73" s="10">
        <f>B73/$B$6</f>
        <v>2.7084367805714801E-3</v>
      </c>
    </row>
    <row r="74" spans="1:8" x14ac:dyDescent="0.2">
      <c r="A74" s="14" t="s">
        <v>81</v>
      </c>
      <c r="B74" s="2">
        <v>301.49768554305575</v>
      </c>
      <c r="C74" s="2">
        <f>B74-B73</f>
        <v>1.4976855430557521</v>
      </c>
      <c r="D74" s="2">
        <v>0</v>
      </c>
      <c r="E74" s="2">
        <v>0</v>
      </c>
      <c r="F74" s="2">
        <f>D74-E74</f>
        <v>0</v>
      </c>
      <c r="G74" s="2">
        <f>C74-F74</f>
        <v>1.4976855430557521</v>
      </c>
      <c r="H74" s="10">
        <f>B74/$B$7</f>
        <v>2.7157794350690053E-3</v>
      </c>
    </row>
    <row r="75" spans="1:8" x14ac:dyDescent="0.2">
      <c r="A75" s="14" t="s">
        <v>82</v>
      </c>
      <c r="B75" s="2">
        <v>308.68917107571514</v>
      </c>
      <c r="C75" s="2">
        <v>7.3282291753527602</v>
      </c>
      <c r="D75" s="2">
        <v>2</v>
      </c>
      <c r="E75" s="2">
        <v>0</v>
      </c>
      <c r="F75" s="2">
        <v>2</v>
      </c>
      <c r="G75" s="2">
        <v>5.3282291753527602</v>
      </c>
      <c r="H75" s="10">
        <f>B75/$B$8</f>
        <v>2.7447088574934432E-3</v>
      </c>
    </row>
    <row r="76" spans="1:8" x14ac:dyDescent="0.2">
      <c r="A76" s="14" t="s">
        <v>83</v>
      </c>
      <c r="B76" s="2">
        <v>317.35594913778772</v>
      </c>
      <c r="C76" s="2">
        <v>8.445873962081123</v>
      </c>
      <c r="D76" s="2">
        <v>2</v>
      </c>
      <c r="E76" s="2">
        <v>0</v>
      </c>
      <c r="F76" s="2">
        <v>2</v>
      </c>
      <c r="G76" s="2">
        <v>6.445873962081123</v>
      </c>
      <c r="H76" s="10">
        <f>B76/$B$9</f>
        <v>2.7729512275357828E-3</v>
      </c>
    </row>
    <row r="77" spans="1:8" x14ac:dyDescent="0.2">
      <c r="A77" s="14" t="s">
        <v>84</v>
      </c>
      <c r="B77" s="2">
        <v>324.05781275949369</v>
      </c>
      <c r="C77" s="2">
        <v>6.7957854298653615</v>
      </c>
      <c r="D77" s="2">
        <v>2</v>
      </c>
      <c r="E77" s="2">
        <v>0</v>
      </c>
      <c r="F77" s="2">
        <v>2</v>
      </c>
      <c r="G77" s="2">
        <v>4.7957854298653615</v>
      </c>
      <c r="H77" s="10">
        <f>B77/$B$10</f>
        <v>2.8005307334482183E-3</v>
      </c>
    </row>
    <row r="78" spans="1:8" x14ac:dyDescent="0.2">
      <c r="A78" s="14" t="s">
        <v>75</v>
      </c>
      <c r="B78" s="2">
        <v>329.01859789366443</v>
      </c>
      <c r="C78" s="2">
        <v>5.0961534991486133</v>
      </c>
      <c r="D78" s="2">
        <v>0</v>
      </c>
      <c r="E78" s="2">
        <v>1</v>
      </c>
      <c r="F78" s="2">
        <v>-1</v>
      </c>
      <c r="G78" s="2">
        <v>6.0961534991486133</v>
      </c>
      <c r="H78" s="10">
        <f>B78/$B$11</f>
        <v>2.8274704412294457E-3</v>
      </c>
    </row>
    <row r="79" spans="1:8" x14ac:dyDescent="0.2">
      <c r="A79" s="14" t="s">
        <v>76</v>
      </c>
      <c r="B79" s="2">
        <v>334.66137614339033</v>
      </c>
      <c r="C79" s="2">
        <v>5.6322843474107458</v>
      </c>
      <c r="D79" s="2">
        <v>0</v>
      </c>
      <c r="E79" s="2">
        <v>0</v>
      </c>
      <c r="F79" s="2">
        <v>0</v>
      </c>
      <c r="G79" s="2">
        <v>5.6322843474107458</v>
      </c>
      <c r="H79" s="10">
        <f>B79/$B$12</f>
        <v>2.8537923589643495E-3</v>
      </c>
    </row>
    <row r="80" spans="1:8" x14ac:dyDescent="0.2">
      <c r="A80" s="14" t="s">
        <v>77</v>
      </c>
      <c r="B80" s="2">
        <v>340.38488377775468</v>
      </c>
      <c r="C80" s="2">
        <v>5.6091244137653575</v>
      </c>
      <c r="D80" s="2">
        <v>2</v>
      </c>
      <c r="E80" s="2">
        <v>0</v>
      </c>
      <c r="F80" s="2">
        <v>2</v>
      </c>
      <c r="G80" s="2">
        <v>3.6091244137653575</v>
      </c>
      <c r="H80" s="10">
        <f>B80/$B$13</f>
        <v>2.8795174967875094E-3</v>
      </c>
    </row>
    <row r="81" spans="1:11" x14ac:dyDescent="0.2">
      <c r="A81" s="14" t="s">
        <v>78</v>
      </c>
      <c r="B81" s="2">
        <v>348.7080486997279</v>
      </c>
      <c r="C81" s="2">
        <v>8.4914092096622085</v>
      </c>
      <c r="D81" s="2">
        <v>1</v>
      </c>
      <c r="E81" s="2">
        <v>0</v>
      </c>
      <c r="F81" s="2">
        <v>1</v>
      </c>
      <c r="G81" s="2">
        <v>7.4914092096622085</v>
      </c>
      <c r="H81" s="10">
        <f>B81/$B$14</f>
        <v>2.904665922813869E-3</v>
      </c>
    </row>
    <row r="82" spans="1:11" x14ac:dyDescent="0.2">
      <c r="A82" s="14" t="s">
        <v>79</v>
      </c>
      <c r="B82" s="2">
        <v>354.54845715945891</v>
      </c>
      <c r="C82" s="2">
        <v>5.5896973273452204</v>
      </c>
      <c r="D82" s="2">
        <v>3</v>
      </c>
      <c r="E82" s="2">
        <v>0</v>
      </c>
      <c r="F82" s="2">
        <v>3</v>
      </c>
      <c r="G82" s="2">
        <v>2.5896973273452204</v>
      </c>
      <c r="H82" s="10">
        <f>B82/$B$15</f>
        <v>2.9292568153495117E-3</v>
      </c>
    </row>
    <row r="83" spans="1:11" x14ac:dyDescent="0.2">
      <c r="A83" s="14" t="s">
        <v>80</v>
      </c>
      <c r="B83" s="2">
        <v>362.63084553069092</v>
      </c>
      <c r="C83" s="2">
        <v>8.2262105755398807</v>
      </c>
      <c r="D83" s="2">
        <v>3</v>
      </c>
      <c r="E83" s="2">
        <v>0</v>
      </c>
      <c r="F83" s="2">
        <v>3</v>
      </c>
      <c r="G83" s="2">
        <v>5.2262105755398807</v>
      </c>
      <c r="H83" s="10">
        <f>B83/$B$16</f>
        <v>2.9533085116680044E-3</v>
      </c>
    </row>
    <row r="84" spans="1:11" x14ac:dyDescent="0.2">
      <c r="A84" s="15" t="s">
        <v>74</v>
      </c>
      <c r="B84" s="7">
        <v>373</v>
      </c>
      <c r="C84" s="7">
        <f>B84-B83</f>
        <v>10.36915446930908</v>
      </c>
      <c r="D84" s="7">
        <v>1</v>
      </c>
      <c r="E84" s="7">
        <v>0</v>
      </c>
      <c r="F84" s="7">
        <f>D84-E84</f>
        <v>1</v>
      </c>
      <c r="G84" s="7">
        <f>C84-F84</f>
        <v>9.3691544693090805</v>
      </c>
      <c r="H84" s="16">
        <f>B84/$B$17</f>
        <v>3.0013115651075402E-3</v>
      </c>
    </row>
    <row r="85" spans="1:11" x14ac:dyDescent="0.2">
      <c r="A85" s="12" t="s">
        <v>94</v>
      </c>
      <c r="H85" s="10"/>
    </row>
    <row r="86" spans="1:11" x14ac:dyDescent="0.2">
      <c r="A86" s="13" t="s">
        <v>73</v>
      </c>
      <c r="B86" s="2">
        <v>89568</v>
      </c>
      <c r="H86" s="10">
        <f>B86/$B$6</f>
        <v>0.8086308852074211</v>
      </c>
      <c r="K86" s="38"/>
    </row>
    <row r="87" spans="1:11" x14ac:dyDescent="0.2">
      <c r="A87" s="14" t="s">
        <v>81</v>
      </c>
      <c r="B87" s="2">
        <v>89426.825998477958</v>
      </c>
      <c r="C87" s="2">
        <f>B87-B86</f>
        <v>-141.17400152204209</v>
      </c>
      <c r="D87" s="2">
        <v>262</v>
      </c>
      <c r="E87" s="2">
        <v>282</v>
      </c>
      <c r="F87" s="2">
        <f>D87-E87</f>
        <v>-20</v>
      </c>
      <c r="G87" s="2">
        <f>C87-F87</f>
        <v>-121.17400152204209</v>
      </c>
      <c r="H87" s="10">
        <f>B87/$B$7</f>
        <v>0.80552371257084909</v>
      </c>
    </row>
    <row r="88" spans="1:11" x14ac:dyDescent="0.2">
      <c r="A88" s="14" t="s">
        <v>82</v>
      </c>
      <c r="B88" s="2">
        <v>89218.015387961757</v>
      </c>
      <c r="C88" s="2">
        <v>-168.93841058829275</v>
      </c>
      <c r="D88" s="2">
        <v>1045</v>
      </c>
      <c r="E88" s="2">
        <v>1077</v>
      </c>
      <c r="F88" s="2">
        <v>-32</v>
      </c>
      <c r="G88" s="2">
        <v>-136.93841058829275</v>
      </c>
      <c r="H88" s="10">
        <f>B88/$B$8</f>
        <v>0.79328172164245281</v>
      </c>
    </row>
    <row r="89" spans="1:11" x14ac:dyDescent="0.2">
      <c r="A89" s="14" t="s">
        <v>83</v>
      </c>
      <c r="B89" s="2">
        <v>89420.928179075796</v>
      </c>
      <c r="C89" s="2">
        <v>140.01196225952299</v>
      </c>
      <c r="D89" s="2">
        <v>929</v>
      </c>
      <c r="E89" s="2">
        <v>1079</v>
      </c>
      <c r="F89" s="2">
        <v>-150</v>
      </c>
      <c r="G89" s="2">
        <v>290.01196225952299</v>
      </c>
      <c r="H89" s="10">
        <f>B89/$B$9</f>
        <v>0.78133046894261793</v>
      </c>
    </row>
    <row r="90" spans="1:11" x14ac:dyDescent="0.2">
      <c r="A90" s="14" t="s">
        <v>84</v>
      </c>
      <c r="B90" s="2">
        <v>89059.635040289097</v>
      </c>
      <c r="C90" s="2">
        <v>-334.57618309065583</v>
      </c>
      <c r="D90" s="2">
        <v>985</v>
      </c>
      <c r="E90" s="2">
        <v>1119</v>
      </c>
      <c r="F90" s="2">
        <v>-134</v>
      </c>
      <c r="G90" s="2">
        <v>-200.57618309065583</v>
      </c>
      <c r="H90" s="10">
        <f>B90/$B$10</f>
        <v>0.76965971878949724</v>
      </c>
    </row>
    <row r="91" spans="1:11" x14ac:dyDescent="0.2">
      <c r="A91" s="14" t="s">
        <v>75</v>
      </c>
      <c r="B91" s="2">
        <v>88234.891200979502</v>
      </c>
      <c r="C91" s="2">
        <v>-788.19917310123856</v>
      </c>
      <c r="D91" s="2">
        <v>924</v>
      </c>
      <c r="E91" s="2">
        <v>1117</v>
      </c>
      <c r="F91" s="2">
        <v>-193</v>
      </c>
      <c r="G91" s="2">
        <v>-595.19917310123856</v>
      </c>
      <c r="H91" s="10">
        <f>B91/$B$11</f>
        <v>0.75825971040243634</v>
      </c>
    </row>
    <row r="92" spans="1:11" x14ac:dyDescent="0.2">
      <c r="A92" s="14" t="s">
        <v>76</v>
      </c>
      <c r="B92" s="2">
        <v>87614.14787318575</v>
      </c>
      <c r="C92" s="2">
        <v>-624.12166260690719</v>
      </c>
      <c r="D92" s="2">
        <v>867</v>
      </c>
      <c r="E92" s="2">
        <v>1181</v>
      </c>
      <c r="F92" s="2">
        <v>-314</v>
      </c>
      <c r="G92" s="2">
        <v>-310.12166260690719</v>
      </c>
      <c r="H92" s="10">
        <f>B92/$B$12</f>
        <v>0.74712113067550456</v>
      </c>
    </row>
    <row r="93" spans="1:11" x14ac:dyDescent="0.2">
      <c r="A93" s="14" t="s">
        <v>77</v>
      </c>
      <c r="B93" s="2">
        <v>87029.613612301313</v>
      </c>
      <c r="C93" s="2">
        <v>-614.32113173461403</v>
      </c>
      <c r="D93" s="2">
        <v>806</v>
      </c>
      <c r="E93" s="2">
        <v>1158</v>
      </c>
      <c r="F93" s="2">
        <v>-352</v>
      </c>
      <c r="G93" s="2">
        <v>-262.32113173461403</v>
      </c>
      <c r="H93" s="10">
        <f>B93/$B$13</f>
        <v>0.73623508880289412</v>
      </c>
    </row>
    <row r="94" spans="1:11" x14ac:dyDescent="0.2">
      <c r="A94" s="14" t="s">
        <v>78</v>
      </c>
      <c r="B94" s="2">
        <v>87108.176361028309</v>
      </c>
      <c r="C94" s="2">
        <v>120.74292606416566</v>
      </c>
      <c r="D94" s="2">
        <v>812</v>
      </c>
      <c r="E94" s="2">
        <v>1218</v>
      </c>
      <c r="F94" s="2">
        <v>-406</v>
      </c>
      <c r="G94" s="2">
        <v>526.74292606416566</v>
      </c>
      <c r="H94" s="10">
        <f>B94/$B$14</f>
        <v>0.72559309261087612</v>
      </c>
    </row>
    <row r="95" spans="1:11" x14ac:dyDescent="0.2">
      <c r="A95" s="14" t="s">
        <v>79</v>
      </c>
      <c r="B95" s="2">
        <v>86564.092122111149</v>
      </c>
      <c r="C95" s="2">
        <v>-606.10022043426579</v>
      </c>
      <c r="D95" s="2">
        <v>806</v>
      </c>
      <c r="E95" s="2">
        <v>1218</v>
      </c>
      <c r="F95" s="2">
        <v>-412</v>
      </c>
      <c r="G95" s="2">
        <v>-194.10022043426579</v>
      </c>
      <c r="H95" s="10">
        <f>B95/$B$15</f>
        <v>0.71518702646390064</v>
      </c>
    </row>
    <row r="96" spans="1:11" x14ac:dyDescent="0.2">
      <c r="A96" s="14" t="s">
        <v>80</v>
      </c>
      <c r="B96" s="2">
        <v>86566.661131063505</v>
      </c>
      <c r="C96" s="2">
        <v>37.491038499007118</v>
      </c>
      <c r="D96" s="2">
        <v>740</v>
      </c>
      <c r="E96" s="2">
        <v>1133</v>
      </c>
      <c r="F96" s="2">
        <v>-393</v>
      </c>
      <c r="G96" s="2">
        <v>430.49103849900712</v>
      </c>
      <c r="H96" s="10">
        <f>B96/$B$16</f>
        <v>0.70500913062403092</v>
      </c>
    </row>
    <row r="97" spans="1:11" x14ac:dyDescent="0.2">
      <c r="A97" s="15" t="s">
        <v>74</v>
      </c>
      <c r="B97" s="7">
        <v>86714</v>
      </c>
      <c r="C97" s="7">
        <f>B97-B96</f>
        <v>147.33886893649469</v>
      </c>
      <c r="D97" s="7">
        <v>528</v>
      </c>
      <c r="E97" s="7">
        <v>907</v>
      </c>
      <c r="F97" s="7">
        <f>D97-E97</f>
        <v>-379</v>
      </c>
      <c r="G97" s="7">
        <f>C97-F97</f>
        <v>526.33886893649469</v>
      </c>
      <c r="H97" s="16">
        <f>B97/$B$17</f>
        <v>0.69773654438803012</v>
      </c>
      <c r="J97" s="38"/>
      <c r="K97" s="38"/>
    </row>
    <row r="98" spans="1:11" x14ac:dyDescent="0.2">
      <c r="A98" s="12" t="s">
        <v>95</v>
      </c>
      <c r="H98" s="10"/>
      <c r="J98" s="38"/>
    </row>
    <row r="99" spans="1:11" x14ac:dyDescent="0.2">
      <c r="A99" s="17" t="s">
        <v>96</v>
      </c>
      <c r="B99" s="2">
        <v>1169</v>
      </c>
      <c r="H99" s="10">
        <f>B99/$B$6</f>
        <v>1.0553875321626868E-2</v>
      </c>
    </row>
    <row r="100" spans="1:11" x14ac:dyDescent="0.2">
      <c r="A100" s="14" t="s">
        <v>81</v>
      </c>
      <c r="B100" s="2">
        <v>1183.1552845091765</v>
      </c>
      <c r="C100" s="2">
        <f>B100-B99</f>
        <v>14.155284509176454</v>
      </c>
      <c r="D100" s="2">
        <v>4</v>
      </c>
      <c r="E100" s="2">
        <v>3</v>
      </c>
      <c r="F100" s="2">
        <f>D100-E100</f>
        <v>1</v>
      </c>
      <c r="G100" s="2">
        <f>C100-F100</f>
        <v>13.155284509176454</v>
      </c>
      <c r="H100" s="10">
        <f>B100/$B$7</f>
        <v>1.0657424399048583E-2</v>
      </c>
    </row>
    <row r="101" spans="1:11" x14ac:dyDescent="0.2">
      <c r="A101" s="14" t="s">
        <v>82</v>
      </c>
      <c r="B101" s="2">
        <v>1244.4922058037566</v>
      </c>
      <c r="C101" s="2">
        <v>61.883255669460141</v>
      </c>
      <c r="D101" s="2">
        <v>10</v>
      </c>
      <c r="E101" s="2">
        <v>10</v>
      </c>
      <c r="F101" s="2">
        <v>0</v>
      </c>
      <c r="G101" s="2">
        <v>61.883255669460141</v>
      </c>
      <c r="H101" s="10">
        <f>B101/$B$8</f>
        <v>1.1065398790789799E-2</v>
      </c>
    </row>
    <row r="102" spans="1:11" x14ac:dyDescent="0.2">
      <c r="A102" s="14" t="s">
        <v>83</v>
      </c>
      <c r="B102" s="2">
        <v>1311.9842533372544</v>
      </c>
      <c r="C102" s="2">
        <v>66.588096221052865</v>
      </c>
      <c r="D102" s="2">
        <v>14</v>
      </c>
      <c r="E102" s="2">
        <v>11</v>
      </c>
      <c r="F102" s="2">
        <v>3</v>
      </c>
      <c r="G102" s="2">
        <v>63.588096221052865</v>
      </c>
      <c r="H102" s="10">
        <f>B102/$B$9</f>
        <v>1.1463684092525399E-2</v>
      </c>
    </row>
    <row r="103" spans="1:11" x14ac:dyDescent="0.2">
      <c r="A103" s="14" t="s">
        <v>84</v>
      </c>
      <c r="B103" s="2">
        <v>1371.5023819964947</v>
      </c>
      <c r="C103" s="2">
        <v>59.902837733171282</v>
      </c>
      <c r="D103" s="2">
        <v>17</v>
      </c>
      <c r="E103" s="2">
        <v>11</v>
      </c>
      <c r="F103" s="2">
        <v>6</v>
      </c>
      <c r="G103" s="2">
        <v>53.902837733171282</v>
      </c>
      <c r="H103" s="10">
        <f>B103/$B$10</f>
        <v>1.1852621416750881E-2</v>
      </c>
    </row>
    <row r="104" spans="1:11" x14ac:dyDescent="0.2">
      <c r="A104" s="14" t="s">
        <v>75</v>
      </c>
      <c r="B104" s="2">
        <v>1423.4390573988924</v>
      </c>
      <c r="C104" s="2">
        <v>52.518898242547493</v>
      </c>
      <c r="D104" s="2">
        <v>13</v>
      </c>
      <c r="E104" s="2">
        <v>4</v>
      </c>
      <c r="F104" s="2">
        <v>9</v>
      </c>
      <c r="G104" s="2">
        <v>43.518898242547493</v>
      </c>
      <c r="H104" s="10">
        <f>B104/$B$11</f>
        <v>1.2232536049489902E-2</v>
      </c>
    </row>
    <row r="105" spans="1:11" x14ac:dyDescent="0.2">
      <c r="A105" s="14" t="s">
        <v>76</v>
      </c>
      <c r="B105" s="2">
        <v>1478.0277934619201</v>
      </c>
      <c r="C105" s="2">
        <v>54.551313190382416</v>
      </c>
      <c r="D105" s="2">
        <v>10</v>
      </c>
      <c r="E105" s="2">
        <v>11</v>
      </c>
      <c r="F105" s="2">
        <v>-1</v>
      </c>
      <c r="G105" s="2">
        <v>55.551313190382416</v>
      </c>
      <c r="H105" s="10">
        <f>B105/$B$12</f>
        <v>1.2603738357638592E-2</v>
      </c>
    </row>
    <row r="106" spans="1:11" x14ac:dyDescent="0.2">
      <c r="A106" s="14" t="s">
        <v>77</v>
      </c>
      <c r="B106" s="2">
        <v>1532.759910530847</v>
      </c>
      <c r="C106" s="2">
        <v>54.224702458128831</v>
      </c>
      <c r="D106" s="2">
        <v>13</v>
      </c>
      <c r="E106" s="2">
        <v>9</v>
      </c>
      <c r="F106" s="2">
        <v>4</v>
      </c>
      <c r="G106" s="2">
        <v>50.224702458128831</v>
      </c>
      <c r="H106" s="10">
        <f>B106/$B$13</f>
        <v>1.2966524634595057E-2</v>
      </c>
    </row>
    <row r="107" spans="1:11" x14ac:dyDescent="0.2">
      <c r="A107" s="14" t="s">
        <v>78</v>
      </c>
      <c r="B107" s="2">
        <v>1599.220726754294</v>
      </c>
      <c r="C107" s="2">
        <v>67.230252661720215</v>
      </c>
      <c r="D107" s="2">
        <v>16</v>
      </c>
      <c r="E107" s="2">
        <v>11</v>
      </c>
      <c r="F107" s="2">
        <v>5</v>
      </c>
      <c r="G107" s="2">
        <v>62.230252661720215</v>
      </c>
      <c r="H107" s="10">
        <f>B107/$B$14</f>
        <v>1.3321177889016281E-2</v>
      </c>
    </row>
    <row r="108" spans="1:11" x14ac:dyDescent="0.2">
      <c r="A108" s="14" t="s">
        <v>79</v>
      </c>
      <c r="B108" s="2">
        <v>1654.3299131524811</v>
      </c>
      <c r="C108" s="2">
        <v>53.950733844123988</v>
      </c>
      <c r="D108" s="2">
        <v>10</v>
      </c>
      <c r="E108" s="2">
        <v>10</v>
      </c>
      <c r="F108" s="2">
        <v>0</v>
      </c>
      <c r="G108" s="2">
        <v>53.950733844123988</v>
      </c>
      <c r="H108" s="10">
        <f>B108/$B$15</f>
        <v>1.3667968581115535E-2</v>
      </c>
    </row>
    <row r="109" spans="1:11" x14ac:dyDescent="0.2">
      <c r="A109" s="14" t="s">
        <v>80</v>
      </c>
      <c r="B109" s="2">
        <v>1719.9105862688771</v>
      </c>
      <c r="C109" s="2">
        <v>66.25447381762342</v>
      </c>
      <c r="D109" s="2">
        <v>5</v>
      </c>
      <c r="E109" s="2">
        <v>8</v>
      </c>
      <c r="F109" s="2">
        <v>-3</v>
      </c>
      <c r="G109" s="2">
        <v>69.25447381762342</v>
      </c>
      <c r="H109" s="10">
        <f>B109/$B$16</f>
        <v>1.4007155310526086E-2</v>
      </c>
    </row>
    <row r="110" spans="1:11" x14ac:dyDescent="0.2">
      <c r="A110" s="15" t="s">
        <v>74</v>
      </c>
      <c r="B110" s="7">
        <v>1764</v>
      </c>
      <c r="C110" s="7">
        <f>B110-B109</f>
        <v>44.089413731122931</v>
      </c>
      <c r="D110" s="7">
        <v>10</v>
      </c>
      <c r="E110" s="7">
        <v>3</v>
      </c>
      <c r="F110" s="7">
        <f>D110-E110</f>
        <v>7</v>
      </c>
      <c r="G110" s="7">
        <f>C110-F110</f>
        <v>37.089413731122931</v>
      </c>
      <c r="H110" s="16">
        <f>B110/$B$17</f>
        <v>1.4193870243564883E-2</v>
      </c>
      <c r="I110" s="38"/>
      <c r="K110" s="38"/>
    </row>
    <row r="111" spans="1:11" x14ac:dyDescent="0.2">
      <c r="A111" s="23"/>
      <c r="B111" s="24"/>
      <c r="C111" s="24"/>
      <c r="D111" s="24"/>
      <c r="E111" s="24"/>
      <c r="F111" s="24"/>
      <c r="G111" s="24"/>
      <c r="H111" s="22"/>
    </row>
    <row r="112" spans="1:11" x14ac:dyDescent="0.2">
      <c r="A112" s="1"/>
    </row>
    <row r="113" spans="1:11" x14ac:dyDescent="0.2">
      <c r="A113" s="12" t="s">
        <v>98</v>
      </c>
      <c r="H113" s="10"/>
    </row>
    <row r="114" spans="1:11" x14ac:dyDescent="0.2">
      <c r="A114" s="9" t="s">
        <v>97</v>
      </c>
      <c r="B114" s="2">
        <v>687</v>
      </c>
      <c r="H114" s="10">
        <f>B114/$B$6</f>
        <v>6.2023202275086897E-3</v>
      </c>
    </row>
    <row r="115" spans="1:11" x14ac:dyDescent="0.2">
      <c r="A115" s="14" t="s">
        <v>81</v>
      </c>
      <c r="B115" s="2">
        <v>709.66245124788622</v>
      </c>
      <c r="C115" s="2">
        <f>B115-B114</f>
        <v>22.662451247886224</v>
      </c>
      <c r="D115" s="2">
        <v>2</v>
      </c>
      <c r="E115" s="2">
        <v>0</v>
      </c>
      <c r="F115" s="2">
        <f>D115-E115</f>
        <v>2</v>
      </c>
      <c r="G115" s="2">
        <f>C115-F115</f>
        <v>20.662451247886224</v>
      </c>
      <c r="H115" s="10">
        <f>B115/$B$7</f>
        <v>6.3923764040452026E-3</v>
      </c>
    </row>
    <row r="116" spans="1:11" x14ac:dyDescent="0.2">
      <c r="A116" s="14" t="s">
        <v>82</v>
      </c>
      <c r="B116" s="2">
        <v>803.147233872058</v>
      </c>
      <c r="C116" s="2">
        <v>93.82911200494425</v>
      </c>
      <c r="D116" s="2">
        <v>7</v>
      </c>
      <c r="E116" s="2">
        <v>0</v>
      </c>
      <c r="F116" s="2">
        <v>7</v>
      </c>
      <c r="G116" s="2">
        <v>86.82911200494425</v>
      </c>
      <c r="H116" s="10">
        <f>B116/$B$8</f>
        <v>7.1411812698129922E-3</v>
      </c>
    </row>
    <row r="117" spans="1:11" x14ac:dyDescent="0.2">
      <c r="A117" s="14" t="s">
        <v>83</v>
      </c>
      <c r="B117" s="2">
        <v>900.94996798036198</v>
      </c>
      <c r="C117" s="2">
        <v>97.197081605424728</v>
      </c>
      <c r="D117" s="2">
        <v>7</v>
      </c>
      <c r="E117" s="2">
        <v>0</v>
      </c>
      <c r="F117" s="2">
        <v>7</v>
      </c>
      <c r="G117" s="2">
        <v>90.197081605424728</v>
      </c>
      <c r="H117" s="10">
        <f>B117/$B$9</f>
        <v>7.8722025739456861E-3</v>
      </c>
    </row>
    <row r="118" spans="1:11" x14ac:dyDescent="0.2">
      <c r="A118" s="14" t="s">
        <v>84</v>
      </c>
      <c r="B118" s="2">
        <v>993.51950152420557</v>
      </c>
      <c r="C118" s="2">
        <v>92.827908201598802</v>
      </c>
      <c r="D118" s="2">
        <v>12</v>
      </c>
      <c r="E118" s="2">
        <v>3</v>
      </c>
      <c r="F118" s="2">
        <v>9</v>
      </c>
      <c r="G118" s="2">
        <v>83.827908201598802</v>
      </c>
      <c r="H118" s="10">
        <f>B118/$B$10</f>
        <v>8.5860664015642626E-3</v>
      </c>
    </row>
    <row r="119" spans="1:11" x14ac:dyDescent="0.2">
      <c r="A119" s="14" t="s">
        <v>75</v>
      </c>
      <c r="B119" s="2">
        <v>1080.2593255606398</v>
      </c>
      <c r="C119" s="2">
        <v>87.176360842288659</v>
      </c>
      <c r="D119" s="2">
        <v>13</v>
      </c>
      <c r="E119" s="2">
        <v>1</v>
      </c>
      <c r="F119" s="2">
        <v>12</v>
      </c>
      <c r="G119" s="2">
        <v>75.176360842288659</v>
      </c>
      <c r="H119" s="10">
        <f>B119/$B$11</f>
        <v>9.2833697895470264E-3</v>
      </c>
    </row>
    <row r="120" spans="1:11" x14ac:dyDescent="0.2">
      <c r="A120" s="14" t="s">
        <v>76</v>
      </c>
      <c r="B120" s="2">
        <v>1168.5483394143971</v>
      </c>
      <c r="C120" s="2">
        <v>88.273001065271728</v>
      </c>
      <c r="D120" s="2">
        <v>14</v>
      </c>
      <c r="E120" s="2">
        <v>2</v>
      </c>
      <c r="F120" s="2">
        <v>12</v>
      </c>
      <c r="G120" s="2">
        <v>76.273001065271728</v>
      </c>
      <c r="H120" s="10">
        <f>B120/$B$12</f>
        <v>9.9646823918887097E-3</v>
      </c>
    </row>
    <row r="121" spans="1:11" x14ac:dyDescent="0.2">
      <c r="A121" s="14" t="s">
        <v>77</v>
      </c>
      <c r="B121" s="2">
        <v>1256.6264522894803</v>
      </c>
      <c r="C121" s="2">
        <v>87.673532788648572</v>
      </c>
      <c r="D121" s="2">
        <v>7</v>
      </c>
      <c r="E121" s="2">
        <v>0</v>
      </c>
      <c r="F121" s="2">
        <v>7</v>
      </c>
      <c r="G121" s="2">
        <v>80.673532788648572</v>
      </c>
      <c r="H121" s="10">
        <f>B121/$B$13</f>
        <v>1.0630548031786754E-2</v>
      </c>
    </row>
    <row r="122" spans="1:11" x14ac:dyDescent="0.2">
      <c r="A122" s="14" t="s">
        <v>78</v>
      </c>
      <c r="B122" s="2">
        <v>1354.3536937147219</v>
      </c>
      <c r="C122" s="2">
        <v>98.375709178845455</v>
      </c>
      <c r="D122" s="2">
        <v>6</v>
      </c>
      <c r="E122" s="2">
        <v>2</v>
      </c>
      <c r="F122" s="2">
        <v>4</v>
      </c>
      <c r="G122" s="2">
        <v>94.375709178845455</v>
      </c>
      <c r="H122" s="10">
        <f>B122/$B$14</f>
        <v>1.1281486149342542E-2</v>
      </c>
    </row>
    <row r="123" spans="1:11" x14ac:dyDescent="0.2">
      <c r="A123" s="14" t="s">
        <v>79</v>
      </c>
      <c r="B123" s="2">
        <v>1442.5181372569086</v>
      </c>
      <c r="C123" s="2">
        <v>87.170684974208825</v>
      </c>
      <c r="D123" s="2">
        <v>5</v>
      </c>
      <c r="E123" s="2">
        <v>8</v>
      </c>
      <c r="F123" s="2">
        <v>-3</v>
      </c>
      <c r="G123" s="2">
        <v>90.170684974208825</v>
      </c>
      <c r="H123" s="10">
        <f>B123/$B$15</f>
        <v>1.1917993152977259E-2</v>
      </c>
    </row>
    <row r="124" spans="1:11" x14ac:dyDescent="0.2">
      <c r="A124" s="14" t="s">
        <v>80</v>
      </c>
      <c r="B124" s="2">
        <v>1539.8282776194735</v>
      </c>
      <c r="C124" s="2">
        <v>97.901592633408427</v>
      </c>
      <c r="D124" s="2">
        <v>4</v>
      </c>
      <c r="E124" s="2">
        <v>1</v>
      </c>
      <c r="F124" s="2">
        <v>3</v>
      </c>
      <c r="G124" s="2">
        <v>94.901592633408427</v>
      </c>
      <c r="H124" s="10">
        <f>B124/$B$16</f>
        <v>1.2540543681951604E-2</v>
      </c>
    </row>
    <row r="125" spans="1:11" x14ac:dyDescent="0.2">
      <c r="A125" s="15" t="s">
        <v>74</v>
      </c>
      <c r="B125" s="7">
        <v>1614</v>
      </c>
      <c r="C125" s="7">
        <f>B125-B124</f>
        <v>74.171722380526489</v>
      </c>
      <c r="D125" s="7">
        <v>6</v>
      </c>
      <c r="E125" s="7">
        <v>2</v>
      </c>
      <c r="F125" s="7">
        <f>D125-E125</f>
        <v>4</v>
      </c>
      <c r="G125" s="7">
        <f>C125-F125</f>
        <v>70.171722380526489</v>
      </c>
      <c r="H125" s="16">
        <f>B125/$B$17</f>
        <v>1.2986908488159705E-2</v>
      </c>
      <c r="J125" s="38"/>
      <c r="K125" s="38"/>
    </row>
    <row r="126" spans="1:11" x14ac:dyDescent="0.2">
      <c r="A126" s="12" t="s">
        <v>99</v>
      </c>
      <c r="H126" s="10"/>
    </row>
    <row r="127" spans="1:11" x14ac:dyDescent="0.2">
      <c r="A127" s="9" t="s">
        <v>100</v>
      </c>
      <c r="B127" s="2">
        <v>3400</v>
      </c>
      <c r="H127" s="10">
        <f>B127/$B$6</f>
        <v>3.0695616846476776E-2</v>
      </c>
      <c r="I127" s="38"/>
    </row>
    <row r="128" spans="1:11" x14ac:dyDescent="0.2">
      <c r="A128" s="14" t="s">
        <v>81</v>
      </c>
      <c r="B128" s="2">
        <v>3434.0903515239511</v>
      </c>
      <c r="C128" s="2">
        <f>B128-B127</f>
        <v>34.090351523951085</v>
      </c>
      <c r="D128" s="2">
        <v>5</v>
      </c>
      <c r="E128" s="2">
        <v>3</v>
      </c>
      <c r="F128" s="2">
        <f>D128-E128</f>
        <v>2</v>
      </c>
      <c r="G128" s="2">
        <f>C128-F128</f>
        <v>32.090351523951085</v>
      </c>
      <c r="H128" s="10">
        <f>B128/$B$7</f>
        <v>3.0933013426087456E-2</v>
      </c>
    </row>
    <row r="129" spans="1:12" x14ac:dyDescent="0.2">
      <c r="A129" s="14" t="s">
        <v>82</v>
      </c>
      <c r="B129" s="2">
        <v>3584.1360749089686</v>
      </c>
      <c r="C129" s="2">
        <v>151.62323968072042</v>
      </c>
      <c r="D129" s="2">
        <v>29</v>
      </c>
      <c r="E129" s="2">
        <v>12</v>
      </c>
      <c r="F129" s="2">
        <v>17</v>
      </c>
      <c r="G129" s="2">
        <v>134.62323968072042</v>
      </c>
      <c r="H129" s="10">
        <f>B129/$B$8</f>
        <v>3.1868335377568245E-2</v>
      </c>
    </row>
    <row r="130" spans="1:12" x14ac:dyDescent="0.2">
      <c r="A130" s="14" t="s">
        <v>83</v>
      </c>
      <c r="B130" s="2">
        <v>3751.7379357285417</v>
      </c>
      <c r="C130" s="2">
        <v>165.00947787825726</v>
      </c>
      <c r="D130" s="2">
        <v>33</v>
      </c>
      <c r="E130" s="2">
        <v>18</v>
      </c>
      <c r="F130" s="2">
        <v>15</v>
      </c>
      <c r="G130" s="2">
        <v>150.00947787825726</v>
      </c>
      <c r="H130" s="10">
        <f>B130/$B$9</f>
        <v>3.278144412460389E-2</v>
      </c>
    </row>
    <row r="131" spans="1:12" x14ac:dyDescent="0.2">
      <c r="A131" s="14" t="s">
        <v>84</v>
      </c>
      <c r="B131" s="2">
        <v>3896.4179314555458</v>
      </c>
      <c r="C131" s="2">
        <v>145.78297301873954</v>
      </c>
      <c r="D131" s="2">
        <v>41</v>
      </c>
      <c r="E131" s="2">
        <v>9</v>
      </c>
      <c r="F131" s="2">
        <v>32</v>
      </c>
      <c r="G131" s="2">
        <v>113.78297301873954</v>
      </c>
      <c r="H131" s="10">
        <f>B131/$B$10</f>
        <v>3.3673121701585353E-2</v>
      </c>
    </row>
    <row r="132" spans="1:12" x14ac:dyDescent="0.2">
      <c r="A132" s="14" t="s">
        <v>75</v>
      </c>
      <c r="B132" s="2">
        <v>4019.7258092187799</v>
      </c>
      <c r="C132" s="2">
        <v>124.95467233042473</v>
      </c>
      <c r="D132" s="2">
        <v>35</v>
      </c>
      <c r="E132" s="2">
        <v>11</v>
      </c>
      <c r="F132" s="2">
        <v>24</v>
      </c>
      <c r="G132" s="2">
        <v>100.95467233042473</v>
      </c>
      <c r="H132" s="10">
        <f>B132/$B$11</f>
        <v>3.4544113859139601E-2</v>
      </c>
    </row>
    <row r="133" spans="1:12" x14ac:dyDescent="0.2">
      <c r="A133" s="14" t="s">
        <v>76</v>
      </c>
      <c r="B133" s="2">
        <v>4150.7517514307328</v>
      </c>
      <c r="C133" s="2">
        <v>130.91414732335716</v>
      </c>
      <c r="D133" s="2">
        <v>52</v>
      </c>
      <c r="E133" s="2">
        <v>10</v>
      </c>
      <c r="F133" s="2">
        <v>42</v>
      </c>
      <c r="G133" s="2">
        <v>88.914147323357156</v>
      </c>
      <c r="H133" s="10">
        <f>B133/$B$12</f>
        <v>3.5395132144306958E-2</v>
      </c>
    </row>
    <row r="134" spans="1:12" x14ac:dyDescent="0.2">
      <c r="A134" s="14" t="s">
        <v>77</v>
      </c>
      <c r="B134" s="2">
        <v>4282.3404018996507</v>
      </c>
      <c r="C134" s="2">
        <v>130.16535966989068</v>
      </c>
      <c r="D134" s="2">
        <v>32</v>
      </c>
      <c r="E134" s="2">
        <v>15</v>
      </c>
      <c r="F134" s="2">
        <v>17</v>
      </c>
      <c r="G134" s="2">
        <v>113.16535966989068</v>
      </c>
      <c r="H134" s="10">
        <f>B134/$B$13</f>
        <v>3.6226855839230944E-2</v>
      </c>
      <c r="I134" s="38"/>
    </row>
    <row r="135" spans="1:12" x14ac:dyDescent="0.2">
      <c r="A135" s="14" t="s">
        <v>78</v>
      </c>
      <c r="B135" s="2">
        <v>4446.6810889576982</v>
      </c>
      <c r="C135" s="2">
        <v>166.48168551530398</v>
      </c>
      <c r="D135" s="2">
        <v>54</v>
      </c>
      <c r="E135" s="2">
        <v>13</v>
      </c>
      <c r="F135" s="2">
        <v>41</v>
      </c>
      <c r="G135" s="2">
        <v>125.48168551530398</v>
      </c>
      <c r="H135" s="10">
        <f>B135/$B$14</f>
        <v>3.7039933769462123E-2</v>
      </c>
    </row>
    <row r="136" spans="1:12" x14ac:dyDescent="0.2">
      <c r="A136" s="14" t="s">
        <v>79</v>
      </c>
      <c r="B136" s="2">
        <v>4579.4331995128896</v>
      </c>
      <c r="C136" s="2">
        <v>129.53725931878398</v>
      </c>
      <c r="D136" s="2">
        <v>56</v>
      </c>
      <c r="E136" s="2">
        <v>18</v>
      </c>
      <c r="F136" s="2">
        <v>38</v>
      </c>
      <c r="G136" s="2">
        <v>91.537259318783981</v>
      </c>
      <c r="H136" s="10">
        <f>B136/$B$15</f>
        <v>3.7834985991993267E-2</v>
      </c>
    </row>
    <row r="137" spans="1:12" x14ac:dyDescent="0.2">
      <c r="A137" s="14" t="s">
        <v>80</v>
      </c>
      <c r="B137" s="2">
        <v>4741.164588448506</v>
      </c>
      <c r="C137" s="2">
        <v>163.59463468178819</v>
      </c>
      <c r="D137" s="2">
        <v>62</v>
      </c>
      <c r="E137" s="2">
        <v>10</v>
      </c>
      <c r="F137" s="2">
        <v>52</v>
      </c>
      <c r="G137" s="2">
        <v>111.59463468178819</v>
      </c>
      <c r="H137" s="10">
        <f>B137/$B$16</f>
        <v>3.8612605372255485E-2</v>
      </c>
    </row>
    <row r="138" spans="1:12" ht="12" thickBot="1" x14ac:dyDescent="0.25">
      <c r="A138" s="11" t="s">
        <v>74</v>
      </c>
      <c r="B138" s="5">
        <v>4862</v>
      </c>
      <c r="C138" s="5">
        <f>B138-B137</f>
        <v>120.83541155149396</v>
      </c>
      <c r="D138" s="5">
        <v>33</v>
      </c>
      <c r="E138" s="5">
        <v>12</v>
      </c>
      <c r="F138" s="5">
        <f>D138-E138</f>
        <v>21</v>
      </c>
      <c r="G138" s="5">
        <f>C138-F138</f>
        <v>99.835411551493962</v>
      </c>
      <c r="H138" s="8">
        <f>B138/$B$17</f>
        <v>3.912165369853314E-2</v>
      </c>
      <c r="I138" s="39"/>
      <c r="J138" s="38"/>
      <c r="L138" s="38"/>
    </row>
  </sheetData>
  <mergeCells count="1">
    <mergeCell ref="A1:H2"/>
  </mergeCells>
  <phoneticPr fontId="0" type="noConversion"/>
  <pageMargins left="0.75" right="0.75" top="1" bottom="1" header="0.5" footer="0.5"/>
  <pageSetup orientation="portrait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8"/>
  <sheetViews>
    <sheetView workbookViewId="0">
      <selection activeCell="L1" sqref="L1:L65536"/>
    </sheetView>
  </sheetViews>
  <sheetFormatPr defaultRowHeight="11.25" x14ac:dyDescent="0.2"/>
  <cols>
    <col min="1" max="1" width="25.7109375" style="2" customWidth="1"/>
    <col min="2" max="3" width="9.7109375" style="2" customWidth="1"/>
    <col min="4" max="5" width="8.42578125" style="2" customWidth="1"/>
    <col min="6" max="7" width="9.7109375" style="2" customWidth="1"/>
    <col min="8" max="8" width="7.7109375" style="6" customWidth="1"/>
    <col min="9" max="16384" width="9.140625" style="2"/>
  </cols>
  <sheetData>
    <row r="1" spans="1:8" ht="12.75" customHeight="1" x14ac:dyDescent="0.2">
      <c r="A1" s="40" t="s">
        <v>87</v>
      </c>
      <c r="B1" s="41"/>
      <c r="C1" s="41"/>
      <c r="D1" s="41"/>
      <c r="E1" s="41"/>
      <c r="F1" s="41"/>
      <c r="G1" s="41"/>
      <c r="H1" s="42"/>
    </row>
    <row r="2" spans="1:8" ht="12.75" customHeight="1" thickBot="1" x14ac:dyDescent="0.25">
      <c r="A2" s="43"/>
      <c r="B2" s="44"/>
      <c r="C2" s="44"/>
      <c r="D2" s="44"/>
      <c r="E2" s="44"/>
      <c r="F2" s="44"/>
      <c r="G2" s="44"/>
      <c r="H2" s="45"/>
    </row>
    <row r="3" spans="1:8" x14ac:dyDescent="0.2">
      <c r="A3" s="9" t="s">
        <v>33</v>
      </c>
      <c r="C3" s="1" t="s">
        <v>62</v>
      </c>
      <c r="D3" s="3"/>
      <c r="E3" s="3"/>
      <c r="F3" s="1" t="s">
        <v>66</v>
      </c>
      <c r="G3" s="3" t="s">
        <v>68</v>
      </c>
      <c r="H3" s="19" t="s">
        <v>71</v>
      </c>
    </row>
    <row r="4" spans="1:8" ht="12" thickBot="1" x14ac:dyDescent="0.25">
      <c r="A4" s="18" t="s">
        <v>88</v>
      </c>
      <c r="B4" s="5" t="s">
        <v>64</v>
      </c>
      <c r="C4" s="4" t="s">
        <v>63</v>
      </c>
      <c r="D4" s="4" t="s">
        <v>65</v>
      </c>
      <c r="E4" s="4" t="s">
        <v>70</v>
      </c>
      <c r="F4" s="4" t="s">
        <v>67</v>
      </c>
      <c r="G4" s="5" t="s">
        <v>69</v>
      </c>
      <c r="H4" s="20" t="s">
        <v>72</v>
      </c>
    </row>
    <row r="5" spans="1:8" x14ac:dyDescent="0.2">
      <c r="A5" s="12" t="s">
        <v>2</v>
      </c>
      <c r="H5" s="10"/>
    </row>
    <row r="6" spans="1:8" x14ac:dyDescent="0.2">
      <c r="A6" s="13" t="s">
        <v>73</v>
      </c>
      <c r="B6" s="2">
        <f t="shared" ref="B6:B17" si="0">B32+B45+B60+B73+B86+B99+B114+B127</f>
        <v>78510</v>
      </c>
      <c r="H6" s="10"/>
    </row>
    <row r="7" spans="1:8" x14ac:dyDescent="0.2">
      <c r="A7" s="14" t="s">
        <v>81</v>
      </c>
      <c r="B7" s="2">
        <f t="shared" si="0"/>
        <v>79019</v>
      </c>
      <c r="C7" s="2">
        <f t="shared" ref="C7:G17" si="1">C33+C46+C61+C74+C87+C100+C115+C128</f>
        <v>509.00000000000773</v>
      </c>
      <c r="D7" s="2">
        <f t="shared" si="1"/>
        <v>272</v>
      </c>
      <c r="E7" s="2">
        <f t="shared" si="1"/>
        <v>179</v>
      </c>
      <c r="F7" s="2">
        <f t="shared" si="1"/>
        <v>93</v>
      </c>
      <c r="G7" s="2">
        <f t="shared" si="1"/>
        <v>416.00000000000773</v>
      </c>
      <c r="H7" s="10"/>
    </row>
    <row r="8" spans="1:8" x14ac:dyDescent="0.2">
      <c r="A8" s="14" t="s">
        <v>82</v>
      </c>
      <c r="B8" s="2">
        <f t="shared" si="0"/>
        <v>82094</v>
      </c>
      <c r="C8" s="2">
        <f t="shared" si="1"/>
        <v>3100.0000000000014</v>
      </c>
      <c r="D8" s="2">
        <f t="shared" si="1"/>
        <v>930</v>
      </c>
      <c r="E8" s="2">
        <f t="shared" si="1"/>
        <v>742</v>
      </c>
      <c r="F8" s="2">
        <f t="shared" si="1"/>
        <v>188</v>
      </c>
      <c r="G8" s="2">
        <f t="shared" si="1"/>
        <v>2912.0000000000014</v>
      </c>
      <c r="H8" s="10"/>
    </row>
    <row r="9" spans="1:8" x14ac:dyDescent="0.2">
      <c r="A9" s="14" t="s">
        <v>83</v>
      </c>
      <c r="B9" s="2">
        <f t="shared" si="0"/>
        <v>83509</v>
      </c>
      <c r="C9" s="2">
        <f t="shared" si="1"/>
        <v>1399.9999999999961</v>
      </c>
      <c r="D9" s="2">
        <f t="shared" si="1"/>
        <v>896</v>
      </c>
      <c r="E9" s="2">
        <f t="shared" si="1"/>
        <v>691</v>
      </c>
      <c r="F9" s="2">
        <f t="shared" si="1"/>
        <v>205</v>
      </c>
      <c r="G9" s="2">
        <f t="shared" si="1"/>
        <v>1194.9999999999961</v>
      </c>
      <c r="H9" s="10"/>
    </row>
    <row r="10" spans="1:8" x14ac:dyDescent="0.2">
      <c r="A10" s="14" t="s">
        <v>84</v>
      </c>
      <c r="B10" s="2">
        <f t="shared" si="0"/>
        <v>84864.000000000015</v>
      </c>
      <c r="C10" s="2">
        <f t="shared" si="1"/>
        <v>1399.9999999999943</v>
      </c>
      <c r="D10" s="2">
        <f t="shared" si="1"/>
        <v>880</v>
      </c>
      <c r="E10" s="2">
        <f t="shared" si="1"/>
        <v>727</v>
      </c>
      <c r="F10" s="2">
        <f t="shared" si="1"/>
        <v>153</v>
      </c>
      <c r="G10" s="2">
        <f t="shared" si="1"/>
        <v>1246.9999999999943</v>
      </c>
      <c r="H10" s="10"/>
    </row>
    <row r="11" spans="1:8" x14ac:dyDescent="0.2">
      <c r="A11" s="14" t="s">
        <v>75</v>
      </c>
      <c r="B11" s="2">
        <f t="shared" si="0"/>
        <v>85795.999999999985</v>
      </c>
      <c r="C11" s="2">
        <f t="shared" si="1"/>
        <v>899.99999999999864</v>
      </c>
      <c r="D11" s="2">
        <f t="shared" si="1"/>
        <v>892</v>
      </c>
      <c r="E11" s="2">
        <f t="shared" si="1"/>
        <v>773</v>
      </c>
      <c r="F11" s="2">
        <f t="shared" si="1"/>
        <v>119</v>
      </c>
      <c r="G11" s="2">
        <f t="shared" si="1"/>
        <v>780.99999999999864</v>
      </c>
      <c r="H11" s="10"/>
    </row>
    <row r="12" spans="1:8" x14ac:dyDescent="0.2">
      <c r="A12" s="14" t="s">
        <v>76</v>
      </c>
      <c r="B12" s="2">
        <f t="shared" si="0"/>
        <v>87059.000000000015</v>
      </c>
      <c r="C12" s="2">
        <f t="shared" si="1"/>
        <v>1300.0000000000246</v>
      </c>
      <c r="D12" s="2">
        <f t="shared" si="1"/>
        <v>803</v>
      </c>
      <c r="E12" s="2">
        <f t="shared" si="1"/>
        <v>753</v>
      </c>
      <c r="F12" s="2">
        <f t="shared" si="1"/>
        <v>50</v>
      </c>
      <c r="G12" s="2">
        <f t="shared" si="1"/>
        <v>1250.0000000000246</v>
      </c>
      <c r="H12" s="10"/>
    </row>
    <row r="13" spans="1:8" x14ac:dyDescent="0.2">
      <c r="A13" s="14" t="s">
        <v>77</v>
      </c>
      <c r="B13" s="2">
        <f t="shared" si="0"/>
        <v>88128.000000000015</v>
      </c>
      <c r="C13" s="2">
        <f t="shared" si="1"/>
        <v>999.99999999997749</v>
      </c>
      <c r="D13" s="2">
        <f t="shared" si="1"/>
        <v>837</v>
      </c>
      <c r="E13" s="2">
        <f t="shared" si="1"/>
        <v>783</v>
      </c>
      <c r="F13" s="2">
        <f t="shared" si="1"/>
        <v>54</v>
      </c>
      <c r="G13" s="2">
        <f t="shared" si="1"/>
        <v>945.99999999997749</v>
      </c>
      <c r="H13" s="10"/>
    </row>
    <row r="14" spans="1:8" x14ac:dyDescent="0.2">
      <c r="A14" s="14" t="s">
        <v>78</v>
      </c>
      <c r="B14" s="2">
        <f t="shared" si="0"/>
        <v>89353</v>
      </c>
      <c r="C14" s="2">
        <f t="shared" si="1"/>
        <v>1300.0000000000014</v>
      </c>
      <c r="D14" s="2">
        <f t="shared" si="1"/>
        <v>780</v>
      </c>
      <c r="E14" s="2">
        <f t="shared" si="1"/>
        <v>798</v>
      </c>
      <c r="F14" s="2">
        <f t="shared" si="1"/>
        <v>-18</v>
      </c>
      <c r="G14" s="2">
        <f t="shared" si="1"/>
        <v>1318.0000000000014</v>
      </c>
      <c r="H14" s="10"/>
    </row>
    <row r="15" spans="1:8" x14ac:dyDescent="0.2">
      <c r="A15" s="14" t="s">
        <v>79</v>
      </c>
      <c r="B15" s="2">
        <f t="shared" si="0"/>
        <v>90306</v>
      </c>
      <c r="C15" s="2">
        <f t="shared" si="1"/>
        <v>900.00000000000603</v>
      </c>
      <c r="D15" s="2">
        <f t="shared" si="1"/>
        <v>806</v>
      </c>
      <c r="E15" s="2">
        <f t="shared" si="1"/>
        <v>864</v>
      </c>
      <c r="F15" s="2">
        <f t="shared" si="1"/>
        <v>-58</v>
      </c>
      <c r="G15" s="2">
        <f t="shared" si="1"/>
        <v>958.00000000000603</v>
      </c>
      <c r="H15" s="10"/>
    </row>
    <row r="16" spans="1:8" x14ac:dyDescent="0.2">
      <c r="A16" s="14" t="s">
        <v>80</v>
      </c>
      <c r="B16" s="2">
        <f t="shared" si="0"/>
        <v>90860</v>
      </c>
      <c r="C16" s="2">
        <f t="shared" si="1"/>
        <v>600.00000000000239</v>
      </c>
      <c r="D16" s="2">
        <f t="shared" si="1"/>
        <v>727</v>
      </c>
      <c r="E16" s="2">
        <f t="shared" si="1"/>
        <v>856</v>
      </c>
      <c r="F16" s="2">
        <f t="shared" si="1"/>
        <v>-129</v>
      </c>
      <c r="G16" s="2">
        <f t="shared" si="1"/>
        <v>729.0000000000025</v>
      </c>
      <c r="H16" s="10"/>
    </row>
    <row r="17" spans="1:11" x14ac:dyDescent="0.2">
      <c r="A17" s="15" t="s">
        <v>74</v>
      </c>
      <c r="B17" s="7">
        <f t="shared" si="0"/>
        <v>92033</v>
      </c>
      <c r="C17" s="7">
        <f t="shared" si="1"/>
        <v>1173.0000000000023</v>
      </c>
      <c r="D17" s="7">
        <f t="shared" si="1"/>
        <v>584</v>
      </c>
      <c r="E17" s="7">
        <f t="shared" si="1"/>
        <v>642</v>
      </c>
      <c r="F17" s="7">
        <f t="shared" si="1"/>
        <v>-58</v>
      </c>
      <c r="G17" s="7">
        <f t="shared" si="1"/>
        <v>1231.0000000000023</v>
      </c>
      <c r="H17" s="16"/>
    </row>
    <row r="18" spans="1:11" x14ac:dyDescent="0.2">
      <c r="A18" s="12" t="s">
        <v>3</v>
      </c>
      <c r="H18" s="10"/>
    </row>
    <row r="19" spans="1:11" x14ac:dyDescent="0.2">
      <c r="A19" s="13" t="s">
        <v>73</v>
      </c>
      <c r="B19" s="2">
        <f t="shared" ref="B19:B30" si="2">B32+B45+B60+B73</f>
        <v>3269</v>
      </c>
      <c r="H19" s="10">
        <f>B19/$B$6</f>
        <v>4.1638007897083176E-2</v>
      </c>
      <c r="K19" s="6"/>
    </row>
    <row r="20" spans="1:11" x14ac:dyDescent="0.2">
      <c r="A20" s="14" t="s">
        <v>81</v>
      </c>
      <c r="B20" s="2">
        <f t="shared" si="2"/>
        <v>3323.4744120850396</v>
      </c>
      <c r="C20" s="2">
        <f>B20-B19</f>
        <v>54.474412085039603</v>
      </c>
      <c r="D20" s="2">
        <f t="shared" ref="D20:E30" si="3">D33+D46+D61+D74</f>
        <v>28</v>
      </c>
      <c r="E20" s="2">
        <f t="shared" si="3"/>
        <v>3</v>
      </c>
      <c r="F20" s="2">
        <f>D20-E20</f>
        <v>25</v>
      </c>
      <c r="G20" s="2">
        <f>C20-F20</f>
        <v>29.474412085039603</v>
      </c>
      <c r="H20" s="10">
        <f>B20/$B$7</f>
        <v>4.2059180856313542E-2</v>
      </c>
    </row>
    <row r="21" spans="1:11" x14ac:dyDescent="0.2">
      <c r="A21" s="14" t="s">
        <v>82</v>
      </c>
      <c r="B21" s="2">
        <f t="shared" si="2"/>
        <v>3588.1944849352885</v>
      </c>
      <c r="C21" s="2">
        <f t="shared" ref="C21:C30" si="4">B21-B20</f>
        <v>264.72007285024893</v>
      </c>
      <c r="D21" s="2">
        <f t="shared" si="3"/>
        <v>72</v>
      </c>
      <c r="E21" s="2">
        <f t="shared" si="3"/>
        <v>11</v>
      </c>
      <c r="F21" s="2">
        <f t="shared" ref="F21:F30" si="5">D21-E21</f>
        <v>61</v>
      </c>
      <c r="G21" s="2">
        <f t="shared" ref="G21:G30" si="6">C21-F21</f>
        <v>203.72007285024893</v>
      </c>
      <c r="H21" s="10">
        <f>B21/$B$8</f>
        <v>4.3708364617819677E-2</v>
      </c>
    </row>
    <row r="22" spans="1:11" x14ac:dyDescent="0.2">
      <c r="A22" s="14" t="s">
        <v>83</v>
      </c>
      <c r="B22" s="2">
        <f t="shared" si="2"/>
        <v>3783.1961273980346</v>
      </c>
      <c r="C22" s="2">
        <f t="shared" si="4"/>
        <v>195.00164246274608</v>
      </c>
      <c r="D22" s="2">
        <f t="shared" si="3"/>
        <v>77</v>
      </c>
      <c r="E22" s="2">
        <f t="shared" si="3"/>
        <v>7</v>
      </c>
      <c r="F22" s="2">
        <f t="shared" si="5"/>
        <v>70</v>
      </c>
      <c r="G22" s="2">
        <f t="shared" si="6"/>
        <v>125.00164246274608</v>
      </c>
      <c r="H22" s="10">
        <f>B22/$B$9</f>
        <v>4.5302855110204106E-2</v>
      </c>
    </row>
    <row r="23" spans="1:11" x14ac:dyDescent="0.2">
      <c r="A23" s="14" t="s">
        <v>84</v>
      </c>
      <c r="B23" s="2">
        <f t="shared" si="2"/>
        <v>3975.4819758439526</v>
      </c>
      <c r="C23" s="2">
        <f t="shared" si="4"/>
        <v>192.28584844591796</v>
      </c>
      <c r="D23" s="2">
        <f t="shared" si="3"/>
        <v>68</v>
      </c>
      <c r="E23" s="2">
        <f t="shared" si="3"/>
        <v>1</v>
      </c>
      <c r="F23" s="2">
        <f t="shared" si="5"/>
        <v>67</v>
      </c>
      <c r="G23" s="2">
        <f t="shared" si="6"/>
        <v>125.28584844591796</v>
      </c>
      <c r="H23" s="10">
        <f>B23/$B$10</f>
        <v>4.6845328712339179E-2</v>
      </c>
    </row>
    <row r="24" spans="1:11" x14ac:dyDescent="0.2">
      <c r="A24" s="14" t="s">
        <v>75</v>
      </c>
      <c r="B24" s="2">
        <f t="shared" si="2"/>
        <v>4147.2319274064967</v>
      </c>
      <c r="C24" s="2">
        <f t="shared" si="4"/>
        <v>171.74995156254408</v>
      </c>
      <c r="D24" s="2">
        <f t="shared" si="3"/>
        <v>92</v>
      </c>
      <c r="E24" s="2">
        <f t="shared" si="3"/>
        <v>9</v>
      </c>
      <c r="F24" s="2">
        <f t="shared" si="5"/>
        <v>83</v>
      </c>
      <c r="G24" s="2">
        <f t="shared" si="6"/>
        <v>88.749951562544084</v>
      </c>
      <c r="H24" s="10">
        <f>B24/$B$11</f>
        <v>4.8338289983291732E-2</v>
      </c>
    </row>
    <row r="25" spans="1:11" x14ac:dyDescent="0.2">
      <c r="A25" s="14" t="s">
        <v>76</v>
      </c>
      <c r="B25" s="2">
        <f t="shared" si="2"/>
        <v>4334.1526762791527</v>
      </c>
      <c r="C25" s="2">
        <f t="shared" si="4"/>
        <v>186.92074887265608</v>
      </c>
      <c r="D25" s="2">
        <f t="shared" si="3"/>
        <v>73</v>
      </c>
      <c r="E25" s="2">
        <f t="shared" si="3"/>
        <v>12</v>
      </c>
      <c r="F25" s="2">
        <f t="shared" si="5"/>
        <v>61</v>
      </c>
      <c r="G25" s="2">
        <f t="shared" si="6"/>
        <v>125.92074887265608</v>
      </c>
      <c r="H25" s="10">
        <f>B25/$B$12</f>
        <v>4.9784085232763439E-2</v>
      </c>
    </row>
    <row r="26" spans="1:11" x14ac:dyDescent="0.2">
      <c r="A26" s="14" t="s">
        <v>77</v>
      </c>
      <c r="B26" s="2">
        <f t="shared" si="2"/>
        <v>4510.8241737300832</v>
      </c>
      <c r="C26" s="2">
        <f t="shared" si="4"/>
        <v>176.67149745093047</v>
      </c>
      <c r="D26" s="2">
        <f t="shared" si="3"/>
        <v>88</v>
      </c>
      <c r="E26" s="2">
        <f t="shared" si="3"/>
        <v>15</v>
      </c>
      <c r="F26" s="2">
        <f t="shared" si="5"/>
        <v>73</v>
      </c>
      <c r="G26" s="2">
        <f t="shared" si="6"/>
        <v>103.67149745093047</v>
      </c>
      <c r="H26" s="10">
        <f>B26/$B$13</f>
        <v>5.1184914825368584E-2</v>
      </c>
    </row>
    <row r="27" spans="1:11" x14ac:dyDescent="0.2">
      <c r="A27" s="14" t="s">
        <v>78</v>
      </c>
      <c r="B27" s="2">
        <f t="shared" si="2"/>
        <v>4694.8607716045735</v>
      </c>
      <c r="C27" s="2">
        <f t="shared" si="4"/>
        <v>184.03659787449033</v>
      </c>
      <c r="D27" s="2">
        <f t="shared" si="3"/>
        <v>87</v>
      </c>
      <c r="E27" s="2">
        <f t="shared" si="3"/>
        <v>10</v>
      </c>
      <c r="F27" s="2">
        <f t="shared" si="5"/>
        <v>77</v>
      </c>
      <c r="G27" s="2">
        <f t="shared" si="6"/>
        <v>107.03659787449033</v>
      </c>
      <c r="H27" s="10">
        <f>B27/$B$14</f>
        <v>5.2542844354465698E-2</v>
      </c>
    </row>
    <row r="28" spans="1:11" x14ac:dyDescent="0.2">
      <c r="A28" s="14" t="s">
        <v>79</v>
      </c>
      <c r="B28" s="2">
        <f t="shared" si="2"/>
        <v>4863.864435769834</v>
      </c>
      <c r="C28" s="2">
        <f t="shared" si="4"/>
        <v>169.00366416526049</v>
      </c>
      <c r="D28" s="2">
        <f t="shared" si="3"/>
        <v>87</v>
      </c>
      <c r="E28" s="2">
        <f t="shared" si="3"/>
        <v>8</v>
      </c>
      <c r="F28" s="2">
        <f t="shared" si="5"/>
        <v>79</v>
      </c>
      <c r="G28" s="2">
        <f t="shared" si="6"/>
        <v>90.003664165260489</v>
      </c>
      <c r="H28" s="10">
        <f>B28/$B$15</f>
        <v>5.3859814804883777E-2</v>
      </c>
    </row>
    <row r="29" spans="1:11" x14ac:dyDescent="0.2">
      <c r="A29" s="14" t="s">
        <v>80</v>
      </c>
      <c r="B29" s="2">
        <f t="shared" si="2"/>
        <v>5009.8070434293541</v>
      </c>
      <c r="C29" s="2">
        <f t="shared" si="4"/>
        <v>145.94260765952004</v>
      </c>
      <c r="D29" s="2">
        <f t="shared" si="3"/>
        <v>86</v>
      </c>
      <c r="E29" s="2">
        <f t="shared" si="3"/>
        <v>11</v>
      </c>
      <c r="F29" s="2">
        <f t="shared" si="5"/>
        <v>75</v>
      </c>
      <c r="G29" s="2">
        <f t="shared" si="6"/>
        <v>70.942607659520036</v>
      </c>
      <c r="H29" s="10">
        <f>B29/$B$16</f>
        <v>5.5137651809700129E-2</v>
      </c>
    </row>
    <row r="30" spans="1:11" x14ac:dyDescent="0.2">
      <c r="A30" s="15" t="s">
        <v>74</v>
      </c>
      <c r="B30" s="7">
        <f t="shared" si="2"/>
        <v>5147</v>
      </c>
      <c r="C30" s="7">
        <f t="shared" si="4"/>
        <v>137.19295657064595</v>
      </c>
      <c r="D30" s="7">
        <f t="shared" si="3"/>
        <v>54</v>
      </c>
      <c r="E30" s="7">
        <f t="shared" si="3"/>
        <v>15</v>
      </c>
      <c r="F30" s="7">
        <f t="shared" si="5"/>
        <v>39</v>
      </c>
      <c r="G30" s="7">
        <f t="shared" si="6"/>
        <v>98.192956570645947</v>
      </c>
      <c r="H30" s="16">
        <f>B30/$B$17</f>
        <v>5.592559190725066E-2</v>
      </c>
      <c r="I30" s="38"/>
      <c r="K30" s="39"/>
    </row>
    <row r="31" spans="1:11" x14ac:dyDescent="0.2">
      <c r="A31" s="12" t="s">
        <v>4</v>
      </c>
      <c r="H31" s="10"/>
    </row>
    <row r="32" spans="1:11" x14ac:dyDescent="0.2">
      <c r="A32" s="13" t="s">
        <v>73</v>
      </c>
      <c r="B32" s="2">
        <v>3110</v>
      </c>
      <c r="H32" s="10">
        <f>B32/$B$6</f>
        <v>3.9612788179849701E-2</v>
      </c>
    </row>
    <row r="33" spans="1:8" x14ac:dyDescent="0.2">
      <c r="A33" s="14" t="s">
        <v>81</v>
      </c>
      <c r="B33" s="2">
        <v>3156.9652778395557</v>
      </c>
      <c r="C33" s="2">
        <f>B33-B32</f>
        <v>46.965277839555711</v>
      </c>
      <c r="D33" s="2">
        <v>26</v>
      </c>
      <c r="E33" s="2">
        <v>3</v>
      </c>
      <c r="F33" s="2">
        <f>D33-E33</f>
        <v>23</v>
      </c>
      <c r="G33" s="2">
        <f>C33-F33</f>
        <v>23.965277839555711</v>
      </c>
      <c r="H33" s="10">
        <f>B33/$B$7</f>
        <v>3.9951977092086151E-2</v>
      </c>
    </row>
    <row r="34" spans="1:8" x14ac:dyDescent="0.2">
      <c r="A34" s="14" t="s">
        <v>82</v>
      </c>
      <c r="B34" s="2">
        <v>3388.851529336117</v>
      </c>
      <c r="C34" s="2">
        <v>232.89301988056786</v>
      </c>
      <c r="D34" s="2">
        <v>68</v>
      </c>
      <c r="E34" s="2">
        <v>11</v>
      </c>
      <c r="F34" s="2">
        <v>57</v>
      </c>
      <c r="G34" s="2">
        <v>175.89301988056786</v>
      </c>
      <c r="H34" s="10">
        <f>B34/$B$8</f>
        <v>4.1280136542696383E-2</v>
      </c>
    </row>
    <row r="35" spans="1:8" x14ac:dyDescent="0.2">
      <c r="A35" s="14" t="s">
        <v>83</v>
      </c>
      <c r="B35" s="2">
        <v>3554.4978800625386</v>
      </c>
      <c r="C35" s="2">
        <v>165.01559166505331</v>
      </c>
      <c r="D35" s="2">
        <v>73</v>
      </c>
      <c r="E35" s="2">
        <v>7</v>
      </c>
      <c r="F35" s="2">
        <v>66</v>
      </c>
      <c r="G35" s="2">
        <v>99.015591665053307</v>
      </c>
      <c r="H35" s="10">
        <f>B35/$B$9</f>
        <v>4.2564249123597915E-2</v>
      </c>
    </row>
    <row r="36" spans="1:8" x14ac:dyDescent="0.2">
      <c r="A36" s="14" t="s">
        <v>84</v>
      </c>
      <c r="B36" s="2">
        <v>3717.5922903764595</v>
      </c>
      <c r="C36" s="2">
        <v>165.05452148464155</v>
      </c>
      <c r="D36" s="2">
        <v>68</v>
      </c>
      <c r="E36" s="2">
        <v>1</v>
      </c>
      <c r="F36" s="2">
        <v>67</v>
      </c>
      <c r="G36" s="2">
        <v>98.054521484641555</v>
      </c>
      <c r="H36" s="10">
        <f>B36/$B$10</f>
        <v>4.3806470239164529E-2</v>
      </c>
    </row>
    <row r="37" spans="1:8" x14ac:dyDescent="0.2">
      <c r="A37" s="14" t="s">
        <v>75</v>
      </c>
      <c r="B37" s="2">
        <v>3861.5764564514666</v>
      </c>
      <c r="C37" s="2">
        <v>142.58716841407841</v>
      </c>
      <c r="D37" s="2">
        <v>90</v>
      </c>
      <c r="E37" s="2">
        <v>9</v>
      </c>
      <c r="F37" s="2">
        <v>81</v>
      </c>
      <c r="G37" s="2">
        <v>61.587168414078405</v>
      </c>
      <c r="H37" s="10">
        <f>B37/$B$11</f>
        <v>4.5008816919803574E-2</v>
      </c>
    </row>
    <row r="38" spans="1:8" x14ac:dyDescent="0.2">
      <c r="A38" s="14" t="s">
        <v>76</v>
      </c>
      <c r="B38" s="2">
        <v>4019.7907688678165</v>
      </c>
      <c r="C38" s="2">
        <v>159.92737747745332</v>
      </c>
      <c r="D38" s="2">
        <v>68</v>
      </c>
      <c r="E38" s="2">
        <v>11</v>
      </c>
      <c r="F38" s="2">
        <v>57</v>
      </c>
      <c r="G38" s="2">
        <v>102.92737747745332</v>
      </c>
      <c r="H38" s="10">
        <f>B38/$B$12</f>
        <v>4.6173178750822039E-2</v>
      </c>
    </row>
    <row r="39" spans="1:8" x14ac:dyDescent="0.2">
      <c r="A39" s="14" t="s">
        <v>77</v>
      </c>
      <c r="B39" s="2">
        <v>4168.5714147365843</v>
      </c>
      <c r="C39" s="2">
        <v>145.56310836209877</v>
      </c>
      <c r="D39" s="2">
        <v>87</v>
      </c>
      <c r="E39" s="2">
        <v>15</v>
      </c>
      <c r="F39" s="2">
        <v>72</v>
      </c>
      <c r="G39" s="2">
        <v>73.563108362098774</v>
      </c>
      <c r="H39" s="10">
        <f>B39/$B$13</f>
        <v>4.7301327781597034E-2</v>
      </c>
    </row>
    <row r="40" spans="1:8" x14ac:dyDescent="0.2">
      <c r="A40" s="14" t="s">
        <v>78</v>
      </c>
      <c r="B40" s="2">
        <v>4324.2319590831139</v>
      </c>
      <c r="C40" s="2">
        <v>159.25954311805981</v>
      </c>
      <c r="D40" s="2">
        <v>86</v>
      </c>
      <c r="E40" s="2">
        <v>10</v>
      </c>
      <c r="F40" s="2">
        <v>76</v>
      </c>
      <c r="G40" s="2">
        <v>83.25954311805981</v>
      </c>
      <c r="H40" s="10">
        <f>B40/$B$14</f>
        <v>4.8394927524348527E-2</v>
      </c>
    </row>
    <row r="41" spans="1:8" x14ac:dyDescent="0.2">
      <c r="A41" s="14" t="s">
        <v>79</v>
      </c>
      <c r="B41" s="2">
        <v>4466.1320980646742</v>
      </c>
      <c r="C41" s="2">
        <v>139.32884414108503</v>
      </c>
      <c r="D41" s="2">
        <v>87</v>
      </c>
      <c r="E41" s="2">
        <v>8</v>
      </c>
      <c r="F41" s="2">
        <v>79</v>
      </c>
      <c r="G41" s="2">
        <v>60.328844141085028</v>
      </c>
      <c r="H41" s="10">
        <f>B41/$B$15</f>
        <v>4.9455541138625055E-2</v>
      </c>
    </row>
    <row r="42" spans="1:8" x14ac:dyDescent="0.2">
      <c r="A42" s="14" t="s">
        <v>80</v>
      </c>
      <c r="B42" s="2">
        <v>4587.034289199205</v>
      </c>
      <c r="C42" s="2">
        <v>123.21830993680942</v>
      </c>
      <c r="D42" s="2">
        <v>85</v>
      </c>
      <c r="E42" s="2">
        <v>10</v>
      </c>
      <c r="F42" s="2">
        <v>75</v>
      </c>
      <c r="G42" s="2">
        <v>48.218309936809419</v>
      </c>
      <c r="H42" s="10">
        <f>B42/$B$16</f>
        <v>5.04846388861898E-2</v>
      </c>
    </row>
    <row r="43" spans="1:8" x14ac:dyDescent="0.2">
      <c r="A43" s="15" t="s">
        <v>74</v>
      </c>
      <c r="B43" s="7">
        <v>4713</v>
      </c>
      <c r="C43" s="7">
        <f>B43-B42</f>
        <v>125.96571080079502</v>
      </c>
      <c r="D43" s="7">
        <v>52</v>
      </c>
      <c r="E43" s="7">
        <v>14</v>
      </c>
      <c r="F43" s="7">
        <f>D43-E43</f>
        <v>38</v>
      </c>
      <c r="G43" s="7">
        <f>C43-F43</f>
        <v>87.965710800795023</v>
      </c>
      <c r="H43" s="16">
        <f>B43/$B$17</f>
        <v>5.1209892103919248E-2</v>
      </c>
    </row>
    <row r="44" spans="1:8" x14ac:dyDescent="0.2">
      <c r="A44" s="12" t="s">
        <v>92</v>
      </c>
      <c r="H44" s="10"/>
    </row>
    <row r="45" spans="1:8" x14ac:dyDescent="0.2">
      <c r="A45" s="9" t="s">
        <v>93</v>
      </c>
      <c r="B45" s="2">
        <v>9</v>
      </c>
      <c r="H45" s="10">
        <f>B45/$B$6</f>
        <v>1.146350783339702E-4</v>
      </c>
    </row>
    <row r="46" spans="1:8" x14ac:dyDescent="0.2">
      <c r="A46" s="14" t="s">
        <v>81</v>
      </c>
      <c r="B46" s="2">
        <v>10.223177758843335</v>
      </c>
      <c r="C46" s="2">
        <f>B46-B45</f>
        <v>1.2231777588433346</v>
      </c>
      <c r="D46" s="2">
        <v>0</v>
      </c>
      <c r="E46" s="2">
        <v>0</v>
      </c>
      <c r="F46" s="2">
        <f>D46-E46</f>
        <v>0</v>
      </c>
      <c r="G46" s="2">
        <f>C46-F46</f>
        <v>1.2231777588433346</v>
      </c>
      <c r="H46" s="10">
        <f>B46/$B$7</f>
        <v>1.2937619760871859E-4</v>
      </c>
    </row>
    <row r="47" spans="1:8" x14ac:dyDescent="0.2">
      <c r="A47" s="14" t="s">
        <v>82</v>
      </c>
      <c r="B47" s="2">
        <v>15.359613896713849</v>
      </c>
      <c r="C47" s="2">
        <v>5.1400168729442548</v>
      </c>
      <c r="D47" s="2">
        <v>0</v>
      </c>
      <c r="E47" s="2">
        <v>0</v>
      </c>
      <c r="F47" s="2">
        <v>0</v>
      </c>
      <c r="G47" s="2">
        <v>5.1400168729442548</v>
      </c>
      <c r="H47" s="10">
        <f>B47/$B$8</f>
        <v>1.8709788652902586E-4</v>
      </c>
    </row>
    <row r="48" spans="1:8" x14ac:dyDescent="0.2">
      <c r="A48" s="14" t="s">
        <v>83</v>
      </c>
      <c r="B48" s="2">
        <v>20.284778906313157</v>
      </c>
      <c r="C48" s="2">
        <v>4.9218562745576548</v>
      </c>
      <c r="D48" s="2">
        <v>0</v>
      </c>
      <c r="E48" s="2">
        <v>0</v>
      </c>
      <c r="F48" s="2">
        <v>0</v>
      </c>
      <c r="G48" s="2">
        <v>4.9218562745576548</v>
      </c>
      <c r="H48" s="10">
        <f>B48/$B$9</f>
        <v>2.4290530249809192E-4</v>
      </c>
    </row>
    <row r="49" spans="1:8" x14ac:dyDescent="0.2">
      <c r="A49" s="14" t="s">
        <v>84</v>
      </c>
      <c r="B49" s="2">
        <v>25.195452803275781</v>
      </c>
      <c r="C49" s="2">
        <v>4.9235481609760825</v>
      </c>
      <c r="D49" s="2">
        <v>0</v>
      </c>
      <c r="E49" s="2">
        <v>0</v>
      </c>
      <c r="F49" s="2">
        <v>0</v>
      </c>
      <c r="G49" s="2">
        <v>4.9235481609760825</v>
      </c>
      <c r="H49" s="10">
        <f>B49/$B$10</f>
        <v>2.9689211919395477E-4</v>
      </c>
    </row>
    <row r="50" spans="1:8" x14ac:dyDescent="0.2">
      <c r="A50" s="14" t="s">
        <v>75</v>
      </c>
      <c r="B50" s="2">
        <v>29.955329922119436</v>
      </c>
      <c r="C50" s="2">
        <v>4.7505855865389819</v>
      </c>
      <c r="D50" s="2">
        <v>0</v>
      </c>
      <c r="E50" s="2">
        <v>0</v>
      </c>
      <c r="F50" s="2">
        <v>0</v>
      </c>
      <c r="G50" s="2">
        <v>4.7505855865389819</v>
      </c>
      <c r="H50" s="10">
        <f>B50/$B$11</f>
        <v>3.4914599657465898E-4</v>
      </c>
    </row>
    <row r="51" spans="1:8" x14ac:dyDescent="0.2">
      <c r="A51" s="14" t="s">
        <v>76</v>
      </c>
      <c r="B51" s="2">
        <v>34.801753052877629</v>
      </c>
      <c r="C51" s="2">
        <v>4.8614162580615634</v>
      </c>
      <c r="D51" s="2">
        <v>0</v>
      </c>
      <c r="E51" s="2">
        <v>0</v>
      </c>
      <c r="F51" s="2">
        <v>0</v>
      </c>
      <c r="G51" s="2">
        <v>4.8614162580615634</v>
      </c>
      <c r="H51" s="10">
        <f>B51/$B$12</f>
        <v>3.9974905584577844E-4</v>
      </c>
    </row>
    <row r="52" spans="1:8" x14ac:dyDescent="0.2">
      <c r="A52" s="14" t="s">
        <v>77</v>
      </c>
      <c r="B52" s="2">
        <v>39.549934913556051</v>
      </c>
      <c r="C52" s="2">
        <v>4.7192263567056045</v>
      </c>
      <c r="D52" s="2">
        <v>0</v>
      </c>
      <c r="E52" s="2">
        <v>0</v>
      </c>
      <c r="F52" s="2">
        <v>0</v>
      </c>
      <c r="G52" s="2">
        <v>4.7192263567056045</v>
      </c>
      <c r="H52" s="10">
        <f>B52/$B$13</f>
        <v>4.4877831011206476E-4</v>
      </c>
    </row>
    <row r="53" spans="1:8" x14ac:dyDescent="0.2">
      <c r="A53" s="14" t="s">
        <v>78</v>
      </c>
      <c r="B53" s="2">
        <v>44.346434973811533</v>
      </c>
      <c r="C53" s="2">
        <v>4.8323922375453989</v>
      </c>
      <c r="D53" s="2">
        <v>0</v>
      </c>
      <c r="E53" s="2">
        <v>0</v>
      </c>
      <c r="F53" s="2">
        <v>0</v>
      </c>
      <c r="G53" s="2">
        <v>4.8323922375453989</v>
      </c>
      <c r="H53" s="10">
        <f>B53/$B$14</f>
        <v>4.9630605546329201E-4</v>
      </c>
    </row>
    <row r="54" spans="1:8" x14ac:dyDescent="0.2">
      <c r="A54" s="14" t="s">
        <v>79</v>
      </c>
      <c r="B54" s="2">
        <v>48.981994869775072</v>
      </c>
      <c r="C54" s="2">
        <v>4.6089791099967456</v>
      </c>
      <c r="D54" s="2">
        <v>0</v>
      </c>
      <c r="E54" s="2">
        <v>0</v>
      </c>
      <c r="F54" s="2">
        <v>0</v>
      </c>
      <c r="G54" s="2">
        <v>4.6089791099967456</v>
      </c>
      <c r="H54" s="10">
        <f>B54/$B$15</f>
        <v>5.4240022667126299E-4</v>
      </c>
    </row>
    <row r="55" spans="1:8" x14ac:dyDescent="0.2">
      <c r="A55" s="14" t="s">
        <v>80</v>
      </c>
      <c r="B55" s="2">
        <v>53.346152166276291</v>
      </c>
      <c r="C55" s="2">
        <v>4.3908966867083734</v>
      </c>
      <c r="D55" s="2">
        <v>0</v>
      </c>
      <c r="E55" s="2">
        <v>1</v>
      </c>
      <c r="F55" s="2">
        <v>-1</v>
      </c>
      <c r="G55" s="2">
        <v>5.3908966867083734</v>
      </c>
      <c r="H55" s="10">
        <f>B55/$B$16</f>
        <v>5.8712472117847562E-4</v>
      </c>
    </row>
    <row r="56" spans="1:8" x14ac:dyDescent="0.2">
      <c r="A56" s="15" t="s">
        <v>74</v>
      </c>
      <c r="B56" s="7">
        <v>49</v>
      </c>
      <c r="C56" s="7">
        <f>B56-B55</f>
        <v>-4.3461521662762905</v>
      </c>
      <c r="D56" s="7">
        <v>0</v>
      </c>
      <c r="E56" s="7">
        <v>0</v>
      </c>
      <c r="F56" s="7">
        <f>D56-E56</f>
        <v>0</v>
      </c>
      <c r="G56" s="7">
        <f>C56-F56</f>
        <v>-4.3461521662762905</v>
      </c>
      <c r="H56" s="16">
        <f>B56/$B$17</f>
        <v>5.324177197309661E-4</v>
      </c>
    </row>
    <row r="57" spans="1:8" x14ac:dyDescent="0.2">
      <c r="A57" s="23"/>
      <c r="B57" s="24"/>
      <c r="C57" s="24"/>
      <c r="D57" s="24"/>
      <c r="E57" s="24"/>
      <c r="F57" s="24"/>
      <c r="G57" s="24"/>
      <c r="H57" s="22"/>
    </row>
    <row r="58" spans="1:8" x14ac:dyDescent="0.2">
      <c r="A58" s="1"/>
    </row>
    <row r="59" spans="1:8" x14ac:dyDescent="0.2">
      <c r="A59" s="12" t="s">
        <v>86</v>
      </c>
      <c r="H59" s="10"/>
    </row>
    <row r="60" spans="1:8" x14ac:dyDescent="0.2">
      <c r="A60" s="9" t="s">
        <v>89</v>
      </c>
      <c r="B60" s="2">
        <v>125</v>
      </c>
      <c r="H60" s="10">
        <f>B60/$B$6</f>
        <v>1.592153865749586E-3</v>
      </c>
    </row>
    <row r="61" spans="1:8" x14ac:dyDescent="0.2">
      <c r="A61" s="14" t="s">
        <v>81</v>
      </c>
      <c r="B61" s="2">
        <v>130.35131447860229</v>
      </c>
      <c r="C61" s="2">
        <f>B61-B60</f>
        <v>5.3513144786022906</v>
      </c>
      <c r="D61" s="2">
        <v>2</v>
      </c>
      <c r="E61" s="2">
        <v>0</v>
      </c>
      <c r="F61" s="2">
        <f>D61-E61</f>
        <v>2</v>
      </c>
      <c r="G61" s="2">
        <f>C61-F61</f>
        <v>3.3513144786022906</v>
      </c>
      <c r="H61" s="10">
        <f>B61/$B$7</f>
        <v>1.6496198949442829E-3</v>
      </c>
    </row>
    <row r="62" spans="1:8" x14ac:dyDescent="0.2">
      <c r="A62" s="14" t="s">
        <v>82</v>
      </c>
      <c r="B62" s="2">
        <v>153.89662962557529</v>
      </c>
      <c r="C62" s="2">
        <v>23.587905760114154</v>
      </c>
      <c r="D62" s="2">
        <v>3</v>
      </c>
      <c r="E62" s="2">
        <v>0</v>
      </c>
      <c r="F62" s="2">
        <v>3</v>
      </c>
      <c r="G62" s="2">
        <v>20.587905760114154</v>
      </c>
      <c r="H62" s="10">
        <f>B62/$B$8</f>
        <v>1.8746391895336479E-3</v>
      </c>
    </row>
    <row r="63" spans="1:8" x14ac:dyDescent="0.2">
      <c r="A63" s="14" t="s">
        <v>83</v>
      </c>
      <c r="B63" s="2">
        <v>174.71719408284673</v>
      </c>
      <c r="C63" s="2">
        <v>20.790486858315461</v>
      </c>
      <c r="D63" s="2">
        <v>3</v>
      </c>
      <c r="E63" s="2">
        <v>0</v>
      </c>
      <c r="F63" s="2">
        <v>3</v>
      </c>
      <c r="G63" s="2">
        <v>17.790486858315461</v>
      </c>
      <c r="H63" s="10">
        <f>B63/$B$9</f>
        <v>2.092195979868598E-3</v>
      </c>
    </row>
    <row r="64" spans="1:8" x14ac:dyDescent="0.2">
      <c r="A64" s="14" t="s">
        <v>84</v>
      </c>
      <c r="B64" s="2">
        <v>195.41255114546439</v>
      </c>
      <c r="C64" s="2">
        <v>20.797082422227732</v>
      </c>
      <c r="D64" s="2">
        <v>0</v>
      </c>
      <c r="E64" s="2">
        <v>0</v>
      </c>
      <c r="F64" s="2">
        <v>0</v>
      </c>
      <c r="G64" s="2">
        <v>20.797082422227732</v>
      </c>
      <c r="H64" s="10">
        <f>B64/$B$10</f>
        <v>2.3026554386484772E-3</v>
      </c>
    </row>
    <row r="65" spans="1:8" x14ac:dyDescent="0.2">
      <c r="A65" s="14" t="s">
        <v>75</v>
      </c>
      <c r="B65" s="2">
        <v>215.03560207318924</v>
      </c>
      <c r="C65" s="2">
        <v>19.550180769113581</v>
      </c>
      <c r="D65" s="2">
        <v>2</v>
      </c>
      <c r="E65" s="2">
        <v>0</v>
      </c>
      <c r="F65" s="2">
        <v>2</v>
      </c>
      <c r="G65" s="2">
        <v>17.550180769113581</v>
      </c>
      <c r="H65" s="10">
        <f>B65/$B$11</f>
        <v>2.5063592949926485E-3</v>
      </c>
    </row>
    <row r="66" spans="1:8" x14ac:dyDescent="0.2">
      <c r="A66" s="14" t="s">
        <v>76</v>
      </c>
      <c r="B66" s="2">
        <v>235.37512271806108</v>
      </c>
      <c r="C66" s="2">
        <v>20.440343942819055</v>
      </c>
      <c r="D66" s="2">
        <v>3</v>
      </c>
      <c r="E66" s="2">
        <v>1</v>
      </c>
      <c r="F66" s="2">
        <v>2</v>
      </c>
      <c r="G66" s="2">
        <v>18.440343942819055</v>
      </c>
      <c r="H66" s="10">
        <f>B66/$B$12</f>
        <v>2.7036276860297158E-3</v>
      </c>
    </row>
    <row r="67" spans="1:8" x14ac:dyDescent="0.2">
      <c r="A67" s="14" t="s">
        <v>77</v>
      </c>
      <c r="B67" s="2">
        <v>255.10948293103647</v>
      </c>
      <c r="C67" s="2">
        <v>19.542458174447745</v>
      </c>
      <c r="D67" s="2">
        <v>0</v>
      </c>
      <c r="E67" s="2">
        <v>0</v>
      </c>
      <c r="F67" s="2">
        <v>0</v>
      </c>
      <c r="G67" s="2">
        <v>19.542458174447745</v>
      </c>
      <c r="H67" s="10">
        <f>B67/$B$13</f>
        <v>2.8947608357279913E-3</v>
      </c>
    </row>
    <row r="68" spans="1:8" x14ac:dyDescent="0.2">
      <c r="A68" s="14" t="s">
        <v>78</v>
      </c>
      <c r="B68" s="2">
        <v>275.21086589869196</v>
      </c>
      <c r="C68" s="2">
        <v>20.327198178291724</v>
      </c>
      <c r="D68" s="2">
        <v>1</v>
      </c>
      <c r="E68" s="2">
        <v>0</v>
      </c>
      <c r="F68" s="2">
        <v>1</v>
      </c>
      <c r="G68" s="2">
        <v>19.327198178291724</v>
      </c>
      <c r="H68" s="10">
        <f>B68/$B$14</f>
        <v>3.0800405794846504E-3</v>
      </c>
    </row>
    <row r="69" spans="1:8" x14ac:dyDescent="0.2">
      <c r="A69" s="14" t="s">
        <v>79</v>
      </c>
      <c r="B69" s="2">
        <v>294.37333548384726</v>
      </c>
      <c r="C69" s="2">
        <v>18.998149287415004</v>
      </c>
      <c r="D69" s="2">
        <v>0</v>
      </c>
      <c r="E69" s="2">
        <v>0</v>
      </c>
      <c r="F69" s="2">
        <v>0</v>
      </c>
      <c r="G69" s="2">
        <v>18.998149287415004</v>
      </c>
      <c r="H69" s="10">
        <f>B69/$B$15</f>
        <v>3.2597317507568409E-3</v>
      </c>
    </row>
    <row r="70" spans="1:8" x14ac:dyDescent="0.2">
      <c r="A70" s="14" t="s">
        <v>80</v>
      </c>
      <c r="B70" s="2">
        <v>312.02082172934604</v>
      </c>
      <c r="C70" s="2">
        <v>17.804407973766615</v>
      </c>
      <c r="D70" s="2">
        <v>1</v>
      </c>
      <c r="E70" s="2">
        <v>0</v>
      </c>
      <c r="F70" s="2">
        <v>1</v>
      </c>
      <c r="G70" s="2">
        <v>16.804407973766615</v>
      </c>
      <c r="H70" s="10">
        <f>B70/$B$16</f>
        <v>3.4340834440826111E-3</v>
      </c>
    </row>
    <row r="71" spans="1:8" x14ac:dyDescent="0.2">
      <c r="A71" s="15" t="s">
        <v>74</v>
      </c>
      <c r="B71" s="7">
        <v>326</v>
      </c>
      <c r="C71" s="7">
        <f>B71-B70</f>
        <v>13.979178270653961</v>
      </c>
      <c r="D71" s="7">
        <v>1</v>
      </c>
      <c r="E71" s="7">
        <v>1</v>
      </c>
      <c r="F71" s="7">
        <f>D71-E71</f>
        <v>0</v>
      </c>
      <c r="G71" s="7">
        <f>C71-F71</f>
        <v>13.979178270653961</v>
      </c>
      <c r="H71" s="16">
        <f>B71/$B$17</f>
        <v>3.542207686373366E-3</v>
      </c>
    </row>
    <row r="72" spans="1:8" x14ac:dyDescent="0.2">
      <c r="A72" s="12" t="s">
        <v>85</v>
      </c>
      <c r="H72" s="10"/>
    </row>
    <row r="73" spans="1:8" x14ac:dyDescent="0.2">
      <c r="A73" s="9" t="s">
        <v>90</v>
      </c>
      <c r="B73" s="2">
        <v>25</v>
      </c>
      <c r="H73" s="10">
        <f>B73/$B$6</f>
        <v>3.1843077314991722E-4</v>
      </c>
    </row>
    <row r="74" spans="1:8" x14ac:dyDescent="0.2">
      <c r="A74" s="14" t="s">
        <v>81</v>
      </c>
      <c r="B74" s="2">
        <v>25.934642008038182</v>
      </c>
      <c r="C74" s="2">
        <f>B74-B73</f>
        <v>0.93464200803818187</v>
      </c>
      <c r="D74" s="2">
        <v>0</v>
      </c>
      <c r="E74" s="2">
        <v>0</v>
      </c>
      <c r="F74" s="2">
        <f>D74-E74</f>
        <v>0</v>
      </c>
      <c r="G74" s="2">
        <f>C74-F74</f>
        <v>0.93464200803818187</v>
      </c>
      <c r="H74" s="10">
        <f>B74/$B$7</f>
        <v>3.2820767167438442E-4</v>
      </c>
    </row>
    <row r="75" spans="1:8" x14ac:dyDescent="0.2">
      <c r="A75" s="14" t="s">
        <v>82</v>
      </c>
      <c r="B75" s="2">
        <v>30.08671207688235</v>
      </c>
      <c r="C75" s="2">
        <v>4.1605049606003455</v>
      </c>
      <c r="D75" s="2">
        <v>1</v>
      </c>
      <c r="E75" s="2">
        <v>0</v>
      </c>
      <c r="F75" s="2">
        <v>1</v>
      </c>
      <c r="G75" s="2">
        <v>3.1605049606003455</v>
      </c>
      <c r="H75" s="10">
        <f>B75/$B$8</f>
        <v>3.6649099906061768E-4</v>
      </c>
    </row>
    <row r="76" spans="1:8" x14ac:dyDescent="0.2">
      <c r="A76" s="14" t="s">
        <v>83</v>
      </c>
      <c r="B76" s="2">
        <v>33.696274346336473</v>
      </c>
      <c r="C76" s="2">
        <v>3.6037317811216063</v>
      </c>
      <c r="D76" s="2">
        <v>1</v>
      </c>
      <c r="E76" s="2">
        <v>0</v>
      </c>
      <c r="F76" s="2">
        <v>1</v>
      </c>
      <c r="G76" s="2">
        <v>2.6037317811216063</v>
      </c>
      <c r="H76" s="10">
        <f>B76/$B$9</f>
        <v>4.0350470423950081E-4</v>
      </c>
    </row>
    <row r="77" spans="1:8" x14ac:dyDescent="0.2">
      <c r="A77" s="14" t="s">
        <v>84</v>
      </c>
      <c r="B77" s="2">
        <v>37.281681518752777</v>
      </c>
      <c r="C77" s="2">
        <v>3.6048539077064063</v>
      </c>
      <c r="D77" s="2">
        <v>0</v>
      </c>
      <c r="E77" s="2">
        <v>0</v>
      </c>
      <c r="F77" s="2">
        <v>0</v>
      </c>
      <c r="G77" s="2">
        <v>3.6048539077064063</v>
      </c>
      <c r="H77" s="10">
        <f>B77/$B$10</f>
        <v>4.3931091533221117E-4</v>
      </c>
    </row>
    <row r="78" spans="1:8" x14ac:dyDescent="0.2">
      <c r="A78" s="14" t="s">
        <v>75</v>
      </c>
      <c r="B78" s="2">
        <v>40.664538959721952</v>
      </c>
      <c r="C78" s="2">
        <v>3.3689381191049179</v>
      </c>
      <c r="D78" s="2">
        <v>0</v>
      </c>
      <c r="E78" s="2">
        <v>0</v>
      </c>
      <c r="F78" s="2">
        <v>0</v>
      </c>
      <c r="G78" s="2">
        <v>3.3689381191049179</v>
      </c>
      <c r="H78" s="10">
        <f>B78/$B$11</f>
        <v>4.7396777192085829E-4</v>
      </c>
    </row>
    <row r="79" spans="1:8" x14ac:dyDescent="0.2">
      <c r="A79" s="14" t="s">
        <v>76</v>
      </c>
      <c r="B79" s="2">
        <v>44.185031640397007</v>
      </c>
      <c r="C79" s="2">
        <v>3.5394055289300681</v>
      </c>
      <c r="D79" s="2">
        <v>2</v>
      </c>
      <c r="E79" s="2">
        <v>0</v>
      </c>
      <c r="F79" s="2">
        <v>2</v>
      </c>
      <c r="G79" s="2">
        <v>1.5394055289300681</v>
      </c>
      <c r="H79" s="10">
        <f>B79/$B$12</f>
        <v>5.0752974006589783E-4</v>
      </c>
    </row>
    <row r="80" spans="1:8" x14ac:dyDescent="0.2">
      <c r="A80" s="14" t="s">
        <v>77</v>
      </c>
      <c r="B80" s="2">
        <v>47.593341148906305</v>
      </c>
      <c r="C80" s="2">
        <v>3.3723794480245033</v>
      </c>
      <c r="D80" s="2">
        <v>1</v>
      </c>
      <c r="E80" s="2">
        <v>0</v>
      </c>
      <c r="F80" s="2">
        <v>1</v>
      </c>
      <c r="G80" s="2">
        <v>2.3723794480245033</v>
      </c>
      <c r="H80" s="10">
        <f>B80/$B$13</f>
        <v>5.4004789793148935E-4</v>
      </c>
    </row>
    <row r="81" spans="1:11" x14ac:dyDescent="0.2">
      <c r="A81" s="14" t="s">
        <v>78</v>
      </c>
      <c r="B81" s="2">
        <v>51.071511648956573</v>
      </c>
      <c r="C81" s="2">
        <v>3.52015564036531</v>
      </c>
      <c r="D81" s="2">
        <v>0</v>
      </c>
      <c r="E81" s="2">
        <v>0</v>
      </c>
      <c r="F81" s="2">
        <v>0</v>
      </c>
      <c r="G81" s="2">
        <v>3.52015564036531</v>
      </c>
      <c r="H81" s="10">
        <f>B81/$B$14</f>
        <v>5.7157019516923405E-4</v>
      </c>
    </row>
    <row r="82" spans="1:11" x14ac:dyDescent="0.2">
      <c r="A82" s="14" t="s">
        <v>79</v>
      </c>
      <c r="B82" s="2">
        <v>54.377007351538239</v>
      </c>
      <c r="C82" s="2">
        <v>3.2750190532757415</v>
      </c>
      <c r="D82" s="2">
        <v>0</v>
      </c>
      <c r="E82" s="2">
        <v>0</v>
      </c>
      <c r="F82" s="2">
        <v>0</v>
      </c>
      <c r="G82" s="2">
        <v>3.2750190532757415</v>
      </c>
      <c r="H82" s="10">
        <f>B82/$B$15</f>
        <v>6.0214168883062301E-4</v>
      </c>
    </row>
    <row r="83" spans="1:11" x14ac:dyDescent="0.2">
      <c r="A83" s="14" t="s">
        <v>80</v>
      </c>
      <c r="B83" s="2">
        <v>57.405780334526774</v>
      </c>
      <c r="C83" s="2">
        <v>3.0576580234514807</v>
      </c>
      <c r="D83" s="2">
        <v>0</v>
      </c>
      <c r="E83" s="2">
        <v>0</v>
      </c>
      <c r="F83" s="2">
        <v>0</v>
      </c>
      <c r="G83" s="2">
        <v>3.0576580234514807</v>
      </c>
      <c r="H83" s="10">
        <f>B83/$B$16</f>
        <v>6.3180475824924911E-4</v>
      </c>
    </row>
    <row r="84" spans="1:11" x14ac:dyDescent="0.2">
      <c r="A84" s="15" t="s">
        <v>74</v>
      </c>
      <c r="B84" s="7">
        <v>59</v>
      </c>
      <c r="C84" s="7">
        <f>B84-B83</f>
        <v>1.5942196654732257</v>
      </c>
      <c r="D84" s="7">
        <v>1</v>
      </c>
      <c r="E84" s="7">
        <v>0</v>
      </c>
      <c r="F84" s="7">
        <f>D84-E84</f>
        <v>1</v>
      </c>
      <c r="G84" s="7">
        <f>C84-F84</f>
        <v>0.59421966547322569</v>
      </c>
      <c r="H84" s="16">
        <f>B84/$B$17</f>
        <v>6.4107439722708157E-4</v>
      </c>
    </row>
    <row r="85" spans="1:11" x14ac:dyDescent="0.2">
      <c r="A85" s="12" t="s">
        <v>94</v>
      </c>
      <c r="H85" s="10"/>
    </row>
    <row r="86" spans="1:11" x14ac:dyDescent="0.2">
      <c r="A86" s="13" t="s">
        <v>73</v>
      </c>
      <c r="B86" s="2">
        <v>73716</v>
      </c>
      <c r="H86" s="10">
        <f>B86/$B$6</f>
        <v>0.93893771494077183</v>
      </c>
      <c r="K86" s="38"/>
    </row>
    <row r="87" spans="1:11" x14ac:dyDescent="0.2">
      <c r="A87" s="14" t="s">
        <v>81</v>
      </c>
      <c r="B87" s="2">
        <v>74122.535895360488</v>
      </c>
      <c r="C87" s="2">
        <f>B87-B86</f>
        <v>406.53589536048821</v>
      </c>
      <c r="D87" s="2">
        <v>240</v>
      </c>
      <c r="E87" s="2">
        <v>174</v>
      </c>
      <c r="F87" s="2">
        <f>D87-E87</f>
        <v>66</v>
      </c>
      <c r="G87" s="2">
        <f>C87-F87</f>
        <v>340.53589536048821</v>
      </c>
      <c r="H87" s="10">
        <f>B87/$B$7</f>
        <v>0.93803434484567616</v>
      </c>
    </row>
    <row r="88" spans="1:11" x14ac:dyDescent="0.2">
      <c r="A88" s="14" t="s">
        <v>82</v>
      </c>
      <c r="B88" s="2">
        <v>76716.598804594192</v>
      </c>
      <c r="C88" s="2">
        <v>2617.4925439382787</v>
      </c>
      <c r="D88" s="2">
        <v>839</v>
      </c>
      <c r="E88" s="2">
        <v>728</v>
      </c>
      <c r="F88" s="2">
        <v>111</v>
      </c>
      <c r="G88" s="2">
        <v>2506.4925439382787</v>
      </c>
      <c r="H88" s="10">
        <f>B88/$B$8</f>
        <v>0.93449702541713398</v>
      </c>
    </row>
    <row r="89" spans="1:11" x14ac:dyDescent="0.2">
      <c r="A89" s="14" t="s">
        <v>83</v>
      </c>
      <c r="B89" s="2">
        <v>77753.310620168166</v>
      </c>
      <c r="C89" s="2">
        <v>1022.7251402676775</v>
      </c>
      <c r="D89" s="2">
        <v>806</v>
      </c>
      <c r="E89" s="2">
        <v>681</v>
      </c>
      <c r="F89" s="2">
        <v>125</v>
      </c>
      <c r="G89" s="2">
        <v>897.72514026767749</v>
      </c>
      <c r="H89" s="10">
        <f>B89/$B$9</f>
        <v>0.93107701708999224</v>
      </c>
    </row>
    <row r="90" spans="1:11" x14ac:dyDescent="0.2">
      <c r="A90" s="14" t="s">
        <v>84</v>
      </c>
      <c r="B90" s="2">
        <v>78734.152715689299</v>
      </c>
      <c r="C90" s="2">
        <v>1022.6214575305494</v>
      </c>
      <c r="D90" s="2">
        <v>800</v>
      </c>
      <c r="E90" s="2">
        <v>722</v>
      </c>
      <c r="F90" s="2">
        <v>78</v>
      </c>
      <c r="G90" s="2">
        <v>944.62145753054938</v>
      </c>
      <c r="H90" s="10">
        <f>B90/$B$10</f>
        <v>0.92776857932326173</v>
      </c>
    </row>
    <row r="91" spans="1:11" x14ac:dyDescent="0.2">
      <c r="A91" s="14" t="s">
        <v>75</v>
      </c>
      <c r="B91" s="2">
        <v>79324.093716138304</v>
      </c>
      <c r="C91" s="2">
        <v>560.23959695383382</v>
      </c>
      <c r="D91" s="2">
        <v>788</v>
      </c>
      <c r="E91" s="2">
        <v>759</v>
      </c>
      <c r="F91" s="2">
        <v>29</v>
      </c>
      <c r="G91" s="2">
        <v>531.23959695383382</v>
      </c>
      <c r="H91" s="10">
        <f>B91/$B$11</f>
        <v>0.92456634011070815</v>
      </c>
    </row>
    <row r="92" spans="1:11" x14ac:dyDescent="0.2">
      <c r="A92" s="14" t="s">
        <v>76</v>
      </c>
      <c r="B92" s="2">
        <v>80221.844668760881</v>
      </c>
      <c r="C92" s="2">
        <v>931.83276320395817</v>
      </c>
      <c r="D92" s="2">
        <v>716</v>
      </c>
      <c r="E92" s="2">
        <v>735</v>
      </c>
      <c r="F92" s="2">
        <v>-19</v>
      </c>
      <c r="G92" s="2">
        <v>950.83276320395817</v>
      </c>
      <c r="H92" s="10">
        <f>B92/$B$12</f>
        <v>0.92146526687373931</v>
      </c>
    </row>
    <row r="93" spans="1:11" x14ac:dyDescent="0.2">
      <c r="A93" s="14" t="s">
        <v>77</v>
      </c>
      <c r="B93" s="2">
        <v>80942.099288095051</v>
      </c>
      <c r="C93" s="2">
        <v>656.7576454703667</v>
      </c>
      <c r="D93" s="2">
        <v>721</v>
      </c>
      <c r="E93" s="2">
        <v>763</v>
      </c>
      <c r="F93" s="2">
        <v>-42</v>
      </c>
      <c r="G93" s="2">
        <v>698.7576454703667</v>
      </c>
      <c r="H93" s="10">
        <f>B93/$B$13</f>
        <v>0.918460640070069</v>
      </c>
    </row>
    <row r="94" spans="1:11" x14ac:dyDescent="0.2">
      <c r="A94" s="14" t="s">
        <v>78</v>
      </c>
      <c r="B94" s="2">
        <v>81806.963055526081</v>
      </c>
      <c r="C94" s="2">
        <v>933.61142272666621</v>
      </c>
      <c r="D94" s="2">
        <v>674</v>
      </c>
      <c r="E94" s="2">
        <v>783</v>
      </c>
      <c r="F94" s="2">
        <v>-109</v>
      </c>
      <c r="G94" s="2">
        <v>1042.6114227266662</v>
      </c>
      <c r="H94" s="10">
        <f>B94/$B$14</f>
        <v>0.91554802922706657</v>
      </c>
    </row>
    <row r="95" spans="1:11" x14ac:dyDescent="0.2">
      <c r="A95" s="14" t="s">
        <v>79</v>
      </c>
      <c r="B95" s="2">
        <v>82424.387723913445</v>
      </c>
      <c r="C95" s="2">
        <v>568.91757138684625</v>
      </c>
      <c r="D95" s="2">
        <v>700</v>
      </c>
      <c r="E95" s="2">
        <v>853</v>
      </c>
      <c r="F95" s="2">
        <v>-153</v>
      </c>
      <c r="G95" s="2">
        <v>721.91757138684625</v>
      </c>
      <c r="H95" s="10">
        <f>B95/$B$15</f>
        <v>0.91272327114381602</v>
      </c>
    </row>
    <row r="96" spans="1:11" x14ac:dyDescent="0.2">
      <c r="A96" s="14" t="s">
        <v>80</v>
      </c>
      <c r="B96" s="2">
        <v>82681.005410301615</v>
      </c>
      <c r="C96" s="2">
        <v>298.4933240164828</v>
      </c>
      <c r="D96" s="2">
        <v>625</v>
      </c>
      <c r="E96" s="2">
        <v>832</v>
      </c>
      <c r="F96" s="2">
        <v>-207</v>
      </c>
      <c r="G96" s="2">
        <v>505.4933240164828</v>
      </c>
      <c r="H96" s="10">
        <f>B96/$B$16</f>
        <v>0.90998245003633738</v>
      </c>
    </row>
    <row r="97" spans="1:11" x14ac:dyDescent="0.2">
      <c r="A97" s="15" t="s">
        <v>74</v>
      </c>
      <c r="B97" s="7">
        <v>83568</v>
      </c>
      <c r="C97" s="7">
        <f>B97-B96</f>
        <v>886.99458969838452</v>
      </c>
      <c r="D97" s="7">
        <v>519</v>
      </c>
      <c r="E97" s="7">
        <v>622</v>
      </c>
      <c r="F97" s="7">
        <f>D97-E97</f>
        <v>-103</v>
      </c>
      <c r="G97" s="7">
        <f>C97-F97</f>
        <v>989.99458969838452</v>
      </c>
      <c r="H97" s="16">
        <f>B97/$B$17</f>
        <v>0.90802212249953818</v>
      </c>
      <c r="J97" s="38"/>
      <c r="K97" s="38"/>
    </row>
    <row r="98" spans="1:11" x14ac:dyDescent="0.2">
      <c r="A98" s="12" t="s">
        <v>95</v>
      </c>
      <c r="H98" s="10"/>
      <c r="J98" s="38"/>
    </row>
    <row r="99" spans="1:11" x14ac:dyDescent="0.2">
      <c r="A99" s="17" t="s">
        <v>96</v>
      </c>
      <c r="B99" s="2">
        <v>172</v>
      </c>
      <c r="H99" s="10">
        <f>B99/$B$6</f>
        <v>2.1908037192714305E-3</v>
      </c>
    </row>
    <row r="100" spans="1:11" x14ac:dyDescent="0.2">
      <c r="A100" s="14" t="s">
        <v>81</v>
      </c>
      <c r="B100" s="2">
        <v>178.74181146645182</v>
      </c>
      <c r="C100" s="2">
        <f>B100-B99</f>
        <v>6.7418114664518214</v>
      </c>
      <c r="D100" s="2">
        <v>0</v>
      </c>
      <c r="E100" s="2">
        <v>0</v>
      </c>
      <c r="F100" s="2">
        <f>D100-E100</f>
        <v>0</v>
      </c>
      <c r="G100" s="2">
        <f>C100-F100</f>
        <v>6.7418114664518214</v>
      </c>
      <c r="H100" s="10">
        <f>B100/$B$7</f>
        <v>2.262010547671469E-3</v>
      </c>
    </row>
    <row r="101" spans="1:11" x14ac:dyDescent="0.2">
      <c r="A101" s="14" t="s">
        <v>82</v>
      </c>
      <c r="B101" s="2">
        <v>208.58727445987284</v>
      </c>
      <c r="C101" s="2">
        <v>29.903686201339639</v>
      </c>
      <c r="D101" s="2">
        <v>1</v>
      </c>
      <c r="E101" s="2">
        <v>0</v>
      </c>
      <c r="F101" s="2">
        <v>1</v>
      </c>
      <c r="G101" s="2">
        <v>28.903686201339639</v>
      </c>
      <c r="H101" s="10">
        <f>B101/$B$8</f>
        <v>2.5408345854736379E-3</v>
      </c>
    </row>
    <row r="102" spans="1:11" x14ac:dyDescent="0.2">
      <c r="A102" s="14" t="s">
        <v>83</v>
      </c>
      <c r="B102" s="2">
        <v>234.69467458334239</v>
      </c>
      <c r="C102" s="2">
        <v>26.0668614102334</v>
      </c>
      <c r="D102" s="2">
        <v>1</v>
      </c>
      <c r="E102" s="2">
        <v>2</v>
      </c>
      <c r="F102" s="2">
        <v>-1</v>
      </c>
      <c r="G102" s="2">
        <v>27.0668614102334</v>
      </c>
      <c r="H102" s="10">
        <f>B102/$B$9</f>
        <v>2.8104117470373539E-3</v>
      </c>
    </row>
    <row r="103" spans="1:11" x14ac:dyDescent="0.2">
      <c r="A103" s="14" t="s">
        <v>84</v>
      </c>
      <c r="B103" s="2">
        <v>260.63385192538442</v>
      </c>
      <c r="C103" s="2">
        <v>26.075034050561698</v>
      </c>
      <c r="D103" s="2">
        <v>3</v>
      </c>
      <c r="E103" s="2">
        <v>1</v>
      </c>
      <c r="F103" s="2">
        <v>2</v>
      </c>
      <c r="G103" s="2">
        <v>24.075034050561698</v>
      </c>
      <c r="H103" s="10">
        <f>B103/$B$10</f>
        <v>3.0711945221222705E-3</v>
      </c>
    </row>
    <row r="104" spans="1:11" x14ac:dyDescent="0.2">
      <c r="A104" s="14" t="s">
        <v>75</v>
      </c>
      <c r="B104" s="2">
        <v>285.15213051391225</v>
      </c>
      <c r="C104" s="2">
        <v>24.421010011136616</v>
      </c>
      <c r="D104" s="2">
        <v>2</v>
      </c>
      <c r="E104" s="2">
        <v>3</v>
      </c>
      <c r="F104" s="2">
        <v>-1</v>
      </c>
      <c r="G104" s="2">
        <v>25.421010011136616</v>
      </c>
      <c r="H104" s="10">
        <f>B104/$B$11</f>
        <v>3.3236063512740955E-3</v>
      </c>
    </row>
    <row r="105" spans="1:11" x14ac:dyDescent="0.2">
      <c r="A105" s="14" t="s">
        <v>76</v>
      </c>
      <c r="B105" s="2">
        <v>310.63033564437643</v>
      </c>
      <c r="C105" s="2">
        <v>25.611200505785177</v>
      </c>
      <c r="D105" s="2">
        <v>0</v>
      </c>
      <c r="E105" s="2">
        <v>0</v>
      </c>
      <c r="F105" s="2">
        <v>0</v>
      </c>
      <c r="G105" s="2">
        <v>25.611200505785177</v>
      </c>
      <c r="H105" s="10">
        <f>B105/$B$12</f>
        <v>3.568043920150431E-3</v>
      </c>
    </row>
    <row r="106" spans="1:11" x14ac:dyDescent="0.2">
      <c r="A106" s="14" t="s">
        <v>77</v>
      </c>
      <c r="B106" s="2">
        <v>335.31639764326417</v>
      </c>
      <c r="C106" s="2">
        <v>24.433235579447739</v>
      </c>
      <c r="D106" s="2">
        <v>0</v>
      </c>
      <c r="E106" s="2">
        <v>0</v>
      </c>
      <c r="F106" s="2">
        <v>0</v>
      </c>
      <c r="G106" s="2">
        <v>24.433235579447739</v>
      </c>
      <c r="H106" s="10">
        <f>B106/$B$13</f>
        <v>3.8048792397792314E-3</v>
      </c>
    </row>
    <row r="107" spans="1:11" x14ac:dyDescent="0.2">
      <c r="A107" s="14" t="s">
        <v>78</v>
      </c>
      <c r="B107" s="2">
        <v>360.49124159895928</v>
      </c>
      <c r="C107" s="2">
        <v>25.4710002665866</v>
      </c>
      <c r="D107" s="2">
        <v>0</v>
      </c>
      <c r="E107" s="2">
        <v>1</v>
      </c>
      <c r="F107" s="2">
        <v>-1</v>
      </c>
      <c r="G107" s="2">
        <v>26.4710002665866</v>
      </c>
      <c r="H107" s="10">
        <f>B107/$B$14</f>
        <v>4.0344615356950443E-3</v>
      </c>
    </row>
    <row r="108" spans="1:11" x14ac:dyDescent="0.2">
      <c r="A108" s="14" t="s">
        <v>79</v>
      </c>
      <c r="B108" s="2">
        <v>384.44338535531921</v>
      </c>
      <c r="C108" s="2">
        <v>23.736981350385577</v>
      </c>
      <c r="D108" s="2">
        <v>2</v>
      </c>
      <c r="E108" s="2">
        <v>0</v>
      </c>
      <c r="F108" s="2">
        <v>2</v>
      </c>
      <c r="G108" s="2">
        <v>21.736981350385577</v>
      </c>
      <c r="H108" s="10">
        <f>B108/$B$15</f>
        <v>4.2571189661298166E-3</v>
      </c>
    </row>
    <row r="109" spans="1:11" x14ac:dyDescent="0.2">
      <c r="A109" s="14" t="s">
        <v>80</v>
      </c>
      <c r="B109" s="2">
        <v>406.4313345941726</v>
      </c>
      <c r="C109" s="2">
        <v>22.192418360131626</v>
      </c>
      <c r="D109" s="2">
        <v>2</v>
      </c>
      <c r="E109" s="2">
        <v>2</v>
      </c>
      <c r="F109" s="2">
        <v>0</v>
      </c>
      <c r="G109" s="2">
        <v>22.192418360131626</v>
      </c>
      <c r="H109" s="10">
        <f>B109/$B$16</f>
        <v>4.4731601870368985E-3</v>
      </c>
    </row>
    <row r="110" spans="1:11" x14ac:dyDescent="0.2">
      <c r="A110" s="15" t="s">
        <v>74</v>
      </c>
      <c r="B110" s="7">
        <v>431</v>
      </c>
      <c r="C110" s="7">
        <f>B110-B109</f>
        <v>24.568665405827403</v>
      </c>
      <c r="D110" s="7">
        <v>0</v>
      </c>
      <c r="E110" s="7">
        <v>0</v>
      </c>
      <c r="F110" s="7">
        <f>D110-E110</f>
        <v>0</v>
      </c>
      <c r="G110" s="7">
        <f>C110-F110</f>
        <v>24.568665405827403</v>
      </c>
      <c r="H110" s="16">
        <f>B110/$B$17</f>
        <v>4.6831028000825789E-3</v>
      </c>
      <c r="I110" s="38"/>
      <c r="K110" s="38"/>
    </row>
    <row r="111" spans="1:11" x14ac:dyDescent="0.2">
      <c r="A111" s="23"/>
      <c r="B111" s="24"/>
      <c r="C111" s="24"/>
      <c r="D111" s="24"/>
      <c r="E111" s="24"/>
      <c r="F111" s="24"/>
      <c r="G111" s="24"/>
      <c r="H111" s="22"/>
    </row>
    <row r="112" spans="1:11" x14ac:dyDescent="0.2">
      <c r="A112" s="1"/>
    </row>
    <row r="113" spans="1:11" x14ac:dyDescent="0.2">
      <c r="A113" s="12" t="s">
        <v>98</v>
      </c>
      <c r="H113" s="10"/>
    </row>
    <row r="114" spans="1:11" x14ac:dyDescent="0.2">
      <c r="A114" s="9" t="s">
        <v>97</v>
      </c>
      <c r="B114" s="2">
        <v>738</v>
      </c>
      <c r="H114" s="10">
        <f>B114/$B$6</f>
        <v>9.400076423385556E-3</v>
      </c>
    </row>
    <row r="115" spans="1:11" x14ac:dyDescent="0.2">
      <c r="A115" s="14" t="s">
        <v>81</v>
      </c>
      <c r="B115" s="2">
        <v>762.90672083458219</v>
      </c>
      <c r="C115" s="2">
        <f>B115-B114</f>
        <v>24.906720834582188</v>
      </c>
      <c r="D115" s="2">
        <v>2</v>
      </c>
      <c r="E115" s="2">
        <v>2</v>
      </c>
      <c r="F115" s="2">
        <f>D115-E115</f>
        <v>0</v>
      </c>
      <c r="G115" s="2">
        <f>C115-F115</f>
        <v>24.906720834582188</v>
      </c>
      <c r="H115" s="10">
        <f>B115/$B$7</f>
        <v>9.6547250766851282E-3</v>
      </c>
    </row>
    <row r="116" spans="1:11" x14ac:dyDescent="0.2">
      <c r="A116" s="14" t="s">
        <v>82</v>
      </c>
      <c r="B116" s="2">
        <v>874.45304587061207</v>
      </c>
      <c r="C116" s="2">
        <v>111.79367591774701</v>
      </c>
      <c r="D116" s="2">
        <v>11</v>
      </c>
      <c r="E116" s="2">
        <v>1</v>
      </c>
      <c r="F116" s="2">
        <v>10</v>
      </c>
      <c r="G116" s="2">
        <v>101.79367591774701</v>
      </c>
      <c r="H116" s="10">
        <f>B116/$B$8</f>
        <v>1.0651850876685411E-2</v>
      </c>
    </row>
    <row r="117" spans="1:11" x14ac:dyDescent="0.2">
      <c r="A117" s="14" t="s">
        <v>83</v>
      </c>
      <c r="B117" s="2">
        <v>970.03287407809228</v>
      </c>
      <c r="C117" s="2">
        <v>95.411373928829221</v>
      </c>
      <c r="D117" s="2">
        <v>7</v>
      </c>
      <c r="E117" s="2">
        <v>0</v>
      </c>
      <c r="F117" s="2">
        <v>7</v>
      </c>
      <c r="G117" s="2">
        <v>88.411373928829221</v>
      </c>
      <c r="H117" s="10">
        <f>B117/$B$9</f>
        <v>1.1615908154547322E-2</v>
      </c>
    </row>
    <row r="118" spans="1:11" x14ac:dyDescent="0.2">
      <c r="A118" s="14" t="s">
        <v>84</v>
      </c>
      <c r="B118" s="2">
        <v>1064.9171851479343</v>
      </c>
      <c r="C118" s="2">
        <v>95.440600786706227</v>
      </c>
      <c r="D118" s="2">
        <v>1</v>
      </c>
      <c r="E118" s="2">
        <v>0</v>
      </c>
      <c r="F118" s="2">
        <v>1</v>
      </c>
      <c r="G118" s="2">
        <v>94.440600786706227</v>
      </c>
      <c r="H118" s="10">
        <f>B118/$B$10</f>
        <v>1.254851509648301E-2</v>
      </c>
    </row>
    <row r="119" spans="1:11" x14ac:dyDescent="0.2">
      <c r="A119" s="14" t="s">
        <v>75</v>
      </c>
      <c r="B119" s="2">
        <v>1154.0579543475237</v>
      </c>
      <c r="C119" s="2">
        <v>88.742827400129954</v>
      </c>
      <c r="D119" s="2">
        <v>5</v>
      </c>
      <c r="E119" s="2">
        <v>2</v>
      </c>
      <c r="F119" s="2">
        <v>3</v>
      </c>
      <c r="G119" s="2">
        <v>85.742827400129954</v>
      </c>
      <c r="H119" s="10">
        <f>B119/$B$11</f>
        <v>1.3451186003397873E-2</v>
      </c>
    </row>
    <row r="120" spans="1:11" x14ac:dyDescent="0.2">
      <c r="A120" s="14" t="s">
        <v>76</v>
      </c>
      <c r="B120" s="2">
        <v>1247.1497311665732</v>
      </c>
      <c r="C120" s="2">
        <v>93.625310994364327</v>
      </c>
      <c r="D120" s="2">
        <v>4</v>
      </c>
      <c r="E120" s="2">
        <v>3</v>
      </c>
      <c r="F120" s="2">
        <v>1</v>
      </c>
      <c r="G120" s="2">
        <v>92.625310994364327</v>
      </c>
      <c r="H120" s="10">
        <f>B120/$B$12</f>
        <v>1.4325339495819767E-2</v>
      </c>
    </row>
    <row r="121" spans="1:11" x14ac:dyDescent="0.2">
      <c r="A121" s="14" t="s">
        <v>77</v>
      </c>
      <c r="B121" s="2">
        <v>1337.1049790510169</v>
      </c>
      <c r="C121" s="2">
        <v>88.943084398423025</v>
      </c>
      <c r="D121" s="2">
        <v>16</v>
      </c>
      <c r="E121" s="2">
        <v>3</v>
      </c>
      <c r="F121" s="2">
        <v>13</v>
      </c>
      <c r="G121" s="2">
        <v>75.943084398423025</v>
      </c>
      <c r="H121" s="10">
        <f>B121/$B$13</f>
        <v>1.5172305953284049E-2</v>
      </c>
    </row>
    <row r="122" spans="1:11" x14ac:dyDescent="0.2">
      <c r="A122" s="14" t="s">
        <v>78</v>
      </c>
      <c r="B122" s="2">
        <v>1429.0523970479146</v>
      </c>
      <c r="C122" s="2">
        <v>93.123929274290731</v>
      </c>
      <c r="D122" s="2">
        <v>13</v>
      </c>
      <c r="E122" s="2">
        <v>3</v>
      </c>
      <c r="F122" s="2">
        <v>10</v>
      </c>
      <c r="G122" s="2">
        <v>83.123929274290731</v>
      </c>
      <c r="H122" s="10">
        <f>B122/$B$14</f>
        <v>1.5993334270230596E-2</v>
      </c>
    </row>
    <row r="123" spans="1:11" x14ac:dyDescent="0.2">
      <c r="A123" s="14" t="s">
        <v>79</v>
      </c>
      <c r="B123" s="2">
        <v>1516.2014370393549</v>
      </c>
      <c r="C123" s="2">
        <v>86.296615692735941</v>
      </c>
      <c r="D123" s="2">
        <v>9</v>
      </c>
      <c r="E123" s="2">
        <v>2</v>
      </c>
      <c r="F123" s="2">
        <v>7</v>
      </c>
      <c r="G123" s="2">
        <v>79.296615692735941</v>
      </c>
      <c r="H123" s="10">
        <f>B123/$B$15</f>
        <v>1.6789598000568676E-2</v>
      </c>
    </row>
    <row r="124" spans="1:11" x14ac:dyDescent="0.2">
      <c r="A124" s="14" t="s">
        <v>80</v>
      </c>
      <c r="B124" s="2">
        <v>1595.7015787248913</v>
      </c>
      <c r="C124" s="2">
        <v>80.303367311719512</v>
      </c>
      <c r="D124" s="2">
        <v>5</v>
      </c>
      <c r="E124" s="2">
        <v>6</v>
      </c>
      <c r="F124" s="2">
        <v>-1</v>
      </c>
      <c r="G124" s="2">
        <v>81.303367311719512</v>
      </c>
      <c r="H124" s="10">
        <f>B124/$B$16</f>
        <v>1.7562200954489227E-2</v>
      </c>
    </row>
    <row r="125" spans="1:11" x14ac:dyDescent="0.2">
      <c r="A125" s="15" t="s">
        <v>74</v>
      </c>
      <c r="B125" s="7">
        <v>1672</v>
      </c>
      <c r="C125" s="7">
        <f>B125-B124</f>
        <v>76.298421275108694</v>
      </c>
      <c r="D125" s="7">
        <v>4</v>
      </c>
      <c r="E125" s="7">
        <v>4</v>
      </c>
      <c r="F125" s="7">
        <f>D125-E125</f>
        <v>0</v>
      </c>
      <c r="G125" s="7">
        <f>C125-F125</f>
        <v>76.298421275108694</v>
      </c>
      <c r="H125" s="16">
        <f>B125/$B$17</f>
        <v>1.8167396477350516E-2</v>
      </c>
      <c r="J125" s="38"/>
      <c r="K125" s="38"/>
    </row>
    <row r="126" spans="1:11" x14ac:dyDescent="0.2">
      <c r="A126" s="12" t="s">
        <v>99</v>
      </c>
      <c r="H126" s="10"/>
    </row>
    <row r="127" spans="1:11" x14ac:dyDescent="0.2">
      <c r="A127" s="9" t="s">
        <v>100</v>
      </c>
      <c r="B127" s="2">
        <v>615</v>
      </c>
      <c r="H127" s="10">
        <f>B127/$B$6</f>
        <v>7.8333970194879639E-3</v>
      </c>
      <c r="I127" s="38"/>
    </row>
    <row r="128" spans="1:11" x14ac:dyDescent="0.2">
      <c r="A128" s="14" t="s">
        <v>81</v>
      </c>
      <c r="B128" s="2">
        <v>631.34116025344599</v>
      </c>
      <c r="C128" s="2">
        <f>B128-B127</f>
        <v>16.341160253445992</v>
      </c>
      <c r="D128" s="2">
        <v>2</v>
      </c>
      <c r="E128" s="2">
        <v>0</v>
      </c>
      <c r="F128" s="2">
        <f>D128-E128</f>
        <v>2</v>
      </c>
      <c r="G128" s="2">
        <f>C128-F128</f>
        <v>14.341160253445992</v>
      </c>
      <c r="H128" s="10">
        <f>B128/$B$7</f>
        <v>7.989738673653754E-3</v>
      </c>
    </row>
    <row r="129" spans="1:12" x14ac:dyDescent="0.2">
      <c r="A129" s="14" t="s">
        <v>82</v>
      </c>
      <c r="B129" s="2">
        <v>706.16639014003874</v>
      </c>
      <c r="C129" s="2">
        <v>75.028646468409534</v>
      </c>
      <c r="D129" s="2">
        <v>7</v>
      </c>
      <c r="E129" s="2">
        <v>2</v>
      </c>
      <c r="F129" s="2">
        <v>5</v>
      </c>
      <c r="G129" s="2">
        <v>70.028646468409534</v>
      </c>
      <c r="H129" s="10">
        <f>B129/$B$8</f>
        <v>8.6019245028874057E-3</v>
      </c>
    </row>
    <row r="130" spans="1:12" x14ac:dyDescent="0.2">
      <c r="A130" s="14" t="s">
        <v>83</v>
      </c>
      <c r="B130" s="2">
        <v>767.76570377234816</v>
      </c>
      <c r="C130" s="2">
        <v>61.464957814208219</v>
      </c>
      <c r="D130" s="2">
        <v>5</v>
      </c>
      <c r="E130" s="2">
        <v>1</v>
      </c>
      <c r="F130" s="2">
        <v>4</v>
      </c>
      <c r="G130" s="2">
        <v>57.464957814208219</v>
      </c>
      <c r="H130" s="10">
        <f>B130/$B$9</f>
        <v>9.1938078982187321E-3</v>
      </c>
    </row>
    <row r="131" spans="1:12" x14ac:dyDescent="0.2">
      <c r="A131" s="14" t="s">
        <v>84</v>
      </c>
      <c r="B131" s="2">
        <v>828.814271393441</v>
      </c>
      <c r="C131" s="2">
        <v>61.482901656625245</v>
      </c>
      <c r="D131" s="2">
        <v>8</v>
      </c>
      <c r="E131" s="2">
        <v>3</v>
      </c>
      <c r="F131" s="2">
        <v>5</v>
      </c>
      <c r="G131" s="2">
        <v>56.482901656625245</v>
      </c>
      <c r="H131" s="10">
        <f>B131/$B$10</f>
        <v>9.7663823457937501E-3</v>
      </c>
    </row>
    <row r="132" spans="1:12" x14ac:dyDescent="0.2">
      <c r="A132" s="14" t="s">
        <v>75</v>
      </c>
      <c r="B132" s="2">
        <v>885.46427159374639</v>
      </c>
      <c r="C132" s="2">
        <v>56.339692746062383</v>
      </c>
      <c r="D132" s="2">
        <v>5</v>
      </c>
      <c r="E132" s="2">
        <v>0</v>
      </c>
      <c r="F132" s="2">
        <v>5</v>
      </c>
      <c r="G132" s="2">
        <v>51.339692746062383</v>
      </c>
      <c r="H132" s="10">
        <f>B132/$B$11</f>
        <v>1.0320577551328111E-2</v>
      </c>
    </row>
    <row r="133" spans="1:12" x14ac:dyDescent="0.2">
      <c r="A133" s="14" t="s">
        <v>76</v>
      </c>
      <c r="B133" s="2">
        <v>945.22258814902591</v>
      </c>
      <c r="C133" s="2">
        <v>60.162182088652685</v>
      </c>
      <c r="D133" s="2">
        <v>10</v>
      </c>
      <c r="E133" s="2">
        <v>3</v>
      </c>
      <c r="F133" s="2">
        <v>7</v>
      </c>
      <c r="G133" s="2">
        <v>53.162182088652685</v>
      </c>
      <c r="H133" s="10">
        <f>B133/$B$12</f>
        <v>1.085726447752703E-2</v>
      </c>
    </row>
    <row r="134" spans="1:12" x14ac:dyDescent="0.2">
      <c r="A134" s="14" t="s">
        <v>77</v>
      </c>
      <c r="B134" s="2">
        <v>1002.65516148059</v>
      </c>
      <c r="C134" s="2">
        <v>56.668862210463431</v>
      </c>
      <c r="D134" s="2">
        <v>12</v>
      </c>
      <c r="E134" s="2">
        <v>2</v>
      </c>
      <c r="F134" s="2">
        <v>10</v>
      </c>
      <c r="G134" s="2">
        <v>46.668862210463431</v>
      </c>
      <c r="H134" s="10">
        <f>B134/$B$13</f>
        <v>1.1377259911499068E-2</v>
      </c>
      <c r="I134" s="38"/>
    </row>
    <row r="135" spans="1:12" x14ac:dyDescent="0.2">
      <c r="A135" s="14" t="s">
        <v>78</v>
      </c>
      <c r="B135" s="2">
        <v>1061.6325342224741</v>
      </c>
      <c r="C135" s="2">
        <v>59.854358558195599</v>
      </c>
      <c r="D135" s="2">
        <v>6</v>
      </c>
      <c r="E135" s="2">
        <v>1</v>
      </c>
      <c r="F135" s="2">
        <v>5</v>
      </c>
      <c r="G135" s="2">
        <v>54.854358558195599</v>
      </c>
      <c r="H135" s="10">
        <f>B135/$B$14</f>
        <v>1.1881330612542098E-2</v>
      </c>
    </row>
    <row r="136" spans="1:12" x14ac:dyDescent="0.2">
      <c r="A136" s="14" t="s">
        <v>79</v>
      </c>
      <c r="B136" s="2">
        <v>1117.1030179220368</v>
      </c>
      <c r="C136" s="2">
        <v>54.83783997826572</v>
      </c>
      <c r="D136" s="2">
        <v>8</v>
      </c>
      <c r="E136" s="2">
        <v>1</v>
      </c>
      <c r="F136" s="2">
        <v>7</v>
      </c>
      <c r="G136" s="2">
        <v>47.83783997826572</v>
      </c>
      <c r="H136" s="10">
        <f>B136/$B$15</f>
        <v>1.2370197084601652E-2</v>
      </c>
    </row>
    <row r="137" spans="1:12" x14ac:dyDescent="0.2">
      <c r="A137" s="14" t="s">
        <v>80</v>
      </c>
      <c r="B137" s="2">
        <v>1167.0546329499643</v>
      </c>
      <c r="C137" s="2">
        <v>50.539617690932573</v>
      </c>
      <c r="D137" s="2">
        <v>9</v>
      </c>
      <c r="E137" s="2">
        <v>5</v>
      </c>
      <c r="F137" s="2">
        <v>4</v>
      </c>
      <c r="G137" s="2">
        <v>46.539617690932573</v>
      </c>
      <c r="H137" s="10">
        <f>B137/$B$16</f>
        <v>1.2844537012436324E-2</v>
      </c>
    </row>
    <row r="138" spans="1:12" ht="12" thickBot="1" x14ac:dyDescent="0.25">
      <c r="A138" s="11" t="s">
        <v>74</v>
      </c>
      <c r="B138" s="5">
        <v>1215</v>
      </c>
      <c r="C138" s="5">
        <f>B138-B137</f>
        <v>47.945367050035657</v>
      </c>
      <c r="D138" s="5">
        <v>7</v>
      </c>
      <c r="E138" s="5">
        <v>1</v>
      </c>
      <c r="F138" s="5">
        <f>D138-E138</f>
        <v>6</v>
      </c>
      <c r="G138" s="5">
        <f>C138-F138</f>
        <v>41.945367050035657</v>
      </c>
      <c r="H138" s="8">
        <f>B138/$B$17</f>
        <v>1.3201786315778036E-2</v>
      </c>
      <c r="I138" s="39"/>
      <c r="J138" s="38"/>
      <c r="L138" s="38"/>
    </row>
  </sheetData>
  <mergeCells count="1">
    <mergeCell ref="A1:H2"/>
  </mergeCells>
  <phoneticPr fontId="0" type="noConversion"/>
  <pageMargins left="0.75" right="0.75" top="1" bottom="1" header="0.5" footer="0.5"/>
  <pageSetup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8"/>
  <sheetViews>
    <sheetView workbookViewId="0">
      <selection activeCell="L1" sqref="L1:L65536"/>
    </sheetView>
  </sheetViews>
  <sheetFormatPr defaultRowHeight="11.25" x14ac:dyDescent="0.2"/>
  <cols>
    <col min="1" max="1" width="25.7109375" style="2" customWidth="1"/>
    <col min="2" max="3" width="9.7109375" style="2" customWidth="1"/>
    <col min="4" max="5" width="8.42578125" style="2" customWidth="1"/>
    <col min="6" max="7" width="9.7109375" style="2" customWidth="1"/>
    <col min="8" max="8" width="7.7109375" style="6" customWidth="1"/>
    <col min="9" max="16384" width="9.140625" style="2"/>
  </cols>
  <sheetData>
    <row r="1" spans="1:8" ht="12.75" customHeight="1" x14ac:dyDescent="0.2">
      <c r="A1" s="40" t="s">
        <v>87</v>
      </c>
      <c r="B1" s="41"/>
      <c r="C1" s="41"/>
      <c r="D1" s="41"/>
      <c r="E1" s="41"/>
      <c r="F1" s="41"/>
      <c r="G1" s="41"/>
      <c r="H1" s="42"/>
    </row>
    <row r="2" spans="1:8" ht="12.75" customHeight="1" thickBot="1" x14ac:dyDescent="0.25">
      <c r="A2" s="43"/>
      <c r="B2" s="44"/>
      <c r="C2" s="44"/>
      <c r="D2" s="44"/>
      <c r="E2" s="44"/>
      <c r="F2" s="44"/>
      <c r="G2" s="44"/>
      <c r="H2" s="45"/>
    </row>
    <row r="3" spans="1:8" x14ac:dyDescent="0.2">
      <c r="A3" s="9" t="s">
        <v>7</v>
      </c>
      <c r="C3" s="1" t="s">
        <v>62</v>
      </c>
      <c r="D3" s="3"/>
      <c r="E3" s="3"/>
      <c r="F3" s="1" t="s">
        <v>66</v>
      </c>
      <c r="G3" s="3" t="s">
        <v>68</v>
      </c>
      <c r="H3" s="19" t="s">
        <v>71</v>
      </c>
    </row>
    <row r="4" spans="1:8" ht="12" thickBot="1" x14ac:dyDescent="0.25">
      <c r="A4" s="18" t="s">
        <v>88</v>
      </c>
      <c r="B4" s="5" t="s">
        <v>64</v>
      </c>
      <c r="C4" s="4" t="s">
        <v>63</v>
      </c>
      <c r="D4" s="4" t="s">
        <v>65</v>
      </c>
      <c r="E4" s="4" t="s">
        <v>70</v>
      </c>
      <c r="F4" s="4" t="s">
        <v>67</v>
      </c>
      <c r="G4" s="5" t="s">
        <v>69</v>
      </c>
      <c r="H4" s="20" t="s">
        <v>72</v>
      </c>
    </row>
    <row r="5" spans="1:8" x14ac:dyDescent="0.2">
      <c r="A5" s="12" t="s">
        <v>2</v>
      </c>
      <c r="H5" s="10"/>
    </row>
    <row r="6" spans="1:8" x14ac:dyDescent="0.2">
      <c r="A6" s="13" t="s">
        <v>73</v>
      </c>
      <c r="B6" s="2">
        <f t="shared" ref="B6:B17" si="0">B32+B45+B60+B73+B86+B99+B114+B127</f>
        <v>30039</v>
      </c>
      <c r="H6" s="10"/>
    </row>
    <row r="7" spans="1:8" x14ac:dyDescent="0.2">
      <c r="A7" s="14" t="s">
        <v>81</v>
      </c>
      <c r="B7" s="2">
        <f t="shared" si="0"/>
        <v>30461.999999999996</v>
      </c>
      <c r="C7" s="2">
        <f t="shared" ref="C7:G17" si="1">C33+C46+C61+C74+C87+C100+C115+C128</f>
        <v>422.99999999999545</v>
      </c>
      <c r="D7" s="2">
        <f t="shared" si="1"/>
        <v>86</v>
      </c>
      <c r="E7" s="2">
        <f t="shared" si="1"/>
        <v>58</v>
      </c>
      <c r="F7" s="2">
        <f t="shared" si="1"/>
        <v>28</v>
      </c>
      <c r="G7" s="2">
        <f t="shared" si="1"/>
        <v>394.99999999999545</v>
      </c>
      <c r="H7" s="10"/>
    </row>
    <row r="8" spans="1:8" x14ac:dyDescent="0.2">
      <c r="A8" s="14" t="s">
        <v>82</v>
      </c>
      <c r="B8" s="2">
        <f t="shared" si="0"/>
        <v>31641</v>
      </c>
      <c r="C8" s="2">
        <f t="shared" si="1"/>
        <v>1199.9999999999966</v>
      </c>
      <c r="D8" s="2">
        <f t="shared" si="1"/>
        <v>290</v>
      </c>
      <c r="E8" s="2">
        <f t="shared" si="1"/>
        <v>268</v>
      </c>
      <c r="F8" s="2">
        <f t="shared" si="1"/>
        <v>22</v>
      </c>
      <c r="G8" s="2">
        <f t="shared" si="1"/>
        <v>1177.9999999999966</v>
      </c>
      <c r="H8" s="10"/>
    </row>
    <row r="9" spans="1:8" x14ac:dyDescent="0.2">
      <c r="A9" s="14" t="s">
        <v>83</v>
      </c>
      <c r="B9" s="2">
        <f t="shared" si="0"/>
        <v>32175.999999999996</v>
      </c>
      <c r="C9" s="2">
        <f t="shared" si="1"/>
        <v>550.00000000000068</v>
      </c>
      <c r="D9" s="2">
        <f t="shared" si="1"/>
        <v>283</v>
      </c>
      <c r="E9" s="2">
        <f t="shared" si="1"/>
        <v>316</v>
      </c>
      <c r="F9" s="2">
        <f t="shared" si="1"/>
        <v>-33</v>
      </c>
      <c r="G9" s="2">
        <f t="shared" si="1"/>
        <v>583.00000000000068</v>
      </c>
      <c r="H9" s="10"/>
    </row>
    <row r="10" spans="1:8" x14ac:dyDescent="0.2">
      <c r="A10" s="14" t="s">
        <v>84</v>
      </c>
      <c r="B10" s="2">
        <f t="shared" si="0"/>
        <v>32897</v>
      </c>
      <c r="C10" s="2">
        <f t="shared" si="1"/>
        <v>700.00000000000512</v>
      </c>
      <c r="D10" s="2">
        <f t="shared" si="1"/>
        <v>305</v>
      </c>
      <c r="E10" s="2">
        <f t="shared" si="1"/>
        <v>331</v>
      </c>
      <c r="F10" s="2">
        <f t="shared" si="1"/>
        <v>-26</v>
      </c>
      <c r="G10" s="2">
        <f t="shared" si="1"/>
        <v>726.00000000000512</v>
      </c>
      <c r="H10" s="10"/>
    </row>
    <row r="11" spans="1:8" x14ac:dyDescent="0.2">
      <c r="A11" s="14" t="s">
        <v>75</v>
      </c>
      <c r="B11" s="2">
        <f t="shared" si="0"/>
        <v>33191.999999999993</v>
      </c>
      <c r="C11" s="2">
        <f t="shared" si="1"/>
        <v>299.99999999999039</v>
      </c>
      <c r="D11" s="2">
        <f t="shared" si="1"/>
        <v>271</v>
      </c>
      <c r="E11" s="2">
        <f t="shared" si="1"/>
        <v>319</v>
      </c>
      <c r="F11" s="2">
        <f t="shared" si="1"/>
        <v>-48</v>
      </c>
      <c r="G11" s="2">
        <f t="shared" si="1"/>
        <v>347.99999999999039</v>
      </c>
      <c r="H11" s="10"/>
    </row>
    <row r="12" spans="1:8" x14ac:dyDescent="0.2">
      <c r="A12" s="14" t="s">
        <v>76</v>
      </c>
      <c r="B12" s="2">
        <f t="shared" si="0"/>
        <v>33395</v>
      </c>
      <c r="C12" s="2">
        <f t="shared" si="1"/>
        <v>200.00000000000676</v>
      </c>
      <c r="D12" s="2">
        <f t="shared" si="1"/>
        <v>265</v>
      </c>
      <c r="E12" s="2">
        <f t="shared" si="1"/>
        <v>349</v>
      </c>
      <c r="F12" s="2">
        <f t="shared" si="1"/>
        <v>-84</v>
      </c>
      <c r="G12" s="2">
        <f t="shared" si="1"/>
        <v>284.00000000000676</v>
      </c>
      <c r="H12" s="10"/>
    </row>
    <row r="13" spans="1:8" x14ac:dyDescent="0.2">
      <c r="A13" s="14" t="s">
        <v>77</v>
      </c>
      <c r="B13" s="2">
        <f t="shared" si="0"/>
        <v>33812</v>
      </c>
      <c r="C13" s="2">
        <f t="shared" si="1"/>
        <v>400.00000000000023</v>
      </c>
      <c r="D13" s="2">
        <f t="shared" si="1"/>
        <v>277</v>
      </c>
      <c r="E13" s="2">
        <f t="shared" si="1"/>
        <v>350</v>
      </c>
      <c r="F13" s="2">
        <f t="shared" si="1"/>
        <v>-73</v>
      </c>
      <c r="G13" s="2">
        <f t="shared" si="1"/>
        <v>473.00000000000023</v>
      </c>
      <c r="H13" s="10"/>
    </row>
    <row r="14" spans="1:8" x14ac:dyDescent="0.2">
      <c r="A14" s="14" t="s">
        <v>78</v>
      </c>
      <c r="B14" s="2">
        <f t="shared" si="0"/>
        <v>34486.999999999993</v>
      </c>
      <c r="C14" s="2">
        <f t="shared" si="1"/>
        <v>699.99999999999136</v>
      </c>
      <c r="D14" s="2">
        <f t="shared" si="1"/>
        <v>270</v>
      </c>
      <c r="E14" s="2">
        <f t="shared" si="1"/>
        <v>344</v>
      </c>
      <c r="F14" s="2">
        <f t="shared" si="1"/>
        <v>-74</v>
      </c>
      <c r="G14" s="2">
        <f t="shared" si="1"/>
        <v>773.99999999999136</v>
      </c>
      <c r="H14" s="10"/>
    </row>
    <row r="15" spans="1:8" x14ac:dyDescent="0.2">
      <c r="A15" s="14" t="s">
        <v>79</v>
      </c>
      <c r="B15" s="2">
        <f t="shared" si="0"/>
        <v>34098</v>
      </c>
      <c r="C15" s="2">
        <f t="shared" si="1"/>
        <v>-399.9999999999913</v>
      </c>
      <c r="D15" s="2">
        <f t="shared" si="1"/>
        <v>256</v>
      </c>
      <c r="E15" s="2">
        <f t="shared" si="1"/>
        <v>354</v>
      </c>
      <c r="F15" s="2">
        <f t="shared" si="1"/>
        <v>-98</v>
      </c>
      <c r="G15" s="2">
        <f t="shared" si="1"/>
        <v>-301.9999999999913</v>
      </c>
      <c r="H15" s="10"/>
    </row>
    <row r="16" spans="1:8" x14ac:dyDescent="0.2">
      <c r="A16" s="14" t="s">
        <v>80</v>
      </c>
      <c r="B16" s="2">
        <f t="shared" si="0"/>
        <v>34769.000000000007</v>
      </c>
      <c r="C16" s="2">
        <f t="shared" si="1"/>
        <v>649.99999999999545</v>
      </c>
      <c r="D16" s="2">
        <f t="shared" si="1"/>
        <v>273</v>
      </c>
      <c r="E16" s="2">
        <f t="shared" si="1"/>
        <v>327</v>
      </c>
      <c r="F16" s="2">
        <f t="shared" si="1"/>
        <v>-54</v>
      </c>
      <c r="G16" s="2">
        <f t="shared" si="1"/>
        <v>703.99999999999545</v>
      </c>
      <c r="H16" s="10"/>
    </row>
    <row r="17" spans="1:11" x14ac:dyDescent="0.2">
      <c r="A17" s="15" t="s">
        <v>74</v>
      </c>
      <c r="B17" s="7">
        <f t="shared" si="0"/>
        <v>35100</v>
      </c>
      <c r="C17" s="7">
        <f t="shared" si="1"/>
        <v>330.99999999999488</v>
      </c>
      <c r="D17" s="7">
        <f t="shared" si="1"/>
        <v>212</v>
      </c>
      <c r="E17" s="7">
        <f t="shared" si="1"/>
        <v>290</v>
      </c>
      <c r="F17" s="7">
        <f t="shared" si="1"/>
        <v>-78</v>
      </c>
      <c r="G17" s="7">
        <f t="shared" si="1"/>
        <v>408.99999999999488</v>
      </c>
      <c r="H17" s="16"/>
    </row>
    <row r="18" spans="1:11" x14ac:dyDescent="0.2">
      <c r="A18" s="12" t="s">
        <v>3</v>
      </c>
      <c r="H18" s="10"/>
    </row>
    <row r="19" spans="1:11" x14ac:dyDescent="0.2">
      <c r="A19" s="13" t="s">
        <v>73</v>
      </c>
      <c r="B19" s="2">
        <f t="shared" ref="B19:B30" si="2">B32+B45+B60+B73</f>
        <v>2520</v>
      </c>
      <c r="H19" s="10">
        <f>B19/$B$6</f>
        <v>8.3890941775691605E-2</v>
      </c>
      <c r="K19" s="6"/>
    </row>
    <row r="20" spans="1:11" x14ac:dyDescent="0.2">
      <c r="A20" s="14" t="s">
        <v>81</v>
      </c>
      <c r="B20" s="2">
        <f t="shared" si="2"/>
        <v>2559.7281476513003</v>
      </c>
      <c r="C20" s="2">
        <f>B20-B19</f>
        <v>39.728147651300333</v>
      </c>
      <c r="D20" s="2">
        <f t="shared" ref="D20:E30" si="3">D33+D46+D61+D74</f>
        <v>6</v>
      </c>
      <c r="E20" s="2">
        <f t="shared" si="3"/>
        <v>0</v>
      </c>
      <c r="F20" s="2">
        <f>D20-E20</f>
        <v>6</v>
      </c>
      <c r="G20" s="2">
        <f>C20-F20</f>
        <v>33.728147651300333</v>
      </c>
      <c r="H20" s="10">
        <f>B20/$B$7</f>
        <v>8.403020640966781E-2</v>
      </c>
    </row>
    <row r="21" spans="1:11" x14ac:dyDescent="0.2">
      <c r="A21" s="14" t="s">
        <v>82</v>
      </c>
      <c r="B21" s="2">
        <f t="shared" si="2"/>
        <v>2676.0621031148285</v>
      </c>
      <c r="C21" s="2">
        <f t="shared" ref="C21:C30" si="4">B21-B20</f>
        <v>116.33395546352813</v>
      </c>
      <c r="D21" s="2">
        <f t="shared" si="3"/>
        <v>16</v>
      </c>
      <c r="E21" s="2">
        <f t="shared" si="3"/>
        <v>3</v>
      </c>
      <c r="F21" s="2">
        <f t="shared" ref="F21:F30" si="5">D21-E21</f>
        <v>13</v>
      </c>
      <c r="G21" s="2">
        <f t="shared" ref="G21:G30" si="6">C21-F21</f>
        <v>103.33395546352813</v>
      </c>
      <c r="H21" s="10">
        <f>B21/$B$8</f>
        <v>8.4575775200367506E-2</v>
      </c>
    </row>
    <row r="22" spans="1:11" x14ac:dyDescent="0.2">
      <c r="A22" s="14" t="s">
        <v>83</v>
      </c>
      <c r="B22" s="2">
        <f t="shared" si="2"/>
        <v>2738.2944579240689</v>
      </c>
      <c r="C22" s="2">
        <f t="shared" si="4"/>
        <v>62.232354809240405</v>
      </c>
      <c r="D22" s="2">
        <f t="shared" si="3"/>
        <v>22</v>
      </c>
      <c r="E22" s="2">
        <f t="shared" si="3"/>
        <v>6</v>
      </c>
      <c r="F22" s="2">
        <f t="shared" si="5"/>
        <v>16</v>
      </c>
      <c r="G22" s="2">
        <f t="shared" si="6"/>
        <v>46.232354809240405</v>
      </c>
      <c r="H22" s="10">
        <f>B22/$B$9</f>
        <v>8.5103631835034471E-2</v>
      </c>
    </row>
    <row r="23" spans="1:11" x14ac:dyDescent="0.2">
      <c r="A23" s="14" t="s">
        <v>84</v>
      </c>
      <c r="B23" s="2">
        <f t="shared" si="2"/>
        <v>2816.4643214671146</v>
      </c>
      <c r="C23" s="2">
        <f t="shared" si="4"/>
        <v>78.169863543045722</v>
      </c>
      <c r="D23" s="2">
        <f t="shared" si="3"/>
        <v>34</v>
      </c>
      <c r="E23" s="2">
        <f t="shared" si="3"/>
        <v>5</v>
      </c>
      <c r="F23" s="2">
        <f t="shared" si="5"/>
        <v>29</v>
      </c>
      <c r="G23" s="2">
        <f t="shared" si="6"/>
        <v>49.169863543045722</v>
      </c>
      <c r="H23" s="10">
        <f>B23/$B$10</f>
        <v>8.5614625086394336E-2</v>
      </c>
    </row>
    <row r="24" spans="1:11" x14ac:dyDescent="0.2">
      <c r="A24" s="14" t="s">
        <v>75</v>
      </c>
      <c r="B24" s="2">
        <f t="shared" si="2"/>
        <v>2858.1481951673782</v>
      </c>
      <c r="C24" s="2">
        <f t="shared" si="4"/>
        <v>41.683873700263575</v>
      </c>
      <c r="D24" s="2">
        <f t="shared" si="3"/>
        <v>16</v>
      </c>
      <c r="E24" s="2">
        <f t="shared" si="3"/>
        <v>3</v>
      </c>
      <c r="F24" s="2">
        <f t="shared" si="5"/>
        <v>13</v>
      </c>
      <c r="G24" s="2">
        <f t="shared" si="6"/>
        <v>28.683873700263575</v>
      </c>
      <c r="H24" s="10">
        <f>B24/$B$11</f>
        <v>8.6109550348499E-2</v>
      </c>
    </row>
    <row r="25" spans="1:11" x14ac:dyDescent="0.2">
      <c r="A25" s="14" t="s">
        <v>76</v>
      </c>
      <c r="B25" s="2">
        <f t="shared" si="2"/>
        <v>2891.6447900808398</v>
      </c>
      <c r="C25" s="2">
        <f t="shared" si="4"/>
        <v>33.496594913461649</v>
      </c>
      <c r="D25" s="2">
        <f t="shared" si="3"/>
        <v>25</v>
      </c>
      <c r="E25" s="2">
        <f t="shared" si="3"/>
        <v>5</v>
      </c>
      <c r="F25" s="2">
        <f t="shared" si="5"/>
        <v>20</v>
      </c>
      <c r="G25" s="2">
        <f t="shared" si="6"/>
        <v>13.496594913461649</v>
      </c>
      <c r="H25" s="10">
        <f>B25/$B$12</f>
        <v>8.658915376795448E-2</v>
      </c>
    </row>
    <row r="26" spans="1:11" x14ac:dyDescent="0.2">
      <c r="A26" s="14" t="s">
        <v>77</v>
      </c>
      <c r="B26" s="2">
        <f t="shared" si="2"/>
        <v>2943.4744463412244</v>
      </c>
      <c r="C26" s="2">
        <f t="shared" si="4"/>
        <v>51.829656260384581</v>
      </c>
      <c r="D26" s="2">
        <f t="shared" si="3"/>
        <v>30</v>
      </c>
      <c r="E26" s="2">
        <f t="shared" si="3"/>
        <v>7</v>
      </c>
      <c r="F26" s="2">
        <f t="shared" si="5"/>
        <v>23</v>
      </c>
      <c r="G26" s="2">
        <f t="shared" si="6"/>
        <v>28.829656260384581</v>
      </c>
      <c r="H26" s="10">
        <f>B26/$B$13</f>
        <v>8.7054135997315291E-2</v>
      </c>
    </row>
    <row r="27" spans="1:11" x14ac:dyDescent="0.2">
      <c r="A27" s="14" t="s">
        <v>78</v>
      </c>
      <c r="B27" s="2">
        <f t="shared" si="2"/>
        <v>3017.7903015342927</v>
      </c>
      <c r="C27" s="2">
        <f t="shared" si="4"/>
        <v>74.315855193068273</v>
      </c>
      <c r="D27" s="2">
        <f t="shared" si="3"/>
        <v>22</v>
      </c>
      <c r="E27" s="2">
        <f t="shared" si="3"/>
        <v>3</v>
      </c>
      <c r="F27" s="2">
        <f t="shared" si="5"/>
        <v>19</v>
      </c>
      <c r="G27" s="2">
        <f t="shared" si="6"/>
        <v>55.315855193068273</v>
      </c>
      <c r="H27" s="10">
        <f>B27/$B$14</f>
        <v>8.7505155610354435E-2</v>
      </c>
    </row>
    <row r="28" spans="1:11" x14ac:dyDescent="0.2">
      <c r="A28" s="14" t="s">
        <v>79</v>
      </c>
      <c r="B28" s="2">
        <f t="shared" si="2"/>
        <v>2998.6746928404987</v>
      </c>
      <c r="C28" s="2">
        <f t="shared" si="4"/>
        <v>-19.115608693794002</v>
      </c>
      <c r="D28" s="2">
        <f t="shared" si="3"/>
        <v>22</v>
      </c>
      <c r="E28" s="2">
        <f t="shared" si="3"/>
        <v>4</v>
      </c>
      <c r="F28" s="2">
        <f t="shared" si="5"/>
        <v>18</v>
      </c>
      <c r="G28" s="2">
        <f t="shared" si="6"/>
        <v>-37.115608693794002</v>
      </c>
      <c r="H28" s="10">
        <f>B28/$B$15</f>
        <v>8.7942832214220737E-2</v>
      </c>
    </row>
    <row r="29" spans="1:11" x14ac:dyDescent="0.2">
      <c r="A29" s="14" t="s">
        <v>80</v>
      </c>
      <c r="B29" s="2">
        <f t="shared" si="2"/>
        <v>3072.4582750435288</v>
      </c>
      <c r="C29" s="2">
        <f t="shared" si="4"/>
        <v>73.783582203030164</v>
      </c>
      <c r="D29" s="2">
        <f t="shared" si="3"/>
        <v>41</v>
      </c>
      <c r="E29" s="2">
        <f t="shared" si="3"/>
        <v>8</v>
      </c>
      <c r="F29" s="2">
        <f t="shared" si="5"/>
        <v>33</v>
      </c>
      <c r="G29" s="2">
        <f t="shared" si="6"/>
        <v>40.783582203030164</v>
      </c>
      <c r="H29" s="10">
        <f>B29/$B$16</f>
        <v>8.8367749289410921E-2</v>
      </c>
    </row>
    <row r="30" spans="1:11" x14ac:dyDescent="0.2">
      <c r="A30" s="15" t="s">
        <v>74</v>
      </c>
      <c r="B30" s="7">
        <f t="shared" si="2"/>
        <v>3106</v>
      </c>
      <c r="C30" s="7">
        <f t="shared" si="4"/>
        <v>33.541724956471171</v>
      </c>
      <c r="D30" s="7">
        <f t="shared" si="3"/>
        <v>18</v>
      </c>
      <c r="E30" s="7">
        <f t="shared" si="3"/>
        <v>3</v>
      </c>
      <c r="F30" s="7">
        <f t="shared" si="5"/>
        <v>15</v>
      </c>
      <c r="G30" s="7">
        <f t="shared" si="6"/>
        <v>18.541724956471171</v>
      </c>
      <c r="H30" s="16">
        <f>B30/$B$17</f>
        <v>8.8490028490028488E-2</v>
      </c>
      <c r="I30" s="38"/>
      <c r="K30" s="39"/>
    </row>
    <row r="31" spans="1:11" x14ac:dyDescent="0.2">
      <c r="A31" s="12" t="s">
        <v>4</v>
      </c>
      <c r="H31" s="10"/>
    </row>
    <row r="32" spans="1:11" x14ac:dyDescent="0.2">
      <c r="A32" s="13" t="s">
        <v>73</v>
      </c>
      <c r="B32" s="2">
        <v>2436</v>
      </c>
      <c r="H32" s="10">
        <f>B32/$B$6</f>
        <v>8.109457704983522E-2</v>
      </c>
    </row>
    <row r="33" spans="1:8" x14ac:dyDescent="0.2">
      <c r="A33" s="14" t="s">
        <v>81</v>
      </c>
      <c r="B33" s="2">
        <v>2471.1374764692805</v>
      </c>
      <c r="C33" s="2">
        <f>B33-B32</f>
        <v>35.1374764692805</v>
      </c>
      <c r="D33" s="2">
        <v>6</v>
      </c>
      <c r="E33" s="2">
        <v>0</v>
      </c>
      <c r="F33" s="2">
        <f>D33-E33</f>
        <v>6</v>
      </c>
      <c r="G33" s="2">
        <f>C33-F33</f>
        <v>29.1374764692805</v>
      </c>
      <c r="H33" s="10">
        <f>B33/$B$7</f>
        <v>8.1121970864331983E-2</v>
      </c>
    </row>
    <row r="34" spans="1:8" x14ac:dyDescent="0.2">
      <c r="A34" s="14" t="s">
        <v>82</v>
      </c>
      <c r="B34" s="2">
        <v>2570.1758399524688</v>
      </c>
      <c r="C34" s="2">
        <v>100.74289070802297</v>
      </c>
      <c r="D34" s="2">
        <v>15</v>
      </c>
      <c r="E34" s="2">
        <v>3</v>
      </c>
      <c r="F34" s="2">
        <v>12</v>
      </c>
      <c r="G34" s="2">
        <v>88.742890708022969</v>
      </c>
      <c r="H34" s="10">
        <f>B34/$B$8</f>
        <v>8.1229286051403837E-2</v>
      </c>
    </row>
    <row r="35" spans="1:8" x14ac:dyDescent="0.2">
      <c r="A35" s="14" t="s">
        <v>83</v>
      </c>
      <c r="B35" s="2">
        <v>2616.9743789870863</v>
      </c>
      <c r="C35" s="2">
        <v>48.019470272924991</v>
      </c>
      <c r="D35" s="2">
        <v>21</v>
      </c>
      <c r="E35" s="2">
        <v>6</v>
      </c>
      <c r="F35" s="2">
        <v>15</v>
      </c>
      <c r="G35" s="2">
        <v>33.019470272924991</v>
      </c>
      <c r="H35" s="10">
        <f>B35/$B$9</f>
        <v>8.1333117198753316E-2</v>
      </c>
    </row>
    <row r="36" spans="1:8" x14ac:dyDescent="0.2">
      <c r="A36" s="14" t="s">
        <v>84</v>
      </c>
      <c r="B36" s="2">
        <v>2678.9221676518418</v>
      </c>
      <c r="C36" s="2">
        <v>60.240094745774059</v>
      </c>
      <c r="D36" s="2">
        <v>32</v>
      </c>
      <c r="E36" s="2">
        <v>5</v>
      </c>
      <c r="F36" s="2">
        <v>27</v>
      </c>
      <c r="G36" s="2">
        <v>33.240094745774059</v>
      </c>
      <c r="H36" s="10">
        <f>B36/$B$10</f>
        <v>8.1433631262785119E-2</v>
      </c>
    </row>
    <row r="37" spans="1:8" x14ac:dyDescent="0.2">
      <c r="A37" s="14" t="s">
        <v>75</v>
      </c>
      <c r="B37" s="2">
        <v>2706.1764441671189</v>
      </c>
      <c r="C37" s="2">
        <v>27.662223499089123</v>
      </c>
      <c r="D37" s="2">
        <v>16</v>
      </c>
      <c r="E37" s="2">
        <v>3</v>
      </c>
      <c r="F37" s="2">
        <v>13</v>
      </c>
      <c r="G37" s="2">
        <v>14.662223499089123</v>
      </c>
      <c r="H37" s="10">
        <f>B37/$B$11</f>
        <v>8.1530984700142195E-2</v>
      </c>
    </row>
    <row r="38" spans="1:8" x14ac:dyDescent="0.2">
      <c r="A38" s="14" t="s">
        <v>76</v>
      </c>
      <c r="B38" s="2">
        <v>2725.8777043416808</v>
      </c>
      <c r="C38" s="2">
        <v>19.457138918362489</v>
      </c>
      <c r="D38" s="2">
        <v>25</v>
      </c>
      <c r="E38" s="2">
        <v>5</v>
      </c>
      <c r="F38" s="2">
        <v>20</v>
      </c>
      <c r="G38" s="2">
        <v>-0.54286108163751123</v>
      </c>
      <c r="H38" s="10">
        <f>B38/$B$12</f>
        <v>8.1625324280331812E-2</v>
      </c>
    </row>
    <row r="39" spans="1:8" x14ac:dyDescent="0.2">
      <c r="A39" s="14" t="s">
        <v>77</v>
      </c>
      <c r="B39" s="2">
        <v>2763.0080299061278</v>
      </c>
      <c r="C39" s="2">
        <v>35.741597489157357</v>
      </c>
      <c r="D39" s="2">
        <v>27</v>
      </c>
      <c r="E39" s="2">
        <v>7</v>
      </c>
      <c r="F39" s="2">
        <v>20</v>
      </c>
      <c r="G39" s="2">
        <v>15.741597489157357</v>
      </c>
      <c r="H39" s="10">
        <f>B39/$B$13</f>
        <v>8.1716787824030759E-2</v>
      </c>
    </row>
    <row r="40" spans="1:8" x14ac:dyDescent="0.2">
      <c r="A40" s="14" t="s">
        <v>78</v>
      </c>
      <c r="B40" s="2">
        <v>2821.2264466199931</v>
      </c>
      <c r="C40" s="2">
        <v>60.262489731126607</v>
      </c>
      <c r="D40" s="2">
        <v>20</v>
      </c>
      <c r="E40" s="2">
        <v>3</v>
      </c>
      <c r="F40" s="2">
        <v>17</v>
      </c>
      <c r="G40" s="2">
        <v>43.262489731126607</v>
      </c>
      <c r="H40" s="10">
        <f>B40/$B$14</f>
        <v>8.1805504874880211E-2</v>
      </c>
    </row>
    <row r="41" spans="1:8" x14ac:dyDescent="0.2">
      <c r="A41" s="14" t="s">
        <v>79</v>
      </c>
      <c r="B41" s="2">
        <v>2792.3396851328921</v>
      </c>
      <c r="C41" s="2">
        <v>-29.78644985585106</v>
      </c>
      <c r="D41" s="2">
        <v>19</v>
      </c>
      <c r="E41" s="2">
        <v>4</v>
      </c>
      <c r="F41" s="2">
        <v>15</v>
      </c>
      <c r="G41" s="2">
        <v>-44.78644985585106</v>
      </c>
      <c r="H41" s="10">
        <f>B41/$B$15</f>
        <v>8.1891597311657349E-2</v>
      </c>
    </row>
    <row r="42" spans="1:8" x14ac:dyDescent="0.2">
      <c r="A42" s="14" t="s">
        <v>80</v>
      </c>
      <c r="B42" s="2">
        <v>2850.1950301832603</v>
      </c>
      <c r="C42" s="2">
        <v>56.134033437513608</v>
      </c>
      <c r="D42" s="2">
        <v>39</v>
      </c>
      <c r="E42" s="2">
        <v>8</v>
      </c>
      <c r="F42" s="2">
        <v>31</v>
      </c>
      <c r="G42" s="2">
        <v>25.134033437513608</v>
      </c>
      <c r="H42" s="10">
        <f>B42/$B$16</f>
        <v>8.1975179906907295E-2</v>
      </c>
    </row>
    <row r="43" spans="1:8" x14ac:dyDescent="0.2">
      <c r="A43" s="15" t="s">
        <v>74</v>
      </c>
      <c r="B43" s="7">
        <v>2879</v>
      </c>
      <c r="C43" s="7">
        <f>B43-B42</f>
        <v>28.804969816739685</v>
      </c>
      <c r="D43" s="7">
        <v>16</v>
      </c>
      <c r="E43" s="7">
        <v>3</v>
      </c>
      <c r="F43" s="7">
        <f>D43-E43</f>
        <v>13</v>
      </c>
      <c r="G43" s="7">
        <f>C43-F43</f>
        <v>15.804969816739685</v>
      </c>
      <c r="H43" s="16">
        <f>B43/$B$17</f>
        <v>8.2022792022792029E-2</v>
      </c>
    </row>
    <row r="44" spans="1:8" x14ac:dyDescent="0.2">
      <c r="A44" s="12" t="s">
        <v>92</v>
      </c>
      <c r="H44" s="10"/>
    </row>
    <row r="45" spans="1:8" x14ac:dyDescent="0.2">
      <c r="A45" s="9" t="s">
        <v>93</v>
      </c>
      <c r="B45" s="2">
        <v>20</v>
      </c>
      <c r="H45" s="10">
        <f>B45/$B$6</f>
        <v>6.6580112520390154E-4</v>
      </c>
    </row>
    <row r="46" spans="1:8" x14ac:dyDescent="0.2">
      <c r="A46" s="14" t="s">
        <v>81</v>
      </c>
      <c r="B46" s="2">
        <v>20.323102343520308</v>
      </c>
      <c r="C46" s="2">
        <f>B46-B45</f>
        <v>0.32310234352030776</v>
      </c>
      <c r="D46" s="2">
        <v>0</v>
      </c>
      <c r="E46" s="2">
        <v>0</v>
      </c>
      <c r="F46" s="2">
        <f>D46-E46</f>
        <v>0</v>
      </c>
      <c r="G46" s="2">
        <f>C46-F46</f>
        <v>0.32310234352030776</v>
      </c>
      <c r="H46" s="10">
        <f>B46/$B$7</f>
        <v>6.6716244315935622E-4</v>
      </c>
    </row>
    <row r="47" spans="1:8" x14ac:dyDescent="0.2">
      <c r="A47" s="14" t="s">
        <v>82</v>
      </c>
      <c r="B47" s="2">
        <v>21.278427021444127</v>
      </c>
      <c r="C47" s="2">
        <v>0.96938308586165434</v>
      </c>
      <c r="D47" s="2">
        <v>0</v>
      </c>
      <c r="E47" s="2">
        <v>0</v>
      </c>
      <c r="F47" s="2">
        <v>0</v>
      </c>
      <c r="G47" s="2">
        <v>0.96938308586165434</v>
      </c>
      <c r="H47" s="10">
        <f>B47/$B$8</f>
        <v>6.7249540221371411E-4</v>
      </c>
    </row>
    <row r="48" spans="1:8" x14ac:dyDescent="0.2">
      <c r="A48" s="14" t="s">
        <v>83</v>
      </c>
      <c r="B48" s="2">
        <v>21.804234492559715</v>
      </c>
      <c r="C48" s="2">
        <v>0.53601873787549437</v>
      </c>
      <c r="D48" s="2">
        <v>0</v>
      </c>
      <c r="E48" s="2">
        <v>0</v>
      </c>
      <c r="F48" s="2">
        <v>0</v>
      </c>
      <c r="G48" s="2">
        <v>0.53601873787549437</v>
      </c>
      <c r="H48" s="10">
        <f>B48/$B$9</f>
        <v>6.7765522415961328E-4</v>
      </c>
    </row>
    <row r="49" spans="1:8" x14ac:dyDescent="0.2">
      <c r="A49" s="14" t="s">
        <v>84</v>
      </c>
      <c r="B49" s="2">
        <v>22.457143819807182</v>
      </c>
      <c r="C49" s="2">
        <v>0.6386935524850017</v>
      </c>
      <c r="D49" s="2">
        <v>0</v>
      </c>
      <c r="E49" s="2">
        <v>0</v>
      </c>
      <c r="F49" s="2">
        <v>0</v>
      </c>
      <c r="G49" s="2">
        <v>0.6386935524850017</v>
      </c>
      <c r="H49" s="10">
        <f>B49/$B$10</f>
        <v>6.8265020578798011E-4</v>
      </c>
    </row>
    <row r="50" spans="1:8" x14ac:dyDescent="0.2">
      <c r="A50" s="14" t="s">
        <v>75</v>
      </c>
      <c r="B50" s="2">
        <v>22.819105749103141</v>
      </c>
      <c r="C50" s="2">
        <v>0.36541388365547789</v>
      </c>
      <c r="D50" s="2">
        <v>0</v>
      </c>
      <c r="E50" s="2">
        <v>0</v>
      </c>
      <c r="F50" s="2">
        <v>0</v>
      </c>
      <c r="G50" s="2">
        <v>0.36541388365547789</v>
      </c>
      <c r="H50" s="10">
        <f>B50/$B$11</f>
        <v>6.8748812211084432E-4</v>
      </c>
    </row>
    <row r="51" spans="1:8" x14ac:dyDescent="0.2">
      <c r="A51" s="14" t="s">
        <v>76</v>
      </c>
      <c r="B51" s="2">
        <v>23.115226427925069</v>
      </c>
      <c r="C51" s="2">
        <v>0.29408165517876483</v>
      </c>
      <c r="D51" s="2">
        <v>0</v>
      </c>
      <c r="E51" s="2">
        <v>0</v>
      </c>
      <c r="F51" s="2">
        <v>0</v>
      </c>
      <c r="G51" s="2">
        <v>0.29408165517876483</v>
      </c>
      <c r="H51" s="10">
        <f>B51/$B$12</f>
        <v>6.9217626674427518E-4</v>
      </c>
    </row>
    <row r="52" spans="1:8" x14ac:dyDescent="0.2">
      <c r="A52" s="14" t="s">
        <v>77</v>
      </c>
      <c r="B52" s="2">
        <v>23.557546972474746</v>
      </c>
      <c r="C52" s="2">
        <v>0.4304990053527824</v>
      </c>
      <c r="D52" s="2">
        <v>0</v>
      </c>
      <c r="E52" s="2">
        <v>0</v>
      </c>
      <c r="F52" s="2">
        <v>0</v>
      </c>
      <c r="G52" s="2">
        <v>0.4304990053527824</v>
      </c>
      <c r="H52" s="10">
        <f>B52/$B$13</f>
        <v>6.9672148859797542E-4</v>
      </c>
    </row>
    <row r="53" spans="1:8" x14ac:dyDescent="0.2">
      <c r="A53" s="14" t="s">
        <v>78</v>
      </c>
      <c r="B53" s="2">
        <v>24.179878078531246</v>
      </c>
      <c r="C53" s="2">
        <v>0.63980645684804571</v>
      </c>
      <c r="D53" s="2">
        <v>1</v>
      </c>
      <c r="E53" s="2">
        <v>0</v>
      </c>
      <c r="F53" s="2">
        <v>1</v>
      </c>
      <c r="G53" s="2">
        <v>-0.36019354315195429</v>
      </c>
      <c r="H53" s="10">
        <f>B53/$B$14</f>
        <v>7.0113022525969935E-4</v>
      </c>
    </row>
    <row r="54" spans="1:8" x14ac:dyDescent="0.2">
      <c r="A54" s="14" t="s">
        <v>79</v>
      </c>
      <c r="B54" s="2">
        <v>24.0530201724435</v>
      </c>
      <c r="C54" s="2">
        <v>-0.13456178194928725</v>
      </c>
      <c r="D54" s="2">
        <v>0</v>
      </c>
      <c r="E54" s="2">
        <v>0</v>
      </c>
      <c r="F54" s="2">
        <v>0</v>
      </c>
      <c r="G54" s="2">
        <v>-0.13456178194928725</v>
      </c>
      <c r="H54" s="10">
        <f>B54/$B$15</f>
        <v>7.0540853341672532E-4</v>
      </c>
    </row>
    <row r="55" spans="1:8" x14ac:dyDescent="0.2">
      <c r="A55" s="14" t="s">
        <v>80</v>
      </c>
      <c r="B55" s="2">
        <v>24.670765232646428</v>
      </c>
      <c r="C55" s="2">
        <v>0.60285256292037204</v>
      </c>
      <c r="D55" s="2">
        <v>0</v>
      </c>
      <c r="E55" s="2">
        <v>0</v>
      </c>
      <c r="F55" s="2">
        <v>0</v>
      </c>
      <c r="G55" s="2">
        <v>0.60285256292037204</v>
      </c>
      <c r="H55" s="10">
        <f>B55/$B$16</f>
        <v>7.0956211661671092E-4</v>
      </c>
    </row>
    <row r="56" spans="1:8" x14ac:dyDescent="0.2">
      <c r="A56" s="15" t="s">
        <v>74</v>
      </c>
      <c r="B56" s="7">
        <v>22</v>
      </c>
      <c r="C56" s="7">
        <f>B56-B55</f>
        <v>-2.6707652326464277</v>
      </c>
      <c r="D56" s="7">
        <v>0</v>
      </c>
      <c r="E56" s="7">
        <v>0</v>
      </c>
      <c r="F56" s="7">
        <f>D56-E56</f>
        <v>0</v>
      </c>
      <c r="G56" s="7">
        <f>C56-F56</f>
        <v>-2.6707652326464277</v>
      </c>
      <c r="H56" s="16">
        <f>B56/$B$17</f>
        <v>6.2678062678062682E-4</v>
      </c>
    </row>
    <row r="57" spans="1:8" x14ac:dyDescent="0.2">
      <c r="A57" s="23"/>
      <c r="B57" s="24"/>
      <c r="C57" s="24"/>
      <c r="D57" s="24"/>
      <c r="E57" s="24"/>
      <c r="F57" s="24"/>
      <c r="G57" s="24"/>
      <c r="H57" s="22"/>
    </row>
    <row r="58" spans="1:8" x14ac:dyDescent="0.2">
      <c r="A58" s="1"/>
    </row>
    <row r="59" spans="1:8" x14ac:dyDescent="0.2">
      <c r="A59" s="12" t="s">
        <v>86</v>
      </c>
      <c r="H59" s="10"/>
    </row>
    <row r="60" spans="1:8" x14ac:dyDescent="0.2">
      <c r="A60" s="9" t="s">
        <v>89</v>
      </c>
      <c r="B60" s="2">
        <v>43</v>
      </c>
      <c r="H60" s="10">
        <f>B60/$B$6</f>
        <v>1.4314724191883885E-3</v>
      </c>
    </row>
    <row r="61" spans="1:8" x14ac:dyDescent="0.2">
      <c r="A61" s="14" t="s">
        <v>81</v>
      </c>
      <c r="B61" s="2">
        <v>45.772547189291984</v>
      </c>
      <c r="C61" s="2">
        <f>B61-B60</f>
        <v>2.7725471892919842</v>
      </c>
      <c r="D61" s="2">
        <v>0</v>
      </c>
      <c r="E61" s="2">
        <v>0</v>
      </c>
      <c r="F61" s="2">
        <f>D61-E61</f>
        <v>0</v>
      </c>
      <c r="G61" s="2">
        <f>C61-F61</f>
        <v>2.7725471892919842</v>
      </c>
      <c r="H61" s="10">
        <f>B61/$B$7</f>
        <v>1.5026113580622411E-3</v>
      </c>
    </row>
    <row r="62" spans="1:8" x14ac:dyDescent="0.2">
      <c r="A62" s="14" t="s">
        <v>82</v>
      </c>
      <c r="B62" s="2">
        <v>56.362048125316882</v>
      </c>
      <c r="C62" s="2">
        <v>10.62356395378329</v>
      </c>
      <c r="D62" s="2">
        <v>0</v>
      </c>
      <c r="E62" s="2">
        <v>0</v>
      </c>
      <c r="F62" s="2">
        <v>0</v>
      </c>
      <c r="G62" s="2">
        <v>10.62356395378329</v>
      </c>
      <c r="H62" s="10">
        <f>B62/$B$8</f>
        <v>1.7812979401825759E-3</v>
      </c>
    </row>
    <row r="63" spans="1:8" x14ac:dyDescent="0.2">
      <c r="A63" s="14" t="s">
        <v>83</v>
      </c>
      <c r="B63" s="2">
        <v>65.990943343091402</v>
      </c>
      <c r="C63" s="2">
        <v>9.6620860201590517</v>
      </c>
      <c r="D63" s="2">
        <v>1</v>
      </c>
      <c r="E63" s="2">
        <v>0</v>
      </c>
      <c r="F63" s="2">
        <v>1</v>
      </c>
      <c r="G63" s="2">
        <v>8.6620860201590517</v>
      </c>
      <c r="H63" s="10">
        <f>B63/$B$9</f>
        <v>2.0509368269235272E-3</v>
      </c>
    </row>
    <row r="64" spans="1:8" x14ac:dyDescent="0.2">
      <c r="A64" s="14" t="s">
        <v>84</v>
      </c>
      <c r="B64" s="2">
        <v>76.056600328168187</v>
      </c>
      <c r="C64" s="2">
        <v>10.023370385991669</v>
      </c>
      <c r="D64" s="2">
        <v>2</v>
      </c>
      <c r="E64" s="2">
        <v>0</v>
      </c>
      <c r="F64" s="2">
        <v>2</v>
      </c>
      <c r="G64" s="2">
        <v>8.0233703859916687</v>
      </c>
      <c r="H64" s="10">
        <f>B64/$B$10</f>
        <v>2.311961587019126E-3</v>
      </c>
    </row>
    <row r="65" spans="1:8" x14ac:dyDescent="0.2">
      <c r="A65" s="14" t="s">
        <v>75</v>
      </c>
      <c r="B65" s="2">
        <v>85.130128715306284</v>
      </c>
      <c r="C65" s="2">
        <v>9.0871107305561765</v>
      </c>
      <c r="D65" s="2">
        <v>0</v>
      </c>
      <c r="E65" s="2">
        <v>0</v>
      </c>
      <c r="F65" s="2">
        <v>0</v>
      </c>
      <c r="G65" s="2">
        <v>9.0871107305561765</v>
      </c>
      <c r="H65" s="10">
        <f>B65/$B$11</f>
        <v>2.5647785223941403E-3</v>
      </c>
    </row>
    <row r="66" spans="1:8" x14ac:dyDescent="0.2">
      <c r="A66" s="14" t="s">
        <v>76</v>
      </c>
      <c r="B66" s="2">
        <v>93.832228357052159</v>
      </c>
      <c r="C66" s="2">
        <v>8.6956302574590865</v>
      </c>
      <c r="D66" s="2">
        <v>0</v>
      </c>
      <c r="E66" s="2">
        <v>0</v>
      </c>
      <c r="F66" s="2">
        <v>0</v>
      </c>
      <c r="G66" s="2">
        <v>8.6956302574590865</v>
      </c>
      <c r="H66" s="10">
        <f>B66/$B$12</f>
        <v>2.8097687784713926E-3</v>
      </c>
    </row>
    <row r="67" spans="1:8" x14ac:dyDescent="0.2">
      <c r="A67" s="14" t="s">
        <v>77</v>
      </c>
      <c r="B67" s="2">
        <v>103.03497832097885</v>
      </c>
      <c r="C67" s="2">
        <v>9.1521336368966502</v>
      </c>
      <c r="D67" s="2">
        <v>3</v>
      </c>
      <c r="E67" s="2">
        <v>0</v>
      </c>
      <c r="F67" s="2">
        <v>3</v>
      </c>
      <c r="G67" s="2">
        <v>6.1521336368966502</v>
      </c>
      <c r="H67" s="10">
        <f>B67/$B$13</f>
        <v>3.0472902614745905E-3</v>
      </c>
    </row>
    <row r="68" spans="1:8" x14ac:dyDescent="0.2">
      <c r="A68" s="14" t="s">
        <v>78</v>
      </c>
      <c r="B68" s="2">
        <v>113.03732888190852</v>
      </c>
      <c r="C68" s="2">
        <v>10.081527876046508</v>
      </c>
      <c r="D68" s="2">
        <v>1</v>
      </c>
      <c r="E68" s="2">
        <v>0</v>
      </c>
      <c r="F68" s="2">
        <v>1</v>
      </c>
      <c r="G68" s="2">
        <v>9.0815278760465077</v>
      </c>
      <c r="H68" s="10">
        <f>B68/$B$14</f>
        <v>3.2776793830112372E-3</v>
      </c>
    </row>
    <row r="69" spans="1:8" x14ac:dyDescent="0.2">
      <c r="A69" s="14" t="s">
        <v>79</v>
      </c>
      <c r="B69" s="2">
        <v>119.38571285355563</v>
      </c>
      <c r="C69" s="2">
        <v>6.3127766449675988</v>
      </c>
      <c r="D69" s="2">
        <v>2</v>
      </c>
      <c r="E69" s="2">
        <v>0</v>
      </c>
      <c r="F69" s="2">
        <v>2</v>
      </c>
      <c r="G69" s="2">
        <v>4.3127766449675988</v>
      </c>
      <c r="H69" s="10">
        <f>B69/$B$15</f>
        <v>3.5012526498198028E-3</v>
      </c>
    </row>
    <row r="70" spans="1:8" x14ac:dyDescent="0.2">
      <c r="A70" s="14" t="s">
        <v>80</v>
      </c>
      <c r="B70" s="2">
        <v>129.28185483234873</v>
      </c>
      <c r="C70" s="2">
        <v>9.8184916193183085</v>
      </c>
      <c r="D70" s="2">
        <v>1</v>
      </c>
      <c r="E70" s="2">
        <v>0</v>
      </c>
      <c r="F70" s="2">
        <v>1</v>
      </c>
      <c r="G70" s="2">
        <v>8.8184916193183085</v>
      </c>
      <c r="H70" s="10">
        <f>B70/$B$16</f>
        <v>3.7183081144798154E-3</v>
      </c>
    </row>
    <row r="71" spans="1:8" x14ac:dyDescent="0.2">
      <c r="A71" s="15" t="s">
        <v>74</v>
      </c>
      <c r="B71" s="7">
        <v>134</v>
      </c>
      <c r="C71" s="7">
        <f>B71-B70</f>
        <v>4.7181451676512722</v>
      </c>
      <c r="D71" s="7">
        <v>2</v>
      </c>
      <c r="E71" s="7">
        <v>0</v>
      </c>
      <c r="F71" s="7">
        <f>D71-E71</f>
        <v>2</v>
      </c>
      <c r="G71" s="7">
        <f>C71-F71</f>
        <v>2.7181451676512722</v>
      </c>
      <c r="H71" s="16">
        <f>B71/$B$17</f>
        <v>3.8176638176638175E-3</v>
      </c>
    </row>
    <row r="72" spans="1:8" x14ac:dyDescent="0.2">
      <c r="A72" s="12" t="s">
        <v>85</v>
      </c>
      <c r="H72" s="10"/>
    </row>
    <row r="73" spans="1:8" x14ac:dyDescent="0.2">
      <c r="A73" s="9" t="s">
        <v>90</v>
      </c>
      <c r="B73" s="2">
        <v>21</v>
      </c>
      <c r="H73" s="10">
        <f>B73/$B$6</f>
        <v>6.9909118146409667E-4</v>
      </c>
    </row>
    <row r="74" spans="1:8" x14ac:dyDescent="0.2">
      <c r="A74" s="14" t="s">
        <v>81</v>
      </c>
      <c r="B74" s="2">
        <v>22.495021649207718</v>
      </c>
      <c r="C74" s="2">
        <f>B74-B73</f>
        <v>1.4950216492077182</v>
      </c>
      <c r="D74" s="2">
        <v>0</v>
      </c>
      <c r="E74" s="2">
        <v>0</v>
      </c>
      <c r="F74" s="2">
        <f>D74-E74</f>
        <v>0</v>
      </c>
      <c r="G74" s="2">
        <f>C74-F74</f>
        <v>1.4950216492077182</v>
      </c>
      <c r="H74" s="10">
        <f>B74/$B$7</f>
        <v>7.3846174411423154E-4</v>
      </c>
    </row>
    <row r="75" spans="1:8" x14ac:dyDescent="0.2">
      <c r="A75" s="14" t="s">
        <v>82</v>
      </c>
      <c r="B75" s="2">
        <v>28.245788015598514</v>
      </c>
      <c r="C75" s="2">
        <v>5.7676621695792711</v>
      </c>
      <c r="D75" s="2">
        <v>1</v>
      </c>
      <c r="E75" s="2">
        <v>0</v>
      </c>
      <c r="F75" s="2">
        <v>1</v>
      </c>
      <c r="G75" s="2">
        <v>4.7676621695792711</v>
      </c>
      <c r="H75" s="10">
        <f>B75/$B$8</f>
        <v>8.9269580656738134E-4</v>
      </c>
    </row>
    <row r="76" spans="1:8" x14ac:dyDescent="0.2">
      <c r="A76" s="14" t="s">
        <v>83</v>
      </c>
      <c r="B76" s="2">
        <v>33.524901101331629</v>
      </c>
      <c r="C76" s="2">
        <v>5.2960849655187587</v>
      </c>
      <c r="D76" s="2">
        <v>0</v>
      </c>
      <c r="E76" s="2">
        <v>0</v>
      </c>
      <c r="F76" s="2">
        <v>0</v>
      </c>
      <c r="G76" s="2">
        <v>5.2960849655187587</v>
      </c>
      <c r="H76" s="10">
        <f>B76/$B$9</f>
        <v>1.0419225851980244E-3</v>
      </c>
    </row>
    <row r="77" spans="1:8" x14ac:dyDescent="0.2">
      <c r="A77" s="14" t="s">
        <v>84</v>
      </c>
      <c r="B77" s="2">
        <v>39.02840966729724</v>
      </c>
      <c r="C77" s="2">
        <v>5.4820615700132649</v>
      </c>
      <c r="D77" s="2">
        <v>0</v>
      </c>
      <c r="E77" s="2">
        <v>0</v>
      </c>
      <c r="F77" s="2">
        <v>0</v>
      </c>
      <c r="G77" s="2">
        <v>5.4820615700132649</v>
      </c>
      <c r="H77" s="10">
        <f>B77/$B$10</f>
        <v>1.1863820308021169E-3</v>
      </c>
    </row>
    <row r="78" spans="1:8" x14ac:dyDescent="0.2">
      <c r="A78" s="14" t="s">
        <v>75</v>
      </c>
      <c r="B78" s="2">
        <v>44.022516535849498</v>
      </c>
      <c r="C78" s="2">
        <v>5.0011581144906643</v>
      </c>
      <c r="D78" s="2">
        <v>0</v>
      </c>
      <c r="E78" s="2">
        <v>0</v>
      </c>
      <c r="F78" s="2">
        <v>0</v>
      </c>
      <c r="G78" s="2">
        <v>5.0011581144906643</v>
      </c>
      <c r="H78" s="10">
        <f>B78/$B$11</f>
        <v>1.3262990038518168E-3</v>
      </c>
    </row>
    <row r="79" spans="1:8" x14ac:dyDescent="0.2">
      <c r="A79" s="14" t="s">
        <v>76</v>
      </c>
      <c r="B79" s="2">
        <v>48.819630954181939</v>
      </c>
      <c r="C79" s="2">
        <v>4.7938134485136672</v>
      </c>
      <c r="D79" s="2">
        <v>0</v>
      </c>
      <c r="E79" s="2">
        <v>0</v>
      </c>
      <c r="F79" s="2">
        <v>0</v>
      </c>
      <c r="G79" s="2">
        <v>4.7938134485136672</v>
      </c>
      <c r="H79" s="10">
        <f>B79/$B$12</f>
        <v>1.4618844424070052E-3</v>
      </c>
    </row>
    <row r="80" spans="1:8" x14ac:dyDescent="0.2">
      <c r="A80" s="14" t="s">
        <v>77</v>
      </c>
      <c r="B80" s="2">
        <v>53.873891141642709</v>
      </c>
      <c r="C80" s="2">
        <v>5.0278307281701871</v>
      </c>
      <c r="D80" s="2">
        <v>0</v>
      </c>
      <c r="E80" s="2">
        <v>0</v>
      </c>
      <c r="F80" s="2">
        <v>0</v>
      </c>
      <c r="G80" s="2">
        <v>5.0278307281701871</v>
      </c>
      <c r="H80" s="10">
        <f>B80/$B$13</f>
        <v>1.5933364232119576E-3</v>
      </c>
    </row>
    <row r="81" spans="1:11" x14ac:dyDescent="0.2">
      <c r="A81" s="14" t="s">
        <v>78</v>
      </c>
      <c r="B81" s="2">
        <v>59.346647953859858</v>
      </c>
      <c r="C81" s="2">
        <v>5.5142477839493367</v>
      </c>
      <c r="D81" s="2">
        <v>0</v>
      </c>
      <c r="E81" s="2">
        <v>0</v>
      </c>
      <c r="F81" s="2">
        <v>0</v>
      </c>
      <c r="G81" s="2">
        <v>5.5142477839493367</v>
      </c>
      <c r="H81" s="10">
        <f>B81/$B$14</f>
        <v>1.7208411272032903E-3</v>
      </c>
    </row>
    <row r="82" spans="1:11" x14ac:dyDescent="0.2">
      <c r="A82" s="14" t="s">
        <v>79</v>
      </c>
      <c r="B82" s="2">
        <v>62.896274681607252</v>
      </c>
      <c r="C82" s="2">
        <v>3.5309449405324074</v>
      </c>
      <c r="D82" s="2">
        <v>1</v>
      </c>
      <c r="E82" s="2">
        <v>0</v>
      </c>
      <c r="F82" s="2">
        <v>1</v>
      </c>
      <c r="G82" s="2">
        <v>2.5309449405324074</v>
      </c>
      <c r="H82" s="10">
        <f>B82/$B$15</f>
        <v>1.8445737193268593E-3</v>
      </c>
    </row>
    <row r="83" spans="1:11" x14ac:dyDescent="0.2">
      <c r="A83" s="14" t="s">
        <v>80</v>
      </c>
      <c r="B83" s="2">
        <v>68.31062479527337</v>
      </c>
      <c r="C83" s="2">
        <v>5.3733316823507167</v>
      </c>
      <c r="D83" s="2">
        <v>1</v>
      </c>
      <c r="E83" s="2">
        <v>0</v>
      </c>
      <c r="F83" s="2">
        <v>1</v>
      </c>
      <c r="G83" s="2">
        <v>4.3733316823507167</v>
      </c>
      <c r="H83" s="10">
        <f>B83/$B$16</f>
        <v>1.9646991514070968E-3</v>
      </c>
    </row>
    <row r="84" spans="1:11" x14ac:dyDescent="0.2">
      <c r="A84" s="15" t="s">
        <v>74</v>
      </c>
      <c r="B84" s="7">
        <v>71</v>
      </c>
      <c r="C84" s="7">
        <f>B84-B83</f>
        <v>2.6893752047266304</v>
      </c>
      <c r="D84" s="7">
        <v>0</v>
      </c>
      <c r="E84" s="7">
        <v>0</v>
      </c>
      <c r="F84" s="7">
        <f>D84-E84</f>
        <v>0</v>
      </c>
      <c r="G84" s="7">
        <f>C84-F84</f>
        <v>2.6893752047266304</v>
      </c>
      <c r="H84" s="16">
        <f>B84/$B$17</f>
        <v>2.0227920227920229E-3</v>
      </c>
    </row>
    <row r="85" spans="1:11" x14ac:dyDescent="0.2">
      <c r="A85" s="12" t="s">
        <v>94</v>
      </c>
      <c r="H85" s="10"/>
    </row>
    <row r="86" spans="1:11" x14ac:dyDescent="0.2">
      <c r="A86" s="13" t="s">
        <v>73</v>
      </c>
      <c r="B86" s="2">
        <v>25156</v>
      </c>
      <c r="H86" s="10">
        <f>B86/$B$6</f>
        <v>0.83744465528146739</v>
      </c>
      <c r="K86" s="38"/>
    </row>
    <row r="87" spans="1:11" x14ac:dyDescent="0.2">
      <c r="A87" s="14" t="s">
        <v>81</v>
      </c>
      <c r="B87" s="2">
        <v>25503.212496079257</v>
      </c>
      <c r="C87" s="2">
        <f>B87-B86</f>
        <v>347.21249607925711</v>
      </c>
      <c r="D87" s="2">
        <v>78</v>
      </c>
      <c r="E87" s="2">
        <v>57</v>
      </c>
      <c r="F87" s="2">
        <f>D87-E87</f>
        <v>21</v>
      </c>
      <c r="G87" s="2">
        <f>C87-F87</f>
        <v>326.21249607925711</v>
      </c>
      <c r="H87" s="10">
        <f>B87/$B$7</f>
        <v>0.8372139877906658</v>
      </c>
    </row>
    <row r="88" spans="1:11" x14ac:dyDescent="0.2">
      <c r="A88" s="14" t="s">
        <v>82</v>
      </c>
      <c r="B88" s="2">
        <v>26461.695739399223</v>
      </c>
      <c r="C88" s="2">
        <v>976.05660431066281</v>
      </c>
      <c r="D88" s="2">
        <v>268</v>
      </c>
      <c r="E88" s="2">
        <v>262</v>
      </c>
      <c r="F88" s="2">
        <v>6</v>
      </c>
      <c r="G88" s="2">
        <v>970.05660431066281</v>
      </c>
      <c r="H88" s="10">
        <f>B88/$B$8</f>
        <v>0.83631034857935027</v>
      </c>
    </row>
    <row r="89" spans="1:11" x14ac:dyDescent="0.2">
      <c r="A89" s="14" t="s">
        <v>83</v>
      </c>
      <c r="B89" s="2">
        <v>26880.990230715433</v>
      </c>
      <c r="C89" s="2">
        <v>431.81816329390131</v>
      </c>
      <c r="D89" s="2">
        <v>255</v>
      </c>
      <c r="E89" s="2">
        <v>306</v>
      </c>
      <c r="F89" s="2">
        <v>-51</v>
      </c>
      <c r="G89" s="2">
        <v>482.81816329390131</v>
      </c>
      <c r="H89" s="10">
        <f>B89/$B$9</f>
        <v>0.83543604645435843</v>
      </c>
    </row>
    <row r="90" spans="1:11" x14ac:dyDescent="0.2">
      <c r="A90" s="14" t="s">
        <v>84</v>
      </c>
      <c r="B90" s="2">
        <v>27455.496557299644</v>
      </c>
      <c r="C90" s="2">
        <v>556.95963049602506</v>
      </c>
      <c r="D90" s="2">
        <v>264</v>
      </c>
      <c r="E90" s="2">
        <v>319</v>
      </c>
      <c r="F90" s="2">
        <v>-55</v>
      </c>
      <c r="G90" s="2">
        <v>611.95963049602506</v>
      </c>
      <c r="H90" s="10">
        <f>B90/$B$10</f>
        <v>0.83458967557222985</v>
      </c>
    </row>
    <row r="91" spans="1:11" x14ac:dyDescent="0.2">
      <c r="A91" s="14" t="s">
        <v>75</v>
      </c>
      <c r="B91" s="2">
        <v>27674.491134916218</v>
      </c>
      <c r="C91" s="2">
        <v>223.16096793787074</v>
      </c>
      <c r="D91" s="2">
        <v>246</v>
      </c>
      <c r="E91" s="2">
        <v>311</v>
      </c>
      <c r="F91" s="2">
        <v>-65</v>
      </c>
      <c r="G91" s="2">
        <v>288.16096793787074</v>
      </c>
      <c r="H91" s="10">
        <f>B91/$B$11</f>
        <v>0.83376991850193494</v>
      </c>
    </row>
    <row r="92" spans="1:11" x14ac:dyDescent="0.2">
      <c r="A92" s="14" t="s">
        <v>76</v>
      </c>
      <c r="B92" s="2">
        <v>27817.218137669177</v>
      </c>
      <c r="C92" s="2">
        <v>140.2217211018542</v>
      </c>
      <c r="D92" s="2">
        <v>232</v>
      </c>
      <c r="E92" s="2">
        <v>338</v>
      </c>
      <c r="F92" s="2">
        <v>-106</v>
      </c>
      <c r="G92" s="2">
        <v>246.2217211018542</v>
      </c>
      <c r="H92" s="10">
        <f>B92/$B$12</f>
        <v>0.83297553938221824</v>
      </c>
    </row>
    <row r="93" spans="1:11" x14ac:dyDescent="0.2">
      <c r="A93" s="14" t="s">
        <v>77</v>
      </c>
      <c r="B93" s="2">
        <v>28138.52823095327</v>
      </c>
      <c r="C93" s="2">
        <v>307.15875105472878</v>
      </c>
      <c r="D93" s="2">
        <v>234</v>
      </c>
      <c r="E93" s="2">
        <v>334</v>
      </c>
      <c r="F93" s="2">
        <v>-100</v>
      </c>
      <c r="G93" s="2">
        <v>407.15875105472878</v>
      </c>
      <c r="H93" s="10">
        <f>B93/$B$13</f>
        <v>0.83220537770475778</v>
      </c>
    </row>
    <row r="94" spans="1:11" x14ac:dyDescent="0.2">
      <c r="A94" s="14" t="s">
        <v>78</v>
      </c>
      <c r="B94" s="2">
        <v>28674.503863224661</v>
      </c>
      <c r="C94" s="2">
        <v>556.77105525839215</v>
      </c>
      <c r="D94" s="2">
        <v>239</v>
      </c>
      <c r="E94" s="2">
        <v>335</v>
      </c>
      <c r="F94" s="2">
        <v>-96</v>
      </c>
      <c r="G94" s="2">
        <v>652.77105525839215</v>
      </c>
      <c r="H94" s="10">
        <f>B94/$B$14</f>
        <v>0.83145834265736851</v>
      </c>
    </row>
    <row r="95" spans="1:11" x14ac:dyDescent="0.2">
      <c r="A95" s="14" t="s">
        <v>79</v>
      </c>
      <c r="B95" s="2">
        <v>28326.347744935749</v>
      </c>
      <c r="C95" s="2">
        <v>-357.30360992752321</v>
      </c>
      <c r="D95" s="2">
        <v>226</v>
      </c>
      <c r="E95" s="2">
        <v>347</v>
      </c>
      <c r="F95" s="2">
        <v>-121</v>
      </c>
      <c r="G95" s="2">
        <v>-236.30360992752321</v>
      </c>
      <c r="H95" s="10">
        <f>B95/$B$15</f>
        <v>0.83073340796925765</v>
      </c>
    </row>
    <row r="96" spans="1:11" x14ac:dyDescent="0.2">
      <c r="A96" s="14" t="s">
        <v>80</v>
      </c>
      <c r="B96" s="2">
        <v>28859.299412983954</v>
      </c>
      <c r="C96" s="2">
        <v>515.51963869532483</v>
      </c>
      <c r="D96" s="2">
        <v>221</v>
      </c>
      <c r="E96" s="2">
        <v>312</v>
      </c>
      <c r="F96" s="2">
        <v>-91</v>
      </c>
      <c r="G96" s="2">
        <v>606.51963869532483</v>
      </c>
      <c r="H96" s="10">
        <f>B96/$B$16</f>
        <v>0.83002960720710828</v>
      </c>
    </row>
    <row r="97" spans="1:11" x14ac:dyDescent="0.2">
      <c r="A97" s="15" t="s">
        <v>74</v>
      </c>
      <c r="B97" s="7">
        <v>29122</v>
      </c>
      <c r="C97" s="7">
        <f>B97-B96</f>
        <v>262.70058701604648</v>
      </c>
      <c r="D97" s="7">
        <v>182</v>
      </c>
      <c r="E97" s="7">
        <v>282</v>
      </c>
      <c r="F97" s="7">
        <f>D97-E97</f>
        <v>-100</v>
      </c>
      <c r="G97" s="7">
        <f>C97-F97</f>
        <v>362.70058701604648</v>
      </c>
      <c r="H97" s="16">
        <f>B97/$B$17</f>
        <v>0.82968660968660968</v>
      </c>
      <c r="J97" s="38"/>
      <c r="K97" s="38"/>
    </row>
    <row r="98" spans="1:11" x14ac:dyDescent="0.2">
      <c r="A98" s="12" t="s">
        <v>95</v>
      </c>
      <c r="H98" s="10"/>
      <c r="J98" s="38"/>
    </row>
    <row r="99" spans="1:11" x14ac:dyDescent="0.2">
      <c r="A99" s="17" t="s">
        <v>96</v>
      </c>
      <c r="B99" s="2">
        <v>1701</v>
      </c>
      <c r="H99" s="10">
        <f>B99/$B$6</f>
        <v>5.6626385698591832E-2</v>
      </c>
    </row>
    <row r="100" spans="1:11" x14ac:dyDescent="0.2">
      <c r="A100" s="14" t="s">
        <v>81</v>
      </c>
      <c r="B100" s="2">
        <v>1711.6225855056502</v>
      </c>
      <c r="C100" s="2">
        <f>B100-B99</f>
        <v>10.62258550565025</v>
      </c>
      <c r="D100" s="2">
        <v>0</v>
      </c>
      <c r="E100" s="2">
        <v>0</v>
      </c>
      <c r="F100" s="2">
        <f>D100-E100</f>
        <v>0</v>
      </c>
      <c r="G100" s="2">
        <f>C100-F100</f>
        <v>10.62258550565025</v>
      </c>
      <c r="H100" s="10">
        <f>B100/$B$7</f>
        <v>5.6188778987120033E-2</v>
      </c>
    </row>
    <row r="101" spans="1:11" x14ac:dyDescent="0.2">
      <c r="A101" s="14" t="s">
        <v>82</v>
      </c>
      <c r="B101" s="2">
        <v>1723.6262620548318</v>
      </c>
      <c r="C101" s="2">
        <v>13.168212000958192</v>
      </c>
      <c r="D101" s="2">
        <v>0</v>
      </c>
      <c r="E101" s="2">
        <v>0</v>
      </c>
      <c r="F101" s="2">
        <v>0</v>
      </c>
      <c r="G101" s="2">
        <v>13.168212000958192</v>
      </c>
      <c r="H101" s="10">
        <f>B101/$B$8</f>
        <v>5.4474455992377983E-2</v>
      </c>
    </row>
    <row r="102" spans="1:11" x14ac:dyDescent="0.2">
      <c r="A102" s="14" t="s">
        <v>83</v>
      </c>
      <c r="B102" s="2">
        <v>1699.4008373895315</v>
      </c>
      <c r="C102" s="2">
        <v>-23.44811582538091</v>
      </c>
      <c r="D102" s="2">
        <v>0</v>
      </c>
      <c r="E102" s="2">
        <v>1</v>
      </c>
      <c r="F102" s="2">
        <v>-1</v>
      </c>
      <c r="G102" s="2">
        <v>-22.44811582538091</v>
      </c>
      <c r="H102" s="10">
        <f>B102/$B$9</f>
        <v>5.2815789327123684E-2</v>
      </c>
    </row>
    <row r="103" spans="1:11" x14ac:dyDescent="0.2">
      <c r="A103" s="14" t="s">
        <v>84</v>
      </c>
      <c r="B103" s="2">
        <v>1684.6590518499738</v>
      </c>
      <c r="C103" s="2">
        <v>-15.855734147646899</v>
      </c>
      <c r="D103" s="2">
        <v>1</v>
      </c>
      <c r="E103" s="2">
        <v>0</v>
      </c>
      <c r="F103" s="2">
        <v>1</v>
      </c>
      <c r="G103" s="2">
        <v>-16.855734147646899</v>
      </c>
      <c r="H103" s="10">
        <f>B103/$B$10</f>
        <v>5.1210111920539071E-2</v>
      </c>
    </row>
    <row r="104" spans="1:11" x14ac:dyDescent="0.2">
      <c r="A104" s="14" t="s">
        <v>75</v>
      </c>
      <c r="B104" s="2">
        <v>1648.146251742616</v>
      </c>
      <c r="C104" s="2">
        <v>-36.26919104766489</v>
      </c>
      <c r="D104" s="2">
        <v>0</v>
      </c>
      <c r="E104" s="2">
        <v>0</v>
      </c>
      <c r="F104" s="2">
        <v>0</v>
      </c>
      <c r="G104" s="2">
        <v>-36.26919104766489</v>
      </c>
      <c r="H104" s="10">
        <f>B104/$B$11</f>
        <v>4.965492443186962E-2</v>
      </c>
    </row>
    <row r="105" spans="1:11" x14ac:dyDescent="0.2">
      <c r="A105" s="14" t="s">
        <v>76</v>
      </c>
      <c r="B105" s="2">
        <v>1607.8985283733023</v>
      </c>
      <c r="C105" s="2">
        <v>-40.404223353423504</v>
      </c>
      <c r="D105" s="2">
        <v>2</v>
      </c>
      <c r="E105" s="2">
        <v>2</v>
      </c>
      <c r="F105" s="2">
        <v>0</v>
      </c>
      <c r="G105" s="2">
        <v>-40.404223353423504</v>
      </c>
      <c r="H105" s="10">
        <f>B105/$B$12</f>
        <v>4.8147882269001414E-2</v>
      </c>
    </row>
    <row r="106" spans="1:11" x14ac:dyDescent="0.2">
      <c r="A106" s="14" t="s">
        <v>77</v>
      </c>
      <c r="B106" s="2">
        <v>1578.5735336526479</v>
      </c>
      <c r="C106" s="2">
        <v>-30.125975537530621</v>
      </c>
      <c r="D106" s="2">
        <v>1</v>
      </c>
      <c r="E106" s="2">
        <v>1</v>
      </c>
      <c r="F106" s="2">
        <v>0</v>
      </c>
      <c r="G106" s="2">
        <v>-30.125975537530621</v>
      </c>
      <c r="H106" s="10">
        <f>B106/$B$13</f>
        <v>4.6686783794293384E-2</v>
      </c>
    </row>
    <row r="107" spans="1:11" x14ac:dyDescent="0.2">
      <c r="A107" s="14" t="s">
        <v>78</v>
      </c>
      <c r="B107" s="2">
        <v>1561.2113016798287</v>
      </c>
      <c r="C107" s="2">
        <v>-16.213486292580455</v>
      </c>
      <c r="D107" s="2">
        <v>1</v>
      </c>
      <c r="E107" s="2">
        <v>2</v>
      </c>
      <c r="F107" s="2">
        <v>-1</v>
      </c>
      <c r="G107" s="2">
        <v>-15.213486292580455</v>
      </c>
      <c r="H107" s="10">
        <f>B107/$B$14</f>
        <v>4.5269559592885117E-2</v>
      </c>
    </row>
    <row r="108" spans="1:11" x14ac:dyDescent="0.2">
      <c r="A108" s="14" t="s">
        <v>79</v>
      </c>
      <c r="B108" s="2">
        <v>1496.706569321839</v>
      </c>
      <c r="C108" s="2">
        <v>-65.005448107310258</v>
      </c>
      <c r="D108" s="2">
        <v>2</v>
      </c>
      <c r="E108" s="2">
        <v>1</v>
      </c>
      <c r="F108" s="2">
        <v>1</v>
      </c>
      <c r="G108" s="2">
        <v>-66.005448107310258</v>
      </c>
      <c r="H108" s="10">
        <f>B108/$B$15</f>
        <v>4.3894262693467037E-2</v>
      </c>
    </row>
    <row r="109" spans="1:11" x14ac:dyDescent="0.2">
      <c r="A109" s="14" t="s">
        <v>80</v>
      </c>
      <c r="B109" s="2">
        <v>1479.7359447736565</v>
      </c>
      <c r="C109" s="2">
        <v>-17.867035206812034</v>
      </c>
      <c r="D109" s="2">
        <v>2</v>
      </c>
      <c r="E109" s="2">
        <v>2</v>
      </c>
      <c r="F109" s="2">
        <v>0</v>
      </c>
      <c r="G109" s="2">
        <v>-17.867035206812034</v>
      </c>
      <c r="H109" s="10">
        <f>B109/$B$16</f>
        <v>4.2559059644328455E-2</v>
      </c>
    </row>
    <row r="110" spans="1:11" x14ac:dyDescent="0.2">
      <c r="A110" s="15" t="s">
        <v>74</v>
      </c>
      <c r="B110" s="7">
        <v>1455</v>
      </c>
      <c r="C110" s="7">
        <f>B110-B109</f>
        <v>-24.735944773656456</v>
      </c>
      <c r="D110" s="7">
        <v>2</v>
      </c>
      <c r="E110" s="7">
        <v>1</v>
      </c>
      <c r="F110" s="7">
        <f>D110-E110</f>
        <v>1</v>
      </c>
      <c r="G110" s="7">
        <f>C110-F110</f>
        <v>-25.735944773656456</v>
      </c>
      <c r="H110" s="16">
        <f>B110/$B$17</f>
        <v>4.1452991452991451E-2</v>
      </c>
      <c r="I110" s="38"/>
      <c r="K110" s="38"/>
    </row>
    <row r="111" spans="1:11" x14ac:dyDescent="0.2">
      <c r="A111" s="23"/>
      <c r="B111" s="24"/>
      <c r="C111" s="24"/>
      <c r="D111" s="24"/>
      <c r="E111" s="24"/>
      <c r="F111" s="24"/>
      <c r="G111" s="24"/>
      <c r="H111" s="22"/>
    </row>
    <row r="112" spans="1:11" x14ac:dyDescent="0.2">
      <c r="A112" s="1"/>
    </row>
    <row r="113" spans="1:11" x14ac:dyDescent="0.2">
      <c r="A113" s="12" t="s">
        <v>98</v>
      </c>
      <c r="H113" s="10"/>
    </row>
    <row r="114" spans="1:11" x14ac:dyDescent="0.2">
      <c r="A114" s="9" t="s">
        <v>97</v>
      </c>
      <c r="B114" s="2">
        <v>461</v>
      </c>
      <c r="H114" s="10">
        <f>B114/$B$6</f>
        <v>1.5346715935949932E-2</v>
      </c>
    </row>
    <row r="115" spans="1:11" x14ac:dyDescent="0.2">
      <c r="A115" s="14" t="s">
        <v>81</v>
      </c>
      <c r="B115" s="2">
        <v>476.50106258371414</v>
      </c>
      <c r="C115" s="2">
        <f>B115-B114</f>
        <v>15.501062583714145</v>
      </c>
      <c r="D115" s="2">
        <v>1</v>
      </c>
      <c r="E115" s="2">
        <v>0</v>
      </c>
      <c r="F115" s="2">
        <f>D115-E115</f>
        <v>1</v>
      </c>
      <c r="G115" s="2">
        <f>C115-F115</f>
        <v>14.501062583714145</v>
      </c>
      <c r="H115" s="10">
        <f>B115/$B$7</f>
        <v>1.5642474643283902E-2</v>
      </c>
    </row>
    <row r="116" spans="1:11" x14ac:dyDescent="0.2">
      <c r="A116" s="14" t="s">
        <v>82</v>
      </c>
      <c r="B116" s="2">
        <v>531.60387412372529</v>
      </c>
      <c r="C116" s="2">
        <v>55.441731212251852</v>
      </c>
      <c r="D116" s="2">
        <v>4</v>
      </c>
      <c r="E116" s="2">
        <v>3</v>
      </c>
      <c r="F116" s="2">
        <v>1</v>
      </c>
      <c r="G116" s="2">
        <v>54.441731212251852</v>
      </c>
      <c r="H116" s="10">
        <f>B116/$B$8</f>
        <v>1.6801108502377461E-2</v>
      </c>
    </row>
    <row r="117" spans="1:11" x14ac:dyDescent="0.2">
      <c r="A117" s="14" t="s">
        <v>83</v>
      </c>
      <c r="B117" s="2">
        <v>576.66235030591122</v>
      </c>
      <c r="C117" s="2">
        <v>45.337397247662921</v>
      </c>
      <c r="D117" s="2">
        <v>6</v>
      </c>
      <c r="E117" s="2">
        <v>3</v>
      </c>
      <c r="F117" s="2">
        <v>3</v>
      </c>
      <c r="G117" s="2">
        <v>42.337397247662921</v>
      </c>
      <c r="H117" s="10">
        <f>B117/$B$9</f>
        <v>1.7922126749935086E-2</v>
      </c>
    </row>
    <row r="118" spans="1:11" x14ac:dyDescent="0.2">
      <c r="A118" s="14" t="s">
        <v>84</v>
      </c>
      <c r="B118" s="2">
        <v>625.28419880540218</v>
      </c>
      <c r="C118" s="2">
        <v>48.24873945331035</v>
      </c>
      <c r="D118" s="2">
        <v>2</v>
      </c>
      <c r="E118" s="2">
        <v>6</v>
      </c>
      <c r="F118" s="2">
        <v>-4</v>
      </c>
      <c r="G118" s="2">
        <v>52.24873945331035</v>
      </c>
      <c r="H118" s="10">
        <f>B118/$B$10</f>
        <v>1.9007331939246808E-2</v>
      </c>
    </row>
    <row r="119" spans="1:11" x14ac:dyDescent="0.2">
      <c r="A119" s="14" t="s">
        <v>75</v>
      </c>
      <c r="B119" s="2">
        <v>665.77885300530409</v>
      </c>
      <c r="C119" s="2">
        <v>40.59809951018326</v>
      </c>
      <c r="D119" s="2">
        <v>3</v>
      </c>
      <c r="E119" s="2">
        <v>3</v>
      </c>
      <c r="F119" s="2">
        <v>0</v>
      </c>
      <c r="G119" s="2">
        <v>40.59809951018326</v>
      </c>
      <c r="H119" s="10">
        <f>B119/$B$11</f>
        <v>2.0058413262391668E-2</v>
      </c>
    </row>
    <row r="120" spans="1:11" x14ac:dyDescent="0.2">
      <c r="A120" s="14" t="s">
        <v>76</v>
      </c>
      <c r="B120" s="2">
        <v>703.86492303823127</v>
      </c>
      <c r="C120" s="2">
        <v>38.030987503447136</v>
      </c>
      <c r="D120" s="2">
        <v>4</v>
      </c>
      <c r="E120" s="2">
        <v>3</v>
      </c>
      <c r="F120" s="2">
        <v>1</v>
      </c>
      <c r="G120" s="2">
        <v>37.030987503447136</v>
      </c>
      <c r="H120" s="10">
        <f>B120/$B$12</f>
        <v>2.1076955323797913E-2</v>
      </c>
    </row>
    <row r="121" spans="1:11" x14ac:dyDescent="0.2">
      <c r="A121" s="14" t="s">
        <v>77</v>
      </c>
      <c r="B121" s="2">
        <v>746.04305191835078</v>
      </c>
      <c r="C121" s="2">
        <v>41.807970750163804</v>
      </c>
      <c r="D121" s="2">
        <v>8</v>
      </c>
      <c r="E121" s="2">
        <v>4</v>
      </c>
      <c r="F121" s="2">
        <v>4</v>
      </c>
      <c r="G121" s="2">
        <v>37.807970750163804</v>
      </c>
      <c r="H121" s="10">
        <f>B121/$B$13</f>
        <v>2.206444611139095E-2</v>
      </c>
    </row>
    <row r="122" spans="1:11" x14ac:dyDescent="0.2">
      <c r="A122" s="14" t="s">
        <v>78</v>
      </c>
      <c r="B122" s="2">
        <v>793.96951691808306</v>
      </c>
      <c r="C122" s="2">
        <v>48.490528048314445</v>
      </c>
      <c r="D122" s="2">
        <v>7</v>
      </c>
      <c r="E122" s="2">
        <v>2</v>
      </c>
      <c r="F122" s="2">
        <v>5</v>
      </c>
      <c r="G122" s="2">
        <v>43.490528048314445</v>
      </c>
      <c r="H122" s="10">
        <f>B122/$B$14</f>
        <v>2.3022284249661705E-2</v>
      </c>
    </row>
    <row r="123" spans="1:11" x14ac:dyDescent="0.2">
      <c r="A123" s="14" t="s">
        <v>79</v>
      </c>
      <c r="B123" s="2">
        <v>816.70798569597173</v>
      </c>
      <c r="C123" s="2">
        <v>22.487082653861194</v>
      </c>
      <c r="D123" s="2">
        <v>4</v>
      </c>
      <c r="E123" s="2">
        <v>2</v>
      </c>
      <c r="F123" s="2">
        <v>2</v>
      </c>
      <c r="G123" s="2">
        <v>20.487082653861194</v>
      </c>
      <c r="H123" s="10">
        <f>B123/$B$15</f>
        <v>2.3951785609008496E-2</v>
      </c>
    </row>
    <row r="124" spans="1:11" x14ac:dyDescent="0.2">
      <c r="A124" s="14" t="s">
        <v>80</v>
      </c>
      <c r="B124" s="2">
        <v>864.15530905937283</v>
      </c>
      <c r="C124" s="2">
        <v>46.9271901947792</v>
      </c>
      <c r="D124" s="2">
        <v>5</v>
      </c>
      <c r="E124" s="2">
        <v>2</v>
      </c>
      <c r="F124" s="2">
        <v>3</v>
      </c>
      <c r="G124" s="2">
        <v>43.9271901947792</v>
      </c>
      <c r="H124" s="10">
        <f>B124/$B$16</f>
        <v>2.4854189337035079E-2</v>
      </c>
    </row>
    <row r="125" spans="1:11" x14ac:dyDescent="0.2">
      <c r="A125" s="15" t="s">
        <v>74</v>
      </c>
      <c r="B125" s="7">
        <v>901</v>
      </c>
      <c r="C125" s="7">
        <f>B125-B124</f>
        <v>36.844690940627174</v>
      </c>
      <c r="D125" s="7">
        <v>5</v>
      </c>
      <c r="E125" s="7">
        <v>2</v>
      </c>
      <c r="F125" s="7">
        <f>D125-E125</f>
        <v>3</v>
      </c>
      <c r="G125" s="7">
        <f>C125-F125</f>
        <v>33.844690940627174</v>
      </c>
      <c r="H125" s="16">
        <f>B125/$B$17</f>
        <v>2.5669515669515669E-2</v>
      </c>
      <c r="J125" s="38"/>
      <c r="K125" s="38"/>
    </row>
    <row r="126" spans="1:11" x14ac:dyDescent="0.2">
      <c r="A126" s="12" t="s">
        <v>99</v>
      </c>
      <c r="H126" s="10"/>
    </row>
    <row r="127" spans="1:11" x14ac:dyDescent="0.2">
      <c r="A127" s="9" t="s">
        <v>100</v>
      </c>
      <c r="B127" s="2">
        <v>201</v>
      </c>
      <c r="H127" s="10">
        <f>B127/$B$6</f>
        <v>6.691301308299211E-3</v>
      </c>
      <c r="I127" s="38"/>
    </row>
    <row r="128" spans="1:11" x14ac:dyDescent="0.2">
      <c r="A128" s="14" t="s">
        <v>81</v>
      </c>
      <c r="B128" s="2">
        <v>210.93570818007345</v>
      </c>
      <c r="C128" s="2">
        <f>B128-B127</f>
        <v>9.9357081800734477</v>
      </c>
      <c r="D128" s="2">
        <v>1</v>
      </c>
      <c r="E128" s="2">
        <v>1</v>
      </c>
      <c r="F128" s="2">
        <f>D128-E128</f>
        <v>0</v>
      </c>
      <c r="G128" s="2">
        <f>C128-F128</f>
        <v>9.9357081800734477</v>
      </c>
      <c r="H128" s="10">
        <f>B128/$B$7</f>
        <v>6.9245521692624734E-3</v>
      </c>
    </row>
    <row r="129" spans="1:12" x14ac:dyDescent="0.2">
      <c r="A129" s="14" t="s">
        <v>82</v>
      </c>
      <c r="B129" s="2">
        <v>248.01202130738929</v>
      </c>
      <c r="C129" s="2">
        <v>37.229952558876732</v>
      </c>
      <c r="D129" s="2">
        <v>2</v>
      </c>
      <c r="E129" s="2">
        <v>0</v>
      </c>
      <c r="F129" s="2">
        <v>2</v>
      </c>
      <c r="G129" s="2">
        <v>35.229952558876732</v>
      </c>
      <c r="H129" s="10">
        <f>B129/$B$8</f>
        <v>7.8383117255266671E-3</v>
      </c>
    </row>
    <row r="130" spans="1:12" x14ac:dyDescent="0.2">
      <c r="A130" s="14" t="s">
        <v>83</v>
      </c>
      <c r="B130" s="2">
        <v>280.65212366505295</v>
      </c>
      <c r="C130" s="2">
        <v>32.778895287339054</v>
      </c>
      <c r="D130" s="2">
        <v>0</v>
      </c>
      <c r="E130" s="2">
        <v>0</v>
      </c>
      <c r="F130" s="2">
        <v>0</v>
      </c>
      <c r="G130" s="2">
        <v>32.778895287339054</v>
      </c>
      <c r="H130" s="10">
        <f>B130/$B$9</f>
        <v>8.7224056335483899E-3</v>
      </c>
    </row>
    <row r="131" spans="1:12" x14ac:dyDescent="0.2">
      <c r="A131" s="14" t="s">
        <v>84</v>
      </c>
      <c r="B131" s="2">
        <v>315.09587057786598</v>
      </c>
      <c r="C131" s="2">
        <v>34.263143944052672</v>
      </c>
      <c r="D131" s="2">
        <v>4</v>
      </c>
      <c r="E131" s="2">
        <v>1</v>
      </c>
      <c r="F131" s="2">
        <v>3</v>
      </c>
      <c r="G131" s="2">
        <v>31.263143944052672</v>
      </c>
      <c r="H131" s="10">
        <f>B131/$B$10</f>
        <v>9.5782554815899926E-3</v>
      </c>
    </row>
    <row r="132" spans="1:12" x14ac:dyDescent="0.2">
      <c r="A132" s="14" t="s">
        <v>75</v>
      </c>
      <c r="B132" s="2">
        <v>345.43556516847815</v>
      </c>
      <c r="C132" s="2">
        <v>30.394217371809816</v>
      </c>
      <c r="D132" s="2">
        <v>6</v>
      </c>
      <c r="E132" s="2">
        <v>2</v>
      </c>
      <c r="F132" s="2">
        <v>4</v>
      </c>
      <c r="G132" s="2">
        <v>26.394217371809816</v>
      </c>
      <c r="H132" s="10">
        <f>B132/$B$11</f>
        <v>1.0407193455304839E-2</v>
      </c>
    </row>
    <row r="133" spans="1:12" x14ac:dyDescent="0.2">
      <c r="A133" s="14" t="s">
        <v>76</v>
      </c>
      <c r="B133" s="2">
        <v>374.37362083845039</v>
      </c>
      <c r="C133" s="2">
        <v>28.91085046861491</v>
      </c>
      <c r="D133" s="2">
        <v>2</v>
      </c>
      <c r="E133" s="2">
        <v>1</v>
      </c>
      <c r="F133" s="2">
        <v>1</v>
      </c>
      <c r="G133" s="2">
        <v>27.91085046861491</v>
      </c>
      <c r="H133" s="10">
        <f>B133/$B$12</f>
        <v>1.1210469257028011E-2</v>
      </c>
    </row>
    <row r="134" spans="1:12" x14ac:dyDescent="0.2">
      <c r="A134" s="14" t="s">
        <v>77</v>
      </c>
      <c r="B134" s="2">
        <v>405.38073713450365</v>
      </c>
      <c r="C134" s="2">
        <v>30.807192873061297</v>
      </c>
      <c r="D134" s="2">
        <v>4</v>
      </c>
      <c r="E134" s="2">
        <v>4</v>
      </c>
      <c r="F134" s="2">
        <v>0</v>
      </c>
      <c r="G134" s="2">
        <v>30.807192873061297</v>
      </c>
      <c r="H134" s="10">
        <f>B134/$B$13</f>
        <v>1.1989256392242508E-2</v>
      </c>
      <c r="I134" s="38"/>
    </row>
    <row r="135" spans="1:12" x14ac:dyDescent="0.2">
      <c r="A135" s="14" t="s">
        <v>78</v>
      </c>
      <c r="B135" s="2">
        <v>439.52501664312496</v>
      </c>
      <c r="C135" s="2">
        <v>34.45383113789461</v>
      </c>
      <c r="D135" s="2">
        <v>1</v>
      </c>
      <c r="E135" s="2">
        <v>2</v>
      </c>
      <c r="F135" s="2">
        <v>-1</v>
      </c>
      <c r="G135" s="2">
        <v>35.45383113789461</v>
      </c>
      <c r="H135" s="10">
        <f>B135/$B$14</f>
        <v>1.274465788973019E-2</v>
      </c>
    </row>
    <row r="136" spans="1:12" x14ac:dyDescent="0.2">
      <c r="A136" s="14" t="s">
        <v>79</v>
      </c>
      <c r="B136" s="2">
        <v>459.56300720594464</v>
      </c>
      <c r="C136" s="2">
        <v>19.8992654332813</v>
      </c>
      <c r="D136" s="2">
        <v>2</v>
      </c>
      <c r="E136" s="2">
        <v>0</v>
      </c>
      <c r="F136" s="2">
        <v>2</v>
      </c>
      <c r="G136" s="2">
        <v>17.8992654332813</v>
      </c>
      <c r="H136" s="10">
        <f>B136/$B$15</f>
        <v>1.3477711514046121E-2</v>
      </c>
    </row>
    <row r="137" spans="1:12" x14ac:dyDescent="0.2">
      <c r="A137" s="14" t="s">
        <v>80</v>
      </c>
      <c r="B137" s="2">
        <v>493.35105813949349</v>
      </c>
      <c r="C137" s="2">
        <v>33.491497014600441</v>
      </c>
      <c r="D137" s="2">
        <v>4</v>
      </c>
      <c r="E137" s="2">
        <v>3</v>
      </c>
      <c r="F137" s="2">
        <v>1</v>
      </c>
      <c r="G137" s="2">
        <v>32.491497014600441</v>
      </c>
      <c r="H137" s="10">
        <f>B137/$B$16</f>
        <v>1.4189394522117213E-2</v>
      </c>
    </row>
    <row r="138" spans="1:12" ht="12" thickBot="1" x14ac:dyDescent="0.25">
      <c r="A138" s="11" t="s">
        <v>74</v>
      </c>
      <c r="B138" s="5">
        <v>516</v>
      </c>
      <c r="C138" s="5">
        <f>B138-B137</f>
        <v>22.648941860506511</v>
      </c>
      <c r="D138" s="5">
        <v>5</v>
      </c>
      <c r="E138" s="5">
        <v>2</v>
      </c>
      <c r="F138" s="5">
        <f>D138-E138</f>
        <v>3</v>
      </c>
      <c r="G138" s="5">
        <f>C138-F138</f>
        <v>19.648941860506511</v>
      </c>
      <c r="H138" s="8">
        <f>B138/$B$17</f>
        <v>1.4700854700854702E-2</v>
      </c>
      <c r="I138" s="39"/>
      <c r="J138" s="38"/>
      <c r="L138" s="38"/>
    </row>
  </sheetData>
  <mergeCells count="1">
    <mergeCell ref="A1:H2"/>
  </mergeCells>
  <phoneticPr fontId="0" type="noConversion"/>
  <pageMargins left="0.75" right="0.75" top="1" bottom="1" header="0.5" footer="0.5"/>
  <pageSetup orientation="portrait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8"/>
  <sheetViews>
    <sheetView workbookViewId="0">
      <selection activeCell="L1" sqref="L1:L65536"/>
    </sheetView>
  </sheetViews>
  <sheetFormatPr defaultRowHeight="11.25" x14ac:dyDescent="0.2"/>
  <cols>
    <col min="1" max="1" width="25.7109375" style="2" customWidth="1"/>
    <col min="2" max="3" width="9.7109375" style="2" customWidth="1"/>
    <col min="4" max="5" width="8.42578125" style="2" customWidth="1"/>
    <col min="6" max="7" width="9.7109375" style="2" customWidth="1"/>
    <col min="8" max="8" width="7.7109375" style="6" customWidth="1"/>
    <col min="9" max="16384" width="9.140625" style="2"/>
  </cols>
  <sheetData>
    <row r="1" spans="1:8" ht="12.75" customHeight="1" x14ac:dyDescent="0.2">
      <c r="A1" s="40" t="s">
        <v>87</v>
      </c>
      <c r="B1" s="41"/>
      <c r="C1" s="41"/>
      <c r="D1" s="41"/>
      <c r="E1" s="41"/>
      <c r="F1" s="41"/>
      <c r="G1" s="41"/>
      <c r="H1" s="42"/>
    </row>
    <row r="2" spans="1:8" ht="12.75" customHeight="1" thickBot="1" x14ac:dyDescent="0.25">
      <c r="A2" s="43"/>
      <c r="B2" s="44"/>
      <c r="C2" s="44"/>
      <c r="D2" s="44"/>
      <c r="E2" s="44"/>
      <c r="F2" s="44"/>
      <c r="G2" s="44"/>
      <c r="H2" s="45"/>
    </row>
    <row r="3" spans="1:8" x14ac:dyDescent="0.2">
      <c r="A3" s="9" t="s">
        <v>34</v>
      </c>
      <c r="C3" s="1" t="s">
        <v>62</v>
      </c>
      <c r="D3" s="3"/>
      <c r="E3" s="3"/>
      <c r="F3" s="1" t="s">
        <v>66</v>
      </c>
      <c r="G3" s="3" t="s">
        <v>68</v>
      </c>
      <c r="H3" s="19" t="s">
        <v>71</v>
      </c>
    </row>
    <row r="4" spans="1:8" ht="12" thickBot="1" x14ac:dyDescent="0.25">
      <c r="A4" s="18" t="s">
        <v>88</v>
      </c>
      <c r="B4" s="5" t="s">
        <v>64</v>
      </c>
      <c r="C4" s="4" t="s">
        <v>63</v>
      </c>
      <c r="D4" s="4" t="s">
        <v>65</v>
      </c>
      <c r="E4" s="4" t="s">
        <v>70</v>
      </c>
      <c r="F4" s="4" t="s">
        <v>67</v>
      </c>
      <c r="G4" s="5" t="s">
        <v>69</v>
      </c>
      <c r="H4" s="20" t="s">
        <v>72</v>
      </c>
    </row>
    <row r="5" spans="1:8" x14ac:dyDescent="0.2">
      <c r="A5" s="12" t="s">
        <v>2</v>
      </c>
      <c r="H5" s="10"/>
    </row>
    <row r="6" spans="1:8" x14ac:dyDescent="0.2">
      <c r="A6" s="13" t="s">
        <v>73</v>
      </c>
      <c r="B6" s="2">
        <f t="shared" ref="B6:B17" si="0">B32+B45+B60+B73+B86+B99+B114+B127</f>
        <v>2410556</v>
      </c>
      <c r="H6" s="10"/>
    </row>
    <row r="7" spans="1:8" x14ac:dyDescent="0.2">
      <c r="A7" s="14" t="s">
        <v>81</v>
      </c>
      <c r="B7" s="2">
        <f t="shared" si="0"/>
        <v>2411975.9999999995</v>
      </c>
      <c r="C7" s="2">
        <f t="shared" ref="C7:G17" si="1">C33+C46+C61+C74+C87+C100+C115+C128</f>
        <v>1419.9999999998709</v>
      </c>
      <c r="D7" s="2">
        <f t="shared" si="1"/>
        <v>12643</v>
      </c>
      <c r="E7" s="2">
        <f t="shared" si="1"/>
        <v>3498</v>
      </c>
      <c r="F7" s="2">
        <f t="shared" si="1"/>
        <v>9145</v>
      </c>
      <c r="G7" s="2">
        <f t="shared" si="1"/>
        <v>-7725.0000000001291</v>
      </c>
      <c r="H7" s="10"/>
    </row>
    <row r="8" spans="1:8" x14ac:dyDescent="0.2">
      <c r="A8" s="14" t="s">
        <v>82</v>
      </c>
      <c r="B8" s="2">
        <f t="shared" si="0"/>
        <v>2458797</v>
      </c>
      <c r="C8" s="2">
        <f t="shared" si="1"/>
        <v>46821.000000000131</v>
      </c>
      <c r="D8" s="2">
        <f t="shared" si="1"/>
        <v>51151</v>
      </c>
      <c r="E8" s="2">
        <f t="shared" si="1"/>
        <v>14420</v>
      </c>
      <c r="F8" s="2">
        <f t="shared" si="1"/>
        <v>36731</v>
      </c>
      <c r="G8" s="2">
        <f t="shared" si="1"/>
        <v>10090.000000000129</v>
      </c>
      <c r="H8" s="10"/>
    </row>
    <row r="9" spans="1:8" x14ac:dyDescent="0.2">
      <c r="A9" s="14" t="s">
        <v>83</v>
      </c>
      <c r="B9" s="2">
        <f t="shared" si="0"/>
        <v>2511751.9999999991</v>
      </c>
      <c r="C9" s="2">
        <f t="shared" si="1"/>
        <v>52954.999999999243</v>
      </c>
      <c r="D9" s="2">
        <f t="shared" si="1"/>
        <v>52290</v>
      </c>
      <c r="E9" s="2">
        <f t="shared" si="1"/>
        <v>14582</v>
      </c>
      <c r="F9" s="2">
        <f t="shared" si="1"/>
        <v>37708</v>
      </c>
      <c r="G9" s="2">
        <f t="shared" si="1"/>
        <v>15246.999999999249</v>
      </c>
      <c r="H9" s="10"/>
    </row>
    <row r="10" spans="1:8" x14ac:dyDescent="0.2">
      <c r="A10" s="14" t="s">
        <v>84</v>
      </c>
      <c r="B10" s="2">
        <f t="shared" si="0"/>
        <v>2550417.9999999991</v>
      </c>
      <c r="C10" s="2">
        <f t="shared" si="1"/>
        <v>38666.000000000233</v>
      </c>
      <c r="D10" s="2">
        <f t="shared" si="1"/>
        <v>50967</v>
      </c>
      <c r="E10" s="2">
        <f t="shared" si="1"/>
        <v>14885</v>
      </c>
      <c r="F10" s="2">
        <f t="shared" si="1"/>
        <v>36082</v>
      </c>
      <c r="G10" s="2">
        <f t="shared" si="1"/>
        <v>2584.0000000002383</v>
      </c>
      <c r="H10" s="10"/>
    </row>
    <row r="11" spans="1:8" x14ac:dyDescent="0.2">
      <c r="A11" s="14" t="s">
        <v>75</v>
      </c>
      <c r="B11" s="2">
        <f t="shared" si="0"/>
        <v>2575726</v>
      </c>
      <c r="C11" s="2">
        <f t="shared" si="1"/>
        <v>25308.000000000484</v>
      </c>
      <c r="D11" s="2">
        <f t="shared" si="1"/>
        <v>50641</v>
      </c>
      <c r="E11" s="2">
        <f t="shared" si="1"/>
        <v>15383</v>
      </c>
      <c r="F11" s="2">
        <f t="shared" si="1"/>
        <v>35258</v>
      </c>
      <c r="G11" s="2">
        <f t="shared" si="1"/>
        <v>-9949.9999999995161</v>
      </c>
      <c r="H11" s="10"/>
    </row>
    <row r="12" spans="1:8" x14ac:dyDescent="0.2">
      <c r="A12" s="14" t="s">
        <v>76</v>
      </c>
      <c r="B12" s="2">
        <f t="shared" si="0"/>
        <v>2604531.9999999995</v>
      </c>
      <c r="C12" s="2">
        <f t="shared" si="1"/>
        <v>28805.999999999662</v>
      </c>
      <c r="D12" s="2">
        <f t="shared" si="1"/>
        <v>49591</v>
      </c>
      <c r="E12" s="2">
        <f t="shared" si="1"/>
        <v>15194</v>
      </c>
      <c r="F12" s="2">
        <f t="shared" si="1"/>
        <v>34397</v>
      </c>
      <c r="G12" s="2">
        <f t="shared" si="1"/>
        <v>-5591.0000000003383</v>
      </c>
      <c r="H12" s="10"/>
    </row>
    <row r="13" spans="1:8" x14ac:dyDescent="0.2">
      <c r="A13" s="14" t="s">
        <v>77</v>
      </c>
      <c r="B13" s="2">
        <f t="shared" si="0"/>
        <v>2646104.9999999995</v>
      </c>
      <c r="C13" s="2">
        <f t="shared" si="1"/>
        <v>41572.999999999964</v>
      </c>
      <c r="D13" s="2">
        <f t="shared" si="1"/>
        <v>48413</v>
      </c>
      <c r="E13" s="2">
        <f t="shared" si="1"/>
        <v>15454</v>
      </c>
      <c r="F13" s="2">
        <f t="shared" si="1"/>
        <v>32959</v>
      </c>
      <c r="G13" s="2">
        <f t="shared" si="1"/>
        <v>8613.9999999999636</v>
      </c>
      <c r="H13" s="10"/>
    </row>
    <row r="14" spans="1:8" x14ac:dyDescent="0.2">
      <c r="A14" s="14" t="s">
        <v>78</v>
      </c>
      <c r="B14" s="2">
        <f t="shared" si="0"/>
        <v>2699584</v>
      </c>
      <c r="C14" s="2">
        <f t="shared" si="1"/>
        <v>53479.000000000262</v>
      </c>
      <c r="D14" s="2">
        <f t="shared" si="1"/>
        <v>47511</v>
      </c>
      <c r="E14" s="2">
        <f t="shared" si="1"/>
        <v>16001</v>
      </c>
      <c r="F14" s="2">
        <f t="shared" si="1"/>
        <v>31510</v>
      </c>
      <c r="G14" s="2">
        <f t="shared" si="1"/>
        <v>21969.000000000258</v>
      </c>
      <c r="H14" s="10"/>
    </row>
    <row r="15" spans="1:8" x14ac:dyDescent="0.2">
      <c r="A15" s="14" t="s">
        <v>79</v>
      </c>
      <c r="B15" s="2">
        <f t="shared" si="0"/>
        <v>2749563.9999999991</v>
      </c>
      <c r="C15" s="2">
        <f t="shared" si="1"/>
        <v>49979.999999999716</v>
      </c>
      <c r="D15" s="2">
        <f t="shared" si="1"/>
        <v>46793</v>
      </c>
      <c r="E15" s="2">
        <f t="shared" si="1"/>
        <v>16166</v>
      </c>
      <c r="F15" s="2">
        <f t="shared" si="1"/>
        <v>30627</v>
      </c>
      <c r="G15" s="2">
        <f t="shared" si="1"/>
        <v>19352.999999999716</v>
      </c>
      <c r="H15" s="10"/>
    </row>
    <row r="16" spans="1:8" x14ac:dyDescent="0.2">
      <c r="A16" s="14" t="s">
        <v>80</v>
      </c>
      <c r="B16" s="2">
        <f t="shared" si="0"/>
        <v>2802818</v>
      </c>
      <c r="C16" s="2">
        <f t="shared" si="1"/>
        <v>53254.000000000524</v>
      </c>
      <c r="D16" s="2">
        <f t="shared" si="1"/>
        <v>46605</v>
      </c>
      <c r="E16" s="2">
        <f t="shared" si="1"/>
        <v>16275</v>
      </c>
      <c r="F16" s="2">
        <f t="shared" si="1"/>
        <v>30330</v>
      </c>
      <c r="G16" s="2">
        <f t="shared" si="1"/>
        <v>22924.000000000524</v>
      </c>
      <c r="H16" s="10"/>
    </row>
    <row r="17" spans="1:11" x14ac:dyDescent="0.2">
      <c r="A17" s="15" t="s">
        <v>74</v>
      </c>
      <c r="B17" s="7">
        <f t="shared" si="0"/>
        <v>2846289.1457216693</v>
      </c>
      <c r="C17" s="7">
        <f t="shared" si="1"/>
        <v>43471.145721668974</v>
      </c>
      <c r="D17" s="7">
        <f t="shared" si="1"/>
        <v>35253</v>
      </c>
      <c r="E17" s="7">
        <f t="shared" si="1"/>
        <v>12896</v>
      </c>
      <c r="F17" s="7">
        <f t="shared" si="1"/>
        <v>22357</v>
      </c>
      <c r="G17" s="7">
        <f t="shared" si="1"/>
        <v>21114.145721668974</v>
      </c>
      <c r="H17" s="16"/>
    </row>
    <row r="18" spans="1:11" x14ac:dyDescent="0.2">
      <c r="A18" s="12" t="s">
        <v>3</v>
      </c>
      <c r="H18" s="10"/>
    </row>
    <row r="19" spans="1:11" x14ac:dyDescent="0.2">
      <c r="A19" s="13" t="s">
        <v>73</v>
      </c>
      <c r="B19" s="2">
        <f t="shared" ref="B19:B30" si="2">B32+B45+B60+B73</f>
        <v>564832</v>
      </c>
      <c r="H19" s="10">
        <f>B19/$B$6</f>
        <v>0.23431606650084047</v>
      </c>
      <c r="K19" s="6"/>
    </row>
    <row r="20" spans="1:11" x14ac:dyDescent="0.2">
      <c r="A20" s="14" t="s">
        <v>81</v>
      </c>
      <c r="B20" s="2">
        <f t="shared" si="2"/>
        <v>570347.67814853869</v>
      </c>
      <c r="C20" s="2">
        <f>B20-B19</f>
        <v>5515.6781485386891</v>
      </c>
      <c r="D20" s="2">
        <f t="shared" ref="D20:E30" si="3">D33+D46+D61+D74</f>
        <v>4922</v>
      </c>
      <c r="E20" s="2">
        <f t="shared" si="3"/>
        <v>306</v>
      </c>
      <c r="F20" s="2">
        <f>D20-E20</f>
        <v>4616</v>
      </c>
      <c r="G20" s="2">
        <f>C20-F20</f>
        <v>899.67814853868913</v>
      </c>
      <c r="H20" s="10">
        <f>B20/$B$7</f>
        <v>0.23646490601421358</v>
      </c>
    </row>
    <row r="21" spans="1:11" x14ac:dyDescent="0.2">
      <c r="A21" s="14" t="s">
        <v>82</v>
      </c>
      <c r="B21" s="2">
        <f t="shared" si="2"/>
        <v>602086.46434343862</v>
      </c>
      <c r="C21" s="2">
        <f t="shared" ref="C21:C30" si="4">B21-B20</f>
        <v>31738.786194899934</v>
      </c>
      <c r="D21" s="2">
        <f t="shared" si="3"/>
        <v>21281</v>
      </c>
      <c r="E21" s="2">
        <f t="shared" si="3"/>
        <v>1290</v>
      </c>
      <c r="F21" s="2">
        <f t="shared" ref="F21:F30" si="5">D21-E21</f>
        <v>19991</v>
      </c>
      <c r="G21" s="2">
        <f t="shared" ref="G21:G30" si="6">C21-F21</f>
        <v>11747.786194899934</v>
      </c>
      <c r="H21" s="10">
        <f>B21/$B$8</f>
        <v>0.24487034283165249</v>
      </c>
    </row>
    <row r="22" spans="1:11" x14ac:dyDescent="0.2">
      <c r="A22" s="14" t="s">
        <v>83</v>
      </c>
      <c r="B22" s="2">
        <f t="shared" si="2"/>
        <v>635432.5192771107</v>
      </c>
      <c r="C22" s="2">
        <f t="shared" si="4"/>
        <v>33346.054933672072</v>
      </c>
      <c r="D22" s="2">
        <f t="shared" si="3"/>
        <v>23129</v>
      </c>
      <c r="E22" s="2">
        <f t="shared" si="3"/>
        <v>1314</v>
      </c>
      <c r="F22" s="2">
        <f t="shared" si="5"/>
        <v>21815</v>
      </c>
      <c r="G22" s="2">
        <f t="shared" si="6"/>
        <v>11531.054933672072</v>
      </c>
      <c r="H22" s="10">
        <f>B22/$B$9</f>
        <v>0.25298378155053164</v>
      </c>
    </row>
    <row r="23" spans="1:11" x14ac:dyDescent="0.2">
      <c r="A23" s="14" t="s">
        <v>84</v>
      </c>
      <c r="B23" s="2">
        <f t="shared" si="2"/>
        <v>665200.47688965301</v>
      </c>
      <c r="C23" s="2">
        <f t="shared" si="4"/>
        <v>29767.957612542319</v>
      </c>
      <c r="D23" s="2">
        <f t="shared" si="3"/>
        <v>23124</v>
      </c>
      <c r="E23" s="2">
        <f t="shared" si="3"/>
        <v>1332</v>
      </c>
      <c r="F23" s="2">
        <f t="shared" si="5"/>
        <v>21792</v>
      </c>
      <c r="G23" s="2">
        <f t="shared" si="6"/>
        <v>7975.9576125423191</v>
      </c>
      <c r="H23" s="10">
        <f>B23/$B$10</f>
        <v>0.2608201780608721</v>
      </c>
    </row>
    <row r="24" spans="1:11" x14ac:dyDescent="0.2">
      <c r="A24" s="14" t="s">
        <v>75</v>
      </c>
      <c r="B24" s="2">
        <f t="shared" si="2"/>
        <v>691308.07504032727</v>
      </c>
      <c r="C24" s="2">
        <f t="shared" si="4"/>
        <v>26107.598150674254</v>
      </c>
      <c r="D24" s="2">
        <f t="shared" si="3"/>
        <v>23381</v>
      </c>
      <c r="E24" s="2">
        <f t="shared" si="3"/>
        <v>1402</v>
      </c>
      <c r="F24" s="2">
        <f t="shared" si="5"/>
        <v>21979</v>
      </c>
      <c r="G24" s="2">
        <f t="shared" si="6"/>
        <v>4128.5981506742537</v>
      </c>
      <c r="H24" s="10">
        <f>B24/$B$11</f>
        <v>0.26839348402754304</v>
      </c>
    </row>
    <row r="25" spans="1:11" x14ac:dyDescent="0.2">
      <c r="A25" s="14" t="s">
        <v>76</v>
      </c>
      <c r="B25" s="2">
        <f t="shared" si="2"/>
        <v>718113.0456619903</v>
      </c>
      <c r="C25" s="2">
        <f t="shared" si="4"/>
        <v>26804.970621663029</v>
      </c>
      <c r="D25" s="2">
        <f t="shared" si="3"/>
        <v>23248</v>
      </c>
      <c r="E25" s="2">
        <f t="shared" si="3"/>
        <v>1405</v>
      </c>
      <c r="F25" s="2">
        <f t="shared" si="5"/>
        <v>21843</v>
      </c>
      <c r="G25" s="2">
        <f t="shared" si="6"/>
        <v>4961.9706216630293</v>
      </c>
      <c r="H25" s="10">
        <f>B25/$B$12</f>
        <v>0.27571672978561618</v>
      </c>
    </row>
    <row r="26" spans="1:11" x14ac:dyDescent="0.2">
      <c r="A26" s="14" t="s">
        <v>77</v>
      </c>
      <c r="B26" s="2">
        <f t="shared" si="2"/>
        <v>748324.04859196616</v>
      </c>
      <c r="C26" s="2">
        <f t="shared" si="4"/>
        <v>30211.002929975861</v>
      </c>
      <c r="D26" s="2">
        <f t="shared" si="3"/>
        <v>23063</v>
      </c>
      <c r="E26" s="2">
        <f t="shared" si="3"/>
        <v>1400</v>
      </c>
      <c r="F26" s="2">
        <f t="shared" si="5"/>
        <v>21663</v>
      </c>
      <c r="G26" s="2">
        <f t="shared" si="6"/>
        <v>8548.0029299758608</v>
      </c>
      <c r="H26" s="10">
        <f>B26/$B$13</f>
        <v>0.28280209915780602</v>
      </c>
    </row>
    <row r="27" spans="1:11" x14ac:dyDescent="0.2">
      <c r="A27" s="14" t="s">
        <v>78</v>
      </c>
      <c r="B27" s="2">
        <f t="shared" si="2"/>
        <v>781964.19318895799</v>
      </c>
      <c r="C27" s="2">
        <f t="shared" si="4"/>
        <v>33640.144596991828</v>
      </c>
      <c r="D27" s="2">
        <f t="shared" si="3"/>
        <v>22947</v>
      </c>
      <c r="E27" s="2">
        <f t="shared" si="3"/>
        <v>1483</v>
      </c>
      <c r="F27" s="2">
        <f t="shared" si="5"/>
        <v>21464</v>
      </c>
      <c r="G27" s="2">
        <f t="shared" si="6"/>
        <v>12176.144596991828</v>
      </c>
      <c r="H27" s="10">
        <f>B27/$B$14</f>
        <v>0.28966099709768539</v>
      </c>
    </row>
    <row r="28" spans="1:11" x14ac:dyDescent="0.2">
      <c r="A28" s="14" t="s">
        <v>79</v>
      </c>
      <c r="B28" s="2">
        <f t="shared" si="2"/>
        <v>814707.11651638709</v>
      </c>
      <c r="C28" s="2">
        <f t="shared" si="4"/>
        <v>32742.923327429104</v>
      </c>
      <c r="D28" s="2">
        <f t="shared" si="3"/>
        <v>22472</v>
      </c>
      <c r="E28" s="2">
        <f t="shared" si="3"/>
        <v>1492</v>
      </c>
      <c r="F28" s="2">
        <f t="shared" si="5"/>
        <v>20980</v>
      </c>
      <c r="G28" s="2">
        <f t="shared" si="6"/>
        <v>11762.923327429104</v>
      </c>
      <c r="H28" s="10">
        <f>B28/$B$15</f>
        <v>0.29630411094864034</v>
      </c>
    </row>
    <row r="29" spans="1:11" x14ac:dyDescent="0.2">
      <c r="A29" s="14" t="s">
        <v>80</v>
      </c>
      <c r="B29" s="2">
        <f t="shared" si="2"/>
        <v>848529.23028106382</v>
      </c>
      <c r="C29" s="2">
        <f t="shared" si="4"/>
        <v>33822.113764676731</v>
      </c>
      <c r="D29" s="2">
        <f t="shared" si="3"/>
        <v>22597</v>
      </c>
      <c r="E29" s="2">
        <f t="shared" si="3"/>
        <v>1526</v>
      </c>
      <c r="F29" s="2">
        <f t="shared" si="5"/>
        <v>21071</v>
      </c>
      <c r="G29" s="2">
        <f t="shared" si="6"/>
        <v>12751.113764676731</v>
      </c>
      <c r="H29" s="10">
        <f>B29/$B$16</f>
        <v>0.30274146601065921</v>
      </c>
    </row>
    <row r="30" spans="1:11" x14ac:dyDescent="0.2">
      <c r="A30" s="15" t="s">
        <v>74</v>
      </c>
      <c r="B30" s="7">
        <f t="shared" si="2"/>
        <v>875058.14572166908</v>
      </c>
      <c r="C30" s="7">
        <f t="shared" si="4"/>
        <v>26528.915440605255</v>
      </c>
      <c r="D30" s="7">
        <f t="shared" si="3"/>
        <v>17483</v>
      </c>
      <c r="E30" s="7">
        <f t="shared" si="3"/>
        <v>1213</v>
      </c>
      <c r="F30" s="7">
        <f t="shared" si="5"/>
        <v>16270</v>
      </c>
      <c r="G30" s="7">
        <f t="shared" si="6"/>
        <v>10258.915440605255</v>
      </c>
      <c r="H30" s="16">
        <f>B30/$B$17</f>
        <v>0.30743824710746326</v>
      </c>
      <c r="I30" s="38"/>
      <c r="K30" s="39"/>
    </row>
    <row r="31" spans="1:11" x14ac:dyDescent="0.2">
      <c r="A31" s="12" t="s">
        <v>4</v>
      </c>
      <c r="H31" s="10"/>
    </row>
    <row r="32" spans="1:11" x14ac:dyDescent="0.2">
      <c r="A32" s="13" t="s">
        <v>73</v>
      </c>
      <c r="B32" s="2">
        <v>542760</v>
      </c>
      <c r="H32" s="10">
        <f>B32/$B$6</f>
        <v>0.22515967270621384</v>
      </c>
    </row>
    <row r="33" spans="1:8" x14ac:dyDescent="0.2">
      <c r="A33" s="14" t="s">
        <v>81</v>
      </c>
      <c r="B33" s="2">
        <v>547814.30263543571</v>
      </c>
      <c r="C33" s="2">
        <f>B33-B32</f>
        <v>5054.3026354357135</v>
      </c>
      <c r="D33" s="2">
        <v>4910</v>
      </c>
      <c r="E33" s="2">
        <v>303</v>
      </c>
      <c r="F33" s="2">
        <f>D33-E33</f>
        <v>4607</v>
      </c>
      <c r="G33" s="2">
        <f>C33-F33</f>
        <v>447.30263543571346</v>
      </c>
      <c r="H33" s="10">
        <f>B33/$B$7</f>
        <v>0.22712261756975849</v>
      </c>
    </row>
    <row r="34" spans="1:8" x14ac:dyDescent="0.2">
      <c r="A34" s="14" t="s">
        <v>82</v>
      </c>
      <c r="B34" s="2">
        <v>577327.76264379371</v>
      </c>
      <c r="C34" s="2">
        <f t="shared" ref="C34:C43" si="7">B34-B33</f>
        <v>29513.460008358001</v>
      </c>
      <c r="D34" s="2">
        <v>21215</v>
      </c>
      <c r="E34" s="2">
        <v>1284</v>
      </c>
      <c r="F34" s="2">
        <v>19931</v>
      </c>
      <c r="G34" s="2">
        <f t="shared" ref="G34:G43" si="8">C34-F34</f>
        <v>9582.4600083580008</v>
      </c>
      <c r="H34" s="10">
        <f>B34/$B$8</f>
        <v>0.2348009057452867</v>
      </c>
    </row>
    <row r="35" spans="1:8" x14ac:dyDescent="0.2">
      <c r="A35" s="14" t="s">
        <v>83</v>
      </c>
      <c r="B35" s="2">
        <v>608377.6217369925</v>
      </c>
      <c r="C35" s="2">
        <f t="shared" si="7"/>
        <v>31049.859093198786</v>
      </c>
      <c r="D35" s="2">
        <v>23070</v>
      </c>
      <c r="E35" s="2">
        <v>1304</v>
      </c>
      <c r="F35" s="2">
        <v>21766</v>
      </c>
      <c r="G35" s="2">
        <f t="shared" si="8"/>
        <v>9283.8590931987856</v>
      </c>
      <c r="H35" s="10">
        <f>B35/$B$9</f>
        <v>0.2422124563798467</v>
      </c>
    </row>
    <row r="36" spans="1:8" x14ac:dyDescent="0.2">
      <c r="A36" s="14" t="s">
        <v>84</v>
      </c>
      <c r="B36" s="2">
        <v>636000.11247523758</v>
      </c>
      <c r="C36" s="2">
        <f t="shared" si="7"/>
        <v>27622.490738245076</v>
      </c>
      <c r="D36" s="2">
        <v>23038</v>
      </c>
      <c r="E36" s="2">
        <v>1325</v>
      </c>
      <c r="F36" s="2">
        <v>21713</v>
      </c>
      <c r="G36" s="2">
        <f t="shared" si="8"/>
        <v>5909.4907382450765</v>
      </c>
      <c r="H36" s="10">
        <f>B36/$B$10</f>
        <v>0.2493709315395507</v>
      </c>
    </row>
    <row r="37" spans="1:8" x14ac:dyDescent="0.2">
      <c r="A37" s="14" t="s">
        <v>75</v>
      </c>
      <c r="B37" s="2">
        <v>660130.43641513865</v>
      </c>
      <c r="C37" s="2">
        <f t="shared" si="7"/>
        <v>24130.323939901078</v>
      </c>
      <c r="D37" s="2">
        <v>23290</v>
      </c>
      <c r="E37" s="2">
        <v>1397</v>
      </c>
      <c r="F37" s="2">
        <v>21893</v>
      </c>
      <c r="G37" s="2">
        <f t="shared" si="8"/>
        <v>2237.3239399010781</v>
      </c>
      <c r="H37" s="10">
        <f>B37/$B$11</f>
        <v>0.25628907594019651</v>
      </c>
    </row>
    <row r="38" spans="1:8" x14ac:dyDescent="0.2">
      <c r="A38" s="14" t="s">
        <v>76</v>
      </c>
      <c r="B38" s="2">
        <v>684936.68083402852</v>
      </c>
      <c r="C38" s="2">
        <f t="shared" si="7"/>
        <v>24806.244418889866</v>
      </c>
      <c r="D38" s="2">
        <v>23130</v>
      </c>
      <c r="E38" s="2">
        <v>1401</v>
      </c>
      <c r="F38" s="2">
        <v>21729</v>
      </c>
      <c r="G38" s="2">
        <f t="shared" si="8"/>
        <v>3077.2444188898662</v>
      </c>
      <c r="H38" s="10">
        <f>B38/$B$12</f>
        <v>0.26297879267140073</v>
      </c>
    </row>
    <row r="39" spans="1:8" x14ac:dyDescent="0.2">
      <c r="A39" s="14" t="s">
        <v>77</v>
      </c>
      <c r="B39" s="2">
        <v>712996.19811637234</v>
      </c>
      <c r="C39" s="2">
        <f t="shared" si="7"/>
        <v>28059.517282343819</v>
      </c>
      <c r="D39" s="2">
        <v>22928</v>
      </c>
      <c r="E39" s="2">
        <v>1394</v>
      </c>
      <c r="F39" s="2">
        <v>21534</v>
      </c>
      <c r="G39" s="2">
        <f t="shared" si="8"/>
        <v>6525.5172823438188</v>
      </c>
      <c r="H39" s="10">
        <f>B39/$B$13</f>
        <v>0.26945121154163287</v>
      </c>
    </row>
    <row r="40" spans="1:8" x14ac:dyDescent="0.2">
      <c r="A40" s="14" t="s">
        <v>78</v>
      </c>
      <c r="B40" s="2">
        <v>744320.52917972673</v>
      </c>
      <c r="C40" s="2">
        <f t="shared" si="7"/>
        <v>31324.331063354388</v>
      </c>
      <c r="D40" s="2">
        <v>22825</v>
      </c>
      <c r="E40" s="2">
        <v>1470</v>
      </c>
      <c r="F40" s="2">
        <v>21355</v>
      </c>
      <c r="G40" s="2">
        <f t="shared" si="8"/>
        <v>9969.3310633543879</v>
      </c>
      <c r="H40" s="10">
        <f>B40/$B$14</f>
        <v>0.27571675086966241</v>
      </c>
    </row>
    <row r="41" spans="1:8" x14ac:dyDescent="0.2">
      <c r="A41" s="14" t="s">
        <v>79</v>
      </c>
      <c r="B41" s="2">
        <v>774786.36863549624</v>
      </c>
      <c r="C41" s="2">
        <f t="shared" si="7"/>
        <v>30465.839455769514</v>
      </c>
      <c r="D41" s="2">
        <v>22348</v>
      </c>
      <c r="E41" s="2">
        <v>1482</v>
      </c>
      <c r="F41" s="2">
        <v>20866</v>
      </c>
      <c r="G41" s="2">
        <f t="shared" si="8"/>
        <v>9599.8394557695137</v>
      </c>
      <c r="H41" s="10">
        <f>B41/$B$15</f>
        <v>0.28178517344404297</v>
      </c>
    </row>
    <row r="42" spans="1:8" x14ac:dyDescent="0.2">
      <c r="A42" s="14" t="s">
        <v>80</v>
      </c>
      <c r="B42" s="2">
        <v>806274.42615785939</v>
      </c>
      <c r="C42" s="2">
        <f t="shared" si="7"/>
        <v>31488.057522363146</v>
      </c>
      <c r="D42" s="2">
        <v>22454</v>
      </c>
      <c r="E42" s="2">
        <v>1510</v>
      </c>
      <c r="F42" s="2">
        <v>20944</v>
      </c>
      <c r="G42" s="2">
        <f t="shared" si="8"/>
        <v>10544.057522363146</v>
      </c>
      <c r="H42" s="10">
        <f>B42/$B$16</f>
        <v>0.28766563728285582</v>
      </c>
    </row>
    <row r="43" spans="1:8" x14ac:dyDescent="0.2">
      <c r="A43" s="15" t="s">
        <v>74</v>
      </c>
      <c r="B43" s="7">
        <v>830990</v>
      </c>
      <c r="C43" s="7">
        <f t="shared" si="7"/>
        <v>24715.573842140613</v>
      </c>
      <c r="D43" s="7">
        <v>17403</v>
      </c>
      <c r="E43" s="7">
        <v>1198</v>
      </c>
      <c r="F43" s="7">
        <f>D43-E43</f>
        <v>16205</v>
      </c>
      <c r="G43" s="7">
        <f t="shared" si="8"/>
        <v>8510.5738421406131</v>
      </c>
      <c r="H43" s="16">
        <f>B43/$B$17</f>
        <v>0.29195558056674686</v>
      </c>
    </row>
    <row r="44" spans="1:8" x14ac:dyDescent="0.2">
      <c r="A44" s="12" t="s">
        <v>92</v>
      </c>
      <c r="H44" s="10"/>
    </row>
    <row r="45" spans="1:8" x14ac:dyDescent="0.2">
      <c r="A45" s="9" t="s">
        <v>93</v>
      </c>
      <c r="B45" s="2">
        <v>5204</v>
      </c>
      <c r="H45" s="10">
        <f>B45/$B$6</f>
        <v>2.1588380440031264E-3</v>
      </c>
    </row>
    <row r="46" spans="1:8" x14ac:dyDescent="0.2">
      <c r="A46" s="14" t="s">
        <v>81</v>
      </c>
      <c r="B46" s="2">
        <v>5336.3192552614364</v>
      </c>
      <c r="C46" s="2">
        <f>B46-B45</f>
        <v>132.31925526143641</v>
      </c>
      <c r="D46" s="2">
        <v>1</v>
      </c>
      <c r="E46" s="2">
        <v>1</v>
      </c>
      <c r="F46" s="2">
        <f>D46-E46</f>
        <v>0</v>
      </c>
      <c r="G46" s="2">
        <f>C46-F46</f>
        <v>132.31925526143641</v>
      </c>
      <c r="H46" s="10">
        <f>B46/$B$7</f>
        <v>2.212426348878031E-3</v>
      </c>
    </row>
    <row r="47" spans="1:8" x14ac:dyDescent="0.2">
      <c r="A47" s="14" t="s">
        <v>82</v>
      </c>
      <c r="B47" s="2">
        <v>5955.3127124165803</v>
      </c>
      <c r="C47" s="2">
        <f t="shared" ref="C47:C56" si="9">B47-B46</f>
        <v>618.99345715514391</v>
      </c>
      <c r="D47" s="2">
        <v>15</v>
      </c>
      <c r="E47" s="2">
        <v>1</v>
      </c>
      <c r="F47" s="2">
        <v>14</v>
      </c>
      <c r="G47" s="2">
        <f t="shared" ref="G47:G56" si="10">C47-F47</f>
        <v>604.99345715514391</v>
      </c>
      <c r="H47" s="10">
        <f>B47/$B$8</f>
        <v>2.422043264416127E-3</v>
      </c>
    </row>
    <row r="48" spans="1:8" x14ac:dyDescent="0.2">
      <c r="A48" s="14" t="s">
        <v>83</v>
      </c>
      <c r="B48" s="2">
        <v>6591.7873365347123</v>
      </c>
      <c r="C48" s="2">
        <f t="shared" si="9"/>
        <v>636.47462411813194</v>
      </c>
      <c r="D48" s="2">
        <v>18</v>
      </c>
      <c r="E48" s="2">
        <v>5</v>
      </c>
      <c r="F48" s="2">
        <v>13</v>
      </c>
      <c r="G48" s="2">
        <f t="shared" si="10"/>
        <v>623.47462411813194</v>
      </c>
      <c r="H48" s="10">
        <f>B48/$B$9</f>
        <v>2.6243782573019607E-3</v>
      </c>
    </row>
    <row r="49" spans="1:8" x14ac:dyDescent="0.2">
      <c r="A49" s="14" t="s">
        <v>84</v>
      </c>
      <c r="B49" s="2">
        <v>7191.6796465504185</v>
      </c>
      <c r="C49" s="2">
        <f t="shared" si="9"/>
        <v>599.89231001570624</v>
      </c>
      <c r="D49" s="2">
        <v>26</v>
      </c>
      <c r="E49" s="2">
        <v>3</v>
      </c>
      <c r="F49" s="2">
        <v>23</v>
      </c>
      <c r="G49" s="2">
        <f t="shared" si="10"/>
        <v>576.89231001570624</v>
      </c>
      <c r="H49" s="10">
        <f>B49/$B$10</f>
        <v>2.819804301314695E-3</v>
      </c>
    </row>
    <row r="50" spans="1:8" x14ac:dyDescent="0.2">
      <c r="A50" s="14" t="s">
        <v>75</v>
      </c>
      <c r="B50" s="2">
        <v>7749.5078099568182</v>
      </c>
      <c r="C50" s="2">
        <f t="shared" si="9"/>
        <v>557.82816340639965</v>
      </c>
      <c r="D50" s="2">
        <v>21</v>
      </c>
      <c r="E50" s="2">
        <v>3</v>
      </c>
      <c r="F50" s="2">
        <v>18</v>
      </c>
      <c r="G50" s="2">
        <f t="shared" si="10"/>
        <v>539.82816340639965</v>
      </c>
      <c r="H50" s="10">
        <f>B50/$B$11</f>
        <v>3.0086693266119214E-3</v>
      </c>
    </row>
    <row r="51" spans="1:8" x14ac:dyDescent="0.2">
      <c r="A51" s="14" t="s">
        <v>76</v>
      </c>
      <c r="B51" s="2">
        <v>8311.8385100237319</v>
      </c>
      <c r="C51" s="2">
        <f t="shared" si="9"/>
        <v>562.33070006691378</v>
      </c>
      <c r="D51" s="2">
        <v>33</v>
      </c>
      <c r="E51" s="2">
        <v>1</v>
      </c>
      <c r="F51" s="2">
        <v>32</v>
      </c>
      <c r="G51" s="2">
        <f t="shared" si="10"/>
        <v>530.33070006691378</v>
      </c>
      <c r="H51" s="10">
        <f>B51/$B$12</f>
        <v>3.1912982869950275E-3</v>
      </c>
    </row>
    <row r="52" spans="1:8" x14ac:dyDescent="0.2">
      <c r="A52" s="14" t="s">
        <v>77</v>
      </c>
      <c r="B52" s="2">
        <v>8912.068477547391</v>
      </c>
      <c r="C52" s="2">
        <f t="shared" si="9"/>
        <v>600.22996752365907</v>
      </c>
      <c r="D52" s="2">
        <v>31</v>
      </c>
      <c r="E52" s="2">
        <v>3</v>
      </c>
      <c r="F52" s="2">
        <v>28</v>
      </c>
      <c r="G52" s="2">
        <f t="shared" si="10"/>
        <v>572.22996752365907</v>
      </c>
      <c r="H52" s="10">
        <f>B52/$B$13</f>
        <v>3.3679950257255072E-3</v>
      </c>
    </row>
    <row r="53" spans="1:8" x14ac:dyDescent="0.2">
      <c r="A53" s="14" t="s">
        <v>78</v>
      </c>
      <c r="B53" s="2">
        <v>9553.9464562689045</v>
      </c>
      <c r="C53" s="2">
        <f t="shared" si="9"/>
        <v>641.8779787215135</v>
      </c>
      <c r="D53" s="2">
        <v>31</v>
      </c>
      <c r="E53" s="2">
        <v>3</v>
      </c>
      <c r="F53" s="2">
        <v>28</v>
      </c>
      <c r="G53" s="2">
        <f t="shared" si="10"/>
        <v>613.8779787215135</v>
      </c>
      <c r="H53" s="10">
        <f>B53/$B$14</f>
        <v>3.5390439624286203E-3</v>
      </c>
    </row>
    <row r="54" spans="1:8" x14ac:dyDescent="0.2">
      <c r="A54" s="14" t="s">
        <v>79</v>
      </c>
      <c r="B54" s="2">
        <v>10186.341702891423</v>
      </c>
      <c r="C54" s="2">
        <f t="shared" si="9"/>
        <v>632.39524662251824</v>
      </c>
      <c r="D54" s="2">
        <v>34</v>
      </c>
      <c r="E54" s="2">
        <v>2</v>
      </c>
      <c r="F54" s="2">
        <v>32</v>
      </c>
      <c r="G54" s="2">
        <f t="shared" si="10"/>
        <v>600.39524662251824</v>
      </c>
      <c r="H54" s="10">
        <f>B54/$B$15</f>
        <v>3.7047116207847594E-3</v>
      </c>
    </row>
    <row r="55" spans="1:8" x14ac:dyDescent="0.2">
      <c r="A55" s="14" t="s">
        <v>80</v>
      </c>
      <c r="B55" s="2">
        <v>10833.586708854957</v>
      </c>
      <c r="C55" s="2">
        <f t="shared" si="9"/>
        <v>647.24500596353391</v>
      </c>
      <c r="D55" s="2">
        <v>31</v>
      </c>
      <c r="E55" s="2">
        <v>4</v>
      </c>
      <c r="F55" s="2">
        <v>27</v>
      </c>
      <c r="G55" s="2">
        <f t="shared" si="10"/>
        <v>620.24500596353391</v>
      </c>
      <c r="H55" s="10">
        <f>B55/$B$16</f>
        <v>3.8652480142681248E-3</v>
      </c>
    </row>
    <row r="56" spans="1:8" x14ac:dyDescent="0.2">
      <c r="A56" s="15" t="s">
        <v>74</v>
      </c>
      <c r="B56" s="7">
        <v>11333</v>
      </c>
      <c r="C56" s="7">
        <f t="shared" si="9"/>
        <v>499.41329114504333</v>
      </c>
      <c r="D56" s="7">
        <v>31</v>
      </c>
      <c r="E56" s="7">
        <v>5</v>
      </c>
      <c r="F56" s="7">
        <f>D56-E56</f>
        <v>26</v>
      </c>
      <c r="G56" s="7">
        <f t="shared" si="10"/>
        <v>473.41329114504333</v>
      </c>
      <c r="H56" s="16">
        <f>B56/$B$17</f>
        <v>3.9816755852211732E-3</v>
      </c>
    </row>
    <row r="57" spans="1:8" x14ac:dyDescent="0.2">
      <c r="A57" s="23"/>
      <c r="B57" s="24"/>
      <c r="C57" s="24"/>
      <c r="D57" s="24"/>
      <c r="E57" s="24"/>
      <c r="F57" s="24"/>
      <c r="G57" s="24"/>
      <c r="H57" s="22"/>
    </row>
    <row r="58" spans="1:8" x14ac:dyDescent="0.2">
      <c r="A58" s="1"/>
    </row>
    <row r="59" spans="1:8" x14ac:dyDescent="0.2">
      <c r="A59" s="12" t="s">
        <v>86</v>
      </c>
      <c r="H59" s="10"/>
    </row>
    <row r="60" spans="1:8" x14ac:dyDescent="0.2">
      <c r="A60" s="9" t="s">
        <v>89</v>
      </c>
      <c r="B60" s="2">
        <v>5222</v>
      </c>
      <c r="H60" s="10">
        <f>B60/$B$6</f>
        <v>2.1663052009577872E-3</v>
      </c>
    </row>
    <row r="61" spans="1:8" x14ac:dyDescent="0.2">
      <c r="A61" s="14" t="s">
        <v>81</v>
      </c>
      <c r="B61" s="2">
        <v>5578.3191256869322</v>
      </c>
      <c r="C61" s="2">
        <f>B61-B60</f>
        <v>356.31912568693224</v>
      </c>
      <c r="D61" s="2">
        <v>5</v>
      </c>
      <c r="E61" s="2">
        <v>0</v>
      </c>
      <c r="F61" s="2">
        <f>D61-E61</f>
        <v>5</v>
      </c>
      <c r="G61" s="2">
        <f>C61-F61</f>
        <v>351.31912568693224</v>
      </c>
      <c r="H61" s="10">
        <f>B61/$B$7</f>
        <v>2.3127589684503219E-3</v>
      </c>
    </row>
    <row r="62" spans="1:8" x14ac:dyDescent="0.2">
      <c r="A62" s="14" t="s">
        <v>82</v>
      </c>
      <c r="B62" s="2">
        <v>7095.178364995877</v>
      </c>
      <c r="C62" s="2">
        <f t="shared" ref="C62:C71" si="11">B62-B61</f>
        <v>1516.8592393089448</v>
      </c>
      <c r="D62" s="2">
        <v>23</v>
      </c>
      <c r="E62" s="2">
        <v>3</v>
      </c>
      <c r="F62" s="2">
        <v>20</v>
      </c>
      <c r="G62" s="2">
        <f t="shared" ref="G62:G71" si="12">C62-F62</f>
        <v>1496.8592393089448</v>
      </c>
      <c r="H62" s="10">
        <f>B62/$B$8</f>
        <v>2.8856299910061207E-3</v>
      </c>
    </row>
    <row r="63" spans="1:8" x14ac:dyDescent="0.2">
      <c r="A63" s="14" t="s">
        <v>83</v>
      </c>
      <c r="B63" s="2">
        <v>8636.9102666688268</v>
      </c>
      <c r="C63" s="2">
        <f t="shared" si="11"/>
        <v>1541.7319016729498</v>
      </c>
      <c r="D63" s="2">
        <v>22</v>
      </c>
      <c r="E63" s="2">
        <v>3</v>
      </c>
      <c r="F63" s="2">
        <v>19</v>
      </c>
      <c r="G63" s="2">
        <f t="shared" si="12"/>
        <v>1522.7319016729498</v>
      </c>
      <c r="H63" s="10">
        <f>B63/$B$9</f>
        <v>3.4385999360879698E-3</v>
      </c>
    </row>
    <row r="64" spans="1:8" x14ac:dyDescent="0.2">
      <c r="A64" s="14" t="s">
        <v>84</v>
      </c>
      <c r="B64" s="2">
        <v>10132.015288790077</v>
      </c>
      <c r="C64" s="2">
        <f t="shared" si="11"/>
        <v>1495.1050221212499</v>
      </c>
      <c r="D64" s="2">
        <v>29</v>
      </c>
      <c r="E64" s="2">
        <v>3</v>
      </c>
      <c r="F64" s="2">
        <v>26</v>
      </c>
      <c r="G64" s="2">
        <f t="shared" si="12"/>
        <v>1469.1050221212499</v>
      </c>
      <c r="H64" s="10">
        <f>B64/$B$10</f>
        <v>3.9726881196690423E-3</v>
      </c>
    </row>
    <row r="65" spans="1:8" x14ac:dyDescent="0.2">
      <c r="A65" s="14" t="s">
        <v>75</v>
      </c>
      <c r="B65" s="2">
        <v>11562.035845240083</v>
      </c>
      <c r="C65" s="2">
        <f t="shared" si="11"/>
        <v>1430.0205564500066</v>
      </c>
      <c r="D65" s="2">
        <v>26</v>
      </c>
      <c r="E65" s="2">
        <v>0</v>
      </c>
      <c r="F65" s="2">
        <v>26</v>
      </c>
      <c r="G65" s="2">
        <f t="shared" si="12"/>
        <v>1404.0205564500066</v>
      </c>
      <c r="H65" s="10">
        <f>B65/$B$11</f>
        <v>4.4888454149393546E-3</v>
      </c>
    </row>
    <row r="66" spans="1:8" x14ac:dyDescent="0.2">
      <c r="A66" s="14" t="s">
        <v>76</v>
      </c>
      <c r="B66" s="2">
        <v>12991.301179537251</v>
      </c>
      <c r="C66" s="2">
        <f t="shared" si="11"/>
        <v>1429.265334297168</v>
      </c>
      <c r="D66" s="2">
        <v>36</v>
      </c>
      <c r="E66" s="2">
        <v>2</v>
      </c>
      <c r="F66" s="2">
        <v>34</v>
      </c>
      <c r="G66" s="2">
        <f t="shared" si="12"/>
        <v>1395.265334297168</v>
      </c>
      <c r="H66" s="10">
        <f>B66/$B$12</f>
        <v>4.9879599020235706E-3</v>
      </c>
    </row>
    <row r="67" spans="1:8" x14ac:dyDescent="0.2">
      <c r="A67" s="14" t="s">
        <v>77</v>
      </c>
      <c r="B67" s="2">
        <v>14476.475205585766</v>
      </c>
      <c r="C67" s="2">
        <f t="shared" si="11"/>
        <v>1485.1740260485149</v>
      </c>
      <c r="D67" s="2">
        <v>40</v>
      </c>
      <c r="E67" s="2">
        <v>2</v>
      </c>
      <c r="F67" s="2">
        <v>38</v>
      </c>
      <c r="G67" s="2">
        <f t="shared" si="12"/>
        <v>1447.1740260485149</v>
      </c>
      <c r="H67" s="10">
        <f>B67/$B$13</f>
        <v>5.47086196715012E-3</v>
      </c>
    </row>
    <row r="68" spans="1:8" x14ac:dyDescent="0.2">
      <c r="A68" s="14" t="s">
        <v>78</v>
      </c>
      <c r="B68" s="2">
        <v>16031.017719900368</v>
      </c>
      <c r="C68" s="2">
        <f t="shared" si="11"/>
        <v>1554.5425143146022</v>
      </c>
      <c r="D68" s="2">
        <v>31</v>
      </c>
      <c r="E68" s="2">
        <v>5</v>
      </c>
      <c r="F68" s="2">
        <v>26</v>
      </c>
      <c r="G68" s="2">
        <f t="shared" si="12"/>
        <v>1528.5425143146022</v>
      </c>
      <c r="H68" s="10">
        <f>B68/$B$14</f>
        <v>5.9383289128622663E-3</v>
      </c>
    </row>
    <row r="69" spans="1:8" x14ac:dyDescent="0.2">
      <c r="A69" s="14" t="s">
        <v>79</v>
      </c>
      <c r="B69" s="2">
        <v>17572.708601193437</v>
      </c>
      <c r="C69" s="2">
        <f t="shared" si="11"/>
        <v>1541.6908812930687</v>
      </c>
      <c r="D69" s="2">
        <v>35</v>
      </c>
      <c r="E69" s="2">
        <v>5</v>
      </c>
      <c r="F69" s="2">
        <v>30</v>
      </c>
      <c r="G69" s="2">
        <f t="shared" si="12"/>
        <v>1511.6908812930687</v>
      </c>
      <c r="H69" s="10">
        <f>B69/$B$15</f>
        <v>6.3910891331110838E-3</v>
      </c>
    </row>
    <row r="70" spans="1:8" x14ac:dyDescent="0.2">
      <c r="A70" s="14" t="s">
        <v>80</v>
      </c>
      <c r="B70" s="2">
        <v>19142.758970507024</v>
      </c>
      <c r="C70" s="2">
        <f t="shared" si="11"/>
        <v>1570.050369313587</v>
      </c>
      <c r="D70" s="2">
        <v>51</v>
      </c>
      <c r="E70" s="2">
        <v>9</v>
      </c>
      <c r="F70" s="2">
        <v>42</v>
      </c>
      <c r="G70" s="2">
        <f t="shared" si="12"/>
        <v>1528.050369313587</v>
      </c>
      <c r="H70" s="10">
        <f>B70/$B$16</f>
        <v>6.8298259003998921E-3</v>
      </c>
    </row>
    <row r="71" spans="1:8" x14ac:dyDescent="0.2">
      <c r="A71" s="15" t="s">
        <v>74</v>
      </c>
      <c r="B71" s="7">
        <v>20351.145721669072</v>
      </c>
      <c r="C71" s="7">
        <f t="shared" si="11"/>
        <v>1208.3867511620483</v>
      </c>
      <c r="D71" s="7">
        <v>28</v>
      </c>
      <c r="E71" s="7">
        <v>3</v>
      </c>
      <c r="F71" s="7">
        <f>D71-E71</f>
        <v>25</v>
      </c>
      <c r="G71" s="7">
        <f t="shared" si="12"/>
        <v>1183.3867511620483</v>
      </c>
      <c r="H71" s="16">
        <f>B71/$B$17</f>
        <v>7.1500626534234599E-3</v>
      </c>
    </row>
    <row r="72" spans="1:8" x14ac:dyDescent="0.2">
      <c r="A72" s="12" t="s">
        <v>85</v>
      </c>
      <c r="H72" s="10"/>
    </row>
    <row r="73" spans="1:8" x14ac:dyDescent="0.2">
      <c r="A73" s="9" t="s">
        <v>90</v>
      </c>
      <c r="B73" s="2">
        <v>11646</v>
      </c>
      <c r="H73" s="10">
        <f>B73/$B$6</f>
        <v>4.8312505496657205E-3</v>
      </c>
    </row>
    <row r="74" spans="1:8" x14ac:dyDescent="0.2">
      <c r="A74" s="14" t="s">
        <v>81</v>
      </c>
      <c r="B74" s="2">
        <v>11618.737132154689</v>
      </c>
      <c r="C74" s="2">
        <f>B74-B73</f>
        <v>-27.262867845311121</v>
      </c>
      <c r="D74" s="2">
        <v>6</v>
      </c>
      <c r="E74" s="2">
        <v>2</v>
      </c>
      <c r="F74" s="2">
        <f>D74-E74</f>
        <v>4</v>
      </c>
      <c r="G74" s="2">
        <f>C74-F74</f>
        <v>-31.262867845311121</v>
      </c>
      <c r="H74" s="10">
        <f>B74/$B$7</f>
        <v>4.8171031271267584E-3</v>
      </c>
    </row>
    <row r="75" spans="1:8" x14ac:dyDescent="0.2">
      <c r="A75" s="14" t="s">
        <v>82</v>
      </c>
      <c r="B75" s="2">
        <v>11708.210622232378</v>
      </c>
      <c r="C75" s="2">
        <f t="shared" ref="C75:C84" si="13">B75-B74</f>
        <v>89.473490077689348</v>
      </c>
      <c r="D75" s="2">
        <v>28</v>
      </c>
      <c r="E75" s="2">
        <v>2</v>
      </c>
      <c r="F75" s="2">
        <v>26</v>
      </c>
      <c r="G75" s="2">
        <f t="shared" ref="G75:G84" si="14">C75-F75</f>
        <v>63.473490077689348</v>
      </c>
      <c r="H75" s="10">
        <f>B75/$B$8</f>
        <v>4.7617638309434976E-3</v>
      </c>
    </row>
    <row r="76" spans="1:8" x14ac:dyDescent="0.2">
      <c r="A76" s="14" t="s">
        <v>83</v>
      </c>
      <c r="B76" s="2">
        <v>11826.199936914674</v>
      </c>
      <c r="C76" s="2">
        <f t="shared" si="13"/>
        <v>117.98931468229603</v>
      </c>
      <c r="D76" s="2">
        <v>19</v>
      </c>
      <c r="E76" s="2">
        <v>2</v>
      </c>
      <c r="F76" s="2">
        <v>17</v>
      </c>
      <c r="G76" s="2">
        <f t="shared" si="14"/>
        <v>100.98931468229603</v>
      </c>
      <c r="H76" s="10">
        <f>B76/$B$9</f>
        <v>4.7083469772950031E-3</v>
      </c>
    </row>
    <row r="77" spans="1:8" x14ac:dyDescent="0.2">
      <c r="A77" s="14" t="s">
        <v>84</v>
      </c>
      <c r="B77" s="2">
        <v>11876.669479074864</v>
      </c>
      <c r="C77" s="2">
        <f t="shared" si="13"/>
        <v>50.469542160190031</v>
      </c>
      <c r="D77" s="2">
        <v>31</v>
      </c>
      <c r="E77" s="2">
        <v>1</v>
      </c>
      <c r="F77" s="2">
        <v>30</v>
      </c>
      <c r="G77" s="2">
        <f t="shared" si="14"/>
        <v>20.469542160190031</v>
      </c>
      <c r="H77" s="10">
        <f>B77/$B$10</f>
        <v>4.6567541003376184E-3</v>
      </c>
    </row>
    <row r="78" spans="1:8" x14ac:dyDescent="0.2">
      <c r="A78" s="14" t="s">
        <v>75</v>
      </c>
      <c r="B78" s="2">
        <v>11866.094969991702</v>
      </c>
      <c r="C78" s="2">
        <f t="shared" si="13"/>
        <v>-10.574509083162411</v>
      </c>
      <c r="D78" s="2">
        <v>44</v>
      </c>
      <c r="E78" s="2">
        <v>2</v>
      </c>
      <c r="F78" s="2">
        <v>42</v>
      </c>
      <c r="G78" s="2">
        <f t="shared" si="14"/>
        <v>-52.574509083162411</v>
      </c>
      <c r="H78" s="10">
        <f>B78/$B$11</f>
        <v>4.6068933457952058E-3</v>
      </c>
    </row>
    <row r="79" spans="1:8" x14ac:dyDescent="0.2">
      <c r="A79" s="14" t="s">
        <v>76</v>
      </c>
      <c r="B79" s="2">
        <v>11873.225138400827</v>
      </c>
      <c r="C79" s="2">
        <f t="shared" si="13"/>
        <v>7.1301684091249626</v>
      </c>
      <c r="D79" s="2">
        <v>49</v>
      </c>
      <c r="E79" s="2">
        <v>1</v>
      </c>
      <c r="F79" s="2">
        <v>48</v>
      </c>
      <c r="G79" s="2">
        <f t="shared" si="14"/>
        <v>-40.869831590875037</v>
      </c>
      <c r="H79" s="10">
        <f>B79/$B$12</f>
        <v>4.5586789251968601E-3</v>
      </c>
    </row>
    <row r="80" spans="1:8" x14ac:dyDescent="0.2">
      <c r="A80" s="14" t="s">
        <v>77</v>
      </c>
      <c r="B80" s="2">
        <v>11939.306792460773</v>
      </c>
      <c r="C80" s="2">
        <f t="shared" si="13"/>
        <v>66.081654059946231</v>
      </c>
      <c r="D80" s="2">
        <v>64</v>
      </c>
      <c r="E80" s="2">
        <v>1</v>
      </c>
      <c r="F80" s="2">
        <v>63</v>
      </c>
      <c r="G80" s="2">
        <f t="shared" si="14"/>
        <v>3.0816540599462314</v>
      </c>
      <c r="H80" s="10">
        <f>B80/$B$13</f>
        <v>4.5120306232975544E-3</v>
      </c>
    </row>
    <row r="81" spans="1:11" x14ac:dyDescent="0.2">
      <c r="A81" s="14" t="s">
        <v>78</v>
      </c>
      <c r="B81" s="2">
        <v>12058.699833061988</v>
      </c>
      <c r="C81" s="2">
        <f t="shared" si="13"/>
        <v>119.39304060121503</v>
      </c>
      <c r="D81" s="2">
        <v>60</v>
      </c>
      <c r="E81" s="2">
        <v>5</v>
      </c>
      <c r="F81" s="2">
        <v>55</v>
      </c>
      <c r="G81" s="2">
        <f t="shared" si="14"/>
        <v>64.393040601215034</v>
      </c>
      <c r="H81" s="10">
        <f>B81/$B$14</f>
        <v>4.4668733527321201E-3</v>
      </c>
    </row>
    <row r="82" spans="1:11" x14ac:dyDescent="0.2">
      <c r="A82" s="14" t="s">
        <v>79</v>
      </c>
      <c r="B82" s="2">
        <v>12161.697576806055</v>
      </c>
      <c r="C82" s="2">
        <f t="shared" si="13"/>
        <v>102.99774374406661</v>
      </c>
      <c r="D82" s="2">
        <v>55</v>
      </c>
      <c r="E82" s="2">
        <v>3</v>
      </c>
      <c r="F82" s="2">
        <v>52</v>
      </c>
      <c r="G82" s="2">
        <f t="shared" si="14"/>
        <v>50.997743744066611</v>
      </c>
      <c r="H82" s="10">
        <f>B82/$B$15</f>
        <v>4.4231367507015871E-3</v>
      </c>
    </row>
    <row r="83" spans="1:11" x14ac:dyDescent="0.2">
      <c r="A83" s="14" t="s">
        <v>80</v>
      </c>
      <c r="B83" s="2">
        <v>12278.458443842317</v>
      </c>
      <c r="C83" s="2">
        <f t="shared" si="13"/>
        <v>116.76086703626243</v>
      </c>
      <c r="D83" s="2">
        <v>61</v>
      </c>
      <c r="E83" s="2">
        <v>3</v>
      </c>
      <c r="F83" s="2">
        <v>58</v>
      </c>
      <c r="G83" s="2">
        <f t="shared" si="14"/>
        <v>58.760867036262425</v>
      </c>
      <c r="H83" s="10">
        <f>B83/$B$16</f>
        <v>4.3807548131353218E-3</v>
      </c>
    </row>
    <row r="84" spans="1:11" x14ac:dyDescent="0.2">
      <c r="A84" s="15" t="s">
        <v>74</v>
      </c>
      <c r="B84" s="7">
        <v>12384</v>
      </c>
      <c r="C84" s="7">
        <f t="shared" si="13"/>
        <v>105.54155615768286</v>
      </c>
      <c r="D84" s="7">
        <v>21</v>
      </c>
      <c r="E84" s="7">
        <v>7</v>
      </c>
      <c r="F84" s="7">
        <f>D84-E84</f>
        <v>14</v>
      </c>
      <c r="G84" s="7">
        <f t="shared" si="14"/>
        <v>91.541556157682862</v>
      </c>
      <c r="H84" s="16">
        <f>B84/$B$17</f>
        <v>4.3509283020717378E-3</v>
      </c>
    </row>
    <row r="85" spans="1:11" x14ac:dyDescent="0.2">
      <c r="A85" s="12" t="s">
        <v>94</v>
      </c>
      <c r="H85" s="10"/>
    </row>
    <row r="86" spans="1:11" x14ac:dyDescent="0.2">
      <c r="A86" s="13" t="s">
        <v>73</v>
      </c>
      <c r="B86" s="2">
        <v>1556633</v>
      </c>
      <c r="H86" s="10">
        <f>B86/$B$6</f>
        <v>0.64575682954471914</v>
      </c>
      <c r="K86" s="38"/>
    </row>
    <row r="87" spans="1:11" x14ac:dyDescent="0.2">
      <c r="A87" s="14" t="s">
        <v>81</v>
      </c>
      <c r="B87" s="2">
        <v>1548563.1942672764</v>
      </c>
      <c r="C87" s="2">
        <f>B87-B86</f>
        <v>-8069.8057327235583</v>
      </c>
      <c r="D87" s="2">
        <v>6324</v>
      </c>
      <c r="E87" s="2">
        <v>3036</v>
      </c>
      <c r="F87" s="2">
        <f>D87-E87</f>
        <v>3288</v>
      </c>
      <c r="G87" s="2">
        <f>C87-F87</f>
        <v>-11357.805732723558</v>
      </c>
      <c r="H87" s="10">
        <f>B87/$B$7</f>
        <v>0.6420309299376431</v>
      </c>
    </row>
    <row r="88" spans="1:11" x14ac:dyDescent="0.2">
      <c r="A88" s="14" t="s">
        <v>82</v>
      </c>
      <c r="B88" s="2">
        <v>1542788.49989928</v>
      </c>
      <c r="C88" s="2">
        <f t="shared" ref="C88:C97" si="15">B88-B87</f>
        <v>-5774.694367996417</v>
      </c>
      <c r="D88" s="2">
        <v>23854</v>
      </c>
      <c r="E88" s="2">
        <v>12400</v>
      </c>
      <c r="F88" s="2">
        <v>11454</v>
      </c>
      <c r="G88" s="2">
        <f t="shared" ref="G88:G97" si="16">C88-F88</f>
        <v>-17228.694367996417</v>
      </c>
      <c r="H88" s="10">
        <f>B88/$B$8</f>
        <v>0.62745663830697695</v>
      </c>
    </row>
    <row r="89" spans="1:11" x14ac:dyDescent="0.2">
      <c r="A89" s="14" t="s">
        <v>83</v>
      </c>
      <c r="B89" s="2">
        <v>1540680.1579100005</v>
      </c>
      <c r="C89" s="2">
        <f t="shared" si="15"/>
        <v>-2108.3419892794918</v>
      </c>
      <c r="D89" s="2">
        <v>22820</v>
      </c>
      <c r="E89" s="2">
        <v>12456</v>
      </c>
      <c r="F89" s="2">
        <v>10364</v>
      </c>
      <c r="G89" s="2">
        <f t="shared" si="16"/>
        <v>-12472.341989279492</v>
      </c>
      <c r="H89" s="10">
        <f>B89/$B$9</f>
        <v>0.61338864581774044</v>
      </c>
    </row>
    <row r="90" spans="1:11" x14ac:dyDescent="0.2">
      <c r="A90" s="14" t="s">
        <v>84</v>
      </c>
      <c r="B90" s="2">
        <v>1529743.3185044483</v>
      </c>
      <c r="C90" s="2">
        <f t="shared" si="15"/>
        <v>-10936.839405552251</v>
      </c>
      <c r="D90" s="2">
        <v>21488</v>
      </c>
      <c r="E90" s="2">
        <v>12682</v>
      </c>
      <c r="F90" s="2">
        <v>8806</v>
      </c>
      <c r="G90" s="2">
        <f t="shared" si="16"/>
        <v>-19742.839405552251</v>
      </c>
      <c r="H90" s="10">
        <f>B90/$B$10</f>
        <v>0.59980102026587356</v>
      </c>
    </row>
    <row r="91" spans="1:11" x14ac:dyDescent="0.2">
      <c r="A91" s="14" t="s">
        <v>75</v>
      </c>
      <c r="B91" s="2">
        <v>1511100.0666243036</v>
      </c>
      <c r="C91" s="2">
        <f t="shared" si="15"/>
        <v>-18643.2518801447</v>
      </c>
      <c r="D91" s="2">
        <v>20727</v>
      </c>
      <c r="E91" s="2">
        <v>12995</v>
      </c>
      <c r="F91" s="2">
        <v>7732</v>
      </c>
      <c r="G91" s="2">
        <f t="shared" si="16"/>
        <v>-26375.2518801447</v>
      </c>
      <c r="H91" s="10">
        <f>B91/$B$11</f>
        <v>0.58666957068581971</v>
      </c>
    </row>
    <row r="92" spans="1:11" x14ac:dyDescent="0.2">
      <c r="A92" s="14" t="s">
        <v>76</v>
      </c>
      <c r="B92" s="2">
        <v>1494927.6691656134</v>
      </c>
      <c r="C92" s="2">
        <f t="shared" si="15"/>
        <v>-16172.397458690219</v>
      </c>
      <c r="D92" s="2">
        <v>19727</v>
      </c>
      <c r="E92" s="2">
        <v>12748</v>
      </c>
      <c r="F92" s="2">
        <v>6979</v>
      </c>
      <c r="G92" s="2">
        <f t="shared" si="16"/>
        <v>-23151.397458690219</v>
      </c>
      <c r="H92" s="10">
        <f>B92/$B$12</f>
        <v>0.57397170361723859</v>
      </c>
    </row>
    <row r="93" spans="1:11" x14ac:dyDescent="0.2">
      <c r="A93" s="14" t="s">
        <v>77</v>
      </c>
      <c r="B93" s="2">
        <v>1486280.909339292</v>
      </c>
      <c r="C93" s="2">
        <f t="shared" si="15"/>
        <v>-8646.7598263213877</v>
      </c>
      <c r="D93" s="2">
        <v>18717</v>
      </c>
      <c r="E93" s="2">
        <v>12969</v>
      </c>
      <c r="F93" s="2">
        <v>5748</v>
      </c>
      <c r="G93" s="2">
        <f t="shared" si="16"/>
        <v>-14394.759826321388</v>
      </c>
      <c r="H93" s="10">
        <f>B93/$B$13</f>
        <v>0.56168629337811316</v>
      </c>
    </row>
    <row r="94" spans="1:11" x14ac:dyDescent="0.2">
      <c r="A94" s="14" t="s">
        <v>78</v>
      </c>
      <c r="B94" s="2">
        <v>1484213.910775861</v>
      </c>
      <c r="C94" s="2">
        <f t="shared" si="15"/>
        <v>-2066.9985634309705</v>
      </c>
      <c r="D94" s="2">
        <v>18031</v>
      </c>
      <c r="E94" s="2">
        <v>13301</v>
      </c>
      <c r="F94" s="2">
        <v>4730</v>
      </c>
      <c r="G94" s="2">
        <f t="shared" si="16"/>
        <v>-6796.9985634309705</v>
      </c>
      <c r="H94" s="10">
        <f>B94/$B$14</f>
        <v>0.54979356477733643</v>
      </c>
    </row>
    <row r="95" spans="1:11" x14ac:dyDescent="0.2">
      <c r="A95" s="14" t="s">
        <v>79</v>
      </c>
      <c r="B95" s="2">
        <v>1480021.5260725881</v>
      </c>
      <c r="C95" s="2">
        <f t="shared" si="15"/>
        <v>-4192.3847032729536</v>
      </c>
      <c r="D95" s="2">
        <v>17754</v>
      </c>
      <c r="E95" s="2">
        <v>13424</v>
      </c>
      <c r="F95" s="2">
        <v>4330</v>
      </c>
      <c r="G95" s="2">
        <f t="shared" si="16"/>
        <v>-8522.3847032729536</v>
      </c>
      <c r="H95" s="10">
        <f>B95/$B$15</f>
        <v>0.53827498689704567</v>
      </c>
    </row>
    <row r="96" spans="1:11" x14ac:dyDescent="0.2">
      <c r="A96" s="14" t="s">
        <v>80</v>
      </c>
      <c r="B96" s="2">
        <v>1477402.299817154</v>
      </c>
      <c r="C96" s="2">
        <f t="shared" si="15"/>
        <v>-2619.2262554340996</v>
      </c>
      <c r="D96" s="2">
        <v>17538</v>
      </c>
      <c r="E96" s="2">
        <v>13465</v>
      </c>
      <c r="F96" s="2">
        <v>4073</v>
      </c>
      <c r="G96" s="2">
        <f t="shared" si="16"/>
        <v>-6692.2262554340996</v>
      </c>
      <c r="H96" s="10">
        <f>B96/$B$16</f>
        <v>0.52711317674467406</v>
      </c>
    </row>
    <row r="97" spans="1:11" x14ac:dyDescent="0.2">
      <c r="A97" s="15" t="s">
        <v>74</v>
      </c>
      <c r="B97" s="7">
        <v>1477130</v>
      </c>
      <c r="C97" s="7">
        <f t="shared" si="15"/>
        <v>-272.29981715395115</v>
      </c>
      <c r="D97" s="7">
        <v>12535</v>
      </c>
      <c r="E97" s="7">
        <v>10656</v>
      </c>
      <c r="F97" s="7">
        <f>D97-E97</f>
        <v>1879</v>
      </c>
      <c r="G97" s="7">
        <f t="shared" si="16"/>
        <v>-2151.2998171539512</v>
      </c>
      <c r="H97" s="16">
        <f>B97/$B$17</f>
        <v>0.51896695113365843</v>
      </c>
      <c r="J97" s="38"/>
      <c r="K97" s="38"/>
    </row>
    <row r="98" spans="1:11" x14ac:dyDescent="0.2">
      <c r="A98" s="12" t="s">
        <v>95</v>
      </c>
      <c r="H98" s="10"/>
      <c r="J98" s="38"/>
    </row>
    <row r="99" spans="1:11" x14ac:dyDescent="0.2">
      <c r="A99" s="17" t="s">
        <v>96</v>
      </c>
      <c r="B99" s="2">
        <v>39312</v>
      </c>
      <c r="H99" s="10">
        <f>B99/$B$6</f>
        <v>1.6308270788979805E-2</v>
      </c>
    </row>
    <row r="100" spans="1:11" x14ac:dyDescent="0.2">
      <c r="A100" s="14" t="s">
        <v>81</v>
      </c>
      <c r="B100" s="2">
        <v>39418.73140837127</v>
      </c>
      <c r="C100" s="2">
        <f>B100-B99</f>
        <v>106.73140837126994</v>
      </c>
      <c r="D100" s="2">
        <v>188</v>
      </c>
      <c r="E100" s="2">
        <v>29</v>
      </c>
      <c r="F100" s="2">
        <f>D100-E100</f>
        <v>159</v>
      </c>
      <c r="G100" s="2">
        <f>C100-F100</f>
        <v>-52.268591628730064</v>
      </c>
      <c r="H100" s="10">
        <f>B100/$B$7</f>
        <v>1.6342920248116597E-2</v>
      </c>
    </row>
    <row r="101" spans="1:11" x14ac:dyDescent="0.2">
      <c r="A101" s="14" t="s">
        <v>82</v>
      </c>
      <c r="B101" s="2">
        <v>40517.177331161547</v>
      </c>
      <c r="C101" s="2">
        <f t="shared" ref="C101:C110" si="17">B101-B100</f>
        <v>1098.4459227902771</v>
      </c>
      <c r="D101" s="2">
        <v>894</v>
      </c>
      <c r="E101" s="2">
        <v>144</v>
      </c>
      <c r="F101" s="2">
        <v>750</v>
      </c>
      <c r="G101" s="2">
        <f t="shared" ref="G101:G110" si="18">C101-F101</f>
        <v>348.44592279027711</v>
      </c>
      <c r="H101" s="10">
        <f>B101/$B$8</f>
        <v>1.6478455655819308E-2</v>
      </c>
    </row>
    <row r="102" spans="1:11" x14ac:dyDescent="0.2">
      <c r="A102" s="14" t="s">
        <v>83</v>
      </c>
      <c r="B102" s="2">
        <v>41718.398971788178</v>
      </c>
      <c r="C102" s="2">
        <f t="shared" si="17"/>
        <v>1201.2216406266307</v>
      </c>
      <c r="D102" s="2">
        <v>848</v>
      </c>
      <c r="E102" s="2">
        <v>140</v>
      </c>
      <c r="F102" s="2">
        <v>708</v>
      </c>
      <c r="G102" s="2">
        <f t="shared" si="18"/>
        <v>493.22164062663069</v>
      </c>
      <c r="H102" s="10">
        <f>B102/$B$9</f>
        <v>1.6609282672727321E-2</v>
      </c>
    </row>
    <row r="103" spans="1:11" x14ac:dyDescent="0.2">
      <c r="A103" s="14" t="s">
        <v>84</v>
      </c>
      <c r="B103" s="2">
        <v>42682.883767835454</v>
      </c>
      <c r="C103" s="2">
        <f t="shared" si="17"/>
        <v>964.48479604727618</v>
      </c>
      <c r="D103" s="2">
        <v>850</v>
      </c>
      <c r="E103" s="2">
        <v>157</v>
      </c>
      <c r="F103" s="2">
        <v>693</v>
      </c>
      <c r="G103" s="2">
        <f t="shared" si="18"/>
        <v>271.48479604727618</v>
      </c>
      <c r="H103" s="10">
        <f>B103/$B$10</f>
        <v>1.6735642458544236E-2</v>
      </c>
    </row>
    <row r="104" spans="1:11" x14ac:dyDescent="0.2">
      <c r="A104" s="14" t="s">
        <v>75</v>
      </c>
      <c r="B104" s="2">
        <v>43420.970682537045</v>
      </c>
      <c r="C104" s="2">
        <f t="shared" si="17"/>
        <v>738.08691470159101</v>
      </c>
      <c r="D104" s="2">
        <v>825</v>
      </c>
      <c r="E104" s="2">
        <v>161</v>
      </c>
      <c r="F104" s="2">
        <v>664</v>
      </c>
      <c r="G104" s="2">
        <f t="shared" si="18"/>
        <v>74.086914701591013</v>
      </c>
      <c r="H104" s="10">
        <f>B104/$B$11</f>
        <v>1.6857759980113199E-2</v>
      </c>
    </row>
    <row r="105" spans="1:11" x14ac:dyDescent="0.2">
      <c r="A105" s="14" t="s">
        <v>76</v>
      </c>
      <c r="B105" s="2">
        <v>44214.132436131273</v>
      </c>
      <c r="C105" s="2">
        <f t="shared" si="17"/>
        <v>793.16175359422778</v>
      </c>
      <c r="D105" s="2">
        <v>831</v>
      </c>
      <c r="E105" s="2">
        <v>157</v>
      </c>
      <c r="F105" s="2">
        <v>674</v>
      </c>
      <c r="G105" s="2">
        <f t="shared" si="18"/>
        <v>119.16175359422778</v>
      </c>
      <c r="H105" s="10">
        <f>B105/$B$12</f>
        <v>1.6975845348082219E-2</v>
      </c>
    </row>
    <row r="106" spans="1:11" x14ac:dyDescent="0.2">
      <c r="A106" s="14" t="s">
        <v>77</v>
      </c>
      <c r="B106" s="2">
        <v>45222.185891669578</v>
      </c>
      <c r="C106" s="2">
        <f t="shared" si="17"/>
        <v>1008.0534555383056</v>
      </c>
      <c r="D106" s="2">
        <v>790</v>
      </c>
      <c r="E106" s="2">
        <v>160</v>
      </c>
      <c r="F106" s="2">
        <v>630</v>
      </c>
      <c r="G106" s="2">
        <f t="shared" si="18"/>
        <v>378.05345553830557</v>
      </c>
      <c r="H106" s="10">
        <f>B106/$B$13</f>
        <v>1.7090095023315245E-2</v>
      </c>
    </row>
    <row r="107" spans="1:11" x14ac:dyDescent="0.2">
      <c r="A107" s="14" t="s">
        <v>78</v>
      </c>
      <c r="B107" s="2">
        <v>46434.715362326628</v>
      </c>
      <c r="C107" s="2">
        <f t="shared" si="17"/>
        <v>1212.5294706570494</v>
      </c>
      <c r="D107" s="2">
        <v>761</v>
      </c>
      <c r="E107" s="2">
        <v>177</v>
      </c>
      <c r="F107" s="2">
        <v>584</v>
      </c>
      <c r="G107" s="2">
        <f t="shared" si="18"/>
        <v>628.52947065704939</v>
      </c>
      <c r="H107" s="10">
        <f>B107/$B$14</f>
        <v>1.7200692907620815E-2</v>
      </c>
    </row>
    <row r="108" spans="1:11" x14ac:dyDescent="0.2">
      <c r="A108" s="14" t="s">
        <v>79</v>
      </c>
      <c r="B108" s="2">
        <v>47588.934955984107</v>
      </c>
      <c r="C108" s="2">
        <f t="shared" si="17"/>
        <v>1154.219593657479</v>
      </c>
      <c r="D108" s="2">
        <v>700</v>
      </c>
      <c r="E108" s="2">
        <v>185</v>
      </c>
      <c r="F108" s="2">
        <v>515</v>
      </c>
      <c r="G108" s="2">
        <f t="shared" si="18"/>
        <v>639.21959365747898</v>
      </c>
      <c r="H108" s="10">
        <f>B108/$B$15</f>
        <v>1.7307811331536246E-2</v>
      </c>
    </row>
    <row r="109" spans="1:11" x14ac:dyDescent="0.2">
      <c r="A109" s="14" t="s">
        <v>80</v>
      </c>
      <c r="B109" s="2">
        <v>48801.579383391982</v>
      </c>
      <c r="C109" s="2">
        <f t="shared" si="17"/>
        <v>1212.6444274078749</v>
      </c>
      <c r="D109" s="2">
        <v>625</v>
      </c>
      <c r="E109" s="2">
        <v>186</v>
      </c>
      <c r="F109" s="2">
        <v>439</v>
      </c>
      <c r="G109" s="2">
        <f t="shared" si="18"/>
        <v>773.6444274078749</v>
      </c>
      <c r="H109" s="10">
        <f>B109/$B$16</f>
        <v>1.741161195032713E-2</v>
      </c>
    </row>
    <row r="110" spans="1:11" x14ac:dyDescent="0.2">
      <c r="A110" s="15" t="s">
        <v>74</v>
      </c>
      <c r="B110" s="7">
        <v>49773</v>
      </c>
      <c r="C110" s="7">
        <f t="shared" si="17"/>
        <v>971.42061660801846</v>
      </c>
      <c r="D110" s="7">
        <v>474</v>
      </c>
      <c r="E110" s="7">
        <v>136</v>
      </c>
      <c r="F110" s="7">
        <f>D110-E110</f>
        <v>338</v>
      </c>
      <c r="G110" s="7">
        <f t="shared" si="18"/>
        <v>633.42061660801846</v>
      </c>
      <c r="H110" s="16">
        <f>B110/$B$17</f>
        <v>1.7486979520269428E-2</v>
      </c>
      <c r="I110" s="38"/>
      <c r="K110" s="38"/>
    </row>
    <row r="111" spans="1:11" x14ac:dyDescent="0.2">
      <c r="A111" s="23"/>
      <c r="B111" s="24"/>
      <c r="C111" s="24"/>
      <c r="D111" s="24"/>
      <c r="E111" s="24"/>
      <c r="F111" s="24"/>
      <c r="G111" s="24"/>
      <c r="H111" s="22"/>
    </row>
    <row r="112" spans="1:11" x14ac:dyDescent="0.2">
      <c r="A112" s="1"/>
    </row>
    <row r="113" spans="1:11" x14ac:dyDescent="0.2">
      <c r="A113" s="12" t="s">
        <v>98</v>
      </c>
      <c r="H113" s="10"/>
    </row>
    <row r="114" spans="1:11" x14ac:dyDescent="0.2">
      <c r="A114" s="9" t="s">
        <v>97</v>
      </c>
      <c r="B114" s="2">
        <v>8601</v>
      </c>
      <c r="H114" s="10">
        <f>B114/$B$6</f>
        <v>3.5680564981688872E-3</v>
      </c>
    </row>
    <row r="115" spans="1:11" x14ac:dyDescent="0.2">
      <c r="A115" s="14" t="s">
        <v>81</v>
      </c>
      <c r="B115" s="2">
        <v>8855.9379501267031</v>
      </c>
      <c r="C115" s="2">
        <f>B115-B114</f>
        <v>254.93795012670307</v>
      </c>
      <c r="D115" s="2">
        <v>19</v>
      </c>
      <c r="E115" s="2">
        <v>3</v>
      </c>
      <c r="F115" s="2">
        <f>D115-E115</f>
        <v>16</v>
      </c>
      <c r="G115" s="2">
        <f>C115-F115</f>
        <v>238.93795012670307</v>
      </c>
      <c r="H115" s="10">
        <f>B115/$B$7</f>
        <v>3.6716525994150459E-3</v>
      </c>
    </row>
    <row r="116" spans="1:11" x14ac:dyDescent="0.2">
      <c r="A116" s="14" t="s">
        <v>82</v>
      </c>
      <c r="B116" s="2">
        <v>10024.222411078905</v>
      </c>
      <c r="C116" s="2">
        <f t="shared" ref="C116:C125" si="19">B116-B115</f>
        <v>1168.2844609522017</v>
      </c>
      <c r="D116" s="2">
        <v>85</v>
      </c>
      <c r="E116" s="2">
        <v>8</v>
      </c>
      <c r="F116" s="2">
        <v>77</v>
      </c>
      <c r="G116" s="2">
        <f t="shared" ref="G116:G125" si="20">C116-F116</f>
        <v>1091.2844609522017</v>
      </c>
      <c r="H116" s="10">
        <f>B116/$B$8</f>
        <v>4.0768808531484726E-3</v>
      </c>
    </row>
    <row r="117" spans="1:11" x14ac:dyDescent="0.2">
      <c r="A117" s="14" t="s">
        <v>83</v>
      </c>
      <c r="B117" s="2">
        <v>11222.587819868457</v>
      </c>
      <c r="C117" s="2">
        <f t="shared" si="19"/>
        <v>1198.365408789552</v>
      </c>
      <c r="D117" s="2">
        <v>101</v>
      </c>
      <c r="E117" s="2">
        <v>7</v>
      </c>
      <c r="F117" s="2">
        <v>94</v>
      </c>
      <c r="G117" s="2">
        <f t="shared" si="20"/>
        <v>1104.365408789552</v>
      </c>
      <c r="H117" s="10">
        <f>B117/$B$9</f>
        <v>4.4680318040429389E-3</v>
      </c>
    </row>
    <row r="118" spans="1:11" x14ac:dyDescent="0.2">
      <c r="A118" s="14" t="s">
        <v>84</v>
      </c>
      <c r="B118" s="2">
        <v>12358.883077868404</v>
      </c>
      <c r="C118" s="2">
        <f t="shared" si="19"/>
        <v>1136.2952579999474</v>
      </c>
      <c r="D118" s="2">
        <v>104</v>
      </c>
      <c r="E118" s="2">
        <v>15</v>
      </c>
      <c r="F118" s="2">
        <v>89</v>
      </c>
      <c r="G118" s="2">
        <f t="shared" si="20"/>
        <v>1047.2952579999474</v>
      </c>
      <c r="H118" s="10">
        <f>B118/$B$10</f>
        <v>4.8458264793725609E-3</v>
      </c>
    </row>
    <row r="119" spans="1:11" x14ac:dyDescent="0.2">
      <c r="A119" s="14" t="s">
        <v>75</v>
      </c>
      <c r="B119" s="2">
        <v>13421.947183705697</v>
      </c>
      <c r="C119" s="2">
        <f t="shared" si="19"/>
        <v>1063.064105837293</v>
      </c>
      <c r="D119" s="2">
        <v>106</v>
      </c>
      <c r="E119" s="2">
        <v>26</v>
      </c>
      <c r="F119" s="2">
        <v>80</v>
      </c>
      <c r="G119" s="2">
        <f t="shared" si="20"/>
        <v>983.06410583729303</v>
      </c>
      <c r="H119" s="10">
        <f>B119/$B$11</f>
        <v>5.2109374924606492E-3</v>
      </c>
    </row>
    <row r="120" spans="1:11" x14ac:dyDescent="0.2">
      <c r="A120" s="14" t="s">
        <v>76</v>
      </c>
      <c r="B120" s="2">
        <v>14491.597918076421</v>
      </c>
      <c r="C120" s="2">
        <f t="shared" si="19"/>
        <v>1069.6507343707235</v>
      </c>
      <c r="D120" s="2">
        <v>109</v>
      </c>
      <c r="E120" s="2">
        <v>17</v>
      </c>
      <c r="F120" s="2">
        <v>92</v>
      </c>
      <c r="G120" s="2">
        <f t="shared" si="20"/>
        <v>977.65073437072351</v>
      </c>
      <c r="H120" s="10">
        <f>B120/$B$12</f>
        <v>5.5639930390858792E-3</v>
      </c>
    </row>
    <row r="121" spans="1:11" x14ac:dyDescent="0.2">
      <c r="A121" s="14" t="s">
        <v>77</v>
      </c>
      <c r="B121" s="2">
        <v>15626.786100728172</v>
      </c>
      <c r="C121" s="2">
        <f t="shared" si="19"/>
        <v>1135.188182651751</v>
      </c>
      <c r="D121" s="2">
        <v>106</v>
      </c>
      <c r="E121" s="2">
        <v>27</v>
      </c>
      <c r="F121" s="2">
        <v>79</v>
      </c>
      <c r="G121" s="2">
        <f t="shared" si="20"/>
        <v>1056.188182651751</v>
      </c>
      <c r="H121" s="10">
        <f>B121/$B$13</f>
        <v>5.9055805044501914E-3</v>
      </c>
    </row>
    <row r="122" spans="1:11" x14ac:dyDescent="0.2">
      <c r="A122" s="14" t="s">
        <v>78</v>
      </c>
      <c r="B122" s="2">
        <v>16835.27997565845</v>
      </c>
      <c r="C122" s="2">
        <f t="shared" si="19"/>
        <v>1208.4938749302783</v>
      </c>
      <c r="D122" s="2">
        <v>100</v>
      </c>
      <c r="E122" s="2">
        <v>26</v>
      </c>
      <c r="F122" s="2">
        <v>74</v>
      </c>
      <c r="G122" s="2">
        <f t="shared" si="20"/>
        <v>1134.4938749302783</v>
      </c>
      <c r="H122" s="10">
        <f>B122/$B$14</f>
        <v>6.2362497242754627E-3</v>
      </c>
    </row>
    <row r="123" spans="1:11" x14ac:dyDescent="0.2">
      <c r="A123" s="14" t="s">
        <v>79</v>
      </c>
      <c r="B123" s="2">
        <v>18027.560188862713</v>
      </c>
      <c r="C123" s="2">
        <f t="shared" si="19"/>
        <v>1192.2802132042634</v>
      </c>
      <c r="D123" s="2">
        <v>103</v>
      </c>
      <c r="E123" s="2">
        <v>12</v>
      </c>
      <c r="F123" s="2">
        <v>91</v>
      </c>
      <c r="G123" s="2">
        <f t="shared" si="20"/>
        <v>1101.2802132042634</v>
      </c>
      <c r="H123" s="10">
        <f>B123/$B$15</f>
        <v>6.5565159381133593E-3</v>
      </c>
    </row>
    <row r="124" spans="1:11" x14ac:dyDescent="0.2">
      <c r="A124" s="14" t="s">
        <v>80</v>
      </c>
      <c r="B124" s="2">
        <v>19246.565729491842</v>
      </c>
      <c r="C124" s="2">
        <f t="shared" si="19"/>
        <v>1219.0055406291285</v>
      </c>
      <c r="D124" s="2">
        <v>83</v>
      </c>
      <c r="E124" s="2">
        <v>29</v>
      </c>
      <c r="F124" s="2">
        <v>54</v>
      </c>
      <c r="G124" s="2">
        <f t="shared" si="20"/>
        <v>1165.0055406291285</v>
      </c>
      <c r="H124" s="10">
        <f>B124/$B$16</f>
        <v>6.8668624682344135E-3</v>
      </c>
    </row>
    <row r="125" spans="1:11" x14ac:dyDescent="0.2">
      <c r="A125" s="15" t="s">
        <v>74</v>
      </c>
      <c r="B125" s="7">
        <v>20194</v>
      </c>
      <c r="C125" s="7">
        <f t="shared" si="19"/>
        <v>947.43427050815808</v>
      </c>
      <c r="D125" s="7">
        <v>52</v>
      </c>
      <c r="E125" s="7">
        <v>8</v>
      </c>
      <c r="F125" s="7">
        <f>D125-E125</f>
        <v>44</v>
      </c>
      <c r="G125" s="7">
        <f t="shared" si="20"/>
        <v>903.43427050815808</v>
      </c>
      <c r="H125" s="16">
        <f>B125/$B$17</f>
        <v>7.0948519163466306E-3</v>
      </c>
      <c r="J125" s="38"/>
      <c r="K125" s="38"/>
    </row>
    <row r="126" spans="1:11" x14ac:dyDescent="0.2">
      <c r="A126" s="12" t="s">
        <v>99</v>
      </c>
      <c r="H126" s="10"/>
    </row>
    <row r="127" spans="1:11" x14ac:dyDescent="0.2">
      <c r="A127" s="9" t="s">
        <v>100</v>
      </c>
      <c r="B127" s="2">
        <v>241178</v>
      </c>
      <c r="H127" s="10">
        <f>B127/$B$6</f>
        <v>0.1000507766672917</v>
      </c>
      <c r="I127" s="38"/>
    </row>
    <row r="128" spans="1:11" x14ac:dyDescent="0.2">
      <c r="A128" s="14" t="s">
        <v>81</v>
      </c>
      <c r="B128" s="2">
        <v>244790.45822568669</v>
      </c>
      <c r="C128" s="2">
        <f>B128-B127</f>
        <v>3612.4582256866852</v>
      </c>
      <c r="D128" s="2">
        <v>1190</v>
      </c>
      <c r="E128" s="2">
        <v>124</v>
      </c>
      <c r="F128" s="2">
        <f>D128-E128</f>
        <v>1066</v>
      </c>
      <c r="G128" s="2">
        <f>C128-F128</f>
        <v>2546.4582256866852</v>
      </c>
      <c r="H128" s="10">
        <f>B128/$B$7</f>
        <v>0.10148959120061175</v>
      </c>
    </row>
    <row r="129" spans="1:12" x14ac:dyDescent="0.2">
      <c r="A129" s="14" t="s">
        <v>82</v>
      </c>
      <c r="B129" s="2">
        <v>263380.63601504097</v>
      </c>
      <c r="C129" s="2">
        <f t="shared" ref="C129:C138" si="21">B129-B128</f>
        <v>18590.177789354289</v>
      </c>
      <c r="D129" s="2">
        <v>5037</v>
      </c>
      <c r="E129" s="2">
        <v>578</v>
      </c>
      <c r="F129" s="2">
        <v>4459</v>
      </c>
      <c r="G129" s="2">
        <f t="shared" ref="G129:G138" si="22">C129-F129</f>
        <v>14131.177789354289</v>
      </c>
      <c r="H129" s="10">
        <f>B129/$B$8</f>
        <v>0.10711768235240281</v>
      </c>
    </row>
    <row r="130" spans="1:12" x14ac:dyDescent="0.2">
      <c r="A130" s="14" t="s">
        <v>83</v>
      </c>
      <c r="B130" s="2">
        <v>282698.33602123137</v>
      </c>
      <c r="C130" s="2">
        <f t="shared" si="21"/>
        <v>19317.700006190396</v>
      </c>
      <c r="D130" s="2">
        <v>5392</v>
      </c>
      <c r="E130" s="2">
        <v>665</v>
      </c>
      <c r="F130" s="2">
        <v>4727</v>
      </c>
      <c r="G130" s="2">
        <f t="shared" si="22"/>
        <v>14590.700006190396</v>
      </c>
      <c r="H130" s="10">
        <f>B130/$B$9</f>
        <v>0.11255025815495777</v>
      </c>
    </row>
    <row r="131" spans="1:12" x14ac:dyDescent="0.2">
      <c r="A131" s="14" t="s">
        <v>84</v>
      </c>
      <c r="B131" s="2">
        <v>300432.43776019441</v>
      </c>
      <c r="C131" s="2">
        <f t="shared" si="21"/>
        <v>17734.101738963043</v>
      </c>
      <c r="D131" s="2">
        <v>5401</v>
      </c>
      <c r="E131" s="2">
        <v>699</v>
      </c>
      <c r="F131" s="2">
        <v>4702</v>
      </c>
      <c r="G131" s="2">
        <f t="shared" si="22"/>
        <v>13032.101738963043</v>
      </c>
      <c r="H131" s="10">
        <f>B131/$B$10</f>
        <v>0.11779733273533771</v>
      </c>
    </row>
    <row r="132" spans="1:12" x14ac:dyDescent="0.2">
      <c r="A132" s="14" t="s">
        <v>75</v>
      </c>
      <c r="B132" s="2">
        <v>316474.94046912639</v>
      </c>
      <c r="C132" s="2">
        <f t="shared" si="21"/>
        <v>16042.502708931977</v>
      </c>
      <c r="D132" s="2">
        <v>5602</v>
      </c>
      <c r="E132" s="2">
        <v>799</v>
      </c>
      <c r="F132" s="2">
        <v>4803</v>
      </c>
      <c r="G132" s="2">
        <f t="shared" si="22"/>
        <v>11239.502708931977</v>
      </c>
      <c r="H132" s="10">
        <f>B132/$B$11</f>
        <v>0.12286824781406346</v>
      </c>
    </row>
    <row r="133" spans="1:12" x14ac:dyDescent="0.2">
      <c r="A133" s="14" t="s">
        <v>76</v>
      </c>
      <c r="B133" s="2">
        <v>332785.55481818825</v>
      </c>
      <c r="C133" s="2">
        <f t="shared" si="21"/>
        <v>16310.614349061856</v>
      </c>
      <c r="D133" s="2">
        <v>5676</v>
      </c>
      <c r="E133" s="2">
        <v>867</v>
      </c>
      <c r="F133" s="2">
        <v>4809</v>
      </c>
      <c r="G133" s="2">
        <f t="shared" si="22"/>
        <v>11501.614349061856</v>
      </c>
      <c r="H133" s="10">
        <f>B133/$B$12</f>
        <v>0.12777172820997718</v>
      </c>
    </row>
    <row r="134" spans="1:12" x14ac:dyDescent="0.2">
      <c r="A134" s="14" t="s">
        <v>77</v>
      </c>
      <c r="B134" s="2">
        <v>350651.0700763436</v>
      </c>
      <c r="C134" s="2">
        <f t="shared" si="21"/>
        <v>17865.515258155356</v>
      </c>
      <c r="D134" s="2">
        <v>5737</v>
      </c>
      <c r="E134" s="2">
        <v>898</v>
      </c>
      <c r="F134" s="2">
        <v>4839</v>
      </c>
      <c r="G134" s="2">
        <f t="shared" si="22"/>
        <v>13026.515258155356</v>
      </c>
      <c r="H134" s="10">
        <f>B134/$B$13</f>
        <v>0.13251593193631533</v>
      </c>
      <c r="I134" s="38"/>
    </row>
    <row r="135" spans="1:12" x14ac:dyDescent="0.2">
      <c r="A135" s="14" t="s">
        <v>78</v>
      </c>
      <c r="B135" s="2">
        <v>370135.90069719579</v>
      </c>
      <c r="C135" s="2">
        <f t="shared" si="21"/>
        <v>19484.830620852183</v>
      </c>
      <c r="D135" s="2">
        <v>5672</v>
      </c>
      <c r="E135" s="2">
        <v>1014</v>
      </c>
      <c r="F135" s="2">
        <v>4658</v>
      </c>
      <c r="G135" s="2">
        <f t="shared" si="22"/>
        <v>14826.830620852183</v>
      </c>
      <c r="H135" s="10">
        <f>B135/$B$14</f>
        <v>0.13710849549308182</v>
      </c>
    </row>
    <row r="136" spans="1:12" x14ac:dyDescent="0.2">
      <c r="A136" s="14" t="s">
        <v>79</v>
      </c>
      <c r="B136" s="2">
        <v>389218.86226617754</v>
      </c>
      <c r="C136" s="2">
        <f t="shared" si="21"/>
        <v>19082.961568981758</v>
      </c>
      <c r="D136" s="2">
        <v>5764</v>
      </c>
      <c r="E136" s="2">
        <v>1053</v>
      </c>
      <c r="F136" s="2">
        <v>4711</v>
      </c>
      <c r="G136" s="2">
        <f t="shared" si="22"/>
        <v>14371.961568981758</v>
      </c>
      <c r="H136" s="10">
        <f>B136/$B$15</f>
        <v>0.1415565748846645</v>
      </c>
    </row>
    <row r="137" spans="1:12" x14ac:dyDescent="0.2">
      <c r="A137" s="14" t="s">
        <v>80</v>
      </c>
      <c r="B137" s="2">
        <v>408838.32478889864</v>
      </c>
      <c r="C137" s="2">
        <f t="shared" si="21"/>
        <v>19619.462522721093</v>
      </c>
      <c r="D137" s="2">
        <v>5762</v>
      </c>
      <c r="E137" s="2">
        <v>1069</v>
      </c>
      <c r="F137" s="2">
        <v>4693</v>
      </c>
      <c r="G137" s="2">
        <f t="shared" si="22"/>
        <v>14926.462522721093</v>
      </c>
      <c r="H137" s="10">
        <f>B137/$B$16</f>
        <v>0.14586688282610524</v>
      </c>
    </row>
    <row r="138" spans="1:12" ht="12" thickBot="1" x14ac:dyDescent="0.25">
      <c r="A138" s="11" t="s">
        <v>74</v>
      </c>
      <c r="B138" s="5">
        <v>424134</v>
      </c>
      <c r="C138" s="5">
        <f t="shared" si="21"/>
        <v>15295.675211101363</v>
      </c>
      <c r="D138" s="5">
        <v>4709</v>
      </c>
      <c r="E138" s="5">
        <v>883</v>
      </c>
      <c r="F138" s="5">
        <f>D138-E138</f>
        <v>3826</v>
      </c>
      <c r="G138" s="5">
        <f t="shared" si="22"/>
        <v>11469.675211101363</v>
      </c>
      <c r="H138" s="8">
        <f>B138/$B$17</f>
        <v>0.14901297032226216</v>
      </c>
      <c r="I138" s="39"/>
      <c r="J138" s="38"/>
      <c r="L138" s="38"/>
    </row>
  </sheetData>
  <mergeCells count="1">
    <mergeCell ref="A1:H2"/>
  </mergeCells>
  <phoneticPr fontId="0" type="noConversion"/>
  <pageMargins left="0.75" right="0.75" top="1" bottom="1" header="0.5" footer="0.5"/>
  <pageSetup orientation="portrait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8"/>
  <sheetViews>
    <sheetView workbookViewId="0">
      <selection activeCell="L1" sqref="L1:L65536"/>
    </sheetView>
  </sheetViews>
  <sheetFormatPr defaultRowHeight="11.25" x14ac:dyDescent="0.2"/>
  <cols>
    <col min="1" max="1" width="25.7109375" style="2" customWidth="1"/>
    <col min="2" max="3" width="9.7109375" style="2" customWidth="1"/>
    <col min="4" max="5" width="8.42578125" style="2" customWidth="1"/>
    <col min="6" max="7" width="9.7109375" style="2" customWidth="1"/>
    <col min="8" max="8" width="7.7109375" style="6" customWidth="1"/>
    <col min="9" max="16384" width="9.140625" style="2"/>
  </cols>
  <sheetData>
    <row r="1" spans="1:8" ht="12.75" customHeight="1" x14ac:dyDescent="0.2">
      <c r="A1" s="40" t="s">
        <v>87</v>
      </c>
      <c r="B1" s="41"/>
      <c r="C1" s="41"/>
      <c r="D1" s="41"/>
      <c r="E1" s="41"/>
      <c r="F1" s="41"/>
      <c r="G1" s="41"/>
      <c r="H1" s="42"/>
    </row>
    <row r="2" spans="1:8" ht="12.75" customHeight="1" thickBot="1" x14ac:dyDescent="0.25">
      <c r="A2" s="43"/>
      <c r="B2" s="44"/>
      <c r="C2" s="44"/>
      <c r="D2" s="44"/>
      <c r="E2" s="44"/>
      <c r="F2" s="44"/>
      <c r="G2" s="44"/>
      <c r="H2" s="45"/>
    </row>
    <row r="3" spans="1:8" x14ac:dyDescent="0.2">
      <c r="A3" s="9" t="s">
        <v>35</v>
      </c>
      <c r="C3" s="1" t="s">
        <v>62</v>
      </c>
      <c r="D3" s="3"/>
      <c r="E3" s="3"/>
      <c r="F3" s="1" t="s">
        <v>66</v>
      </c>
      <c r="G3" s="3" t="s">
        <v>68</v>
      </c>
      <c r="H3" s="19" t="s">
        <v>71</v>
      </c>
    </row>
    <row r="4" spans="1:8" ht="12" thickBot="1" x14ac:dyDescent="0.25">
      <c r="A4" s="18" t="s">
        <v>88</v>
      </c>
      <c r="B4" s="5" t="s">
        <v>64</v>
      </c>
      <c r="C4" s="4" t="s">
        <v>63</v>
      </c>
      <c r="D4" s="4" t="s">
        <v>65</v>
      </c>
      <c r="E4" s="4" t="s">
        <v>70</v>
      </c>
      <c r="F4" s="4" t="s">
        <v>67</v>
      </c>
      <c r="G4" s="5" t="s">
        <v>69</v>
      </c>
      <c r="H4" s="20" t="s">
        <v>72</v>
      </c>
    </row>
    <row r="5" spans="1:8" x14ac:dyDescent="0.2">
      <c r="A5" s="12" t="s">
        <v>2</v>
      </c>
      <c r="H5" s="10"/>
    </row>
    <row r="6" spans="1:8" x14ac:dyDescent="0.2">
      <c r="A6" s="13" t="s">
        <v>73</v>
      </c>
      <c r="B6" s="2">
        <f t="shared" ref="B6:B17" si="0">B32+B45+B60+B73+B86+B99+B114+B127</f>
        <v>172796</v>
      </c>
      <c r="H6" s="10"/>
    </row>
    <row r="7" spans="1:8" x14ac:dyDescent="0.2">
      <c r="A7" s="14" t="s">
        <v>81</v>
      </c>
      <c r="B7" s="2">
        <f t="shared" si="0"/>
        <v>174904.99999999997</v>
      </c>
      <c r="C7" s="2">
        <f t="shared" ref="C7:G17" si="1">C33+C46+C61+C74+C87+C100+C115+C128</f>
        <v>2108.99999999997</v>
      </c>
      <c r="D7" s="2">
        <f t="shared" si="1"/>
        <v>676</v>
      </c>
      <c r="E7" s="2">
        <f t="shared" si="1"/>
        <v>311</v>
      </c>
      <c r="F7" s="2">
        <f t="shared" si="1"/>
        <v>365</v>
      </c>
      <c r="G7" s="2">
        <f t="shared" si="1"/>
        <v>1743.99999999997</v>
      </c>
      <c r="H7" s="10"/>
    </row>
    <row r="8" spans="1:8" x14ac:dyDescent="0.2">
      <c r="A8" s="14" t="s">
        <v>82</v>
      </c>
      <c r="B8" s="2">
        <f t="shared" si="0"/>
        <v>183630</v>
      </c>
      <c r="C8" s="2">
        <f t="shared" si="1"/>
        <v>8700.0000000000291</v>
      </c>
      <c r="D8" s="2">
        <f t="shared" si="1"/>
        <v>2618</v>
      </c>
      <c r="E8" s="2">
        <f t="shared" si="1"/>
        <v>1331</v>
      </c>
      <c r="F8" s="2">
        <f t="shared" si="1"/>
        <v>1287</v>
      </c>
      <c r="G8" s="2">
        <f t="shared" si="1"/>
        <v>7413.0000000000291</v>
      </c>
      <c r="H8" s="10"/>
    </row>
    <row r="9" spans="1:8" x14ac:dyDescent="0.2">
      <c r="A9" s="14" t="s">
        <v>83</v>
      </c>
      <c r="B9" s="2">
        <f t="shared" si="0"/>
        <v>190809.99999999994</v>
      </c>
      <c r="C9" s="2">
        <f t="shared" si="1"/>
        <v>7200.0000000000045</v>
      </c>
      <c r="D9" s="2">
        <f t="shared" si="1"/>
        <v>2756</v>
      </c>
      <c r="E9" s="2">
        <f t="shared" si="1"/>
        <v>1337</v>
      </c>
      <c r="F9" s="2">
        <f t="shared" si="1"/>
        <v>1419</v>
      </c>
      <c r="G9" s="2">
        <f t="shared" si="1"/>
        <v>5781.0000000000045</v>
      </c>
      <c r="H9" s="10"/>
    </row>
    <row r="10" spans="1:8" x14ac:dyDescent="0.2">
      <c r="A10" s="14" t="s">
        <v>84</v>
      </c>
      <c r="B10" s="2">
        <f t="shared" si="0"/>
        <v>197214.00000000003</v>
      </c>
      <c r="C10" s="2">
        <f t="shared" si="1"/>
        <v>6399.9999999999955</v>
      </c>
      <c r="D10" s="2">
        <f t="shared" si="1"/>
        <v>2634</v>
      </c>
      <c r="E10" s="2">
        <f t="shared" si="1"/>
        <v>1376</v>
      </c>
      <c r="F10" s="2">
        <f t="shared" si="1"/>
        <v>1258</v>
      </c>
      <c r="G10" s="2">
        <f t="shared" si="1"/>
        <v>5141.9999999999955</v>
      </c>
      <c r="H10" s="10"/>
    </row>
    <row r="11" spans="1:8" x14ac:dyDescent="0.2">
      <c r="A11" s="14" t="s">
        <v>75</v>
      </c>
      <c r="B11" s="2">
        <f t="shared" si="0"/>
        <v>202786</v>
      </c>
      <c r="C11" s="2">
        <f t="shared" si="1"/>
        <v>5599.9999999999709</v>
      </c>
      <c r="D11" s="2">
        <f t="shared" si="1"/>
        <v>2715</v>
      </c>
      <c r="E11" s="2">
        <f t="shared" si="1"/>
        <v>1448</v>
      </c>
      <c r="F11" s="2">
        <f t="shared" si="1"/>
        <v>1267</v>
      </c>
      <c r="G11" s="2">
        <f t="shared" si="1"/>
        <v>4332.9999999999709</v>
      </c>
      <c r="H11" s="10"/>
    </row>
    <row r="12" spans="1:8" x14ac:dyDescent="0.2">
      <c r="A12" s="14" t="s">
        <v>76</v>
      </c>
      <c r="B12" s="2">
        <f t="shared" si="0"/>
        <v>211554.99999999997</v>
      </c>
      <c r="C12" s="2">
        <f t="shared" si="1"/>
        <v>8799.9999999999964</v>
      </c>
      <c r="D12" s="2">
        <f t="shared" si="1"/>
        <v>2726</v>
      </c>
      <c r="E12" s="2">
        <f t="shared" si="1"/>
        <v>1480</v>
      </c>
      <c r="F12" s="2">
        <f t="shared" si="1"/>
        <v>1246</v>
      </c>
      <c r="G12" s="2">
        <f t="shared" si="1"/>
        <v>7553.9999999999973</v>
      </c>
      <c r="H12" s="10"/>
    </row>
    <row r="13" spans="1:8" x14ac:dyDescent="0.2">
      <c r="A13" s="14" t="s">
        <v>77</v>
      </c>
      <c r="B13" s="2">
        <f t="shared" si="0"/>
        <v>218502.00000000003</v>
      </c>
      <c r="C13" s="2">
        <f t="shared" si="1"/>
        <v>6900.0000000000018</v>
      </c>
      <c r="D13" s="2">
        <f t="shared" si="1"/>
        <v>2808</v>
      </c>
      <c r="E13" s="2">
        <f t="shared" si="1"/>
        <v>1618</v>
      </c>
      <c r="F13" s="2">
        <f t="shared" si="1"/>
        <v>1190</v>
      </c>
      <c r="G13" s="2">
        <f t="shared" si="1"/>
        <v>5710.0000000000018</v>
      </c>
      <c r="H13" s="10"/>
    </row>
    <row r="14" spans="1:8" x14ac:dyDescent="0.2">
      <c r="A14" s="14" t="s">
        <v>78</v>
      </c>
      <c r="B14" s="2">
        <f t="shared" si="0"/>
        <v>226101</v>
      </c>
      <c r="C14" s="2">
        <f t="shared" si="1"/>
        <v>7600.0000000000273</v>
      </c>
      <c r="D14" s="2">
        <f t="shared" si="1"/>
        <v>2720</v>
      </c>
      <c r="E14" s="2">
        <f t="shared" si="1"/>
        <v>1618</v>
      </c>
      <c r="F14" s="2">
        <f t="shared" si="1"/>
        <v>1102</v>
      </c>
      <c r="G14" s="2">
        <f t="shared" si="1"/>
        <v>6498.0000000000273</v>
      </c>
      <c r="H14" s="10"/>
    </row>
    <row r="15" spans="1:8" x14ac:dyDescent="0.2">
      <c r="A15" s="14" t="s">
        <v>79</v>
      </c>
      <c r="B15" s="2">
        <f t="shared" si="0"/>
        <v>233298</v>
      </c>
      <c r="C15" s="2">
        <f t="shared" si="1"/>
        <v>7199.9999999999982</v>
      </c>
      <c r="D15" s="2">
        <f t="shared" si="1"/>
        <v>2590</v>
      </c>
      <c r="E15" s="2">
        <f t="shared" si="1"/>
        <v>1620</v>
      </c>
      <c r="F15" s="2">
        <f t="shared" si="1"/>
        <v>970</v>
      </c>
      <c r="G15" s="2">
        <f t="shared" si="1"/>
        <v>6229.9999999999982</v>
      </c>
      <c r="H15" s="10"/>
    </row>
    <row r="16" spans="1:8" x14ac:dyDescent="0.2">
      <c r="A16" s="14" t="s">
        <v>80</v>
      </c>
      <c r="B16" s="2">
        <f t="shared" si="0"/>
        <v>243338.99999999997</v>
      </c>
      <c r="C16" s="2">
        <f t="shared" si="1"/>
        <v>9999.9999999999854</v>
      </c>
      <c r="D16" s="2">
        <f t="shared" si="1"/>
        <v>2861</v>
      </c>
      <c r="E16" s="2">
        <f t="shared" si="1"/>
        <v>1738</v>
      </c>
      <c r="F16" s="2">
        <f t="shared" si="1"/>
        <v>1123</v>
      </c>
      <c r="G16" s="2">
        <f t="shared" si="1"/>
        <v>8876.9999999999854</v>
      </c>
      <c r="H16" s="10"/>
    </row>
    <row r="17" spans="1:11" x14ac:dyDescent="0.2">
      <c r="A17" s="15" t="s">
        <v>74</v>
      </c>
      <c r="B17" s="7">
        <f t="shared" si="0"/>
        <v>248399</v>
      </c>
      <c r="C17" s="7">
        <f t="shared" si="1"/>
        <v>5060.0000000000091</v>
      </c>
      <c r="D17" s="7">
        <f t="shared" si="1"/>
        <v>2190</v>
      </c>
      <c r="E17" s="7">
        <f t="shared" si="1"/>
        <v>1397</v>
      </c>
      <c r="F17" s="7">
        <f t="shared" si="1"/>
        <v>793</v>
      </c>
      <c r="G17" s="7">
        <f t="shared" si="1"/>
        <v>4267.0000000000091</v>
      </c>
      <c r="H17" s="16"/>
    </row>
    <row r="18" spans="1:11" x14ac:dyDescent="0.2">
      <c r="A18" s="12" t="s">
        <v>3</v>
      </c>
      <c r="H18" s="10"/>
    </row>
    <row r="19" spans="1:11" x14ac:dyDescent="0.2">
      <c r="A19" s="13" t="s">
        <v>73</v>
      </c>
      <c r="B19" s="2">
        <f t="shared" ref="B19:B30" si="2">B32+B45+B60+B73</f>
        <v>13871</v>
      </c>
      <c r="H19" s="10">
        <f>B19/$B$6</f>
        <v>8.0273848931688235E-2</v>
      </c>
      <c r="K19" s="6"/>
    </row>
    <row r="20" spans="1:11" x14ac:dyDescent="0.2">
      <c r="A20" s="14" t="s">
        <v>81</v>
      </c>
      <c r="B20" s="2">
        <f t="shared" si="2"/>
        <v>14141.687165210464</v>
      </c>
      <c r="C20" s="2">
        <f>B20-B19</f>
        <v>270.68716521046372</v>
      </c>
      <c r="D20" s="2">
        <f t="shared" ref="D20:E30" si="3">D33+D46+D61+D74</f>
        <v>72</v>
      </c>
      <c r="E20" s="2">
        <f t="shared" si="3"/>
        <v>15</v>
      </c>
      <c r="F20" s="2">
        <f>D20-E20</f>
        <v>57</v>
      </c>
      <c r="G20" s="2">
        <f>C20-F20</f>
        <v>213.68716521046372</v>
      </c>
      <c r="H20" s="10">
        <f>B20/$B$7</f>
        <v>8.0853532861899127E-2</v>
      </c>
    </row>
    <row r="21" spans="1:11" x14ac:dyDescent="0.2">
      <c r="A21" s="14" t="s">
        <v>82</v>
      </c>
      <c r="B21" s="2">
        <f t="shared" si="2"/>
        <v>15250.844393591668</v>
      </c>
      <c r="C21" s="2">
        <f t="shared" ref="C21:C30" si="4">B21-B20</f>
        <v>1109.1572283812038</v>
      </c>
      <c r="D21" s="2">
        <f t="shared" si="3"/>
        <v>307</v>
      </c>
      <c r="E21" s="2">
        <f t="shared" si="3"/>
        <v>49</v>
      </c>
      <c r="F21" s="2">
        <f t="shared" ref="F21:F30" si="5">D21-E21</f>
        <v>258</v>
      </c>
      <c r="G21" s="2">
        <f t="shared" ref="G21:G30" si="6">C21-F21</f>
        <v>851.15722838120382</v>
      </c>
      <c r="H21" s="10">
        <f>B21/$B$8</f>
        <v>8.3052030679037561E-2</v>
      </c>
    </row>
    <row r="22" spans="1:11" x14ac:dyDescent="0.2">
      <c r="A22" s="14" t="s">
        <v>83</v>
      </c>
      <c r="B22" s="2">
        <f t="shared" si="2"/>
        <v>16233.235014634449</v>
      </c>
      <c r="C22" s="2">
        <f t="shared" si="4"/>
        <v>982.39062104278128</v>
      </c>
      <c r="D22" s="2">
        <f t="shared" si="3"/>
        <v>359</v>
      </c>
      <c r="E22" s="2">
        <f t="shared" si="3"/>
        <v>46</v>
      </c>
      <c r="F22" s="2">
        <f t="shared" si="5"/>
        <v>313</v>
      </c>
      <c r="G22" s="2">
        <f t="shared" si="6"/>
        <v>669.39062104278128</v>
      </c>
      <c r="H22" s="10">
        <f>B22/$B$9</f>
        <v>8.5075389207245181E-2</v>
      </c>
    </row>
    <row r="23" spans="1:11" x14ac:dyDescent="0.2">
      <c r="A23" s="14" t="s">
        <v>84</v>
      </c>
      <c r="B23" s="2">
        <f t="shared" si="2"/>
        <v>17146.521754011388</v>
      </c>
      <c r="C23" s="2">
        <f t="shared" si="4"/>
        <v>913.28673937693929</v>
      </c>
      <c r="D23" s="2">
        <f t="shared" si="3"/>
        <v>351</v>
      </c>
      <c r="E23" s="2">
        <f t="shared" si="3"/>
        <v>49</v>
      </c>
      <c r="F23" s="2">
        <f t="shared" si="5"/>
        <v>302</v>
      </c>
      <c r="G23" s="2">
        <f t="shared" si="6"/>
        <v>611.28673937693929</v>
      </c>
      <c r="H23" s="10">
        <f>B23/$B$10</f>
        <v>8.6943734998587249E-2</v>
      </c>
    </row>
    <row r="24" spans="1:11" x14ac:dyDescent="0.2">
      <c r="A24" s="14" t="s">
        <v>75</v>
      </c>
      <c r="B24" s="2">
        <f t="shared" si="2"/>
        <v>17981.891293874614</v>
      </c>
      <c r="C24" s="2">
        <f t="shared" si="4"/>
        <v>835.36953986322624</v>
      </c>
      <c r="D24" s="2">
        <f t="shared" si="3"/>
        <v>373</v>
      </c>
      <c r="E24" s="2">
        <f t="shared" si="3"/>
        <v>53</v>
      </c>
      <c r="F24" s="2">
        <f t="shared" si="5"/>
        <v>320</v>
      </c>
      <c r="G24" s="2">
        <f t="shared" si="6"/>
        <v>515.36953986322624</v>
      </c>
      <c r="H24" s="10">
        <f>B24/$B$11</f>
        <v>8.8674224521784611E-2</v>
      </c>
    </row>
    <row r="25" spans="1:11" x14ac:dyDescent="0.2">
      <c r="A25" s="14" t="s">
        <v>76</v>
      </c>
      <c r="B25" s="2">
        <f t="shared" si="2"/>
        <v>19099.518078591194</v>
      </c>
      <c r="C25" s="2">
        <f t="shared" si="4"/>
        <v>1117.62678471658</v>
      </c>
      <c r="D25" s="2">
        <f t="shared" si="3"/>
        <v>403</v>
      </c>
      <c r="E25" s="2">
        <f t="shared" si="3"/>
        <v>50</v>
      </c>
      <c r="F25" s="2">
        <f t="shared" si="5"/>
        <v>353</v>
      </c>
      <c r="G25" s="2">
        <f t="shared" si="6"/>
        <v>764.62678471658</v>
      </c>
      <c r="H25" s="10">
        <f>B25/$B$12</f>
        <v>9.0281572539487112E-2</v>
      </c>
    </row>
    <row r="26" spans="1:11" x14ac:dyDescent="0.2">
      <c r="A26" s="14" t="s">
        <v>77</v>
      </c>
      <c r="B26" s="2">
        <f t="shared" si="2"/>
        <v>20053.779593489242</v>
      </c>
      <c r="C26" s="2">
        <f t="shared" si="4"/>
        <v>954.26151489804761</v>
      </c>
      <c r="D26" s="2">
        <f t="shared" si="3"/>
        <v>362</v>
      </c>
      <c r="E26" s="2">
        <f t="shared" si="3"/>
        <v>57</v>
      </c>
      <c r="F26" s="2">
        <f t="shared" si="5"/>
        <v>305</v>
      </c>
      <c r="G26" s="2">
        <f t="shared" si="6"/>
        <v>649.26151489804761</v>
      </c>
      <c r="H26" s="10">
        <f>B26/$B$13</f>
        <v>9.1778471563140104E-2</v>
      </c>
    </row>
    <row r="27" spans="1:11" x14ac:dyDescent="0.2">
      <c r="A27" s="14" t="s">
        <v>78</v>
      </c>
      <c r="B27" s="2">
        <f t="shared" si="2"/>
        <v>21067.170431483144</v>
      </c>
      <c r="C27" s="2">
        <f t="shared" si="4"/>
        <v>1013.3908379939021</v>
      </c>
      <c r="D27" s="2">
        <f t="shared" si="3"/>
        <v>448</v>
      </c>
      <c r="E27" s="2">
        <f t="shared" si="3"/>
        <v>69</v>
      </c>
      <c r="F27" s="2">
        <f t="shared" si="5"/>
        <v>379</v>
      </c>
      <c r="G27" s="2">
        <f t="shared" si="6"/>
        <v>634.3908379939021</v>
      </c>
      <c r="H27" s="10">
        <f>B27/$B$14</f>
        <v>9.3175927711434903E-2</v>
      </c>
    </row>
    <row r="28" spans="1:11" x14ac:dyDescent="0.2">
      <c r="A28" s="14" t="s">
        <v>79</v>
      </c>
      <c r="B28" s="2">
        <f t="shared" si="2"/>
        <v>22042.818998331146</v>
      </c>
      <c r="C28" s="2">
        <f t="shared" si="4"/>
        <v>975.64856684800179</v>
      </c>
      <c r="D28" s="2">
        <f t="shared" si="3"/>
        <v>395</v>
      </c>
      <c r="E28" s="2">
        <f t="shared" si="3"/>
        <v>69</v>
      </c>
      <c r="F28" s="2">
        <f t="shared" si="5"/>
        <v>326</v>
      </c>
      <c r="G28" s="2">
        <f t="shared" si="6"/>
        <v>649.64856684800179</v>
      </c>
      <c r="H28" s="10">
        <f>B28/$B$15</f>
        <v>9.4483531784803759E-2</v>
      </c>
    </row>
    <row r="29" spans="1:11" x14ac:dyDescent="0.2">
      <c r="A29" s="14" t="s">
        <v>80</v>
      </c>
      <c r="B29" s="2">
        <f t="shared" si="2"/>
        <v>23289.897743844245</v>
      </c>
      <c r="C29" s="2">
        <f t="shared" si="4"/>
        <v>1247.0787455130994</v>
      </c>
      <c r="D29" s="2">
        <f t="shared" si="3"/>
        <v>436</v>
      </c>
      <c r="E29" s="2">
        <f t="shared" si="3"/>
        <v>67</v>
      </c>
      <c r="F29" s="2">
        <f t="shared" si="5"/>
        <v>369</v>
      </c>
      <c r="G29" s="2">
        <f t="shared" si="6"/>
        <v>878.07874551309942</v>
      </c>
      <c r="H29" s="10">
        <f>B29/$B$16</f>
        <v>9.5709679680792012E-2</v>
      </c>
    </row>
    <row r="30" spans="1:11" x14ac:dyDescent="0.2">
      <c r="A30" s="15" t="s">
        <v>74</v>
      </c>
      <c r="B30" s="7">
        <f t="shared" si="2"/>
        <v>23988</v>
      </c>
      <c r="C30" s="7">
        <f t="shared" si="4"/>
        <v>698.10225615575473</v>
      </c>
      <c r="D30" s="7">
        <f t="shared" si="3"/>
        <v>326</v>
      </c>
      <c r="E30" s="7">
        <f t="shared" si="3"/>
        <v>62</v>
      </c>
      <c r="F30" s="7">
        <f t="shared" si="5"/>
        <v>264</v>
      </c>
      <c r="G30" s="7">
        <f t="shared" si="6"/>
        <v>434.10225615575473</v>
      </c>
      <c r="H30" s="16">
        <f>B30/$B$17</f>
        <v>9.6570437079054258E-2</v>
      </c>
      <c r="I30" s="38"/>
      <c r="K30" s="39"/>
    </row>
    <row r="31" spans="1:11" x14ac:dyDescent="0.2">
      <c r="A31" s="12" t="s">
        <v>4</v>
      </c>
      <c r="H31" s="10"/>
    </row>
    <row r="32" spans="1:11" x14ac:dyDescent="0.2">
      <c r="A32" s="13" t="s">
        <v>73</v>
      </c>
      <c r="B32" s="2">
        <v>13227</v>
      </c>
      <c r="H32" s="10">
        <f>B32/$B$6</f>
        <v>7.6546910808120552E-2</v>
      </c>
    </row>
    <row r="33" spans="1:8" x14ac:dyDescent="0.2">
      <c r="A33" s="14" t="s">
        <v>81</v>
      </c>
      <c r="B33" s="2">
        <v>13464.566167697583</v>
      </c>
      <c r="C33" s="2">
        <f>B33-B32</f>
        <v>237.5661676975833</v>
      </c>
      <c r="D33" s="2">
        <v>71</v>
      </c>
      <c r="E33" s="2">
        <v>15</v>
      </c>
      <c r="F33" s="2">
        <f>D33-E33</f>
        <v>56</v>
      </c>
      <c r="G33" s="2">
        <f>C33-F33</f>
        <v>181.5661676975833</v>
      </c>
      <c r="H33" s="10">
        <f>B33/$B$7</f>
        <v>7.6982168421129107E-2</v>
      </c>
    </row>
    <row r="34" spans="1:8" x14ac:dyDescent="0.2">
      <c r="A34" s="14" t="s">
        <v>82</v>
      </c>
      <c r="B34" s="2">
        <v>14439.362703329112</v>
      </c>
      <c r="C34" s="2">
        <v>972.82245893837353</v>
      </c>
      <c r="D34" s="2">
        <v>297</v>
      </c>
      <c r="E34" s="2">
        <v>49</v>
      </c>
      <c r="F34" s="2">
        <v>248</v>
      </c>
      <c r="G34" s="2">
        <v>724.82245893837353</v>
      </c>
      <c r="H34" s="10">
        <f>B34/$B$8</f>
        <v>7.8632917842014441E-2</v>
      </c>
    </row>
    <row r="35" spans="1:8" x14ac:dyDescent="0.2">
      <c r="A35" s="14" t="s">
        <v>83</v>
      </c>
      <c r="B35" s="2">
        <v>15293.834287570522</v>
      </c>
      <c r="C35" s="2">
        <v>856.02905014323369</v>
      </c>
      <c r="D35" s="2">
        <v>352</v>
      </c>
      <c r="E35" s="2">
        <v>46</v>
      </c>
      <c r="F35" s="2">
        <v>306</v>
      </c>
      <c r="G35" s="2">
        <v>550.02905014323369</v>
      </c>
      <c r="H35" s="10">
        <f>B35/$B$9</f>
        <v>8.0152163343485808E-2</v>
      </c>
    </row>
    <row r="36" spans="1:8" x14ac:dyDescent="0.2">
      <c r="A36" s="14" t="s">
        <v>84</v>
      </c>
      <c r="B36" s="2">
        <v>16083.791125460119</v>
      </c>
      <c r="C36" s="2">
        <v>789.61658928483303</v>
      </c>
      <c r="D36" s="2">
        <v>342</v>
      </c>
      <c r="E36" s="2">
        <v>49</v>
      </c>
      <c r="F36" s="2">
        <v>293</v>
      </c>
      <c r="G36" s="2">
        <v>496.61658928483303</v>
      </c>
      <c r="H36" s="10">
        <f>B36/$B$10</f>
        <v>8.1555017014309922E-2</v>
      </c>
    </row>
    <row r="37" spans="1:8" x14ac:dyDescent="0.2">
      <c r="A37" s="14" t="s">
        <v>75</v>
      </c>
      <c r="B37" s="2">
        <v>16801.704418570756</v>
      </c>
      <c r="C37" s="2">
        <v>720.21502440068252</v>
      </c>
      <c r="D37" s="2">
        <v>365</v>
      </c>
      <c r="E37" s="2">
        <v>53</v>
      </c>
      <c r="F37" s="2">
        <v>312</v>
      </c>
      <c r="G37" s="2">
        <v>408.21502440068252</v>
      </c>
      <c r="H37" s="10">
        <f>B37/$B$11</f>
        <v>8.285436084626531E-2</v>
      </c>
    </row>
    <row r="38" spans="1:8" x14ac:dyDescent="0.2">
      <c r="A38" s="14" t="s">
        <v>76</v>
      </c>
      <c r="B38" s="2">
        <v>17783.576361868658</v>
      </c>
      <c r="C38" s="2">
        <v>984.49473820211279</v>
      </c>
      <c r="D38" s="2">
        <v>394</v>
      </c>
      <c r="E38" s="2">
        <v>49</v>
      </c>
      <c r="F38" s="2">
        <v>345</v>
      </c>
      <c r="G38" s="2">
        <v>639.49473820211279</v>
      </c>
      <c r="H38" s="10">
        <f>B38/$B$12</f>
        <v>8.4061243467980717E-2</v>
      </c>
    </row>
    <row r="39" spans="1:8" x14ac:dyDescent="0.2">
      <c r="A39" s="14" t="s">
        <v>77</v>
      </c>
      <c r="B39" s="2">
        <v>18613.1354984338</v>
      </c>
      <c r="C39" s="2">
        <v>825.6060102188967</v>
      </c>
      <c r="D39" s="2">
        <v>349</v>
      </c>
      <c r="E39" s="2">
        <v>57</v>
      </c>
      <c r="F39" s="2">
        <v>292</v>
      </c>
      <c r="G39" s="2">
        <v>533.6060102188967</v>
      </c>
      <c r="H39" s="10">
        <f>B39/$B$13</f>
        <v>8.5185195094021088E-2</v>
      </c>
    </row>
    <row r="40" spans="1:8" x14ac:dyDescent="0.2">
      <c r="A40" s="14" t="s">
        <v>78</v>
      </c>
      <c r="B40" s="2">
        <v>19497.702095853863</v>
      </c>
      <c r="C40" s="2">
        <v>884.65073333054534</v>
      </c>
      <c r="D40" s="2">
        <v>434</v>
      </c>
      <c r="E40" s="2">
        <v>69</v>
      </c>
      <c r="F40" s="2">
        <v>365</v>
      </c>
      <c r="G40" s="2">
        <v>519.65073333054534</v>
      </c>
      <c r="H40" s="10">
        <f>B40/$B$14</f>
        <v>8.6234479705325773E-2</v>
      </c>
    </row>
    <row r="41" spans="1:8" x14ac:dyDescent="0.2">
      <c r="A41" s="14" t="s">
        <v>79</v>
      </c>
      <c r="B41" s="2">
        <v>20347.388027609308</v>
      </c>
      <c r="C41" s="2">
        <v>849.94659883232453</v>
      </c>
      <c r="D41" s="2">
        <v>377</v>
      </c>
      <c r="E41" s="2">
        <v>68</v>
      </c>
      <c r="F41" s="2">
        <v>309</v>
      </c>
      <c r="G41" s="2">
        <v>540.94659883232453</v>
      </c>
      <c r="H41" s="10">
        <f>B41/$B$15</f>
        <v>8.7216298586397262E-2</v>
      </c>
    </row>
    <row r="42" spans="1:8" x14ac:dyDescent="0.2">
      <c r="A42" s="14" t="s">
        <v>80</v>
      </c>
      <c r="B42" s="2">
        <v>21447.158693479923</v>
      </c>
      <c r="C42" s="2">
        <v>1096.1588919962705</v>
      </c>
      <c r="D42" s="2">
        <v>427</v>
      </c>
      <c r="E42" s="2">
        <v>66</v>
      </c>
      <c r="F42" s="2">
        <v>361</v>
      </c>
      <c r="G42" s="2">
        <v>735.15889199627054</v>
      </c>
      <c r="H42" s="10">
        <f>B42/$B$16</f>
        <v>8.8136955824918845E-2</v>
      </c>
    </row>
    <row r="43" spans="1:8" x14ac:dyDescent="0.2">
      <c r="A43" s="15" t="s">
        <v>74</v>
      </c>
      <c r="B43" s="7">
        <v>22054</v>
      </c>
      <c r="C43" s="7">
        <f>B43-B42</f>
        <v>606.84130652007661</v>
      </c>
      <c r="D43" s="7">
        <v>323</v>
      </c>
      <c r="E43" s="7">
        <v>62</v>
      </c>
      <c r="F43" s="7">
        <f>D43-E43</f>
        <v>261</v>
      </c>
      <c r="G43" s="7">
        <f>C43-F43</f>
        <v>345.84130652007661</v>
      </c>
      <c r="H43" s="16">
        <f>B43/$B$17</f>
        <v>8.8784576427441336E-2</v>
      </c>
    </row>
    <row r="44" spans="1:8" x14ac:dyDescent="0.2">
      <c r="A44" s="12" t="s">
        <v>92</v>
      </c>
      <c r="H44" s="10"/>
    </row>
    <row r="45" spans="1:8" x14ac:dyDescent="0.2">
      <c r="A45" s="9" t="s">
        <v>93</v>
      </c>
      <c r="B45" s="2">
        <v>66</v>
      </c>
      <c r="H45" s="10">
        <f>B45/$B$6</f>
        <v>3.819532859556934E-4</v>
      </c>
    </row>
    <row r="46" spans="1:8" x14ac:dyDescent="0.2">
      <c r="A46" s="14" t="s">
        <v>81</v>
      </c>
      <c r="B46" s="2">
        <v>72.561182286281394</v>
      </c>
      <c r="C46" s="2">
        <f>B46-B45</f>
        <v>6.5611822862813938</v>
      </c>
      <c r="D46" s="2">
        <v>0</v>
      </c>
      <c r="E46" s="2">
        <v>0</v>
      </c>
      <c r="F46" s="2">
        <f>D46-E46</f>
        <v>0</v>
      </c>
      <c r="G46" s="2">
        <f>C46-F46</f>
        <v>6.5611822862813938</v>
      </c>
      <c r="H46" s="10">
        <f>B46/$B$7</f>
        <v>4.1486053735617282E-4</v>
      </c>
    </row>
    <row r="47" spans="1:8" x14ac:dyDescent="0.2">
      <c r="A47" s="14" t="s">
        <v>82</v>
      </c>
      <c r="B47" s="2">
        <v>99.098487218989305</v>
      </c>
      <c r="C47" s="2">
        <v>26.523189317535028</v>
      </c>
      <c r="D47" s="2">
        <v>3</v>
      </c>
      <c r="E47" s="2">
        <v>0</v>
      </c>
      <c r="F47" s="2">
        <v>3</v>
      </c>
      <c r="G47" s="2">
        <v>23.523189317535028</v>
      </c>
      <c r="H47" s="10">
        <f>B47/$B$8</f>
        <v>5.3966392865539023E-4</v>
      </c>
    </row>
    <row r="48" spans="1:8" x14ac:dyDescent="0.2">
      <c r="A48" s="14" t="s">
        <v>83</v>
      </c>
      <c r="B48" s="2">
        <v>124.88993187129003</v>
      </c>
      <c r="C48" s="2">
        <v>25.801089319289304</v>
      </c>
      <c r="D48" s="2">
        <v>1</v>
      </c>
      <c r="E48" s="2">
        <v>0</v>
      </c>
      <c r="F48" s="2">
        <v>1</v>
      </c>
      <c r="G48" s="2">
        <v>24.801089319289304</v>
      </c>
      <c r="H48" s="10">
        <f>B48/$B$9</f>
        <v>6.5452508710911418E-4</v>
      </c>
    </row>
    <row r="49" spans="1:8" x14ac:dyDescent="0.2">
      <c r="A49" s="14" t="s">
        <v>84</v>
      </c>
      <c r="B49" s="2">
        <v>149.99831553360508</v>
      </c>
      <c r="C49" s="2">
        <v>25.104280701510135</v>
      </c>
      <c r="D49" s="2">
        <v>2</v>
      </c>
      <c r="E49" s="2">
        <v>0</v>
      </c>
      <c r="F49" s="2">
        <v>2</v>
      </c>
      <c r="G49" s="2">
        <v>23.104280701510135</v>
      </c>
      <c r="H49" s="10">
        <f>B49/$B$10</f>
        <v>7.6058654828564426E-4</v>
      </c>
    </row>
    <row r="50" spans="1:8" x14ac:dyDescent="0.2">
      <c r="A50" s="14" t="s">
        <v>75</v>
      </c>
      <c r="B50" s="2">
        <v>174.15712743432226</v>
      </c>
      <c r="C50" s="2">
        <v>24.181483623799664</v>
      </c>
      <c r="D50" s="2">
        <v>2</v>
      </c>
      <c r="E50" s="2">
        <v>0</v>
      </c>
      <c r="F50" s="2">
        <v>2</v>
      </c>
      <c r="G50" s="2">
        <v>22.181483623799664</v>
      </c>
      <c r="H50" s="10">
        <f>B50/$B$11</f>
        <v>8.5882224332213401E-4</v>
      </c>
    </row>
    <row r="51" spans="1:8" x14ac:dyDescent="0.2">
      <c r="A51" s="14" t="s">
        <v>76</v>
      </c>
      <c r="B51" s="2">
        <v>200.99152861309062</v>
      </c>
      <c r="C51" s="2">
        <v>26.865130704574824</v>
      </c>
      <c r="D51" s="2">
        <v>0</v>
      </c>
      <c r="E51" s="2">
        <v>0</v>
      </c>
      <c r="F51" s="2">
        <v>0</v>
      </c>
      <c r="G51" s="2">
        <v>26.865130704574824</v>
      </c>
      <c r="H51" s="10">
        <f>B51/$B$12</f>
        <v>9.5006749362147266E-4</v>
      </c>
    </row>
    <row r="52" spans="1:8" x14ac:dyDescent="0.2">
      <c r="A52" s="14" t="s">
        <v>77</v>
      </c>
      <c r="B52" s="2">
        <v>226.1589267556127</v>
      </c>
      <c r="C52" s="2">
        <v>25.122575019664538</v>
      </c>
      <c r="D52" s="2">
        <v>2</v>
      </c>
      <c r="E52" s="2">
        <v>0</v>
      </c>
      <c r="F52" s="2">
        <v>2</v>
      </c>
      <c r="G52" s="2">
        <v>23.122575019664538</v>
      </c>
      <c r="H52" s="10">
        <f>B52/$B$13</f>
        <v>1.0350428222881834E-3</v>
      </c>
    </row>
    <row r="53" spans="1:8" x14ac:dyDescent="0.2">
      <c r="A53" s="14" t="s">
        <v>78</v>
      </c>
      <c r="B53" s="2">
        <v>251.96085419466411</v>
      </c>
      <c r="C53" s="2">
        <v>25.802883151676014</v>
      </c>
      <c r="D53" s="2">
        <v>2</v>
      </c>
      <c r="E53" s="2">
        <v>0</v>
      </c>
      <c r="F53" s="2">
        <v>2</v>
      </c>
      <c r="G53" s="2">
        <v>23.802883151676014</v>
      </c>
      <c r="H53" s="10">
        <f>B53/$B$14</f>
        <v>1.114373019998426E-3</v>
      </c>
    </row>
    <row r="54" spans="1:8" x14ac:dyDescent="0.2">
      <c r="A54" s="14" t="s">
        <v>79</v>
      </c>
      <c r="B54" s="2">
        <v>277.29859380027733</v>
      </c>
      <c r="C54" s="2">
        <v>25.341231183699676</v>
      </c>
      <c r="D54" s="2">
        <v>2</v>
      </c>
      <c r="E54" s="2">
        <v>1</v>
      </c>
      <c r="F54" s="2">
        <v>1</v>
      </c>
      <c r="G54" s="2">
        <v>24.341231183699676</v>
      </c>
      <c r="H54" s="10">
        <f>B54/$B$15</f>
        <v>1.1886025332419367E-3</v>
      </c>
    </row>
    <row r="55" spans="1:8" x14ac:dyDescent="0.2">
      <c r="A55" s="14" t="s">
        <v>80</v>
      </c>
      <c r="B55" s="2">
        <v>306.1710708588293</v>
      </c>
      <c r="C55" s="2">
        <v>28.821029742391488</v>
      </c>
      <c r="D55" s="2">
        <v>0</v>
      </c>
      <c r="E55" s="2">
        <v>0</v>
      </c>
      <c r="F55" s="2">
        <v>0</v>
      </c>
      <c r="G55" s="2">
        <v>28.821029742391488</v>
      </c>
      <c r="H55" s="10">
        <f>B55/$B$16</f>
        <v>1.2582079767683328E-3</v>
      </c>
    </row>
    <row r="56" spans="1:8" x14ac:dyDescent="0.2">
      <c r="A56" s="15" t="s">
        <v>74</v>
      </c>
      <c r="B56" s="7">
        <v>322</v>
      </c>
      <c r="C56" s="7">
        <f>B56-B55</f>
        <v>15.828929141170704</v>
      </c>
      <c r="D56" s="7">
        <v>0</v>
      </c>
      <c r="E56" s="7">
        <v>0</v>
      </c>
      <c r="F56" s="7">
        <f>D56-E56</f>
        <v>0</v>
      </c>
      <c r="G56" s="7">
        <f>C56-F56</f>
        <v>15.828929141170704</v>
      </c>
      <c r="H56" s="16">
        <f>B56/$B$17</f>
        <v>1.2963015149014287E-3</v>
      </c>
    </row>
    <row r="57" spans="1:8" x14ac:dyDescent="0.2">
      <c r="A57" s="23"/>
      <c r="B57" s="24"/>
      <c r="C57" s="24"/>
      <c r="D57" s="24"/>
      <c r="E57" s="24"/>
      <c r="F57" s="24"/>
      <c r="G57" s="24"/>
      <c r="H57" s="22"/>
    </row>
    <row r="58" spans="1:8" x14ac:dyDescent="0.2">
      <c r="A58" s="1"/>
    </row>
    <row r="59" spans="1:8" x14ac:dyDescent="0.2">
      <c r="A59" s="12" t="s">
        <v>86</v>
      </c>
      <c r="H59" s="10"/>
    </row>
    <row r="60" spans="1:8" x14ac:dyDescent="0.2">
      <c r="A60" s="9" t="s">
        <v>89</v>
      </c>
      <c r="B60" s="2">
        <v>367</v>
      </c>
      <c r="H60" s="10">
        <f>B60/$B$6</f>
        <v>2.1238917567536287E-3</v>
      </c>
    </row>
    <row r="61" spans="1:8" x14ac:dyDescent="0.2">
      <c r="A61" s="14" t="s">
        <v>81</v>
      </c>
      <c r="B61" s="2">
        <v>383.22785276882473</v>
      </c>
      <c r="C61" s="2">
        <f>B61-B60</f>
        <v>16.227852768824732</v>
      </c>
      <c r="D61" s="2">
        <v>1</v>
      </c>
      <c r="E61" s="2">
        <v>0</v>
      </c>
      <c r="F61" s="2">
        <f>D61-E61</f>
        <v>1</v>
      </c>
      <c r="G61" s="2">
        <f>C61-F61</f>
        <v>15.227852768824732</v>
      </c>
      <c r="H61" s="10">
        <f>B61/$B$7</f>
        <v>2.1910628785273422E-3</v>
      </c>
    </row>
    <row r="62" spans="1:8" x14ac:dyDescent="0.2">
      <c r="A62" s="14" t="s">
        <v>82</v>
      </c>
      <c r="B62" s="2">
        <v>449.12496207062924</v>
      </c>
      <c r="C62" s="2">
        <v>65.83469017377422</v>
      </c>
      <c r="D62" s="2">
        <v>4</v>
      </c>
      <c r="E62" s="2">
        <v>0</v>
      </c>
      <c r="F62" s="2">
        <v>4</v>
      </c>
      <c r="G62" s="2">
        <v>61.83469017377422</v>
      </c>
      <c r="H62" s="10">
        <f>B62/$B$8</f>
        <v>2.4458147474303179E-3</v>
      </c>
    </row>
    <row r="63" spans="1:8" x14ac:dyDescent="0.2">
      <c r="A63" s="14" t="s">
        <v>83</v>
      </c>
      <c r="B63" s="2">
        <v>511.42275313540483</v>
      </c>
      <c r="C63" s="2">
        <v>62.344362784430587</v>
      </c>
      <c r="D63" s="2">
        <v>3</v>
      </c>
      <c r="E63" s="2">
        <v>0</v>
      </c>
      <c r="F63" s="2">
        <v>3</v>
      </c>
      <c r="G63" s="2">
        <v>59.344362784430587</v>
      </c>
      <c r="H63" s="10">
        <f>B63/$B$9</f>
        <v>2.6802722767957916E-3</v>
      </c>
    </row>
    <row r="64" spans="1:8" x14ac:dyDescent="0.2">
      <c r="A64" s="14" t="s">
        <v>84</v>
      </c>
      <c r="B64" s="2">
        <v>571.28313323622456</v>
      </c>
      <c r="C64" s="2">
        <v>59.84662807663608</v>
      </c>
      <c r="D64" s="2">
        <v>4</v>
      </c>
      <c r="E64" s="2">
        <v>0</v>
      </c>
      <c r="F64" s="2">
        <v>4</v>
      </c>
      <c r="G64" s="2">
        <v>55.84662807663608</v>
      </c>
      <c r="H64" s="10">
        <f>B64/$B$10</f>
        <v>2.8967676393979358E-3</v>
      </c>
    </row>
    <row r="65" spans="1:8" x14ac:dyDescent="0.2">
      <c r="A65" s="14" t="s">
        <v>75</v>
      </c>
      <c r="B65" s="2">
        <v>628.08681639970257</v>
      </c>
      <c r="C65" s="2">
        <v>56.887599954306324</v>
      </c>
      <c r="D65" s="2">
        <v>3</v>
      </c>
      <c r="E65" s="2">
        <v>0</v>
      </c>
      <c r="F65" s="2">
        <v>3</v>
      </c>
      <c r="G65" s="2">
        <v>53.887599954306324</v>
      </c>
      <c r="H65" s="10">
        <f>B65/$B$11</f>
        <v>3.097288848341121E-3</v>
      </c>
    </row>
    <row r="66" spans="1:8" x14ac:dyDescent="0.2">
      <c r="A66" s="14" t="s">
        <v>76</v>
      </c>
      <c r="B66" s="2">
        <v>694.64951265878483</v>
      </c>
      <c r="C66" s="2">
        <v>66.667093559440559</v>
      </c>
      <c r="D66" s="2">
        <v>4</v>
      </c>
      <c r="E66" s="2">
        <v>1</v>
      </c>
      <c r="F66" s="2">
        <v>3</v>
      </c>
      <c r="G66" s="2">
        <v>63.667093559440559</v>
      </c>
      <c r="H66" s="10">
        <f>B66/$B$12</f>
        <v>3.2835409830010397E-3</v>
      </c>
    </row>
    <row r="67" spans="1:8" x14ac:dyDescent="0.2">
      <c r="A67" s="14" t="s">
        <v>77</v>
      </c>
      <c r="B67" s="2">
        <v>755.360276377123</v>
      </c>
      <c r="C67" s="2">
        <v>60.556090384515983</v>
      </c>
      <c r="D67" s="2">
        <v>5</v>
      </c>
      <c r="E67" s="2">
        <v>0</v>
      </c>
      <c r="F67" s="2">
        <v>5</v>
      </c>
      <c r="G67" s="2">
        <v>55.556090384515983</v>
      </c>
      <c r="H67" s="10">
        <f>B67/$B$13</f>
        <v>3.4569947935356332E-3</v>
      </c>
    </row>
    <row r="68" spans="1:8" x14ac:dyDescent="0.2">
      <c r="A68" s="14" t="s">
        <v>78</v>
      </c>
      <c r="B68" s="2">
        <v>818.24270129690046</v>
      </c>
      <c r="C68" s="2">
        <v>62.885719983745958</v>
      </c>
      <c r="D68" s="2">
        <v>5</v>
      </c>
      <c r="E68" s="2">
        <v>0</v>
      </c>
      <c r="F68" s="2">
        <v>5</v>
      </c>
      <c r="G68" s="2">
        <v>57.885719983745958</v>
      </c>
      <c r="H68" s="10">
        <f>B68/$B$14</f>
        <v>3.618925618625749E-3</v>
      </c>
    </row>
    <row r="69" spans="1:8" x14ac:dyDescent="0.2">
      <c r="A69" s="14" t="s">
        <v>79</v>
      </c>
      <c r="B69" s="2">
        <v>879.63723009827743</v>
      </c>
      <c r="C69" s="2">
        <v>61.405688616588236</v>
      </c>
      <c r="D69" s="2">
        <v>6</v>
      </c>
      <c r="E69" s="2">
        <v>0</v>
      </c>
      <c r="F69" s="2">
        <v>6</v>
      </c>
      <c r="G69" s="2">
        <v>55.405688616588236</v>
      </c>
      <c r="H69" s="10">
        <f>B69/$B$15</f>
        <v>3.7704447963474931E-3</v>
      </c>
    </row>
    <row r="70" spans="1:8" x14ac:dyDescent="0.2">
      <c r="A70" s="14" t="s">
        <v>80</v>
      </c>
      <c r="B70" s="2">
        <v>952.06997083445663</v>
      </c>
      <c r="C70" s="2">
        <v>72.272611363595502</v>
      </c>
      <c r="D70" s="2">
        <v>3</v>
      </c>
      <c r="E70" s="2">
        <v>0</v>
      </c>
      <c r="F70" s="2">
        <v>3</v>
      </c>
      <c r="G70" s="2">
        <v>69.272611363595502</v>
      </c>
      <c r="H70" s="10">
        <f>B70/$B$16</f>
        <v>3.9125252048971054E-3</v>
      </c>
    </row>
    <row r="71" spans="1:8" x14ac:dyDescent="0.2">
      <c r="A71" s="15" t="s">
        <v>74</v>
      </c>
      <c r="B71" s="7">
        <v>1001</v>
      </c>
      <c r="C71" s="7">
        <f>B71-B70</f>
        <v>48.930029165543374</v>
      </c>
      <c r="D71" s="7">
        <v>2</v>
      </c>
      <c r="E71" s="7">
        <v>0</v>
      </c>
      <c r="F71" s="7">
        <f>D71-E71</f>
        <v>2</v>
      </c>
      <c r="G71" s="7">
        <f>C71-F71</f>
        <v>46.930029165543374</v>
      </c>
      <c r="H71" s="16">
        <f>B71/$B$17</f>
        <v>4.0298068832805281E-3</v>
      </c>
    </row>
    <row r="72" spans="1:8" x14ac:dyDescent="0.2">
      <c r="A72" s="12" t="s">
        <v>85</v>
      </c>
      <c r="H72" s="10"/>
    </row>
    <row r="73" spans="1:8" x14ac:dyDescent="0.2">
      <c r="A73" s="9" t="s">
        <v>90</v>
      </c>
      <c r="B73" s="2">
        <v>211</v>
      </c>
      <c r="H73" s="10">
        <f>B73/$B$6</f>
        <v>1.2210930808583531E-3</v>
      </c>
    </row>
    <row r="74" spans="1:8" x14ac:dyDescent="0.2">
      <c r="A74" s="14" t="s">
        <v>81</v>
      </c>
      <c r="B74" s="2">
        <v>221.33196245777501</v>
      </c>
      <c r="C74" s="2">
        <f>B74-B73</f>
        <v>10.331962457775006</v>
      </c>
      <c r="D74" s="2">
        <v>0</v>
      </c>
      <c r="E74" s="2">
        <v>0</v>
      </c>
      <c r="F74" s="2">
        <f>D74-E74</f>
        <v>0</v>
      </c>
      <c r="G74" s="2">
        <f>C74-F74</f>
        <v>10.331962457775006</v>
      </c>
      <c r="H74" s="10">
        <f>B74/$B$7</f>
        <v>1.2654410248865101E-3</v>
      </c>
    </row>
    <row r="75" spans="1:8" x14ac:dyDescent="0.2">
      <c r="A75" s="14" t="s">
        <v>82</v>
      </c>
      <c r="B75" s="2">
        <v>263.25824097293582</v>
      </c>
      <c r="C75" s="2">
        <v>41.889596695457129</v>
      </c>
      <c r="D75" s="2">
        <v>3</v>
      </c>
      <c r="E75" s="2">
        <v>0</v>
      </c>
      <c r="F75" s="2">
        <v>3</v>
      </c>
      <c r="G75" s="2">
        <v>38.889596695457129</v>
      </c>
      <c r="H75" s="10">
        <f>B75/$B$8</f>
        <v>1.4336341609374058E-3</v>
      </c>
    </row>
    <row r="76" spans="1:8" x14ac:dyDescent="0.2">
      <c r="A76" s="14" t="s">
        <v>83</v>
      </c>
      <c r="B76" s="2">
        <v>303.08804205723237</v>
      </c>
      <c r="C76" s="2">
        <v>39.856925824126108</v>
      </c>
      <c r="D76" s="2">
        <v>3</v>
      </c>
      <c r="E76" s="2">
        <v>0</v>
      </c>
      <c r="F76" s="2">
        <v>3</v>
      </c>
      <c r="G76" s="2">
        <v>36.856925824126108</v>
      </c>
      <c r="H76" s="10">
        <f>B76/$B$9</f>
        <v>1.5884284998544755E-3</v>
      </c>
    </row>
    <row r="77" spans="1:8" x14ac:dyDescent="0.2">
      <c r="A77" s="14" t="s">
        <v>84</v>
      </c>
      <c r="B77" s="2">
        <v>341.44917978143906</v>
      </c>
      <c r="C77" s="2">
        <v>38.352782916052888</v>
      </c>
      <c r="D77" s="2">
        <v>3</v>
      </c>
      <c r="E77" s="2">
        <v>0</v>
      </c>
      <c r="F77" s="2">
        <v>3</v>
      </c>
      <c r="G77" s="2">
        <v>35.352782916052888</v>
      </c>
      <c r="H77" s="10">
        <f>B77/$B$10</f>
        <v>1.7313637965937459E-3</v>
      </c>
    </row>
    <row r="78" spans="1:8" x14ac:dyDescent="0.2">
      <c r="A78" s="14" t="s">
        <v>75</v>
      </c>
      <c r="B78" s="2">
        <v>377.94293146983364</v>
      </c>
      <c r="C78" s="2">
        <v>36.54408331772089</v>
      </c>
      <c r="D78" s="2">
        <v>3</v>
      </c>
      <c r="E78" s="2">
        <v>0</v>
      </c>
      <c r="F78" s="2">
        <v>3</v>
      </c>
      <c r="G78" s="2">
        <v>33.54408331772089</v>
      </c>
      <c r="H78" s="10">
        <f>B78/$B$11</f>
        <v>1.8637525838560533E-3</v>
      </c>
    </row>
    <row r="79" spans="1:8" x14ac:dyDescent="0.2">
      <c r="A79" s="14" t="s">
        <v>76</v>
      </c>
      <c r="B79" s="2">
        <v>420.30067545066328</v>
      </c>
      <c r="C79" s="2">
        <v>42.421053871425386</v>
      </c>
      <c r="D79" s="2">
        <v>5</v>
      </c>
      <c r="E79" s="2">
        <v>0</v>
      </c>
      <c r="F79" s="2">
        <v>5</v>
      </c>
      <c r="G79" s="2">
        <v>37.421053871425386</v>
      </c>
      <c r="H79" s="10">
        <f>B79/$B$12</f>
        <v>1.9867205948838995E-3</v>
      </c>
    </row>
    <row r="80" spans="1:8" x14ac:dyDescent="0.2">
      <c r="A80" s="14" t="s">
        <v>77</v>
      </c>
      <c r="B80" s="2">
        <v>459.12489192270647</v>
      </c>
      <c r="C80" s="2">
        <v>38.730611567566882</v>
      </c>
      <c r="D80" s="2">
        <v>6</v>
      </c>
      <c r="E80" s="2">
        <v>0</v>
      </c>
      <c r="F80" s="2">
        <v>6</v>
      </c>
      <c r="G80" s="2">
        <v>32.730611567566882</v>
      </c>
      <c r="H80" s="10">
        <f>B80/$B$13</f>
        <v>2.1012388532951937E-3</v>
      </c>
    </row>
    <row r="81" spans="1:11" x14ac:dyDescent="0.2">
      <c r="A81" s="14" t="s">
        <v>78</v>
      </c>
      <c r="B81" s="2">
        <v>499.26478013771214</v>
      </c>
      <c r="C81" s="2">
        <v>40.141882543344821</v>
      </c>
      <c r="D81" s="2">
        <v>7</v>
      </c>
      <c r="E81" s="2">
        <v>0</v>
      </c>
      <c r="F81" s="2">
        <v>7</v>
      </c>
      <c r="G81" s="2">
        <v>33.141882543344821</v>
      </c>
      <c r="H81" s="10">
        <f>B81/$B$14</f>
        <v>2.2081493674849387E-3</v>
      </c>
    </row>
    <row r="82" spans="1:11" x14ac:dyDescent="0.2">
      <c r="A82" s="14" t="s">
        <v>79</v>
      </c>
      <c r="B82" s="2">
        <v>538.49514682328277</v>
      </c>
      <c r="C82" s="2">
        <v>39.237191206675675</v>
      </c>
      <c r="D82" s="2">
        <v>10</v>
      </c>
      <c r="E82" s="2">
        <v>0</v>
      </c>
      <c r="F82" s="2">
        <v>10</v>
      </c>
      <c r="G82" s="2">
        <v>29.237191206675675</v>
      </c>
      <c r="H82" s="10">
        <f>B82/$B$15</f>
        <v>2.3081858688170612E-3</v>
      </c>
    </row>
    <row r="83" spans="1:11" x14ac:dyDescent="0.2">
      <c r="A83" s="14" t="s">
        <v>80</v>
      </c>
      <c r="B83" s="2">
        <v>584.49800867103374</v>
      </c>
      <c r="C83" s="2">
        <v>45.904567839719334</v>
      </c>
      <c r="D83" s="2">
        <v>6</v>
      </c>
      <c r="E83" s="2">
        <v>1</v>
      </c>
      <c r="F83" s="2">
        <v>5</v>
      </c>
      <c r="G83" s="2">
        <v>40.904567839719334</v>
      </c>
      <c r="H83" s="10">
        <f>B83/$B$16</f>
        <v>2.4019906742077258E-3</v>
      </c>
    </row>
    <row r="84" spans="1:11" x14ac:dyDescent="0.2">
      <c r="A84" s="15" t="s">
        <v>74</v>
      </c>
      <c r="B84" s="7">
        <v>611</v>
      </c>
      <c r="C84" s="7">
        <f>B84-B83</f>
        <v>26.501991328966255</v>
      </c>
      <c r="D84" s="7">
        <v>1</v>
      </c>
      <c r="E84" s="7">
        <v>0</v>
      </c>
      <c r="F84" s="7">
        <f>D84-E84</f>
        <v>1</v>
      </c>
      <c r="G84" s="7">
        <f>C84-F84</f>
        <v>25.501991328966255</v>
      </c>
      <c r="H84" s="16">
        <f>B84/$B$17</f>
        <v>2.4597522534309719E-3</v>
      </c>
    </row>
    <row r="85" spans="1:11" x14ac:dyDescent="0.2">
      <c r="A85" s="12" t="s">
        <v>94</v>
      </c>
      <c r="H85" s="10"/>
    </row>
    <row r="86" spans="1:11" x14ac:dyDescent="0.2">
      <c r="A86" s="13" t="s">
        <v>73</v>
      </c>
      <c r="B86" s="2">
        <v>152692</v>
      </c>
      <c r="H86" s="10">
        <f>B86/$B$6</f>
        <v>0.88365471422949604</v>
      </c>
      <c r="K86" s="38"/>
    </row>
    <row r="87" spans="1:11" x14ac:dyDescent="0.2">
      <c r="A87" s="14" t="s">
        <v>81</v>
      </c>
      <c r="B87" s="2">
        <v>154277.42830916343</v>
      </c>
      <c r="C87" s="2">
        <f>B87-B86</f>
        <v>1585.4283091634279</v>
      </c>
      <c r="D87" s="2">
        <v>588</v>
      </c>
      <c r="E87" s="2">
        <v>290</v>
      </c>
      <c r="F87" s="2">
        <f>D87-E87</f>
        <v>298</v>
      </c>
      <c r="G87" s="2">
        <f>C87-F87</f>
        <v>1287.4283091634279</v>
      </c>
      <c r="H87" s="10">
        <f>B87/$B$7</f>
        <v>0.88206413944234563</v>
      </c>
    </row>
    <row r="88" spans="1:11" x14ac:dyDescent="0.2">
      <c r="A88" s="14" t="s">
        <v>82</v>
      </c>
      <c r="B88" s="2">
        <v>160865.71152687617</v>
      </c>
      <c r="C88" s="2">
        <v>6566.4125857017643</v>
      </c>
      <c r="D88" s="2">
        <v>2220</v>
      </c>
      <c r="E88" s="2">
        <v>1259</v>
      </c>
      <c r="F88" s="2">
        <v>961</v>
      </c>
      <c r="G88" s="2">
        <v>5605.4125857017643</v>
      </c>
      <c r="H88" s="10">
        <f>B88/$B$8</f>
        <v>0.87603175693991275</v>
      </c>
    </row>
    <row r="89" spans="1:11" x14ac:dyDescent="0.2">
      <c r="A89" s="14" t="s">
        <v>83</v>
      </c>
      <c r="B89" s="2">
        <v>166096.27603580712</v>
      </c>
      <c r="C89" s="2">
        <v>5248.140662308113</v>
      </c>
      <c r="D89" s="2">
        <v>2310</v>
      </c>
      <c r="E89" s="2">
        <v>1272</v>
      </c>
      <c r="F89" s="2">
        <v>1038</v>
      </c>
      <c r="G89" s="2">
        <v>4210.140662308113</v>
      </c>
      <c r="H89" s="10">
        <f>B89/$B$9</f>
        <v>0.87047993310522076</v>
      </c>
    </row>
    <row r="90" spans="1:11" x14ac:dyDescent="0.2">
      <c r="A90" s="14" t="s">
        <v>84</v>
      </c>
      <c r="B90" s="2">
        <v>170659.81398366674</v>
      </c>
      <c r="C90" s="2">
        <v>4560.1277989832452</v>
      </c>
      <c r="D90" s="2">
        <v>2181</v>
      </c>
      <c r="E90" s="2">
        <v>1297</v>
      </c>
      <c r="F90" s="2">
        <v>884</v>
      </c>
      <c r="G90" s="2">
        <v>3676.1277989832452</v>
      </c>
      <c r="H90" s="10">
        <f>B90/$B$10</f>
        <v>0.86535344338468223</v>
      </c>
    </row>
    <row r="91" spans="1:11" x14ac:dyDescent="0.2">
      <c r="A91" s="14" t="s">
        <v>75</v>
      </c>
      <c r="B91" s="2">
        <v>174518.68866951525</v>
      </c>
      <c r="C91" s="2">
        <v>3883.0381070341682</v>
      </c>
      <c r="D91" s="2">
        <v>2236</v>
      </c>
      <c r="E91" s="2">
        <v>1361</v>
      </c>
      <c r="F91" s="2">
        <v>875</v>
      </c>
      <c r="G91" s="2">
        <v>3008.0381070341682</v>
      </c>
      <c r="H91" s="10">
        <f>B91/$B$11</f>
        <v>0.860605212734189</v>
      </c>
    </row>
    <row r="92" spans="1:11" x14ac:dyDescent="0.2">
      <c r="A92" s="14" t="s">
        <v>76</v>
      </c>
      <c r="B92" s="2">
        <v>181132.30483916201</v>
      </c>
      <c r="C92" s="2">
        <v>6640.096465630515</v>
      </c>
      <c r="D92" s="2">
        <v>2193</v>
      </c>
      <c r="E92" s="2">
        <v>1397</v>
      </c>
      <c r="F92" s="2">
        <v>796</v>
      </c>
      <c r="G92" s="2">
        <v>5844.096465630515</v>
      </c>
      <c r="H92" s="10">
        <f>B92/$B$12</f>
        <v>0.85619486582289261</v>
      </c>
    </row>
    <row r="93" spans="1:11" x14ac:dyDescent="0.2">
      <c r="A93" s="14" t="s">
        <v>77</v>
      </c>
      <c r="B93" s="2">
        <v>186182.83955418898</v>
      </c>
      <c r="C93" s="2">
        <v>5010.3017709127162</v>
      </c>
      <c r="D93" s="2">
        <v>2292</v>
      </c>
      <c r="E93" s="2">
        <v>1526</v>
      </c>
      <c r="F93" s="2">
        <v>766</v>
      </c>
      <c r="G93" s="2">
        <v>4244.3017709127162</v>
      </c>
      <c r="H93" s="10">
        <f>B93/$B$13</f>
        <v>0.85208757610543129</v>
      </c>
    </row>
    <row r="94" spans="1:11" x14ac:dyDescent="0.2">
      <c r="A94" s="14" t="s">
        <v>78</v>
      </c>
      <c r="B94" s="2">
        <v>191790.88417292773</v>
      </c>
      <c r="C94" s="2">
        <v>5608.9005407467193</v>
      </c>
      <c r="D94" s="2">
        <v>2129</v>
      </c>
      <c r="E94" s="2">
        <v>1514</v>
      </c>
      <c r="F94" s="2">
        <v>615</v>
      </c>
      <c r="G94" s="2">
        <v>4993.9005407467193</v>
      </c>
      <c r="H94" s="10">
        <f>B94/$B$14</f>
        <v>0.84825314427148812</v>
      </c>
    </row>
    <row r="95" spans="1:11" x14ac:dyDescent="0.2">
      <c r="A95" s="14" t="s">
        <v>79</v>
      </c>
      <c r="B95" s="2">
        <v>197058.71453356478</v>
      </c>
      <c r="C95" s="2">
        <v>5270.3679442902212</v>
      </c>
      <c r="D95" s="2">
        <v>2074</v>
      </c>
      <c r="E95" s="2">
        <v>1511</v>
      </c>
      <c r="F95" s="2">
        <v>563</v>
      </c>
      <c r="G95" s="2">
        <v>4707.3679442902212</v>
      </c>
      <c r="H95" s="10">
        <f>B95/$B$15</f>
        <v>0.84466525445380924</v>
      </c>
    </row>
    <row r="96" spans="1:11" x14ac:dyDescent="0.2">
      <c r="A96" s="14" t="s">
        <v>80</v>
      </c>
      <c r="B96" s="2">
        <v>204721.31226818624</v>
      </c>
      <c r="C96" s="2">
        <v>7628.0976702044718</v>
      </c>
      <c r="D96" s="2">
        <v>2272</v>
      </c>
      <c r="E96" s="2">
        <v>1630</v>
      </c>
      <c r="F96" s="2">
        <v>642</v>
      </c>
      <c r="G96" s="2">
        <v>6986.0976702044718</v>
      </c>
      <c r="H96" s="10">
        <f>B96/$B$16</f>
        <v>0.8413008694380526</v>
      </c>
    </row>
    <row r="97" spans="1:11" x14ac:dyDescent="0.2">
      <c r="A97" s="15" t="s">
        <v>74</v>
      </c>
      <c r="B97" s="7">
        <v>208398</v>
      </c>
      <c r="C97" s="7">
        <f>B97-B96</f>
        <v>3676.6877318137558</v>
      </c>
      <c r="D97" s="7">
        <v>1728</v>
      </c>
      <c r="E97" s="7">
        <v>1295</v>
      </c>
      <c r="F97" s="7">
        <f>D97-E97</f>
        <v>433</v>
      </c>
      <c r="G97" s="7">
        <f>C97-F97</f>
        <v>3243.6877318137558</v>
      </c>
      <c r="H97" s="16">
        <f>B97/$B$17</f>
        <v>0.83896473013176387</v>
      </c>
      <c r="J97" s="38"/>
      <c r="K97" s="38"/>
    </row>
    <row r="98" spans="1:11" x14ac:dyDescent="0.2">
      <c r="A98" s="12" t="s">
        <v>95</v>
      </c>
      <c r="H98" s="10"/>
      <c r="J98" s="38"/>
    </row>
    <row r="99" spans="1:11" x14ac:dyDescent="0.2">
      <c r="A99" s="17" t="s">
        <v>96</v>
      </c>
      <c r="B99" s="2">
        <v>988</v>
      </c>
      <c r="H99" s="10">
        <f>B99/$B$6</f>
        <v>5.7177249473367442E-3</v>
      </c>
    </row>
    <row r="100" spans="1:11" x14ac:dyDescent="0.2">
      <c r="A100" s="14" t="s">
        <v>81</v>
      </c>
      <c r="B100" s="2">
        <v>1026.1289774291815</v>
      </c>
      <c r="C100" s="2">
        <f>B100-B99</f>
        <v>38.128977429181532</v>
      </c>
      <c r="D100" s="2">
        <v>2</v>
      </c>
      <c r="E100" s="2">
        <v>1</v>
      </c>
      <c r="F100" s="2">
        <f>D100-E100</f>
        <v>1</v>
      </c>
      <c r="G100" s="2">
        <f>C100-F100</f>
        <v>37.128977429181532</v>
      </c>
      <c r="H100" s="10">
        <f>B100/$B$7</f>
        <v>5.8667789796128279E-3</v>
      </c>
    </row>
    <row r="101" spans="1:11" x14ac:dyDescent="0.2">
      <c r="A101" s="14" t="s">
        <v>82</v>
      </c>
      <c r="B101" s="2">
        <v>1181.1225486214933</v>
      </c>
      <c r="C101" s="2">
        <v>154.82994273651184</v>
      </c>
      <c r="D101" s="2">
        <v>16</v>
      </c>
      <c r="E101" s="2">
        <v>5</v>
      </c>
      <c r="F101" s="2">
        <v>11</v>
      </c>
      <c r="G101" s="2">
        <v>143.82994273651184</v>
      </c>
      <c r="H101" s="10">
        <f>B101/$B$8</f>
        <v>6.4320783565947458E-3</v>
      </c>
    </row>
    <row r="102" spans="1:11" x14ac:dyDescent="0.2">
      <c r="A102" s="14" t="s">
        <v>83</v>
      </c>
      <c r="B102" s="2">
        <v>1326.5767963115154</v>
      </c>
      <c r="C102" s="2">
        <v>145.57768659874569</v>
      </c>
      <c r="D102" s="2">
        <v>11</v>
      </c>
      <c r="E102" s="2">
        <v>7</v>
      </c>
      <c r="F102" s="2">
        <v>4</v>
      </c>
      <c r="G102" s="2">
        <v>141.57768659874569</v>
      </c>
      <c r="H102" s="10">
        <f>B102/$B$9</f>
        <v>6.9523441974294626E-3</v>
      </c>
    </row>
    <row r="103" spans="1:11" x14ac:dyDescent="0.2">
      <c r="A103" s="14" t="s">
        <v>84</v>
      </c>
      <c r="B103" s="2">
        <v>1465.8426817519194</v>
      </c>
      <c r="C103" s="2">
        <v>139.23135035943096</v>
      </c>
      <c r="D103" s="2">
        <v>15</v>
      </c>
      <c r="E103" s="2">
        <v>9</v>
      </c>
      <c r="F103" s="2">
        <v>6</v>
      </c>
      <c r="G103" s="2">
        <v>133.23135035943096</v>
      </c>
      <c r="H103" s="10">
        <f>B103/$B$10</f>
        <v>7.4327516390921495E-3</v>
      </c>
    </row>
    <row r="104" spans="1:11" x14ac:dyDescent="0.2">
      <c r="A104" s="14" t="s">
        <v>75</v>
      </c>
      <c r="B104" s="2">
        <v>1597.4897302751747</v>
      </c>
      <c r="C104" s="2">
        <v>131.86139501590401</v>
      </c>
      <c r="D104" s="2">
        <v>15</v>
      </c>
      <c r="E104" s="2">
        <v>7</v>
      </c>
      <c r="F104" s="2">
        <v>8</v>
      </c>
      <c r="G104" s="2">
        <v>123.86139501590401</v>
      </c>
      <c r="H104" s="10">
        <f>B104/$B$11</f>
        <v>7.8777121215230575E-3</v>
      </c>
    </row>
    <row r="105" spans="1:11" x14ac:dyDescent="0.2">
      <c r="A105" s="14" t="s">
        <v>76</v>
      </c>
      <c r="B105" s="2">
        <v>1754.0044617119077</v>
      </c>
      <c r="C105" s="2">
        <v>156.77753888324492</v>
      </c>
      <c r="D105" s="2">
        <v>15</v>
      </c>
      <c r="E105" s="2">
        <v>7</v>
      </c>
      <c r="F105" s="2">
        <v>8</v>
      </c>
      <c r="G105" s="2">
        <v>148.77753888324492</v>
      </c>
      <c r="H105" s="10">
        <f>B105/$B$12</f>
        <v>8.2910092491877193E-3</v>
      </c>
    </row>
    <row r="106" spans="1:11" x14ac:dyDescent="0.2">
      <c r="A106" s="14" t="s">
        <v>77</v>
      </c>
      <c r="B106" s="2">
        <v>1895.7029538412339</v>
      </c>
      <c r="C106" s="2">
        <v>141.30804489982211</v>
      </c>
      <c r="D106" s="2">
        <v>24</v>
      </c>
      <c r="E106" s="2">
        <v>11</v>
      </c>
      <c r="F106" s="2">
        <v>13</v>
      </c>
      <c r="G106" s="2">
        <v>128.30804489982211</v>
      </c>
      <c r="H106" s="10">
        <f>B106/$B$13</f>
        <v>8.6759066454368088E-3</v>
      </c>
    </row>
    <row r="107" spans="1:11" x14ac:dyDescent="0.2">
      <c r="A107" s="14" t="s">
        <v>78</v>
      </c>
      <c r="B107" s="2">
        <v>2042.875513117242</v>
      </c>
      <c r="C107" s="2">
        <v>147.18087585498711</v>
      </c>
      <c r="D107" s="2">
        <v>18</v>
      </c>
      <c r="E107" s="2">
        <v>6</v>
      </c>
      <c r="F107" s="2">
        <v>12</v>
      </c>
      <c r="G107" s="2">
        <v>135.18087585498711</v>
      </c>
      <c r="H107" s="10">
        <f>B107/$B$14</f>
        <v>9.0352343117334373E-3</v>
      </c>
    </row>
    <row r="108" spans="1:11" x14ac:dyDescent="0.2">
      <c r="A108" s="14" t="s">
        <v>79</v>
      </c>
      <c r="B108" s="2">
        <v>2186.3424852373855</v>
      </c>
      <c r="C108" s="2">
        <v>143.49475027111339</v>
      </c>
      <c r="D108" s="2">
        <v>19</v>
      </c>
      <c r="E108" s="2">
        <v>8</v>
      </c>
      <c r="F108" s="2">
        <v>11</v>
      </c>
      <c r="G108" s="2">
        <v>132.49475027111339</v>
      </c>
      <c r="H108" s="10">
        <f>B108/$B$15</f>
        <v>9.3714583289928998E-3</v>
      </c>
    </row>
    <row r="109" spans="1:11" x14ac:dyDescent="0.2">
      <c r="A109" s="14" t="s">
        <v>80</v>
      </c>
      <c r="B109" s="2">
        <v>2357.1610245306329</v>
      </c>
      <c r="C109" s="2">
        <v>170.42201361280422</v>
      </c>
      <c r="D109" s="2">
        <v>21</v>
      </c>
      <c r="E109" s="2">
        <v>8</v>
      </c>
      <c r="F109" s="2">
        <v>13</v>
      </c>
      <c r="G109" s="2">
        <v>157.42201361280422</v>
      </c>
      <c r="H109" s="10">
        <f>B109/$B$16</f>
        <v>9.6867375329504641E-3</v>
      </c>
    </row>
    <row r="110" spans="1:11" x14ac:dyDescent="0.2">
      <c r="A110" s="15" t="s">
        <v>74</v>
      </c>
      <c r="B110" s="7">
        <v>2458</v>
      </c>
      <c r="C110" s="7">
        <f>B110-B109</f>
        <v>100.83897546936714</v>
      </c>
      <c r="D110" s="7">
        <v>20</v>
      </c>
      <c r="E110" s="7">
        <v>12</v>
      </c>
      <c r="F110" s="7">
        <f>D110-E110</f>
        <v>8</v>
      </c>
      <c r="G110" s="7">
        <f>C110-F110</f>
        <v>92.838975469367142</v>
      </c>
      <c r="H110" s="16">
        <f>B110/$B$17</f>
        <v>9.8953699491543846E-3</v>
      </c>
      <c r="I110" s="38"/>
      <c r="K110" s="38"/>
    </row>
    <row r="111" spans="1:11" x14ac:dyDescent="0.2">
      <c r="A111" s="23"/>
      <c r="B111" s="24"/>
      <c r="C111" s="24"/>
      <c r="D111" s="24"/>
      <c r="E111" s="24"/>
      <c r="F111" s="24"/>
      <c r="G111" s="24"/>
      <c r="H111" s="22"/>
    </row>
    <row r="112" spans="1:11" x14ac:dyDescent="0.2">
      <c r="A112" s="1"/>
    </row>
    <row r="113" spans="1:11" x14ac:dyDescent="0.2">
      <c r="A113" s="12" t="s">
        <v>98</v>
      </c>
      <c r="H113" s="10"/>
    </row>
    <row r="114" spans="1:11" x14ac:dyDescent="0.2">
      <c r="A114" s="9" t="s">
        <v>97</v>
      </c>
      <c r="B114" s="2">
        <v>1608</v>
      </c>
      <c r="H114" s="10">
        <f>B114/$B$6</f>
        <v>9.3057709669205312E-3</v>
      </c>
    </row>
    <row r="115" spans="1:11" x14ac:dyDescent="0.2">
      <c r="A115" s="14" t="s">
        <v>81</v>
      </c>
      <c r="B115" s="2">
        <v>1665.161527491136</v>
      </c>
      <c r="C115" s="2">
        <f>B115-B114</f>
        <v>57.161527491135985</v>
      </c>
      <c r="D115" s="2">
        <v>4</v>
      </c>
      <c r="E115" s="2">
        <v>2</v>
      </c>
      <c r="F115" s="2">
        <f>D115-E115</f>
        <v>2</v>
      </c>
      <c r="G115" s="2">
        <f>C115-F115</f>
        <v>55.161527491135985</v>
      </c>
      <c r="H115" s="10">
        <f>B115/$B$7</f>
        <v>9.520376933141627E-3</v>
      </c>
    </row>
    <row r="116" spans="1:11" x14ac:dyDescent="0.2">
      <c r="A116" s="14" t="s">
        <v>82</v>
      </c>
      <c r="B116" s="2">
        <v>1897.6851730920187</v>
      </c>
      <c r="C116" s="2">
        <v>232.26121886717056</v>
      </c>
      <c r="D116" s="2">
        <v>16</v>
      </c>
      <c r="E116" s="2">
        <v>3</v>
      </c>
      <c r="F116" s="2">
        <v>13</v>
      </c>
      <c r="G116" s="2">
        <v>219.26121886717056</v>
      </c>
      <c r="H116" s="10">
        <f>B116/$B$8</f>
        <v>1.0334287279268195E-2</v>
      </c>
    </row>
    <row r="117" spans="1:11" x14ac:dyDescent="0.2">
      <c r="A117" s="14" t="s">
        <v>83</v>
      </c>
      <c r="B117" s="2">
        <v>2114.8157218611591</v>
      </c>
      <c r="C117" s="2">
        <v>217.32974379798634</v>
      </c>
      <c r="D117" s="2">
        <v>14</v>
      </c>
      <c r="E117" s="2">
        <v>2</v>
      </c>
      <c r="F117" s="2">
        <v>12</v>
      </c>
      <c r="G117" s="2">
        <v>205.32974379798634</v>
      </c>
      <c r="H117" s="10">
        <f>B117/$B$9</f>
        <v>1.1083358953205596E-2</v>
      </c>
    </row>
    <row r="118" spans="1:11" x14ac:dyDescent="0.2">
      <c r="A118" s="14" t="s">
        <v>84</v>
      </c>
      <c r="B118" s="2">
        <v>2322.2033394135569</v>
      </c>
      <c r="C118" s="2">
        <v>207.33360053927572</v>
      </c>
      <c r="D118" s="2">
        <v>16</v>
      </c>
      <c r="E118" s="2">
        <v>6</v>
      </c>
      <c r="F118" s="2">
        <v>10</v>
      </c>
      <c r="G118" s="2">
        <v>197.33360053927572</v>
      </c>
      <c r="H118" s="10">
        <f>B118/$B$10</f>
        <v>1.1775043046708431E-2</v>
      </c>
    </row>
    <row r="119" spans="1:11" x14ac:dyDescent="0.2">
      <c r="A119" s="14" t="s">
        <v>75</v>
      </c>
      <c r="B119" s="2">
        <v>2517.72833356707</v>
      </c>
      <c r="C119" s="2">
        <v>195.86366443144016</v>
      </c>
      <c r="D119" s="2">
        <v>23</v>
      </c>
      <c r="E119" s="2">
        <v>3</v>
      </c>
      <c r="F119" s="2">
        <v>20</v>
      </c>
      <c r="G119" s="2">
        <v>175.86366443144016</v>
      </c>
      <c r="H119" s="10">
        <f>B119/$B$11</f>
        <v>1.2415691090938576E-2</v>
      </c>
    </row>
    <row r="120" spans="1:11" x14ac:dyDescent="0.2">
      <c r="A120" s="14" t="s">
        <v>76</v>
      </c>
      <c r="B120" s="2">
        <v>2752.4893575877186</v>
      </c>
      <c r="C120" s="2">
        <v>235.17268812543898</v>
      </c>
      <c r="D120" s="2">
        <v>16</v>
      </c>
      <c r="E120" s="2">
        <v>1</v>
      </c>
      <c r="F120" s="2">
        <v>15</v>
      </c>
      <c r="G120" s="2">
        <v>220.17268812543898</v>
      </c>
      <c r="H120" s="10">
        <f>B120/$B$12</f>
        <v>1.3010750668089712E-2</v>
      </c>
    </row>
    <row r="121" spans="1:11" x14ac:dyDescent="0.2">
      <c r="A121" s="14" t="s">
        <v>77</v>
      </c>
      <c r="B121" s="2">
        <v>2963.9623024912162</v>
      </c>
      <c r="C121" s="2">
        <v>210.8603312820369</v>
      </c>
      <c r="D121" s="2">
        <v>29</v>
      </c>
      <c r="E121" s="2">
        <v>2</v>
      </c>
      <c r="F121" s="2">
        <v>27</v>
      </c>
      <c r="G121" s="2">
        <v>183.8603312820369</v>
      </c>
      <c r="H121" s="10">
        <f>B121/$B$13</f>
        <v>1.3564920698626172E-2</v>
      </c>
    </row>
    <row r="122" spans="1:11" x14ac:dyDescent="0.2">
      <c r="A122" s="14" t="s">
        <v>78</v>
      </c>
      <c r="B122" s="2">
        <v>3184.0166361614915</v>
      </c>
      <c r="C122" s="2">
        <v>220.0673812358923</v>
      </c>
      <c r="D122" s="2">
        <v>22</v>
      </c>
      <c r="E122" s="2">
        <v>8</v>
      </c>
      <c r="F122" s="2">
        <v>14</v>
      </c>
      <c r="G122" s="2">
        <v>206.0673812358923</v>
      </c>
      <c r="H122" s="10">
        <f>B122/$B$14</f>
        <v>1.4082275780122562E-2</v>
      </c>
    </row>
    <row r="123" spans="1:11" x14ac:dyDescent="0.2">
      <c r="A123" s="14" t="s">
        <v>79</v>
      </c>
      <c r="B123" s="2">
        <v>3398.3041815863749</v>
      </c>
      <c r="C123" s="2">
        <v>214.33076043374831</v>
      </c>
      <c r="D123" s="2">
        <v>13</v>
      </c>
      <c r="E123" s="2">
        <v>8</v>
      </c>
      <c r="F123" s="2">
        <v>5</v>
      </c>
      <c r="G123" s="2">
        <v>209.33076043374831</v>
      </c>
      <c r="H123" s="10">
        <f>B123/$B$15</f>
        <v>1.4566366542303727E-2</v>
      </c>
    </row>
    <row r="124" spans="1:11" x14ac:dyDescent="0.2">
      <c r="A124" s="14" t="s">
        <v>80</v>
      </c>
      <c r="B124" s="2">
        <v>3655.0250852575191</v>
      </c>
      <c r="C124" s="2">
        <v>256.10597918940812</v>
      </c>
      <c r="D124" s="2">
        <v>12</v>
      </c>
      <c r="E124" s="2">
        <v>6</v>
      </c>
      <c r="F124" s="2">
        <v>6</v>
      </c>
      <c r="G124" s="2">
        <v>250.10597918940812</v>
      </c>
      <c r="H124" s="10">
        <f>B124/$B$16</f>
        <v>1.5020301247467605E-2</v>
      </c>
    </row>
    <row r="125" spans="1:11" x14ac:dyDescent="0.2">
      <c r="A125" s="15" t="s">
        <v>74</v>
      </c>
      <c r="B125" s="7">
        <v>3804</v>
      </c>
      <c r="C125" s="7">
        <f>B125-B124</f>
        <v>148.97491474248091</v>
      </c>
      <c r="D125" s="7">
        <v>11</v>
      </c>
      <c r="E125" s="7">
        <v>8</v>
      </c>
      <c r="F125" s="7">
        <f>D125-E125</f>
        <v>3</v>
      </c>
      <c r="G125" s="7">
        <f>C125-F125</f>
        <v>145.97491474248091</v>
      </c>
      <c r="H125" s="16">
        <f>B125/$B$17</f>
        <v>1.5314071312686445E-2</v>
      </c>
      <c r="J125" s="38"/>
      <c r="K125" s="38"/>
    </row>
    <row r="126" spans="1:11" x14ac:dyDescent="0.2">
      <c r="A126" s="12" t="s">
        <v>99</v>
      </c>
      <c r="H126" s="10"/>
    </row>
    <row r="127" spans="1:11" x14ac:dyDescent="0.2">
      <c r="A127" s="9" t="s">
        <v>100</v>
      </c>
      <c r="B127" s="2">
        <v>3637</v>
      </c>
      <c r="H127" s="10">
        <f>B127/$B$6</f>
        <v>2.1047940924558438E-2</v>
      </c>
      <c r="I127" s="38"/>
    </row>
    <row r="128" spans="1:11" x14ac:dyDescent="0.2">
      <c r="A128" s="14" t="s">
        <v>81</v>
      </c>
      <c r="B128" s="2">
        <v>3794.5940207057602</v>
      </c>
      <c r="C128" s="2">
        <f>B128-B127</f>
        <v>157.59402070576016</v>
      </c>
      <c r="D128" s="2">
        <v>10</v>
      </c>
      <c r="E128" s="2">
        <v>3</v>
      </c>
      <c r="F128" s="2">
        <f>D128-E128</f>
        <v>7</v>
      </c>
      <c r="G128" s="2">
        <f>C128-F128</f>
        <v>150.59402070576016</v>
      </c>
      <c r="H128" s="10">
        <f>B128/$B$7</f>
        <v>2.1695171783000834E-2</v>
      </c>
    </row>
    <row r="129" spans="1:12" x14ac:dyDescent="0.2">
      <c r="A129" s="14" t="s">
        <v>82</v>
      </c>
      <c r="B129" s="2">
        <v>4434.6363578186438</v>
      </c>
      <c r="C129" s="2">
        <v>639.4263175694432</v>
      </c>
      <c r="D129" s="2">
        <v>59</v>
      </c>
      <c r="E129" s="2">
        <v>15</v>
      </c>
      <c r="F129" s="2">
        <v>44</v>
      </c>
      <c r="G129" s="2">
        <v>595.4263175694432</v>
      </c>
      <c r="H129" s="10">
        <f>B129/$B$8</f>
        <v>2.4149846745186755E-2</v>
      </c>
    </row>
    <row r="130" spans="1:12" x14ac:dyDescent="0.2">
      <c r="A130" s="14" t="s">
        <v>83</v>
      </c>
      <c r="B130" s="2">
        <v>5039.0964313857376</v>
      </c>
      <c r="C130" s="2">
        <v>604.92047922407983</v>
      </c>
      <c r="D130" s="2">
        <v>62</v>
      </c>
      <c r="E130" s="2">
        <v>10</v>
      </c>
      <c r="F130" s="2">
        <v>52</v>
      </c>
      <c r="G130" s="2">
        <v>552.92047922407983</v>
      </c>
      <c r="H130" s="10">
        <f>B130/$B$9</f>
        <v>2.6408974536899214E-2</v>
      </c>
    </row>
    <row r="131" spans="1:12" x14ac:dyDescent="0.2">
      <c r="A131" s="14" t="s">
        <v>84</v>
      </c>
      <c r="B131" s="2">
        <v>5619.6182411564123</v>
      </c>
      <c r="C131" s="2">
        <v>580.38696913901094</v>
      </c>
      <c r="D131" s="2">
        <v>71</v>
      </c>
      <c r="E131" s="2">
        <v>15</v>
      </c>
      <c r="F131" s="2">
        <v>56</v>
      </c>
      <c r="G131" s="2">
        <v>524.38696913901094</v>
      </c>
      <c r="H131" s="10">
        <f>B131/$B$10</f>
        <v>2.8495026930929913E-2</v>
      </c>
    </row>
    <row r="132" spans="1:12" x14ac:dyDescent="0.2">
      <c r="A132" s="14" t="s">
        <v>75</v>
      </c>
      <c r="B132" s="2">
        <v>6170.2019727678862</v>
      </c>
      <c r="C132" s="2">
        <v>551.40864222194887</v>
      </c>
      <c r="D132" s="2">
        <v>68</v>
      </c>
      <c r="E132" s="2">
        <v>24</v>
      </c>
      <c r="F132" s="2">
        <v>44</v>
      </c>
      <c r="G132" s="2">
        <v>507.40864222194887</v>
      </c>
      <c r="H132" s="10">
        <f>B132/$B$11</f>
        <v>3.0427159531564735E-2</v>
      </c>
    </row>
    <row r="133" spans="1:12" x14ac:dyDescent="0.2">
      <c r="A133" s="14" t="s">
        <v>76</v>
      </c>
      <c r="B133" s="2">
        <v>6816.6832629471573</v>
      </c>
      <c r="C133" s="2">
        <v>647.50529102324435</v>
      </c>
      <c r="D133" s="2">
        <v>99</v>
      </c>
      <c r="E133" s="2">
        <v>25</v>
      </c>
      <c r="F133" s="2">
        <v>74</v>
      </c>
      <c r="G133" s="2">
        <v>573.50529102324435</v>
      </c>
      <c r="H133" s="10">
        <f>B133/$B$12</f>
        <v>3.2221801720342974E-2</v>
      </c>
    </row>
    <row r="134" spans="1:12" x14ac:dyDescent="0.2">
      <c r="A134" s="14" t="s">
        <v>77</v>
      </c>
      <c r="B134" s="2">
        <v>7405.7155959893298</v>
      </c>
      <c r="C134" s="2">
        <v>587.5145657147832</v>
      </c>
      <c r="D134" s="2">
        <v>101</v>
      </c>
      <c r="E134" s="2">
        <v>22</v>
      </c>
      <c r="F134" s="2">
        <v>79</v>
      </c>
      <c r="G134" s="2">
        <v>508.5145657147832</v>
      </c>
      <c r="H134" s="10">
        <f>B134/$B$13</f>
        <v>3.3893124987365464E-2</v>
      </c>
      <c r="I134" s="38"/>
    </row>
    <row r="135" spans="1:12" x14ac:dyDescent="0.2">
      <c r="A135" s="14" t="s">
        <v>78</v>
      </c>
      <c r="B135" s="2">
        <v>8016.0532463103964</v>
      </c>
      <c r="C135" s="2">
        <v>610.36998315311575</v>
      </c>
      <c r="D135" s="2">
        <v>103</v>
      </c>
      <c r="E135" s="2">
        <v>21</v>
      </c>
      <c r="F135" s="2">
        <v>82</v>
      </c>
      <c r="G135" s="2">
        <v>528.36998315311575</v>
      </c>
      <c r="H135" s="10">
        <f>B135/$B$14</f>
        <v>3.5453417925221012E-2</v>
      </c>
    </row>
    <row r="136" spans="1:12" x14ac:dyDescent="0.2">
      <c r="A136" s="14" t="s">
        <v>79</v>
      </c>
      <c r="B136" s="2">
        <v>8611.8198012803186</v>
      </c>
      <c r="C136" s="2">
        <v>595.875835165627</v>
      </c>
      <c r="D136" s="2">
        <v>89</v>
      </c>
      <c r="E136" s="2">
        <v>24</v>
      </c>
      <c r="F136" s="2">
        <v>65</v>
      </c>
      <c r="G136" s="2">
        <v>530.875835165627</v>
      </c>
      <c r="H136" s="10">
        <f>B136/$B$15</f>
        <v>3.6913388890090437E-2</v>
      </c>
    </row>
    <row r="137" spans="1:12" x14ac:dyDescent="0.2">
      <c r="A137" s="14" t="s">
        <v>80</v>
      </c>
      <c r="B137" s="2">
        <v>9315.6038781813513</v>
      </c>
      <c r="C137" s="2">
        <v>702.21723605132502</v>
      </c>
      <c r="D137" s="2">
        <v>120</v>
      </c>
      <c r="E137" s="2">
        <v>27</v>
      </c>
      <c r="F137" s="2">
        <v>93</v>
      </c>
      <c r="G137" s="2">
        <v>609.21723605132502</v>
      </c>
      <c r="H137" s="10">
        <f>B137/$B$16</f>
        <v>3.8282412100737462E-2</v>
      </c>
    </row>
    <row r="138" spans="1:12" ht="12" thickBot="1" x14ac:dyDescent="0.25">
      <c r="A138" s="11" t="s">
        <v>74</v>
      </c>
      <c r="B138" s="5">
        <v>9751</v>
      </c>
      <c r="C138" s="5">
        <f>B138-B137</f>
        <v>435.39612181864868</v>
      </c>
      <c r="D138" s="5">
        <v>105</v>
      </c>
      <c r="E138" s="5">
        <v>20</v>
      </c>
      <c r="F138" s="5">
        <f>D138-E138</f>
        <v>85</v>
      </c>
      <c r="G138" s="5">
        <f>C138-F138</f>
        <v>350.39612181864868</v>
      </c>
      <c r="H138" s="8">
        <f>B138/$B$17</f>
        <v>3.9255391527341095E-2</v>
      </c>
      <c r="I138" s="39"/>
      <c r="J138" s="38"/>
      <c r="L138" s="38"/>
    </row>
  </sheetData>
  <mergeCells count="1">
    <mergeCell ref="A1:H2"/>
  </mergeCells>
  <phoneticPr fontId="0" type="noConversion"/>
  <pageMargins left="0.75" right="0.75" top="1" bottom="1" header="0.5" footer="0.5"/>
  <pageSetup orientation="portrait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8"/>
  <sheetViews>
    <sheetView workbookViewId="0">
      <selection activeCell="L1" sqref="L1:L65536"/>
    </sheetView>
  </sheetViews>
  <sheetFormatPr defaultRowHeight="11.25" x14ac:dyDescent="0.2"/>
  <cols>
    <col min="1" max="1" width="25.7109375" style="2" customWidth="1"/>
    <col min="2" max="3" width="9.7109375" style="2" customWidth="1"/>
    <col min="4" max="5" width="8.42578125" style="2" customWidth="1"/>
    <col min="6" max="7" width="9.7109375" style="2" customWidth="1"/>
    <col min="8" max="8" width="7.7109375" style="6" customWidth="1"/>
    <col min="9" max="16384" width="9.140625" style="2"/>
  </cols>
  <sheetData>
    <row r="1" spans="1:8" ht="12.75" customHeight="1" x14ac:dyDescent="0.2">
      <c r="A1" s="40" t="s">
        <v>87</v>
      </c>
      <c r="B1" s="41"/>
      <c r="C1" s="41"/>
      <c r="D1" s="41"/>
      <c r="E1" s="41"/>
      <c r="F1" s="41"/>
      <c r="G1" s="41"/>
      <c r="H1" s="42"/>
    </row>
    <row r="2" spans="1:8" ht="12.75" customHeight="1" thickBot="1" x14ac:dyDescent="0.25">
      <c r="A2" s="43"/>
      <c r="B2" s="44"/>
      <c r="C2" s="44"/>
      <c r="D2" s="44"/>
      <c r="E2" s="44"/>
      <c r="F2" s="44"/>
      <c r="G2" s="44"/>
      <c r="H2" s="45"/>
    </row>
    <row r="3" spans="1:8" x14ac:dyDescent="0.2">
      <c r="A3" s="9" t="s">
        <v>36</v>
      </c>
      <c r="C3" s="1" t="s">
        <v>62</v>
      </c>
      <c r="D3" s="3"/>
      <c r="E3" s="3"/>
      <c r="F3" s="1" t="s">
        <v>66</v>
      </c>
      <c r="G3" s="3" t="s">
        <v>68</v>
      </c>
      <c r="H3" s="19" t="s">
        <v>71</v>
      </c>
    </row>
    <row r="4" spans="1:8" ht="12" thickBot="1" x14ac:dyDescent="0.25">
      <c r="A4" s="18" t="s">
        <v>88</v>
      </c>
      <c r="B4" s="5" t="s">
        <v>64</v>
      </c>
      <c r="C4" s="4" t="s">
        <v>63</v>
      </c>
      <c r="D4" s="4" t="s">
        <v>65</v>
      </c>
      <c r="E4" s="4" t="s">
        <v>70</v>
      </c>
      <c r="F4" s="4" t="s">
        <v>67</v>
      </c>
      <c r="G4" s="5" t="s">
        <v>69</v>
      </c>
      <c r="H4" s="20" t="s">
        <v>72</v>
      </c>
    </row>
    <row r="5" spans="1:8" x14ac:dyDescent="0.2">
      <c r="A5" s="12" t="s">
        <v>2</v>
      </c>
      <c r="H5" s="10"/>
    </row>
    <row r="6" spans="1:8" x14ac:dyDescent="0.2">
      <c r="A6" s="13" t="s">
        <v>73</v>
      </c>
      <c r="B6" s="2">
        <f t="shared" ref="B6:B17" si="0">B32+B45+B60+B73+B86+B99+B114+B127</f>
        <v>19739</v>
      </c>
      <c r="H6" s="10"/>
    </row>
    <row r="7" spans="1:8" x14ac:dyDescent="0.2">
      <c r="A7" s="14" t="s">
        <v>81</v>
      </c>
      <c r="B7" s="2">
        <f t="shared" si="0"/>
        <v>19778.999999999993</v>
      </c>
      <c r="C7" s="2">
        <f t="shared" ref="C7:G17" si="1">C33+C46+C61+C74+C87+C100+C115+C128</f>
        <v>39.99999999999612</v>
      </c>
      <c r="D7" s="2">
        <f t="shared" si="1"/>
        <v>49</v>
      </c>
      <c r="E7" s="2">
        <f t="shared" si="1"/>
        <v>38</v>
      </c>
      <c r="F7" s="2">
        <f t="shared" si="1"/>
        <v>11</v>
      </c>
      <c r="G7" s="2">
        <f t="shared" si="1"/>
        <v>28.999999999996117</v>
      </c>
      <c r="H7" s="10"/>
    </row>
    <row r="8" spans="1:8" x14ac:dyDescent="0.2">
      <c r="A8" s="14" t="s">
        <v>82</v>
      </c>
      <c r="B8" s="2">
        <f t="shared" si="0"/>
        <v>20166</v>
      </c>
      <c r="C8" s="2">
        <f t="shared" si="1"/>
        <v>350.00000000000307</v>
      </c>
      <c r="D8" s="2">
        <f t="shared" si="1"/>
        <v>195</v>
      </c>
      <c r="E8" s="2">
        <f t="shared" si="1"/>
        <v>164</v>
      </c>
      <c r="F8" s="2">
        <f t="shared" si="1"/>
        <v>31</v>
      </c>
      <c r="G8" s="2">
        <f t="shared" si="1"/>
        <v>319.00000000000307</v>
      </c>
      <c r="H8" s="10"/>
    </row>
    <row r="9" spans="1:8" x14ac:dyDescent="0.2">
      <c r="A9" s="14" t="s">
        <v>83</v>
      </c>
      <c r="B9" s="2">
        <f t="shared" si="0"/>
        <v>20764</v>
      </c>
      <c r="C9" s="2">
        <f t="shared" si="1"/>
        <v>599.99999999999852</v>
      </c>
      <c r="D9" s="2">
        <f t="shared" si="1"/>
        <v>205</v>
      </c>
      <c r="E9" s="2">
        <f t="shared" si="1"/>
        <v>165</v>
      </c>
      <c r="F9" s="2">
        <f t="shared" si="1"/>
        <v>40</v>
      </c>
      <c r="G9" s="2">
        <f t="shared" si="1"/>
        <v>559.99999999999852</v>
      </c>
      <c r="H9" s="10"/>
    </row>
    <row r="10" spans="1:8" x14ac:dyDescent="0.2">
      <c r="A10" s="14" t="s">
        <v>84</v>
      </c>
      <c r="B10" s="2">
        <f t="shared" si="0"/>
        <v>20912.999999999996</v>
      </c>
      <c r="C10" s="2">
        <f t="shared" si="1"/>
        <v>150.00000000000398</v>
      </c>
      <c r="D10" s="2">
        <f t="shared" si="1"/>
        <v>189</v>
      </c>
      <c r="E10" s="2">
        <f t="shared" si="1"/>
        <v>197</v>
      </c>
      <c r="F10" s="2">
        <f t="shared" si="1"/>
        <v>-8</v>
      </c>
      <c r="G10" s="2">
        <f t="shared" si="1"/>
        <v>158.00000000000398</v>
      </c>
      <c r="H10" s="10"/>
    </row>
    <row r="11" spans="1:8" x14ac:dyDescent="0.2">
      <c r="A11" s="14" t="s">
        <v>75</v>
      </c>
      <c r="B11" s="2">
        <f t="shared" si="0"/>
        <v>20810</v>
      </c>
      <c r="C11" s="2">
        <f t="shared" si="1"/>
        <v>-100.00000000000334</v>
      </c>
      <c r="D11" s="2">
        <f t="shared" si="1"/>
        <v>196</v>
      </c>
      <c r="E11" s="2">
        <f t="shared" si="1"/>
        <v>185</v>
      </c>
      <c r="F11" s="2">
        <f t="shared" si="1"/>
        <v>11</v>
      </c>
      <c r="G11" s="2">
        <f t="shared" si="1"/>
        <v>-111.00000000000334</v>
      </c>
      <c r="H11" s="10"/>
    </row>
    <row r="12" spans="1:8" x14ac:dyDescent="0.2">
      <c r="A12" s="14" t="s">
        <v>76</v>
      </c>
      <c r="B12" s="2">
        <f t="shared" si="0"/>
        <v>20823</v>
      </c>
      <c r="C12" s="2">
        <f t="shared" si="1"/>
        <v>2.5366375666635577E-12</v>
      </c>
      <c r="D12" s="2">
        <f t="shared" si="1"/>
        <v>167</v>
      </c>
      <c r="E12" s="2">
        <f t="shared" si="1"/>
        <v>165</v>
      </c>
      <c r="F12" s="2">
        <f t="shared" si="1"/>
        <v>2</v>
      </c>
      <c r="G12" s="2">
        <f t="shared" si="1"/>
        <v>-1.9999999999974669</v>
      </c>
      <c r="H12" s="10"/>
    </row>
    <row r="13" spans="1:8" x14ac:dyDescent="0.2">
      <c r="A13" s="14" t="s">
        <v>77</v>
      </c>
      <c r="B13" s="2">
        <f t="shared" si="0"/>
        <v>20725.999999999996</v>
      </c>
      <c r="C13" s="2">
        <f t="shared" si="1"/>
        <v>-49.99999999999882</v>
      </c>
      <c r="D13" s="2">
        <f t="shared" si="1"/>
        <v>176</v>
      </c>
      <c r="E13" s="2">
        <f t="shared" si="1"/>
        <v>225</v>
      </c>
      <c r="F13" s="2">
        <f t="shared" si="1"/>
        <v>-49</v>
      </c>
      <c r="G13" s="2">
        <f t="shared" si="1"/>
        <v>-0.99999999999881695</v>
      </c>
      <c r="H13" s="10"/>
    </row>
    <row r="14" spans="1:8" x14ac:dyDescent="0.2">
      <c r="A14" s="14" t="s">
        <v>78</v>
      </c>
      <c r="B14" s="2">
        <f t="shared" si="0"/>
        <v>21004.000000000004</v>
      </c>
      <c r="C14" s="2">
        <f t="shared" si="1"/>
        <v>249.99999999999901</v>
      </c>
      <c r="D14" s="2">
        <f t="shared" si="1"/>
        <v>133</v>
      </c>
      <c r="E14" s="2">
        <f t="shared" si="1"/>
        <v>209</v>
      </c>
      <c r="F14" s="2">
        <f t="shared" si="1"/>
        <v>-76</v>
      </c>
      <c r="G14" s="2">
        <f t="shared" si="1"/>
        <v>325.99999999999903</v>
      </c>
      <c r="H14" s="10"/>
    </row>
    <row r="15" spans="1:8" x14ac:dyDescent="0.2">
      <c r="A15" s="14" t="s">
        <v>79</v>
      </c>
      <c r="B15" s="2">
        <f t="shared" si="0"/>
        <v>20829</v>
      </c>
      <c r="C15" s="2">
        <f t="shared" si="1"/>
        <v>-150.00000000000509</v>
      </c>
      <c r="D15" s="2">
        <f t="shared" si="1"/>
        <v>140</v>
      </c>
      <c r="E15" s="2">
        <f t="shared" si="1"/>
        <v>198</v>
      </c>
      <c r="F15" s="2">
        <f t="shared" si="1"/>
        <v>-58</v>
      </c>
      <c r="G15" s="2">
        <f t="shared" si="1"/>
        <v>-92.000000000005087</v>
      </c>
      <c r="H15" s="10"/>
    </row>
    <row r="16" spans="1:8" x14ac:dyDescent="0.2">
      <c r="A16" s="14" t="s">
        <v>80</v>
      </c>
      <c r="B16" s="2">
        <f t="shared" si="0"/>
        <v>20755.999999999996</v>
      </c>
      <c r="C16" s="2">
        <f t="shared" si="1"/>
        <v>-99.999999999992255</v>
      </c>
      <c r="D16" s="2">
        <f t="shared" si="1"/>
        <v>134</v>
      </c>
      <c r="E16" s="2">
        <f t="shared" si="1"/>
        <v>227</v>
      </c>
      <c r="F16" s="2">
        <f t="shared" si="1"/>
        <v>-93</v>
      </c>
      <c r="G16" s="2">
        <f t="shared" si="1"/>
        <v>-6.9999999999922586</v>
      </c>
      <c r="H16" s="10"/>
    </row>
    <row r="17" spans="1:11" x14ac:dyDescent="0.2">
      <c r="A17" s="15" t="s">
        <v>74</v>
      </c>
      <c r="B17" s="7">
        <f t="shared" si="0"/>
        <v>20824.002690349789</v>
      </c>
      <c r="C17" s="7">
        <f t="shared" si="1"/>
        <v>68.002690349791067</v>
      </c>
      <c r="D17" s="7">
        <f t="shared" si="1"/>
        <v>113</v>
      </c>
      <c r="E17" s="7">
        <f t="shared" si="1"/>
        <v>156</v>
      </c>
      <c r="F17" s="7">
        <f t="shared" si="1"/>
        <v>-43</v>
      </c>
      <c r="G17" s="7">
        <f t="shared" si="1"/>
        <v>111.00269034979107</v>
      </c>
      <c r="H17" s="16"/>
    </row>
    <row r="18" spans="1:11" x14ac:dyDescent="0.2">
      <c r="A18" s="12" t="s">
        <v>3</v>
      </c>
      <c r="H18" s="10"/>
    </row>
    <row r="19" spans="1:11" x14ac:dyDescent="0.2">
      <c r="A19" s="13" t="s">
        <v>73</v>
      </c>
      <c r="B19" s="2">
        <f t="shared" ref="B19:B30" si="2">B32+B45+B60+B73</f>
        <v>907</v>
      </c>
      <c r="H19" s="10">
        <f>B19/$B$6</f>
        <v>4.59496428390496E-2</v>
      </c>
      <c r="K19" s="6"/>
    </row>
    <row r="20" spans="1:11" x14ac:dyDescent="0.2">
      <c r="A20" s="14" t="s">
        <v>81</v>
      </c>
      <c r="B20" s="2">
        <f t="shared" si="2"/>
        <v>914.03909887793384</v>
      </c>
      <c r="C20" s="2">
        <f>B20-B19</f>
        <v>7.0390988779338386</v>
      </c>
      <c r="D20" s="2">
        <f t="shared" ref="D20:E30" si="3">D33+D46+D61+D74</f>
        <v>5</v>
      </c>
      <c r="E20" s="2">
        <f t="shared" si="3"/>
        <v>0</v>
      </c>
      <c r="F20" s="2">
        <f>D20-E20</f>
        <v>5</v>
      </c>
      <c r="G20" s="2">
        <f>C20-F20</f>
        <v>2.0390988779338386</v>
      </c>
      <c r="H20" s="10">
        <f>B20/$B$7</f>
        <v>4.6212604220533603E-2</v>
      </c>
    </row>
    <row r="21" spans="1:11" x14ac:dyDescent="0.2">
      <c r="A21" s="14" t="s">
        <v>82</v>
      </c>
      <c r="B21" s="2">
        <f t="shared" si="2"/>
        <v>952.99014559954082</v>
      </c>
      <c r="C21" s="2">
        <f t="shared" ref="C21:C30" si="4">B21-B20</f>
        <v>38.951046721606986</v>
      </c>
      <c r="D21" s="2">
        <f t="shared" si="3"/>
        <v>17</v>
      </c>
      <c r="E21" s="2">
        <f t="shared" si="3"/>
        <v>2</v>
      </c>
      <c r="F21" s="2">
        <f t="shared" ref="F21:F30" si="5">D21-E21</f>
        <v>15</v>
      </c>
      <c r="G21" s="2">
        <f t="shared" ref="G21:G30" si="6">C21-F21</f>
        <v>23.951046721606986</v>
      </c>
      <c r="H21" s="10">
        <f>B21/$B$8</f>
        <v>4.7257271923016007E-2</v>
      </c>
    </row>
    <row r="22" spans="1:11" x14ac:dyDescent="0.2">
      <c r="A22" s="14" t="s">
        <v>83</v>
      </c>
      <c r="B22" s="2">
        <f t="shared" si="2"/>
        <v>1002.7059230775432</v>
      </c>
      <c r="C22" s="2">
        <f t="shared" si="4"/>
        <v>49.715777478002337</v>
      </c>
      <c r="D22" s="2">
        <f t="shared" si="3"/>
        <v>14</v>
      </c>
      <c r="E22" s="2">
        <f t="shared" si="3"/>
        <v>5</v>
      </c>
      <c r="F22" s="2">
        <f t="shared" si="5"/>
        <v>9</v>
      </c>
      <c r="G22" s="2">
        <f t="shared" si="6"/>
        <v>40.715777478002337</v>
      </c>
      <c r="H22" s="10">
        <f>B22/$B$9</f>
        <v>4.8290595409244033E-2</v>
      </c>
    </row>
    <row r="23" spans="1:11" x14ac:dyDescent="0.2">
      <c r="A23" s="14" t="s">
        <v>84</v>
      </c>
      <c r="B23" s="2">
        <f t="shared" si="2"/>
        <v>1031.2777177654007</v>
      </c>
      <c r="C23" s="2">
        <f t="shared" si="4"/>
        <v>28.571794687857505</v>
      </c>
      <c r="D23" s="2">
        <f t="shared" si="3"/>
        <v>23</v>
      </c>
      <c r="E23" s="2">
        <f t="shared" si="3"/>
        <v>4</v>
      </c>
      <c r="F23" s="2">
        <f t="shared" si="5"/>
        <v>19</v>
      </c>
      <c r="G23" s="2">
        <f t="shared" si="6"/>
        <v>9.5717946878575049</v>
      </c>
      <c r="H23" s="10">
        <f>B23/$B$10</f>
        <v>4.9312758464371484E-2</v>
      </c>
    </row>
    <row r="24" spans="1:11" ht="12" customHeight="1" x14ac:dyDescent="0.2">
      <c r="A24" s="14" t="s">
        <v>75</v>
      </c>
      <c r="B24" s="2">
        <f t="shared" si="2"/>
        <v>1047.2412106476938</v>
      </c>
      <c r="C24" s="2">
        <f t="shared" si="4"/>
        <v>15.963492882293167</v>
      </c>
      <c r="D24" s="2">
        <f t="shared" si="3"/>
        <v>19</v>
      </c>
      <c r="E24" s="2">
        <f t="shared" si="3"/>
        <v>5</v>
      </c>
      <c r="F24" s="2">
        <f t="shared" si="5"/>
        <v>14</v>
      </c>
      <c r="G24" s="2">
        <f t="shared" si="6"/>
        <v>1.963492882293167</v>
      </c>
      <c r="H24" s="10">
        <f>B24/$B$11</f>
        <v>5.0323940924925217E-2</v>
      </c>
    </row>
    <row r="25" spans="1:11" x14ac:dyDescent="0.2">
      <c r="A25" s="14" t="s">
        <v>76</v>
      </c>
      <c r="B25" s="2">
        <f t="shared" si="2"/>
        <v>1068.7262900451492</v>
      </c>
      <c r="C25" s="2">
        <f t="shared" si="4"/>
        <v>21.485079397455365</v>
      </c>
      <c r="D25" s="2">
        <f t="shared" si="3"/>
        <v>16</v>
      </c>
      <c r="E25" s="2">
        <f t="shared" si="3"/>
        <v>4</v>
      </c>
      <c r="F25" s="2">
        <f t="shared" si="5"/>
        <v>12</v>
      </c>
      <c r="G25" s="2">
        <f t="shared" si="6"/>
        <v>9.4850793974553653</v>
      </c>
      <c r="H25" s="10">
        <f>B25/$B$12</f>
        <v>5.1324318784284166E-2</v>
      </c>
    </row>
    <row r="26" spans="1:11" x14ac:dyDescent="0.2">
      <c r="A26" s="14" t="s">
        <v>77</v>
      </c>
      <c r="B26" s="2">
        <f t="shared" si="2"/>
        <v>1084.2612965739154</v>
      </c>
      <c r="C26" s="2">
        <f t="shared" si="4"/>
        <v>15.535006528766189</v>
      </c>
      <c r="D26" s="2">
        <f t="shared" si="3"/>
        <v>16</v>
      </c>
      <c r="E26" s="2">
        <f t="shared" si="3"/>
        <v>5</v>
      </c>
      <c r="F26" s="2">
        <f t="shared" si="5"/>
        <v>11</v>
      </c>
      <c r="G26" s="2">
        <f t="shared" si="6"/>
        <v>4.5350065287661891</v>
      </c>
      <c r="H26" s="10">
        <f>B26/$B$13</f>
        <v>5.2314064294794731E-2</v>
      </c>
    </row>
    <row r="27" spans="1:11" x14ac:dyDescent="0.2">
      <c r="A27" s="14" t="s">
        <v>78</v>
      </c>
      <c r="B27" s="2">
        <f t="shared" si="2"/>
        <v>1119.3734407838713</v>
      </c>
      <c r="C27" s="2">
        <f t="shared" si="4"/>
        <v>35.112144209955886</v>
      </c>
      <c r="D27" s="2">
        <f t="shared" si="3"/>
        <v>12</v>
      </c>
      <c r="E27" s="2">
        <f t="shared" si="3"/>
        <v>1</v>
      </c>
      <c r="F27" s="2">
        <f t="shared" si="5"/>
        <v>11</v>
      </c>
      <c r="G27" s="2">
        <f t="shared" si="6"/>
        <v>24.112144209955886</v>
      </c>
      <c r="H27" s="10">
        <f>B27/$B$14</f>
        <v>5.3293346066647831E-2</v>
      </c>
    </row>
    <row r="28" spans="1:11" x14ac:dyDescent="0.2">
      <c r="A28" s="14" t="s">
        <v>79</v>
      </c>
      <c r="B28" s="2">
        <f t="shared" si="2"/>
        <v>1130.2300541493796</v>
      </c>
      <c r="C28" s="2">
        <f t="shared" si="4"/>
        <v>10.856613365508338</v>
      </c>
      <c r="D28" s="2">
        <f t="shared" si="3"/>
        <v>8</v>
      </c>
      <c r="E28" s="2">
        <f t="shared" si="3"/>
        <v>2</v>
      </c>
      <c r="F28" s="2">
        <f t="shared" si="5"/>
        <v>6</v>
      </c>
      <c r="G28" s="2">
        <f t="shared" si="6"/>
        <v>4.8566133655083377</v>
      </c>
      <c r="H28" s="10">
        <f>B28/$B$15</f>
        <v>5.4262329163636255E-2</v>
      </c>
    </row>
    <row r="29" spans="1:11" x14ac:dyDescent="0.2">
      <c r="A29" s="14" t="s">
        <v>80</v>
      </c>
      <c r="B29" s="2">
        <f t="shared" si="2"/>
        <v>1146.1707123662391</v>
      </c>
      <c r="C29" s="2">
        <f t="shared" si="4"/>
        <v>15.940658216859447</v>
      </c>
      <c r="D29" s="2">
        <f t="shared" si="3"/>
        <v>9</v>
      </c>
      <c r="E29" s="2">
        <f t="shared" si="3"/>
        <v>3</v>
      </c>
      <c r="F29" s="2">
        <f t="shared" si="5"/>
        <v>6</v>
      </c>
      <c r="G29" s="2">
        <f t="shared" si="6"/>
        <v>9.9406582168594468</v>
      </c>
      <c r="H29" s="10">
        <f>B29/$B$16</f>
        <v>5.5221175195906691E-2</v>
      </c>
    </row>
    <row r="30" spans="1:11" x14ac:dyDescent="0.2">
      <c r="A30" s="15" t="s">
        <v>74</v>
      </c>
      <c r="B30" s="7">
        <f t="shared" si="2"/>
        <v>1153.0026903497894</v>
      </c>
      <c r="C30" s="7">
        <f t="shared" si="4"/>
        <v>6.8319779835503596</v>
      </c>
      <c r="D30" s="7">
        <f t="shared" si="3"/>
        <v>13</v>
      </c>
      <c r="E30" s="7">
        <f t="shared" si="3"/>
        <v>1</v>
      </c>
      <c r="F30" s="7">
        <f t="shared" si="5"/>
        <v>12</v>
      </c>
      <c r="G30" s="7">
        <f t="shared" si="6"/>
        <v>-5.1680220164496404</v>
      </c>
      <c r="H30" s="16">
        <f>B30/$B$17</f>
        <v>5.536892726603955E-2</v>
      </c>
      <c r="I30" s="38"/>
      <c r="K30" s="39"/>
    </row>
    <row r="31" spans="1:11" x14ac:dyDescent="0.2">
      <c r="A31" s="12" t="s">
        <v>4</v>
      </c>
      <c r="H31" s="10"/>
    </row>
    <row r="32" spans="1:11" x14ac:dyDescent="0.2">
      <c r="A32" s="13" t="s">
        <v>73</v>
      </c>
      <c r="B32" s="2">
        <v>832</v>
      </c>
      <c r="H32" s="10">
        <f>B32/$B$6</f>
        <v>4.2150058260296872E-2</v>
      </c>
    </row>
    <row r="33" spans="1:8" x14ac:dyDescent="0.2">
      <c r="A33" s="14" t="s">
        <v>81</v>
      </c>
      <c r="B33" s="2">
        <v>837.56193870916843</v>
      </c>
      <c r="C33" s="2">
        <f>B33-B32</f>
        <v>5.5619387091684303</v>
      </c>
      <c r="D33" s="2">
        <v>5</v>
      </c>
      <c r="E33" s="2">
        <v>0</v>
      </c>
      <c r="F33" s="2">
        <f>D33-E33</f>
        <v>5</v>
      </c>
      <c r="G33" s="2">
        <f>C33-F33</f>
        <v>0.56193870916843025</v>
      </c>
      <c r="H33" s="10">
        <f>B33/$B$7</f>
        <v>4.2346020461558657E-2</v>
      </c>
    </row>
    <row r="34" spans="1:8" x14ac:dyDescent="0.2">
      <c r="A34" s="14" t="s">
        <v>82</v>
      </c>
      <c r="B34" s="2">
        <v>869.64907556947833</v>
      </c>
      <c r="C34" s="2">
        <v>30.507878106452154</v>
      </c>
      <c r="D34" s="2">
        <v>15</v>
      </c>
      <c r="E34" s="2">
        <v>2</v>
      </c>
      <c r="F34" s="2">
        <v>13</v>
      </c>
      <c r="G34" s="2">
        <v>17.507878106452154</v>
      </c>
      <c r="H34" s="10">
        <f>B34/$B$8</f>
        <v>4.3124520260313319E-2</v>
      </c>
    </row>
    <row r="35" spans="1:8" x14ac:dyDescent="0.2">
      <c r="A35" s="14" t="s">
        <v>83</v>
      </c>
      <c r="B35" s="2">
        <v>911.42677264554334</v>
      </c>
      <c r="C35" s="2">
        <v>41.853165473383683</v>
      </c>
      <c r="D35" s="2">
        <v>14</v>
      </c>
      <c r="E35" s="2">
        <v>4</v>
      </c>
      <c r="F35" s="2">
        <v>10</v>
      </c>
      <c r="G35" s="2">
        <v>31.853165473383683</v>
      </c>
      <c r="H35" s="10">
        <f>B35/$B$9</f>
        <v>4.3894566203310698E-2</v>
      </c>
    </row>
    <row r="36" spans="1:8" x14ac:dyDescent="0.2">
      <c r="A36" s="14" t="s">
        <v>84</v>
      </c>
      <c r="B36" s="2">
        <v>933.89710255508498</v>
      </c>
      <c r="C36" s="2">
        <v>22.504321998143041</v>
      </c>
      <c r="D36" s="2">
        <v>21</v>
      </c>
      <c r="E36" s="2">
        <v>4</v>
      </c>
      <c r="F36" s="2">
        <v>17</v>
      </c>
      <c r="G36" s="2">
        <v>5.5043219981430411</v>
      </c>
      <c r="H36" s="10">
        <f>B36/$B$10</f>
        <v>4.4656295249609582E-2</v>
      </c>
    </row>
    <row r="37" spans="1:8" x14ac:dyDescent="0.2">
      <c r="A37" s="14" t="s">
        <v>75</v>
      </c>
      <c r="B37" s="2">
        <v>944.97879986074122</v>
      </c>
      <c r="C37" s="2">
        <v>11.208130729744198</v>
      </c>
      <c r="D37" s="2">
        <v>17</v>
      </c>
      <c r="E37" s="2">
        <v>5</v>
      </c>
      <c r="F37" s="2">
        <v>12</v>
      </c>
      <c r="G37" s="2">
        <v>-0.79186927025580189</v>
      </c>
      <c r="H37" s="10">
        <f>B37/$B$11</f>
        <v>4.540984141570116E-2</v>
      </c>
    </row>
    <row r="38" spans="1:8" x14ac:dyDescent="0.2">
      <c r="A38" s="14" t="s">
        <v>76</v>
      </c>
      <c r="B38" s="2">
        <v>961.09255849020383</v>
      </c>
      <c r="C38" s="2">
        <v>15.506284318974963</v>
      </c>
      <c r="D38" s="2">
        <v>13</v>
      </c>
      <c r="E38" s="2">
        <v>3</v>
      </c>
      <c r="F38" s="2">
        <v>10</v>
      </c>
      <c r="G38" s="2">
        <v>5.5062843189749628</v>
      </c>
      <c r="H38" s="10">
        <f>B38/$B$12</f>
        <v>4.6155335854113425E-2</v>
      </c>
    </row>
    <row r="39" spans="1:8" x14ac:dyDescent="0.2">
      <c r="A39" s="14" t="s">
        <v>77</v>
      </c>
      <c r="B39" s="2">
        <v>971.90238902099998</v>
      </c>
      <c r="C39" s="2">
        <v>12.996833021749012</v>
      </c>
      <c r="D39" s="2">
        <v>16</v>
      </c>
      <c r="E39" s="2">
        <v>5</v>
      </c>
      <c r="F39" s="2">
        <v>11</v>
      </c>
      <c r="G39" s="2">
        <v>1.996833021749012</v>
      </c>
      <c r="H39" s="10">
        <f>B39/$B$13</f>
        <v>4.6892906929508836E-2</v>
      </c>
    </row>
    <row r="40" spans="1:8" x14ac:dyDescent="0.2">
      <c r="A40" s="14" t="s">
        <v>78</v>
      </c>
      <c r="B40" s="2">
        <v>1000.2667768609134</v>
      </c>
      <c r="C40" s="2">
        <v>27.04846735243575</v>
      </c>
      <c r="D40" s="2">
        <v>10</v>
      </c>
      <c r="E40" s="2">
        <v>1</v>
      </c>
      <c r="F40" s="2">
        <v>9</v>
      </c>
      <c r="G40" s="2">
        <v>18.04846735243575</v>
      </c>
      <c r="H40" s="10">
        <f>B40/$B$14</f>
        <v>4.7622680292368748E-2</v>
      </c>
    </row>
    <row r="41" spans="1:8" x14ac:dyDescent="0.2">
      <c r="A41" s="14" t="s">
        <v>79</v>
      </c>
      <c r="B41" s="2">
        <v>1006.9734007569052</v>
      </c>
      <c r="C41" s="2">
        <v>7.9123549751184328</v>
      </c>
      <c r="D41" s="2">
        <v>8</v>
      </c>
      <c r="E41" s="2">
        <v>2</v>
      </c>
      <c r="F41" s="2">
        <v>6</v>
      </c>
      <c r="G41" s="2">
        <v>1.9123549751184328</v>
      </c>
      <c r="H41" s="10">
        <f>B41/$B$15</f>
        <v>4.8344778950353128E-2</v>
      </c>
    </row>
    <row r="42" spans="1:8" x14ac:dyDescent="0.2">
      <c r="A42" s="14" t="s">
        <v>80</v>
      </c>
      <c r="B42" s="2">
        <v>1018.2753151914968</v>
      </c>
      <c r="C42" s="2">
        <v>9.992318136610038</v>
      </c>
      <c r="D42" s="2">
        <v>9</v>
      </c>
      <c r="E42" s="2">
        <v>3</v>
      </c>
      <c r="F42" s="2">
        <v>6</v>
      </c>
      <c r="G42" s="2">
        <v>3.992318136610038</v>
      </c>
      <c r="H42" s="10">
        <f>B42/$B$16</f>
        <v>4.9059323337420357E-2</v>
      </c>
    </row>
    <row r="43" spans="1:8" x14ac:dyDescent="0.2">
      <c r="A43" s="15" t="s">
        <v>74</v>
      </c>
      <c r="B43" s="7">
        <v>1025</v>
      </c>
      <c r="C43" s="7">
        <f>B43-B42</f>
        <v>6.7246848085031843</v>
      </c>
      <c r="D43" s="7">
        <v>12</v>
      </c>
      <c r="E43" s="7">
        <v>1</v>
      </c>
      <c r="F43" s="7">
        <f>D43-E43</f>
        <v>11</v>
      </c>
      <c r="G43" s="7">
        <f>C43-F43</f>
        <v>-4.2753151914968157</v>
      </c>
      <c r="H43" s="16">
        <f>B43/$B$17</f>
        <v>4.9222045119836785E-2</v>
      </c>
    </row>
    <row r="44" spans="1:8" x14ac:dyDescent="0.2">
      <c r="A44" s="12" t="s">
        <v>92</v>
      </c>
      <c r="H44" s="10"/>
    </row>
    <row r="45" spans="1:8" x14ac:dyDescent="0.2">
      <c r="A45" s="9" t="s">
        <v>93</v>
      </c>
      <c r="B45" s="2">
        <v>1</v>
      </c>
      <c r="H45" s="10">
        <f>B45/$B$6</f>
        <v>5.0661127716702972E-5</v>
      </c>
    </row>
    <row r="46" spans="1:8" x14ac:dyDescent="0.2">
      <c r="A46" s="14" t="s">
        <v>81</v>
      </c>
      <c r="B46" s="2">
        <v>1.1007934287419994</v>
      </c>
      <c r="C46" s="2">
        <f>B46-B45</f>
        <v>0.10079342874199937</v>
      </c>
      <c r="D46" s="2">
        <v>0</v>
      </c>
      <c r="E46" s="2">
        <v>0</v>
      </c>
      <c r="F46" s="2">
        <f>D46-E46</f>
        <v>0</v>
      </c>
      <c r="G46" s="2">
        <f>C46-F46</f>
        <v>0.10079342874199937</v>
      </c>
      <c r="H46" s="10">
        <f>B46/$B$7</f>
        <v>5.5654655379038365E-5</v>
      </c>
    </row>
    <row r="47" spans="1:8" x14ac:dyDescent="0.2">
      <c r="A47" s="14" t="s">
        <v>82</v>
      </c>
      <c r="B47" s="2">
        <v>1.5223809914247053</v>
      </c>
      <c r="C47" s="2">
        <v>0.4192109355255782</v>
      </c>
      <c r="D47" s="2">
        <v>0</v>
      </c>
      <c r="E47" s="2">
        <v>0</v>
      </c>
      <c r="F47" s="2">
        <v>0</v>
      </c>
      <c r="G47" s="2">
        <v>0.4192109355255782</v>
      </c>
      <c r="H47" s="10">
        <f>B47/$B$8</f>
        <v>7.5492462135510525E-5</v>
      </c>
    </row>
    <row r="48" spans="1:8" x14ac:dyDescent="0.2">
      <c r="A48" s="14" t="s">
        <v>83</v>
      </c>
      <c r="B48" s="2">
        <v>1.9749646815795936</v>
      </c>
      <c r="C48" s="2">
        <v>0.4524599616920868</v>
      </c>
      <c r="D48" s="2">
        <v>0</v>
      </c>
      <c r="E48" s="2">
        <v>0</v>
      </c>
      <c r="F48" s="2">
        <v>0</v>
      </c>
      <c r="G48" s="2">
        <v>0.4524599616920868</v>
      </c>
      <c r="H48" s="10">
        <f>B48/$B$9</f>
        <v>9.5114846926391524E-5</v>
      </c>
    </row>
    <row r="49" spans="1:8" x14ac:dyDescent="0.2">
      <c r="A49" s="14" t="s">
        <v>84</v>
      </c>
      <c r="B49" s="2">
        <v>2.3950675937886734</v>
      </c>
      <c r="C49" s="2">
        <v>0.41994569116922653</v>
      </c>
      <c r="D49" s="2">
        <v>0</v>
      </c>
      <c r="E49" s="2">
        <v>0</v>
      </c>
      <c r="F49" s="2">
        <v>0</v>
      </c>
      <c r="G49" s="2">
        <v>0.41994569116922653</v>
      </c>
      <c r="H49" s="10">
        <f>B49/$B$10</f>
        <v>1.1452529975559096E-4</v>
      </c>
    </row>
    <row r="50" spans="1:8" x14ac:dyDescent="0.2">
      <c r="A50" s="14" t="s">
        <v>75</v>
      </c>
      <c r="B50" s="2">
        <v>2.7828637737564259</v>
      </c>
      <c r="C50" s="2">
        <v>0.38794773650813319</v>
      </c>
      <c r="D50" s="2">
        <v>0</v>
      </c>
      <c r="E50" s="2">
        <v>0</v>
      </c>
      <c r="F50" s="2">
        <v>0</v>
      </c>
      <c r="G50" s="2">
        <v>0.38794773650813319</v>
      </c>
      <c r="H50" s="10">
        <f>B50/$B$11</f>
        <v>1.3372723564422997E-4</v>
      </c>
    </row>
    <row r="51" spans="1:8" x14ac:dyDescent="0.2">
      <c r="A51" s="14" t="s">
        <v>76</v>
      </c>
      <c r="B51" s="2">
        <v>3.1801717819023079</v>
      </c>
      <c r="C51" s="2">
        <v>0.39513262857974984</v>
      </c>
      <c r="D51" s="2">
        <v>0</v>
      </c>
      <c r="E51" s="2">
        <v>0</v>
      </c>
      <c r="F51" s="2">
        <v>0</v>
      </c>
      <c r="G51" s="2">
        <v>0.39513262857974984</v>
      </c>
      <c r="H51" s="10">
        <f>B51/$B$12</f>
        <v>1.5272399663364107E-4</v>
      </c>
    </row>
    <row r="52" spans="1:8" x14ac:dyDescent="0.2">
      <c r="A52" s="14" t="s">
        <v>77</v>
      </c>
      <c r="B52" s="2">
        <v>3.5548997622940104</v>
      </c>
      <c r="C52" s="2">
        <v>0.38235708480366526</v>
      </c>
      <c r="D52" s="2">
        <v>0</v>
      </c>
      <c r="E52" s="2">
        <v>0</v>
      </c>
      <c r="F52" s="2">
        <v>0</v>
      </c>
      <c r="G52" s="2">
        <v>0.38235708480366526</v>
      </c>
      <c r="H52" s="10">
        <f>B52/$B$13</f>
        <v>1.7151885372450115E-4</v>
      </c>
    </row>
    <row r="53" spans="1:8" x14ac:dyDescent="0.2">
      <c r="A53" s="14" t="s">
        <v>78</v>
      </c>
      <c r="B53" s="2">
        <v>3.9931756438787485</v>
      </c>
      <c r="C53" s="2">
        <v>0.43339896906033148</v>
      </c>
      <c r="D53" s="2">
        <v>0</v>
      </c>
      <c r="E53" s="2">
        <v>0</v>
      </c>
      <c r="F53" s="2">
        <v>0</v>
      </c>
      <c r="G53" s="2">
        <v>0.43339896906033148</v>
      </c>
      <c r="H53" s="10">
        <f>B53/$B$14</f>
        <v>1.9011500875446333E-4</v>
      </c>
    </row>
    <row r="54" spans="1:8" x14ac:dyDescent="0.2">
      <c r="A54" s="14" t="s">
        <v>79</v>
      </c>
      <c r="B54" s="2">
        <v>4.3431713535945082</v>
      </c>
      <c r="C54" s="2">
        <v>0.35513499727132514</v>
      </c>
      <c r="D54" s="2">
        <v>0</v>
      </c>
      <c r="E54" s="2">
        <v>0</v>
      </c>
      <c r="F54" s="2">
        <v>0</v>
      </c>
      <c r="G54" s="2">
        <v>0.35513499727132514</v>
      </c>
      <c r="H54" s="10">
        <f>B54/$B$15</f>
        <v>2.0851559621654943E-4</v>
      </c>
    </row>
    <row r="55" spans="1:8" x14ac:dyDescent="0.2">
      <c r="A55" s="14" t="s">
        <v>80</v>
      </c>
      <c r="B55" s="2">
        <v>4.7058768062849339</v>
      </c>
      <c r="C55" s="2">
        <v>0.35696628305975686</v>
      </c>
      <c r="D55" s="2">
        <v>0</v>
      </c>
      <c r="E55" s="2">
        <v>0</v>
      </c>
      <c r="F55" s="2">
        <v>0</v>
      </c>
      <c r="G55" s="2">
        <v>0.35696628305975686</v>
      </c>
      <c r="H55" s="10">
        <f>B55/$B$16</f>
        <v>2.2672368502047287E-4</v>
      </c>
    </row>
    <row r="56" spans="1:8" x14ac:dyDescent="0.2">
      <c r="A56" s="15" t="s">
        <v>74</v>
      </c>
      <c r="B56" s="7">
        <v>3</v>
      </c>
      <c r="C56" s="7">
        <f>B56-B55</f>
        <v>-1.7058768062849339</v>
      </c>
      <c r="D56" s="7">
        <v>0</v>
      </c>
      <c r="E56" s="7">
        <v>0</v>
      </c>
      <c r="F56" s="7">
        <f>D56-E56</f>
        <v>0</v>
      </c>
      <c r="G56" s="7">
        <f>C56-F56</f>
        <v>-1.7058768062849339</v>
      </c>
      <c r="H56" s="16">
        <f>B56/$B$17</f>
        <v>1.4406452230196132E-4</v>
      </c>
    </row>
    <row r="57" spans="1:8" x14ac:dyDescent="0.2">
      <c r="A57" s="23"/>
      <c r="B57" s="24"/>
      <c r="C57" s="24"/>
      <c r="D57" s="24"/>
      <c r="E57" s="24"/>
      <c r="F57" s="24"/>
      <c r="G57" s="24"/>
      <c r="H57" s="22"/>
    </row>
    <row r="58" spans="1:8" x14ac:dyDescent="0.2">
      <c r="A58" s="1"/>
    </row>
    <row r="59" spans="1:8" x14ac:dyDescent="0.2">
      <c r="A59" s="12" t="s">
        <v>86</v>
      </c>
      <c r="H59" s="10"/>
    </row>
    <row r="60" spans="1:8" x14ac:dyDescent="0.2">
      <c r="A60" s="9" t="s">
        <v>89</v>
      </c>
      <c r="B60" s="2">
        <v>66</v>
      </c>
      <c r="H60" s="10">
        <f>B60/$B$6</f>
        <v>3.3436344293023964E-3</v>
      </c>
    </row>
    <row r="61" spans="1:8" x14ac:dyDescent="0.2">
      <c r="A61" s="14" t="s">
        <v>81</v>
      </c>
      <c r="B61" s="2">
        <v>67.471153638785111</v>
      </c>
      <c r="C61" s="2">
        <f>B61-B60</f>
        <v>1.4711536387851112</v>
      </c>
      <c r="D61" s="2">
        <v>0</v>
      </c>
      <c r="E61" s="2">
        <v>0</v>
      </c>
      <c r="F61" s="2">
        <f>D61-E61</f>
        <v>0</v>
      </c>
      <c r="G61" s="2">
        <f>C61-F61</f>
        <v>1.4711536387851112</v>
      </c>
      <c r="H61" s="10">
        <f>B61/$B$7</f>
        <v>3.4112520167240575E-3</v>
      </c>
    </row>
    <row r="62" spans="1:8" x14ac:dyDescent="0.2">
      <c r="A62" s="14" t="s">
        <v>82</v>
      </c>
      <c r="B62" s="2">
        <v>74.208392909818755</v>
      </c>
      <c r="C62" s="2">
        <v>6.606724951976247</v>
      </c>
      <c r="D62" s="2">
        <v>2</v>
      </c>
      <c r="E62" s="2">
        <v>0</v>
      </c>
      <c r="F62" s="2">
        <v>2</v>
      </c>
      <c r="G62" s="2">
        <v>4.606724951976247</v>
      </c>
      <c r="H62" s="10">
        <f>B62/$B$8</f>
        <v>3.6798766691370998E-3</v>
      </c>
    </row>
    <row r="63" spans="1:8" x14ac:dyDescent="0.2">
      <c r="A63" s="14" t="s">
        <v>83</v>
      </c>
      <c r="B63" s="2">
        <v>81.926112048475161</v>
      </c>
      <c r="C63" s="2">
        <v>7.7213589854031142</v>
      </c>
      <c r="D63" s="2">
        <v>0</v>
      </c>
      <c r="E63" s="2">
        <v>1</v>
      </c>
      <c r="F63" s="2">
        <v>-1</v>
      </c>
      <c r="G63" s="2">
        <v>8.7213589854031142</v>
      </c>
      <c r="H63" s="10">
        <f>B63/$B$9</f>
        <v>3.9455842828200324E-3</v>
      </c>
    </row>
    <row r="64" spans="1:8" x14ac:dyDescent="0.2">
      <c r="A64" s="14" t="s">
        <v>84</v>
      </c>
      <c r="B64" s="2">
        <v>88.010731713499226</v>
      </c>
      <c r="C64" s="2">
        <v>6.0851483574745657</v>
      </c>
      <c r="D64" s="2">
        <v>1</v>
      </c>
      <c r="E64" s="2">
        <v>0</v>
      </c>
      <c r="F64" s="2">
        <v>1</v>
      </c>
      <c r="G64" s="2">
        <v>5.0851483574745657</v>
      </c>
      <c r="H64" s="10">
        <f>B64/$B$10</f>
        <v>4.2084221160760887E-3</v>
      </c>
    </row>
    <row r="65" spans="1:8" x14ac:dyDescent="0.2">
      <c r="A65" s="14" t="s">
        <v>75</v>
      </c>
      <c r="B65" s="2">
        <v>92.988161730871383</v>
      </c>
      <c r="C65" s="2">
        <v>4.9874551407625063</v>
      </c>
      <c r="D65" s="2">
        <v>1</v>
      </c>
      <c r="E65" s="2">
        <v>0</v>
      </c>
      <c r="F65" s="2">
        <v>1</v>
      </c>
      <c r="G65" s="2">
        <v>3.9874551407625063</v>
      </c>
      <c r="H65" s="10">
        <f>B65/$B$11</f>
        <v>4.4684364118631132E-3</v>
      </c>
    </row>
    <row r="66" spans="1:8" x14ac:dyDescent="0.2">
      <c r="A66" s="14" t="s">
        <v>76</v>
      </c>
      <c r="B66" s="2">
        <v>98.40267690403185</v>
      </c>
      <c r="C66" s="2">
        <v>5.3505090715060106</v>
      </c>
      <c r="D66" s="2">
        <v>2</v>
      </c>
      <c r="E66" s="2">
        <v>1</v>
      </c>
      <c r="F66" s="2">
        <v>1</v>
      </c>
      <c r="G66" s="2">
        <v>4.3505090715060106</v>
      </c>
      <c r="H66" s="10">
        <f>B66/$B$12</f>
        <v>4.7256724249162873E-3</v>
      </c>
    </row>
    <row r="67" spans="1:8" x14ac:dyDescent="0.2">
      <c r="A67" s="14" t="s">
        <v>77</v>
      </c>
      <c r="B67" s="2">
        <v>103.21909560937253</v>
      </c>
      <c r="C67" s="2">
        <v>5.0446333578659193</v>
      </c>
      <c r="D67" s="2">
        <v>0</v>
      </c>
      <c r="E67" s="2">
        <v>0</v>
      </c>
      <c r="F67" s="2">
        <v>0</v>
      </c>
      <c r="G67" s="2">
        <v>5.0446333578659193</v>
      </c>
      <c r="H67" s="10">
        <f>B67/$B$13</f>
        <v>4.9801744480060094E-3</v>
      </c>
    </row>
    <row r="68" spans="1:8" x14ac:dyDescent="0.2">
      <c r="A68" s="14" t="s">
        <v>78</v>
      </c>
      <c r="B68" s="2">
        <v>109.89263052797233</v>
      </c>
      <c r="C68" s="2">
        <v>6.5330827884982057</v>
      </c>
      <c r="D68" s="2">
        <v>2</v>
      </c>
      <c r="E68" s="2">
        <v>0</v>
      </c>
      <c r="F68" s="2">
        <v>2</v>
      </c>
      <c r="G68" s="2">
        <v>4.5330827884982057</v>
      </c>
      <c r="H68" s="10">
        <f>B68/$B$14</f>
        <v>5.2319858373629929E-3</v>
      </c>
    </row>
    <row r="69" spans="1:8" x14ac:dyDescent="0.2">
      <c r="A69" s="14" t="s">
        <v>79</v>
      </c>
      <c r="B69" s="2">
        <v>114.16685329794703</v>
      </c>
      <c r="C69" s="2">
        <v>4.4102548431074524</v>
      </c>
      <c r="D69" s="2">
        <v>0</v>
      </c>
      <c r="E69" s="2">
        <v>0</v>
      </c>
      <c r="F69" s="2">
        <v>0</v>
      </c>
      <c r="G69" s="2">
        <v>4.4102548431074524</v>
      </c>
      <c r="H69" s="10">
        <f>B69/$B$15</f>
        <v>5.4811490373012162E-3</v>
      </c>
    </row>
    <row r="70" spans="1:8" x14ac:dyDescent="0.2">
      <c r="A70" s="14" t="s">
        <v>80</v>
      </c>
      <c r="B70" s="2">
        <v>118.88425751803651</v>
      </c>
      <c r="C70" s="2">
        <v>4.5679338566817904</v>
      </c>
      <c r="D70" s="2">
        <v>0</v>
      </c>
      <c r="E70" s="2">
        <v>0</v>
      </c>
      <c r="F70" s="2">
        <v>0</v>
      </c>
      <c r="G70" s="2">
        <v>4.5679338566817904</v>
      </c>
      <c r="H70" s="10">
        <f>B70/$B$16</f>
        <v>5.7277056040680539E-3</v>
      </c>
    </row>
    <row r="71" spans="1:8" x14ac:dyDescent="0.2">
      <c r="A71" s="15" t="s">
        <v>74</v>
      </c>
      <c r="B71" s="7">
        <v>121</v>
      </c>
      <c r="C71" s="7">
        <f>B71-B70</f>
        <v>2.115742481963494</v>
      </c>
      <c r="D71" s="7">
        <v>1</v>
      </c>
      <c r="E71" s="7">
        <v>0</v>
      </c>
      <c r="F71" s="7">
        <f>D71-E71</f>
        <v>1</v>
      </c>
      <c r="G71" s="7">
        <f>C71-F71</f>
        <v>1.115742481963494</v>
      </c>
      <c r="H71" s="16">
        <f>B71/$B$17</f>
        <v>5.8106023995124403E-3</v>
      </c>
    </row>
    <row r="72" spans="1:8" x14ac:dyDescent="0.2">
      <c r="A72" s="12" t="s">
        <v>85</v>
      </c>
      <c r="H72" s="10"/>
    </row>
    <row r="73" spans="1:8" x14ac:dyDescent="0.2">
      <c r="A73" s="9" t="s">
        <v>90</v>
      </c>
      <c r="B73" s="2">
        <v>8</v>
      </c>
      <c r="H73" s="10">
        <f>B73/$B$6</f>
        <v>4.0528902173362377E-4</v>
      </c>
    </row>
    <row r="74" spans="1:8" x14ac:dyDescent="0.2">
      <c r="A74" s="14" t="s">
        <v>81</v>
      </c>
      <c r="B74" s="2">
        <v>7.9052131012382088</v>
      </c>
      <c r="C74" s="2">
        <f>B74-B73</f>
        <v>-9.478689876179125E-2</v>
      </c>
      <c r="D74" s="2">
        <v>0</v>
      </c>
      <c r="E74" s="2">
        <v>0</v>
      </c>
      <c r="F74" s="2">
        <f>D74-E74</f>
        <v>0</v>
      </c>
      <c r="G74" s="2">
        <f>C74-F74</f>
        <v>-9.478689876179125E-2</v>
      </c>
      <c r="H74" s="10">
        <f>B74/$B$7</f>
        <v>3.9967708687184449E-4</v>
      </c>
    </row>
    <row r="75" spans="1:8" x14ac:dyDescent="0.2">
      <c r="A75" s="14" t="s">
        <v>82</v>
      </c>
      <c r="B75" s="2">
        <v>7.6102961288191091</v>
      </c>
      <c r="C75" s="2">
        <v>-0.30934831174628918</v>
      </c>
      <c r="D75" s="2">
        <v>0</v>
      </c>
      <c r="E75" s="2">
        <v>0</v>
      </c>
      <c r="F75" s="2">
        <v>0</v>
      </c>
      <c r="G75" s="2">
        <v>-0.30934831174628918</v>
      </c>
      <c r="H75" s="10">
        <f>B75/$B$8</f>
        <v>3.7738253143008576E-4</v>
      </c>
    </row>
    <row r="76" spans="1:8" x14ac:dyDescent="0.2">
      <c r="A76" s="14" t="s">
        <v>83</v>
      </c>
      <c r="B76" s="2">
        <v>7.3780737019450573</v>
      </c>
      <c r="C76" s="2">
        <v>-0.23115892743778765</v>
      </c>
      <c r="D76" s="2">
        <v>0</v>
      </c>
      <c r="E76" s="2">
        <v>0</v>
      </c>
      <c r="F76" s="2">
        <v>0</v>
      </c>
      <c r="G76" s="2">
        <v>-0.23115892743778765</v>
      </c>
      <c r="H76" s="10">
        <f>B76/$B$9</f>
        <v>3.5533007618691279E-4</v>
      </c>
    </row>
    <row r="77" spans="1:8" x14ac:dyDescent="0.2">
      <c r="A77" s="14" t="s">
        <v>84</v>
      </c>
      <c r="B77" s="2">
        <v>6.9748159030278538</v>
      </c>
      <c r="C77" s="2">
        <v>-0.4026188832366806</v>
      </c>
      <c r="D77" s="2">
        <v>1</v>
      </c>
      <c r="E77" s="2">
        <v>0</v>
      </c>
      <c r="F77" s="2">
        <v>1</v>
      </c>
      <c r="G77" s="2">
        <v>-1.4026188832366806</v>
      </c>
      <c r="H77" s="10">
        <f>B77/$B$10</f>
        <v>3.3351579893022785E-4</v>
      </c>
    </row>
    <row r="78" spans="1:8" x14ac:dyDescent="0.2">
      <c r="A78" s="14" t="s">
        <v>75</v>
      </c>
      <c r="B78" s="2">
        <v>6.4913852823249556</v>
      </c>
      <c r="C78" s="2">
        <v>-0.48221427393397143</v>
      </c>
      <c r="D78" s="2">
        <v>1</v>
      </c>
      <c r="E78" s="2">
        <v>0</v>
      </c>
      <c r="F78" s="2">
        <v>1</v>
      </c>
      <c r="G78" s="2">
        <v>-1.4822142739339714</v>
      </c>
      <c r="H78" s="10">
        <f>B78/$B$11</f>
        <v>3.119358617167206E-4</v>
      </c>
    </row>
    <row r="79" spans="1:8" x14ac:dyDescent="0.2">
      <c r="A79" s="14" t="s">
        <v>76</v>
      </c>
      <c r="B79" s="2">
        <v>6.0508828690112377</v>
      </c>
      <c r="C79" s="2">
        <v>-0.44406654439482995</v>
      </c>
      <c r="D79" s="2">
        <v>1</v>
      </c>
      <c r="E79" s="2">
        <v>0</v>
      </c>
      <c r="F79" s="2">
        <v>1</v>
      </c>
      <c r="G79" s="2">
        <v>-1.44406654439483</v>
      </c>
      <c r="H79" s="10">
        <f>B79/$B$12</f>
        <v>2.9058650862081535E-4</v>
      </c>
    </row>
    <row r="80" spans="1:8" x14ac:dyDescent="0.2">
      <c r="A80" s="14" t="s">
        <v>77</v>
      </c>
      <c r="B80" s="2">
        <v>5.5849121812490115</v>
      </c>
      <c r="C80" s="2">
        <v>-0.45282006053861767</v>
      </c>
      <c r="D80" s="2">
        <v>0</v>
      </c>
      <c r="E80" s="2">
        <v>0</v>
      </c>
      <c r="F80" s="2">
        <v>0</v>
      </c>
      <c r="G80" s="2">
        <v>-0.45282006053861767</v>
      </c>
      <c r="H80" s="10">
        <f>B80/$B$13</f>
        <v>2.6946406355538998E-4</v>
      </c>
    </row>
    <row r="81" spans="1:11" x14ac:dyDescent="0.2">
      <c r="A81" s="14" t="s">
        <v>78</v>
      </c>
      <c r="B81" s="2">
        <v>5.2208577511065872</v>
      </c>
      <c r="C81" s="2">
        <v>-0.37151582738040023</v>
      </c>
      <c r="D81" s="2">
        <v>0</v>
      </c>
      <c r="E81" s="2">
        <v>0</v>
      </c>
      <c r="F81" s="2">
        <v>0</v>
      </c>
      <c r="G81" s="2">
        <v>-0.37151582738040023</v>
      </c>
      <c r="H81" s="10">
        <f>B81/$B$14</f>
        <v>2.485649281616162E-4</v>
      </c>
    </row>
    <row r="82" spans="1:11" x14ac:dyDescent="0.2">
      <c r="A82" s="14" t="s">
        <v>79</v>
      </c>
      <c r="B82" s="2">
        <v>4.7466287409329855</v>
      </c>
      <c r="C82" s="2">
        <v>-0.46844915328588321</v>
      </c>
      <c r="D82" s="2">
        <v>0</v>
      </c>
      <c r="E82" s="2">
        <v>0</v>
      </c>
      <c r="F82" s="2">
        <v>0</v>
      </c>
      <c r="G82" s="2">
        <v>-0.46844915328588321</v>
      </c>
      <c r="H82" s="10">
        <f>B82/$B$15</f>
        <v>2.2788557976537451E-4</v>
      </c>
    </row>
    <row r="83" spans="1:11" x14ac:dyDescent="0.2">
      <c r="A83" s="14" t="s">
        <v>80</v>
      </c>
      <c r="B83" s="2">
        <v>4.3052628504208386</v>
      </c>
      <c r="C83" s="2">
        <v>-0.44739602310360471</v>
      </c>
      <c r="D83" s="2">
        <v>0</v>
      </c>
      <c r="E83" s="2">
        <v>0</v>
      </c>
      <c r="F83" s="2">
        <v>0</v>
      </c>
      <c r="G83" s="2">
        <v>-0.44739602310360471</v>
      </c>
      <c r="H83" s="10">
        <f>B83/$B$16</f>
        <v>2.0742256939780494E-4</v>
      </c>
    </row>
    <row r="84" spans="1:11" x14ac:dyDescent="0.2">
      <c r="A84" s="15" t="s">
        <v>74</v>
      </c>
      <c r="B84" s="7">
        <v>4.0026903497893471</v>
      </c>
      <c r="C84" s="7">
        <f>B84-B83</f>
        <v>-0.30257250063149144</v>
      </c>
      <c r="D84" s="7">
        <v>0</v>
      </c>
      <c r="E84" s="7">
        <v>0</v>
      </c>
      <c r="F84" s="7">
        <f>D84-E84</f>
        <v>0</v>
      </c>
      <c r="G84" s="7">
        <f>C84-F84</f>
        <v>-0.30257250063149144</v>
      </c>
      <c r="H84" s="16">
        <f>B84/$B$17</f>
        <v>1.9221522438835761E-4</v>
      </c>
    </row>
    <row r="85" spans="1:11" x14ac:dyDescent="0.2">
      <c r="A85" s="12" t="s">
        <v>94</v>
      </c>
      <c r="H85" s="10"/>
    </row>
    <row r="86" spans="1:11" x14ac:dyDescent="0.2">
      <c r="A86" s="13" t="s">
        <v>73</v>
      </c>
      <c r="B86" s="2">
        <v>18008</v>
      </c>
      <c r="H86" s="10">
        <f>B86/$B$6</f>
        <v>0.91230558792238714</v>
      </c>
      <c r="K86" s="38"/>
    </row>
    <row r="87" spans="1:11" x14ac:dyDescent="0.2">
      <c r="A87" s="14" t="s">
        <v>81</v>
      </c>
      <c r="B87" s="2">
        <v>18033.576249864273</v>
      </c>
      <c r="C87" s="2">
        <f>B87-B86</f>
        <v>25.57624986427254</v>
      </c>
      <c r="D87" s="2">
        <v>40</v>
      </c>
      <c r="E87" s="2">
        <v>38</v>
      </c>
      <c r="F87" s="2">
        <f>D87-E87</f>
        <v>2</v>
      </c>
      <c r="G87" s="2">
        <f>C87-F87</f>
        <v>23.57624986427254</v>
      </c>
      <c r="H87" s="10">
        <f>B87/$B$7</f>
        <v>0.91175369077629198</v>
      </c>
    </row>
    <row r="88" spans="1:11" x14ac:dyDescent="0.2">
      <c r="A88" s="14" t="s">
        <v>82</v>
      </c>
      <c r="B88" s="2">
        <v>18342.210490465226</v>
      </c>
      <c r="C88" s="2">
        <v>274.93443442523494</v>
      </c>
      <c r="D88" s="2">
        <v>170</v>
      </c>
      <c r="E88" s="2">
        <v>161</v>
      </c>
      <c r="F88" s="2">
        <v>9</v>
      </c>
      <c r="G88" s="2">
        <v>265.93443442523494</v>
      </c>
      <c r="H88" s="10">
        <f>B88/$B$8</f>
        <v>0.90956116683850174</v>
      </c>
    </row>
    <row r="89" spans="1:11" x14ac:dyDescent="0.2">
      <c r="A89" s="14" t="s">
        <v>83</v>
      </c>
      <c r="B89" s="2">
        <v>18841.096870717094</v>
      </c>
      <c r="C89" s="2">
        <v>500.7358645950444</v>
      </c>
      <c r="D89" s="2">
        <v>176</v>
      </c>
      <c r="E89" s="2">
        <v>154</v>
      </c>
      <c r="F89" s="2">
        <v>22</v>
      </c>
      <c r="G89" s="2">
        <v>478.7358645950444</v>
      </c>
      <c r="H89" s="10">
        <f>B89/$B$9</f>
        <v>0.9073924518742581</v>
      </c>
    </row>
    <row r="90" spans="1:11" x14ac:dyDescent="0.2">
      <c r="A90" s="14" t="s">
        <v>84</v>
      </c>
      <c r="B90" s="2">
        <v>18931.433860418016</v>
      </c>
      <c r="C90" s="2">
        <v>91.272270945086348</v>
      </c>
      <c r="D90" s="2">
        <v>153</v>
      </c>
      <c r="E90" s="2">
        <v>190</v>
      </c>
      <c r="F90" s="2">
        <v>-37</v>
      </c>
      <c r="G90" s="2">
        <v>128.27227094508635</v>
      </c>
      <c r="H90" s="10">
        <f>B90/$B$10</f>
        <v>0.90524716015961459</v>
      </c>
    </row>
    <row r="91" spans="1:11" x14ac:dyDescent="0.2">
      <c r="A91" s="14" t="s">
        <v>75</v>
      </c>
      <c r="B91" s="2">
        <v>18794.029465707077</v>
      </c>
      <c r="C91" s="2">
        <v>-134.66743077144201</v>
      </c>
      <c r="D91" s="2">
        <v>165</v>
      </c>
      <c r="E91" s="2">
        <v>175</v>
      </c>
      <c r="F91" s="2">
        <v>-10</v>
      </c>
      <c r="G91" s="2">
        <v>-124.66743077144201</v>
      </c>
      <c r="H91" s="10">
        <f>B91/$B$11</f>
        <v>0.90312491425790853</v>
      </c>
    </row>
    <row r="92" spans="1:11" x14ac:dyDescent="0.2">
      <c r="A92" s="14" t="s">
        <v>76</v>
      </c>
      <c r="B92" s="2">
        <v>18762.050754736836</v>
      </c>
      <c r="C92" s="2">
        <v>-43.671044758026255</v>
      </c>
      <c r="D92" s="2">
        <v>142</v>
      </c>
      <c r="E92" s="2">
        <v>157</v>
      </c>
      <c r="F92" s="2">
        <v>-15</v>
      </c>
      <c r="G92" s="2">
        <v>-28.671044758026255</v>
      </c>
      <c r="H92" s="10">
        <f>B92/$B$12</f>
        <v>0.90102534479838814</v>
      </c>
    </row>
    <row r="93" spans="1:11" x14ac:dyDescent="0.2">
      <c r="A93" s="14" t="s">
        <v>77</v>
      </c>
      <c r="B93" s="2">
        <v>18631.598118767932</v>
      </c>
      <c r="C93" s="2">
        <v>-88.154298872254003</v>
      </c>
      <c r="D93" s="2">
        <v>151</v>
      </c>
      <c r="E93" s="2">
        <v>215</v>
      </c>
      <c r="F93" s="2">
        <v>-64</v>
      </c>
      <c r="G93" s="2">
        <v>-24.154298872254003</v>
      </c>
      <c r="H93" s="10">
        <f>B93/$B$13</f>
        <v>0.89894809026189015</v>
      </c>
    </row>
    <row r="94" spans="1:11" x14ac:dyDescent="0.2">
      <c r="A94" s="14" t="s">
        <v>78</v>
      </c>
      <c r="B94" s="2">
        <v>18838.336303426855</v>
      </c>
      <c r="C94" s="2">
        <v>181.57585930554342</v>
      </c>
      <c r="D94" s="2">
        <v>113</v>
      </c>
      <c r="E94" s="2">
        <v>204</v>
      </c>
      <c r="F94" s="2">
        <v>-91</v>
      </c>
      <c r="G94" s="2">
        <v>272.57585930554342</v>
      </c>
      <c r="H94" s="10">
        <f>B94/$B$14</f>
        <v>0.89689279677332179</v>
      </c>
    </row>
    <row r="95" spans="1:11" x14ac:dyDescent="0.2">
      <c r="A95" s="14" t="s">
        <v>79</v>
      </c>
      <c r="B95" s="2">
        <v>18639.020566753439</v>
      </c>
      <c r="C95" s="2">
        <v>-176.93612401041173</v>
      </c>
      <c r="D95" s="2">
        <v>123</v>
      </c>
      <c r="E95" s="2">
        <v>190</v>
      </c>
      <c r="F95" s="2">
        <v>-67</v>
      </c>
      <c r="G95" s="2">
        <v>-109.93612401041173</v>
      </c>
      <c r="H95" s="10">
        <f>B95/$B$15</f>
        <v>0.89485911790068839</v>
      </c>
    </row>
    <row r="96" spans="1:11" x14ac:dyDescent="0.2">
      <c r="A96" s="14" t="s">
        <v>80</v>
      </c>
      <c r="B96" s="2">
        <v>18531.926405340575</v>
      </c>
      <c r="C96" s="2">
        <v>-131.24328317553227</v>
      </c>
      <c r="D96" s="2">
        <v>117</v>
      </c>
      <c r="E96" s="2">
        <v>219</v>
      </c>
      <c r="F96" s="2">
        <v>-102</v>
      </c>
      <c r="G96" s="2">
        <v>-29.24328317553227</v>
      </c>
      <c r="H96" s="10">
        <f>B96/$B$16</f>
        <v>0.89284671446042485</v>
      </c>
    </row>
    <row r="97" spans="1:11" x14ac:dyDescent="0.2">
      <c r="A97" s="15" t="s">
        <v>74</v>
      </c>
      <c r="B97" s="7">
        <v>18568</v>
      </c>
      <c r="C97" s="7">
        <f>B97-B96</f>
        <v>36.073594659424998</v>
      </c>
      <c r="D97" s="7">
        <v>96</v>
      </c>
      <c r="E97" s="7">
        <v>152</v>
      </c>
      <c r="F97" s="7">
        <f>D97-E97</f>
        <v>-56</v>
      </c>
      <c r="G97" s="7">
        <f>C97-F97</f>
        <v>92.073594659424998</v>
      </c>
      <c r="H97" s="16">
        <f>B97/$B$17</f>
        <v>0.89166335003427266</v>
      </c>
      <c r="J97" s="38"/>
      <c r="K97" s="38"/>
    </row>
    <row r="98" spans="1:11" x14ac:dyDescent="0.2">
      <c r="A98" s="12" t="s">
        <v>95</v>
      </c>
      <c r="H98" s="10"/>
      <c r="J98" s="38"/>
    </row>
    <row r="99" spans="1:11" x14ac:dyDescent="0.2">
      <c r="A99" s="17" t="s">
        <v>96</v>
      </c>
      <c r="B99" s="2">
        <v>151</v>
      </c>
      <c r="H99" s="10">
        <f>B99/$B$6</f>
        <v>7.6498302852221487E-3</v>
      </c>
    </row>
    <row r="100" spans="1:11" x14ac:dyDescent="0.2">
      <c r="A100" s="14" t="s">
        <v>81</v>
      </c>
      <c r="B100" s="2">
        <v>151.4510508821985</v>
      </c>
      <c r="C100" s="2">
        <f>B100-B99</f>
        <v>0.45105088219850131</v>
      </c>
      <c r="D100" s="2">
        <v>0</v>
      </c>
      <c r="E100" s="2">
        <v>0</v>
      </c>
      <c r="F100" s="2">
        <f>D100-E100</f>
        <v>0</v>
      </c>
      <c r="G100" s="2">
        <f>C100-F100</f>
        <v>0.45105088219850131</v>
      </c>
      <c r="H100" s="10">
        <f>B100/$B$7</f>
        <v>7.6571642086151253E-3</v>
      </c>
    </row>
    <row r="101" spans="1:11" x14ac:dyDescent="0.2">
      <c r="A101" s="14" t="s">
        <v>82</v>
      </c>
      <c r="B101" s="2">
        <v>155.00192004440123</v>
      </c>
      <c r="C101" s="2">
        <v>3.2670879183883983</v>
      </c>
      <c r="D101" s="2">
        <v>1</v>
      </c>
      <c r="E101" s="2">
        <v>0</v>
      </c>
      <c r="F101" s="2">
        <v>1</v>
      </c>
      <c r="G101" s="2">
        <v>2.2670879183883983</v>
      </c>
      <c r="H101" s="10">
        <f>B101/$B$8</f>
        <v>7.6862997145889728E-3</v>
      </c>
    </row>
    <row r="102" spans="1:11" x14ac:dyDescent="0.2">
      <c r="A102" s="14" t="s">
        <v>83</v>
      </c>
      <c r="B102" s="2">
        <v>160.19672745612201</v>
      </c>
      <c r="C102" s="2">
        <v>5.2097765434869814</v>
      </c>
      <c r="D102" s="2">
        <v>4</v>
      </c>
      <c r="E102" s="2">
        <v>3</v>
      </c>
      <c r="F102" s="2">
        <v>1</v>
      </c>
      <c r="G102" s="2">
        <v>4.2097765434869814</v>
      </c>
      <c r="H102" s="10">
        <f>B102/$B$9</f>
        <v>7.7151188333713164E-3</v>
      </c>
    </row>
    <row r="103" spans="1:11" x14ac:dyDescent="0.2">
      <c r="A103" s="14" t="s">
        <v>84</v>
      </c>
      <c r="B103" s="2">
        <v>161.94246498222205</v>
      </c>
      <c r="C103" s="2">
        <v>1.7530820427883782</v>
      </c>
      <c r="D103" s="2">
        <v>3</v>
      </c>
      <c r="E103" s="2">
        <v>1</v>
      </c>
      <c r="F103" s="2">
        <v>2</v>
      </c>
      <c r="G103" s="2">
        <v>-0.2469179572116218</v>
      </c>
      <c r="H103" s="10">
        <f>B103/$B$10</f>
        <v>7.7436266906814938E-3</v>
      </c>
    </row>
    <row r="104" spans="1:11" x14ac:dyDescent="0.2">
      <c r="A104" s="14" t="s">
        <v>75</v>
      </c>
      <c r="B104" s="2">
        <v>161.73174696696481</v>
      </c>
      <c r="C104" s="2">
        <v>-0.18776915129950567</v>
      </c>
      <c r="D104" s="2">
        <v>0</v>
      </c>
      <c r="E104" s="2">
        <v>1</v>
      </c>
      <c r="F104" s="2">
        <v>-1</v>
      </c>
      <c r="G104" s="2">
        <v>0.81223084870049433</v>
      </c>
      <c r="H104" s="10">
        <f>B104/$B$11</f>
        <v>7.7718283021126766E-3</v>
      </c>
    </row>
    <row r="105" spans="1:11" x14ac:dyDescent="0.2">
      <c r="A105" s="14" t="s">
        <v>76</v>
      </c>
      <c r="B105" s="2">
        <v>162.41374813958208</v>
      </c>
      <c r="C105" s="2">
        <v>0.58032569838869108</v>
      </c>
      <c r="D105" s="2">
        <v>2</v>
      </c>
      <c r="E105" s="2">
        <v>1</v>
      </c>
      <c r="F105" s="2">
        <v>1</v>
      </c>
      <c r="G105" s="2">
        <v>-0.41967430161130892</v>
      </c>
      <c r="H105" s="10">
        <f>B105/$B$12</f>
        <v>7.7997285760736728E-3</v>
      </c>
    </row>
    <row r="106" spans="1:11" x14ac:dyDescent="0.2">
      <c r="A106" s="14" t="s">
        <v>77</v>
      </c>
      <c r="B106" s="2">
        <v>162.22928959461569</v>
      </c>
      <c r="C106" s="2">
        <v>0.18279118788262849</v>
      </c>
      <c r="D106" s="2">
        <v>2</v>
      </c>
      <c r="E106" s="2">
        <v>0</v>
      </c>
      <c r="F106" s="2">
        <v>2</v>
      </c>
      <c r="G106" s="2">
        <v>-1.8172088121173715</v>
      </c>
      <c r="H106" s="10">
        <f>B106/$B$13</f>
        <v>7.8273323166368671E-3</v>
      </c>
    </row>
    <row r="107" spans="1:11" x14ac:dyDescent="0.2">
      <c r="A107" s="14" t="s">
        <v>78</v>
      </c>
      <c r="B107" s="2">
        <v>164.97894732911911</v>
      </c>
      <c r="C107" s="2">
        <v>2.5303831819989284</v>
      </c>
      <c r="D107" s="2">
        <v>0</v>
      </c>
      <c r="E107" s="2">
        <v>4</v>
      </c>
      <c r="F107" s="2">
        <v>-4</v>
      </c>
      <c r="G107" s="2">
        <v>6.5303831819989284</v>
      </c>
      <c r="H107" s="10">
        <f>B107/$B$14</f>
        <v>7.8546442262958996E-3</v>
      </c>
    </row>
    <row r="108" spans="1:11" x14ac:dyDescent="0.2">
      <c r="A108" s="14" t="s">
        <v>79</v>
      </c>
      <c r="B108" s="2">
        <v>164.16728169798563</v>
      </c>
      <c r="C108" s="2">
        <v>-0.61473200714695508</v>
      </c>
      <c r="D108" s="2">
        <v>3</v>
      </c>
      <c r="E108" s="2">
        <v>1</v>
      </c>
      <c r="F108" s="2">
        <v>2</v>
      </c>
      <c r="G108" s="2">
        <v>-2.6147320071469551</v>
      </c>
      <c r="H108" s="10">
        <f>B108/$B$15</f>
        <v>7.8816689086363065E-3</v>
      </c>
    </row>
    <row r="109" spans="1:11" x14ac:dyDescent="0.2">
      <c r="A109" s="14" t="s">
        <v>80</v>
      </c>
      <c r="B109" s="2">
        <v>164.14697603686403</v>
      </c>
      <c r="C109" s="2">
        <v>-0.23327117342844872</v>
      </c>
      <c r="D109" s="2">
        <v>1</v>
      </c>
      <c r="E109" s="2">
        <v>1</v>
      </c>
      <c r="F109" s="2">
        <v>0</v>
      </c>
      <c r="G109" s="2">
        <v>-0.23327117342844872</v>
      </c>
      <c r="H109" s="10">
        <f>B109/$B$16</f>
        <v>7.9084108709223389E-3</v>
      </c>
    </row>
    <row r="110" spans="1:11" x14ac:dyDescent="0.2">
      <c r="A110" s="15" t="s">
        <v>74</v>
      </c>
      <c r="B110" s="7">
        <v>164</v>
      </c>
      <c r="C110" s="7">
        <f>B110-B109</f>
        <v>-0.14697603686403227</v>
      </c>
      <c r="D110" s="7">
        <v>0</v>
      </c>
      <c r="E110" s="7">
        <v>1</v>
      </c>
      <c r="F110" s="7">
        <f>D110-E110</f>
        <v>-1</v>
      </c>
      <c r="G110" s="7">
        <f>C110-F110</f>
        <v>0.85302396313596773</v>
      </c>
      <c r="H110" s="16">
        <f>B110/$B$17</f>
        <v>7.8755272191738859E-3</v>
      </c>
      <c r="I110" s="38"/>
      <c r="K110" s="38"/>
    </row>
    <row r="111" spans="1:11" x14ac:dyDescent="0.2">
      <c r="A111" s="23"/>
      <c r="B111" s="24"/>
      <c r="C111" s="24"/>
      <c r="D111" s="24"/>
      <c r="E111" s="24"/>
      <c r="F111" s="24"/>
      <c r="G111" s="24"/>
      <c r="H111" s="22"/>
    </row>
    <row r="112" spans="1:11" x14ac:dyDescent="0.2">
      <c r="A112" s="1"/>
    </row>
    <row r="113" spans="1:11" x14ac:dyDescent="0.2">
      <c r="A113" s="12" t="s">
        <v>98</v>
      </c>
      <c r="H113" s="10"/>
    </row>
    <row r="114" spans="1:11" x14ac:dyDescent="0.2">
      <c r="A114" s="9" t="s">
        <v>97</v>
      </c>
      <c r="B114" s="2">
        <v>561</v>
      </c>
      <c r="H114" s="10">
        <f>B114/$B$6</f>
        <v>2.8420892649070367E-2</v>
      </c>
    </row>
    <row r="115" spans="1:11" x14ac:dyDescent="0.2">
      <c r="A115" s="14" t="s">
        <v>81</v>
      </c>
      <c r="B115" s="2">
        <v>565.35525014178165</v>
      </c>
      <c r="C115" s="2">
        <f>B115-B114</f>
        <v>4.3552501417816529</v>
      </c>
      <c r="D115" s="2">
        <v>3</v>
      </c>
      <c r="E115" s="2">
        <v>0</v>
      </c>
      <c r="F115" s="2">
        <f>D115-E115</f>
        <v>3</v>
      </c>
      <c r="G115" s="2">
        <f>C115-F115</f>
        <v>1.3552501417816529</v>
      </c>
      <c r="H115" s="10">
        <f>B115/$B$7</f>
        <v>2.8583611413205007E-2</v>
      </c>
    </row>
    <row r="116" spans="1:11" x14ac:dyDescent="0.2">
      <c r="A116" s="14" t="s">
        <v>82</v>
      </c>
      <c r="B116" s="2">
        <v>589.45308505110825</v>
      </c>
      <c r="C116" s="2">
        <v>23.029898351568477</v>
      </c>
      <c r="D116" s="2">
        <v>7</v>
      </c>
      <c r="E116" s="2">
        <v>1</v>
      </c>
      <c r="F116" s="2">
        <v>6</v>
      </c>
      <c r="G116" s="2">
        <v>17.029898351568477</v>
      </c>
      <c r="H116" s="10">
        <f>B116/$B$8</f>
        <v>2.9230044880050991E-2</v>
      </c>
    </row>
    <row r="117" spans="1:11" x14ac:dyDescent="0.2">
      <c r="A117" s="14" t="s">
        <v>83</v>
      </c>
      <c r="B117" s="2">
        <v>620.20943880411585</v>
      </c>
      <c r="C117" s="2">
        <v>30.805862050395945</v>
      </c>
      <c r="D117" s="2">
        <v>11</v>
      </c>
      <c r="E117" s="2">
        <v>3</v>
      </c>
      <c r="F117" s="2">
        <v>8</v>
      </c>
      <c r="G117" s="2">
        <v>22.805862050395945</v>
      </c>
      <c r="H117" s="10">
        <f>B117/$B$9</f>
        <v>2.9869458620887874E-2</v>
      </c>
    </row>
    <row r="118" spans="1:11" x14ac:dyDescent="0.2">
      <c r="A118" s="14" t="s">
        <v>84</v>
      </c>
      <c r="B118" s="2">
        <v>637.88762250244099</v>
      </c>
      <c r="C118" s="2">
        <v>17.699830556327811</v>
      </c>
      <c r="D118" s="2">
        <v>8</v>
      </c>
      <c r="E118" s="2">
        <v>2</v>
      </c>
      <c r="F118" s="2">
        <v>6</v>
      </c>
      <c r="G118" s="2">
        <v>11.699830556327811</v>
      </c>
      <c r="H118" s="10">
        <f>B118/$B$10</f>
        <v>3.0501966360753651E-2</v>
      </c>
    </row>
    <row r="119" spans="1:11" x14ac:dyDescent="0.2">
      <c r="A119" s="14" t="s">
        <v>75</v>
      </c>
      <c r="B119" s="2">
        <v>647.7670079248951</v>
      </c>
      <c r="C119" s="2">
        <v>9.9646341913309016</v>
      </c>
      <c r="D119" s="2">
        <v>11</v>
      </c>
      <c r="E119" s="2">
        <v>3</v>
      </c>
      <c r="F119" s="2">
        <v>8</v>
      </c>
      <c r="G119" s="2">
        <v>1.9646341913309016</v>
      </c>
      <c r="H119" s="10">
        <f>B119/$B$11</f>
        <v>3.1127679381302023E-2</v>
      </c>
    </row>
    <row r="120" spans="1:11" x14ac:dyDescent="0.2">
      <c r="A120" s="14" t="s">
        <v>76</v>
      </c>
      <c r="B120" s="2">
        <v>661.06167124178126</v>
      </c>
      <c r="C120" s="2">
        <v>12.875765859219428</v>
      </c>
      <c r="D120" s="2">
        <v>4</v>
      </c>
      <c r="E120" s="2">
        <v>1</v>
      </c>
      <c r="F120" s="2">
        <v>3</v>
      </c>
      <c r="G120" s="2">
        <v>9.8757658592194275</v>
      </c>
      <c r="H120" s="10">
        <f>B120/$B$12</f>
        <v>3.174670658607219E-2</v>
      </c>
    </row>
    <row r="121" spans="1:11" x14ac:dyDescent="0.2">
      <c r="A121" s="14" t="s">
        <v>77</v>
      </c>
      <c r="B121" s="2">
        <v>670.67583748677293</v>
      </c>
      <c r="C121" s="2">
        <v>11.120960205999609</v>
      </c>
      <c r="D121" s="2">
        <v>4</v>
      </c>
      <c r="E121" s="2">
        <v>4</v>
      </c>
      <c r="F121" s="2">
        <v>0</v>
      </c>
      <c r="G121" s="2">
        <v>11.120960205999609</v>
      </c>
      <c r="H121" s="10">
        <f>B121/$B$13</f>
        <v>3.2359154563677169E-2</v>
      </c>
    </row>
    <row r="122" spans="1:11" x14ac:dyDescent="0.2">
      <c r="A122" s="14" t="s">
        <v>78</v>
      </c>
      <c r="B122" s="2">
        <v>692.39954113934857</v>
      </c>
      <c r="C122" s="2">
        <v>20.815223432451489</v>
      </c>
      <c r="D122" s="2">
        <v>6</v>
      </c>
      <c r="E122" s="2">
        <v>0</v>
      </c>
      <c r="F122" s="2">
        <v>6</v>
      </c>
      <c r="G122" s="2">
        <v>14.815223432451489</v>
      </c>
      <c r="H122" s="10">
        <f>B122/$B$14</f>
        <v>3.2965127648988214E-2</v>
      </c>
    </row>
    <row r="123" spans="1:11" x14ac:dyDescent="0.2">
      <c r="A123" s="14" t="s">
        <v>79</v>
      </c>
      <c r="B123" s="2">
        <v>699.11971914517858</v>
      </c>
      <c r="C123" s="2">
        <v>7.5568978040560069</v>
      </c>
      <c r="D123" s="2">
        <v>5</v>
      </c>
      <c r="E123" s="2">
        <v>5</v>
      </c>
      <c r="F123" s="2">
        <v>0</v>
      </c>
      <c r="G123" s="2">
        <v>7.5568978040560069</v>
      </c>
      <c r="H123" s="10">
        <f>B123/$B$15</f>
        <v>3.3564727982388909E-2</v>
      </c>
    </row>
    <row r="124" spans="1:11" x14ac:dyDescent="0.2">
      <c r="A124" s="14" t="s">
        <v>80</v>
      </c>
      <c r="B124" s="2">
        <v>708.98460135216817</v>
      </c>
      <c r="C124" s="2">
        <v>8.9550745859567087</v>
      </c>
      <c r="D124" s="2">
        <v>6</v>
      </c>
      <c r="E124" s="2">
        <v>4</v>
      </c>
      <c r="F124" s="2">
        <v>2</v>
      </c>
      <c r="G124" s="2">
        <v>6.9550745859567087</v>
      </c>
      <c r="H124" s="10">
        <f>B124/$B$16</f>
        <v>3.4158055567169408E-2</v>
      </c>
    </row>
    <row r="125" spans="1:11" x14ac:dyDescent="0.2">
      <c r="A125" s="15" t="s">
        <v>74</v>
      </c>
      <c r="B125" s="7">
        <v>727</v>
      </c>
      <c r="C125" s="7">
        <f>B125-B124</f>
        <v>18.01539864783183</v>
      </c>
      <c r="D125" s="7">
        <v>3</v>
      </c>
      <c r="E125" s="7">
        <v>2</v>
      </c>
      <c r="F125" s="7">
        <f>D125-E125</f>
        <v>1</v>
      </c>
      <c r="G125" s="7">
        <f>C125-F125</f>
        <v>17.01539864783183</v>
      </c>
      <c r="H125" s="16">
        <f>B125/$B$17</f>
        <v>3.4911635904508631E-2</v>
      </c>
      <c r="J125" s="38"/>
      <c r="K125" s="38"/>
    </row>
    <row r="126" spans="1:11" x14ac:dyDescent="0.2">
      <c r="A126" s="12" t="s">
        <v>99</v>
      </c>
      <c r="H126" s="10"/>
    </row>
    <row r="127" spans="1:11" x14ac:dyDescent="0.2">
      <c r="A127" s="9" t="s">
        <v>100</v>
      </c>
      <c r="B127" s="2">
        <v>112</v>
      </c>
      <c r="H127" s="10">
        <f>B127/$B$6</f>
        <v>5.674046304270733E-3</v>
      </c>
      <c r="I127" s="38"/>
    </row>
    <row r="128" spans="1:11" x14ac:dyDescent="0.2">
      <c r="A128" s="14" t="s">
        <v>81</v>
      </c>
      <c r="B128" s="2">
        <v>114.57835023380967</v>
      </c>
      <c r="C128" s="2">
        <f>B128-B127</f>
        <v>2.5783502338096724</v>
      </c>
      <c r="D128" s="2">
        <v>1</v>
      </c>
      <c r="E128" s="2">
        <v>0</v>
      </c>
      <c r="F128" s="2">
        <f>D128-E128</f>
        <v>1</v>
      </c>
      <c r="G128" s="2">
        <f>C128-F128</f>
        <v>1.5783502338096724</v>
      </c>
      <c r="H128" s="10">
        <f>B128/$B$7</f>
        <v>5.7929293813544528E-3</v>
      </c>
    </row>
    <row r="129" spans="1:12" x14ac:dyDescent="0.2">
      <c r="A129" s="14" t="s">
        <v>82</v>
      </c>
      <c r="B129" s="2">
        <v>126.34435883972317</v>
      </c>
      <c r="C129" s="2">
        <v>11.544113622603604</v>
      </c>
      <c r="D129" s="2">
        <v>0</v>
      </c>
      <c r="E129" s="2">
        <v>0</v>
      </c>
      <c r="F129" s="2">
        <v>0</v>
      </c>
      <c r="G129" s="2">
        <v>11.544113622603604</v>
      </c>
      <c r="H129" s="10">
        <f>B129/$B$8</f>
        <v>6.2652166438422674E-3</v>
      </c>
    </row>
    <row r="130" spans="1:12" x14ac:dyDescent="0.2">
      <c r="A130" s="14" t="s">
        <v>83</v>
      </c>
      <c r="B130" s="2">
        <v>139.79103994512315</v>
      </c>
      <c r="C130" s="2">
        <v>13.452671318030085</v>
      </c>
      <c r="D130" s="2">
        <v>0</v>
      </c>
      <c r="E130" s="2">
        <v>0</v>
      </c>
      <c r="F130" s="2">
        <v>0</v>
      </c>
      <c r="G130" s="2">
        <v>13.452671318030085</v>
      </c>
      <c r="H130" s="10">
        <f>B130/$B$9</f>
        <v>6.732375262238641E-3</v>
      </c>
    </row>
    <row r="131" spans="1:12" x14ac:dyDescent="0.2">
      <c r="A131" s="14" t="s">
        <v>84</v>
      </c>
      <c r="B131" s="2">
        <v>150.45833433192263</v>
      </c>
      <c r="C131" s="2">
        <v>10.668019292251302</v>
      </c>
      <c r="D131" s="2">
        <v>2</v>
      </c>
      <c r="E131" s="2">
        <v>0</v>
      </c>
      <c r="F131" s="2">
        <v>2</v>
      </c>
      <c r="G131" s="2">
        <v>8.6680192922513015</v>
      </c>
      <c r="H131" s="10">
        <f>B131/$B$10</f>
        <v>7.1944883245790969E-3</v>
      </c>
    </row>
    <row r="132" spans="1:12" x14ac:dyDescent="0.2">
      <c r="A132" s="14" t="s">
        <v>75</v>
      </c>
      <c r="B132" s="2">
        <v>159.23056875336701</v>
      </c>
      <c r="C132" s="2">
        <v>8.7892463983264122</v>
      </c>
      <c r="D132" s="2">
        <v>1</v>
      </c>
      <c r="E132" s="2">
        <v>1</v>
      </c>
      <c r="F132" s="2">
        <v>0</v>
      </c>
      <c r="G132" s="2">
        <v>8.7892463983264122</v>
      </c>
      <c r="H132" s="10">
        <f>B132/$B$11</f>
        <v>7.6516371337514181E-3</v>
      </c>
    </row>
    <row r="133" spans="1:12" x14ac:dyDescent="0.2">
      <c r="A133" s="14" t="s">
        <v>76</v>
      </c>
      <c r="B133" s="2">
        <v>168.7475358366535</v>
      </c>
      <c r="C133" s="2">
        <v>9.4070937257547769</v>
      </c>
      <c r="D133" s="2">
        <v>3</v>
      </c>
      <c r="E133" s="2">
        <v>2</v>
      </c>
      <c r="F133" s="2">
        <v>1</v>
      </c>
      <c r="G133" s="2">
        <v>8.4070937257547769</v>
      </c>
      <c r="H133" s="10">
        <f>B133/$B$12</f>
        <v>8.1039012551819382E-3</v>
      </c>
    </row>
    <row r="134" spans="1:12" x14ac:dyDescent="0.2">
      <c r="A134" s="14" t="s">
        <v>77</v>
      </c>
      <c r="B134" s="2">
        <v>177.23545757676521</v>
      </c>
      <c r="C134" s="2">
        <v>8.8795440744929692</v>
      </c>
      <c r="D134" s="2">
        <v>3</v>
      </c>
      <c r="E134" s="2">
        <v>1</v>
      </c>
      <c r="F134" s="2">
        <v>2</v>
      </c>
      <c r="G134" s="2">
        <v>6.8795440744929692</v>
      </c>
      <c r="H134" s="10">
        <f>B134/$B$13</f>
        <v>8.5513585630013142E-3</v>
      </c>
      <c r="I134" s="38"/>
    </row>
    <row r="135" spans="1:12" x14ac:dyDescent="0.2">
      <c r="A135" s="14" t="s">
        <v>78</v>
      </c>
      <c r="B135" s="2">
        <v>188.91176732080751</v>
      </c>
      <c r="C135" s="2">
        <v>11.435100797391271</v>
      </c>
      <c r="D135" s="2">
        <v>2</v>
      </c>
      <c r="E135" s="2">
        <v>0</v>
      </c>
      <c r="F135" s="2">
        <v>2</v>
      </c>
      <c r="G135" s="2">
        <v>9.4351007973912715</v>
      </c>
      <c r="H135" s="10">
        <f>B135/$B$14</f>
        <v>8.9940852847461197E-3</v>
      </c>
    </row>
    <row r="136" spans="1:12" x14ac:dyDescent="0.2">
      <c r="A136" s="14" t="s">
        <v>79</v>
      </c>
      <c r="B136" s="2">
        <v>196.46237825401718</v>
      </c>
      <c r="C136" s="2">
        <v>7.7846625512862602</v>
      </c>
      <c r="D136" s="2">
        <v>1</v>
      </c>
      <c r="E136" s="2">
        <v>0</v>
      </c>
      <c r="F136" s="2">
        <v>1</v>
      </c>
      <c r="G136" s="2">
        <v>6.7846625512862602</v>
      </c>
      <c r="H136" s="10">
        <f>B136/$B$15</f>
        <v>9.4321560446501123E-3</v>
      </c>
    </row>
    <row r="137" spans="1:12" x14ac:dyDescent="0.2">
      <c r="A137" s="14" t="s">
        <v>80</v>
      </c>
      <c r="B137" s="2">
        <v>204.77130490415198</v>
      </c>
      <c r="C137" s="2">
        <v>8.0516575097637713</v>
      </c>
      <c r="D137" s="2">
        <v>1</v>
      </c>
      <c r="E137" s="2">
        <v>0</v>
      </c>
      <c r="F137" s="2">
        <v>1</v>
      </c>
      <c r="G137" s="2">
        <v>7.0516575097637713</v>
      </c>
      <c r="H137" s="10">
        <f>B137/$B$16</f>
        <v>9.8656439055767979E-3</v>
      </c>
    </row>
    <row r="138" spans="1:12" ht="12" thickBot="1" x14ac:dyDescent="0.25">
      <c r="A138" s="11" t="s">
        <v>74</v>
      </c>
      <c r="B138" s="5">
        <v>212</v>
      </c>
      <c r="C138" s="5">
        <f>B138-B137</f>
        <v>7.2286950958480247</v>
      </c>
      <c r="D138" s="5">
        <v>1</v>
      </c>
      <c r="E138" s="5">
        <v>0</v>
      </c>
      <c r="F138" s="5">
        <f>D138-E138</f>
        <v>1</v>
      </c>
      <c r="G138" s="5">
        <f>C138-F138</f>
        <v>6.2286950958480247</v>
      </c>
      <c r="H138" s="8">
        <f>B138/$B$17</f>
        <v>1.0180559576005268E-2</v>
      </c>
      <c r="I138" s="39"/>
      <c r="J138" s="38"/>
      <c r="L138" s="38"/>
    </row>
  </sheetData>
  <mergeCells count="1">
    <mergeCell ref="A1:H2"/>
  </mergeCells>
  <phoneticPr fontId="0" type="noConversion"/>
  <pageMargins left="0.75" right="0.75" top="1" bottom="1" header="0.5" footer="0.5"/>
  <pageSetup orientation="portrait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8"/>
  <sheetViews>
    <sheetView workbookViewId="0">
      <selection activeCell="L1" sqref="L1:L65536"/>
    </sheetView>
  </sheetViews>
  <sheetFormatPr defaultRowHeight="11.25" x14ac:dyDescent="0.2"/>
  <cols>
    <col min="1" max="1" width="25.7109375" style="2" customWidth="1"/>
    <col min="2" max="3" width="9.7109375" style="2" customWidth="1"/>
    <col min="4" max="5" width="8.42578125" style="2" customWidth="1"/>
    <col min="6" max="7" width="9.7109375" style="2" customWidth="1"/>
    <col min="8" max="8" width="7.7109375" style="6" customWidth="1"/>
    <col min="9" max="16384" width="9.140625" style="2"/>
  </cols>
  <sheetData>
    <row r="1" spans="1:8" ht="12.75" customHeight="1" x14ac:dyDescent="0.2">
      <c r="A1" s="40" t="s">
        <v>87</v>
      </c>
      <c r="B1" s="41"/>
      <c r="C1" s="41"/>
      <c r="D1" s="41"/>
      <c r="E1" s="41"/>
      <c r="F1" s="41"/>
      <c r="G1" s="41"/>
      <c r="H1" s="42"/>
    </row>
    <row r="2" spans="1:8" ht="12.75" customHeight="1" thickBot="1" x14ac:dyDescent="0.25">
      <c r="A2" s="43"/>
      <c r="B2" s="44"/>
      <c r="C2" s="44"/>
      <c r="D2" s="44"/>
      <c r="E2" s="44"/>
      <c r="F2" s="44"/>
      <c r="G2" s="44"/>
      <c r="H2" s="45"/>
    </row>
    <row r="3" spans="1:8" x14ac:dyDescent="0.2">
      <c r="A3" s="9" t="s">
        <v>37</v>
      </c>
      <c r="C3" s="1" t="s">
        <v>62</v>
      </c>
      <c r="D3" s="3"/>
      <c r="E3" s="3"/>
      <c r="F3" s="1" t="s">
        <v>66</v>
      </c>
      <c r="G3" s="3" t="s">
        <v>68</v>
      </c>
      <c r="H3" s="19" t="s">
        <v>71</v>
      </c>
    </row>
    <row r="4" spans="1:8" ht="12" thickBot="1" x14ac:dyDescent="0.25">
      <c r="A4" s="18" t="s">
        <v>88</v>
      </c>
      <c r="B4" s="5" t="s">
        <v>64</v>
      </c>
      <c r="C4" s="4" t="s">
        <v>63</v>
      </c>
      <c r="D4" s="4" t="s">
        <v>65</v>
      </c>
      <c r="E4" s="4" t="s">
        <v>70</v>
      </c>
      <c r="F4" s="4" t="s">
        <v>67</v>
      </c>
      <c r="G4" s="5" t="s">
        <v>69</v>
      </c>
      <c r="H4" s="20" t="s">
        <v>72</v>
      </c>
    </row>
    <row r="5" spans="1:8" x14ac:dyDescent="0.2">
      <c r="A5" s="12" t="s">
        <v>2</v>
      </c>
      <c r="H5" s="10"/>
    </row>
    <row r="6" spans="1:8" x14ac:dyDescent="0.2">
      <c r="A6" s="13" t="s">
        <v>73</v>
      </c>
      <c r="B6" s="2">
        <f t="shared" ref="B6:B17" si="0">B32+B45+B60+B73+B86+B99+B114+B127</f>
        <v>1170413</v>
      </c>
      <c r="H6" s="10"/>
    </row>
    <row r="7" spans="1:8" x14ac:dyDescent="0.2">
      <c r="A7" s="14" t="s">
        <v>81</v>
      </c>
      <c r="B7" s="2">
        <f t="shared" si="0"/>
        <v>1188265</v>
      </c>
      <c r="C7" s="2">
        <f t="shared" ref="C7:G17" si="1">C33+C46+C61+C74+C87+C100+C115+C128</f>
        <v>17852.000000000044</v>
      </c>
      <c r="D7" s="2">
        <f t="shared" si="1"/>
        <v>6126</v>
      </c>
      <c r="E7" s="2">
        <f t="shared" si="1"/>
        <v>2223</v>
      </c>
      <c r="F7" s="2">
        <f t="shared" si="1"/>
        <v>3903</v>
      </c>
      <c r="G7" s="2">
        <f t="shared" si="1"/>
        <v>13949.000000000045</v>
      </c>
      <c r="H7" s="10"/>
    </row>
    <row r="8" spans="1:8" x14ac:dyDescent="0.2">
      <c r="A8" s="14" t="s">
        <v>82</v>
      </c>
      <c r="B8" s="2">
        <f t="shared" si="0"/>
        <v>1254676.0000000002</v>
      </c>
      <c r="C8" s="2">
        <f t="shared" si="1"/>
        <v>66400.000000000087</v>
      </c>
      <c r="D8" s="2">
        <f t="shared" si="1"/>
        <v>25377</v>
      </c>
      <c r="E8" s="2">
        <f t="shared" si="1"/>
        <v>9524</v>
      </c>
      <c r="F8" s="2">
        <f t="shared" si="1"/>
        <v>15853</v>
      </c>
      <c r="G8" s="2">
        <f t="shared" si="1"/>
        <v>50547.000000000095</v>
      </c>
      <c r="H8" s="10"/>
    </row>
    <row r="9" spans="1:8" x14ac:dyDescent="0.2">
      <c r="A9" s="14" t="s">
        <v>83</v>
      </c>
      <c r="B9" s="2">
        <f t="shared" si="0"/>
        <v>1296463</v>
      </c>
      <c r="C9" s="2">
        <f t="shared" si="1"/>
        <v>41800.000000000058</v>
      </c>
      <c r="D9" s="2">
        <f t="shared" si="1"/>
        <v>25857</v>
      </c>
      <c r="E9" s="2">
        <f t="shared" si="1"/>
        <v>9799</v>
      </c>
      <c r="F9" s="2">
        <f t="shared" si="1"/>
        <v>16058</v>
      </c>
      <c r="G9" s="2">
        <f t="shared" si="1"/>
        <v>25742.000000000051</v>
      </c>
      <c r="H9" s="10"/>
    </row>
    <row r="10" spans="1:8" x14ac:dyDescent="0.2">
      <c r="A10" s="14" t="s">
        <v>84</v>
      </c>
      <c r="B10" s="2">
        <f t="shared" si="0"/>
        <v>1328314.0000000002</v>
      </c>
      <c r="C10" s="2">
        <f t="shared" si="1"/>
        <v>31800.000000000218</v>
      </c>
      <c r="D10" s="2">
        <f t="shared" si="1"/>
        <v>24671</v>
      </c>
      <c r="E10" s="2">
        <f t="shared" si="1"/>
        <v>10131</v>
      </c>
      <c r="F10" s="2">
        <f t="shared" si="1"/>
        <v>14540</v>
      </c>
      <c r="G10" s="2">
        <f t="shared" si="1"/>
        <v>17260.000000000218</v>
      </c>
      <c r="H10" s="10"/>
    </row>
    <row r="11" spans="1:8" x14ac:dyDescent="0.2">
      <c r="A11" s="14" t="s">
        <v>75</v>
      </c>
      <c r="B11" s="2">
        <f t="shared" si="0"/>
        <v>1352163.0000000002</v>
      </c>
      <c r="C11" s="2">
        <f t="shared" si="1"/>
        <v>23900.000000000058</v>
      </c>
      <c r="D11" s="2">
        <f t="shared" si="1"/>
        <v>25483</v>
      </c>
      <c r="E11" s="2">
        <f t="shared" si="1"/>
        <v>10712</v>
      </c>
      <c r="F11" s="2">
        <f t="shared" si="1"/>
        <v>14771</v>
      </c>
      <c r="G11" s="2">
        <f t="shared" si="1"/>
        <v>9129.0000000000564</v>
      </c>
      <c r="H11" s="10"/>
    </row>
    <row r="12" spans="1:8" x14ac:dyDescent="0.2">
      <c r="A12" s="14" t="s">
        <v>76</v>
      </c>
      <c r="B12" s="2">
        <f t="shared" si="0"/>
        <v>1378805</v>
      </c>
      <c r="C12" s="2">
        <f t="shared" si="1"/>
        <v>26599.999999999571</v>
      </c>
      <c r="D12" s="2">
        <f t="shared" si="1"/>
        <v>24383</v>
      </c>
      <c r="E12" s="2">
        <f t="shared" si="1"/>
        <v>10861</v>
      </c>
      <c r="F12" s="2">
        <f t="shared" si="1"/>
        <v>13522</v>
      </c>
      <c r="G12" s="2">
        <f t="shared" si="1"/>
        <v>13077.999999999573</v>
      </c>
      <c r="H12" s="10"/>
    </row>
    <row r="13" spans="1:8" x14ac:dyDescent="0.2">
      <c r="A13" s="14" t="s">
        <v>77</v>
      </c>
      <c r="B13" s="2">
        <f t="shared" si="0"/>
        <v>1404941.9999999998</v>
      </c>
      <c r="C13" s="2">
        <f t="shared" si="1"/>
        <v>26099.999999999993</v>
      </c>
      <c r="D13" s="2">
        <f t="shared" si="1"/>
        <v>23805</v>
      </c>
      <c r="E13" s="2">
        <f t="shared" si="1"/>
        <v>11127</v>
      </c>
      <c r="F13" s="2">
        <f t="shared" si="1"/>
        <v>12678</v>
      </c>
      <c r="G13" s="2">
        <f t="shared" si="1"/>
        <v>13421.999999999989</v>
      </c>
      <c r="H13" s="10"/>
    </row>
    <row r="14" spans="1:8" x14ac:dyDescent="0.2">
      <c r="A14" s="14" t="s">
        <v>78</v>
      </c>
      <c r="B14" s="2">
        <f t="shared" si="0"/>
        <v>1436278.0000000005</v>
      </c>
      <c r="C14" s="2">
        <f t="shared" si="1"/>
        <v>31400.00000000056</v>
      </c>
      <c r="D14" s="2">
        <f t="shared" si="1"/>
        <v>23132</v>
      </c>
      <c r="E14" s="2">
        <f t="shared" si="1"/>
        <v>11208</v>
      </c>
      <c r="F14" s="2">
        <f t="shared" si="1"/>
        <v>11924</v>
      </c>
      <c r="G14" s="2">
        <f t="shared" si="1"/>
        <v>19476.00000000056</v>
      </c>
      <c r="H14" s="10"/>
    </row>
    <row r="15" spans="1:8" x14ac:dyDescent="0.2">
      <c r="A15" s="14" t="s">
        <v>79</v>
      </c>
      <c r="B15" s="2">
        <f t="shared" si="0"/>
        <v>1466539</v>
      </c>
      <c r="C15" s="2">
        <f t="shared" si="1"/>
        <v>30199.9999999998</v>
      </c>
      <c r="D15" s="2">
        <f t="shared" si="1"/>
        <v>23373</v>
      </c>
      <c r="E15" s="2">
        <f t="shared" si="1"/>
        <v>11640</v>
      </c>
      <c r="F15" s="2">
        <f t="shared" si="1"/>
        <v>11733</v>
      </c>
      <c r="G15" s="2">
        <f t="shared" si="1"/>
        <v>18466.999999999804</v>
      </c>
      <c r="H15" s="10"/>
    </row>
    <row r="16" spans="1:8" x14ac:dyDescent="0.2">
      <c r="A16" s="14" t="s">
        <v>80</v>
      </c>
      <c r="B16" s="2">
        <f t="shared" si="0"/>
        <v>1514602</v>
      </c>
      <c r="C16" s="2">
        <f t="shared" si="1"/>
        <v>48099.999999999687</v>
      </c>
      <c r="D16" s="2">
        <f t="shared" si="1"/>
        <v>23535</v>
      </c>
      <c r="E16" s="2">
        <f t="shared" si="1"/>
        <v>11685</v>
      </c>
      <c r="F16" s="2">
        <f t="shared" si="1"/>
        <v>11850</v>
      </c>
      <c r="G16" s="2">
        <f t="shared" si="1"/>
        <v>36249.999999999687</v>
      </c>
      <c r="H16" s="10"/>
    </row>
    <row r="17" spans="1:11" x14ac:dyDescent="0.2">
      <c r="A17" s="15" t="s">
        <v>74</v>
      </c>
      <c r="B17" s="7">
        <f t="shared" si="0"/>
        <v>1545387</v>
      </c>
      <c r="C17" s="7">
        <f t="shared" si="1"/>
        <v>30785.000000000102</v>
      </c>
      <c r="D17" s="7">
        <f t="shared" si="1"/>
        <v>18198</v>
      </c>
      <c r="E17" s="7">
        <f t="shared" si="1"/>
        <v>9210</v>
      </c>
      <c r="F17" s="7">
        <f t="shared" si="1"/>
        <v>8988</v>
      </c>
      <c r="G17" s="7">
        <f t="shared" si="1"/>
        <v>21797.000000000106</v>
      </c>
      <c r="H17" s="16"/>
    </row>
    <row r="18" spans="1:11" x14ac:dyDescent="0.2">
      <c r="A18" s="12" t="s">
        <v>3</v>
      </c>
      <c r="H18" s="10"/>
    </row>
    <row r="19" spans="1:11" x14ac:dyDescent="0.2">
      <c r="A19" s="13" t="s">
        <v>73</v>
      </c>
      <c r="B19" s="2">
        <f t="shared" ref="B19:B30" si="2">B32+B45+B60+B73</f>
        <v>307516</v>
      </c>
      <c r="H19" s="10">
        <f>B19/$B$6</f>
        <v>0.26274144255062104</v>
      </c>
      <c r="K19" s="6"/>
    </row>
    <row r="20" spans="1:11" x14ac:dyDescent="0.2">
      <c r="A20" s="14" t="s">
        <v>81</v>
      </c>
      <c r="B20" s="2">
        <f t="shared" si="2"/>
        <v>316063.03304739681</v>
      </c>
      <c r="C20" s="2">
        <f>B20-B19</f>
        <v>8547.0330473968061</v>
      </c>
      <c r="D20" s="2">
        <f t="shared" ref="D20:E30" si="3">D33+D46+D61+D74</f>
        <v>2251</v>
      </c>
      <c r="E20" s="2">
        <f t="shared" si="3"/>
        <v>185</v>
      </c>
      <c r="F20" s="2">
        <f>D20-E20</f>
        <v>2066</v>
      </c>
      <c r="G20" s="2">
        <f>C20-F20</f>
        <v>6481.0330473968061</v>
      </c>
      <c r="H20" s="10">
        <f>B20/$B$7</f>
        <v>0.26598699199875181</v>
      </c>
    </row>
    <row r="21" spans="1:11" x14ac:dyDescent="0.2">
      <c r="A21" s="14" t="s">
        <v>82</v>
      </c>
      <c r="B21" s="2">
        <f t="shared" si="2"/>
        <v>349388.75764081505</v>
      </c>
      <c r="C21" s="2">
        <f t="shared" ref="C21:C30" si="4">B21-B20</f>
        <v>33325.724593418243</v>
      </c>
      <c r="D21" s="2">
        <f t="shared" si="3"/>
        <v>10208</v>
      </c>
      <c r="E21" s="2">
        <f t="shared" si="3"/>
        <v>901</v>
      </c>
      <c r="F21" s="2">
        <f t="shared" ref="F21:F30" si="5">D21-E21</f>
        <v>9307</v>
      </c>
      <c r="G21" s="2">
        <f t="shared" ref="G21:G30" si="6">C21-F21</f>
        <v>24018.724593418243</v>
      </c>
      <c r="H21" s="10">
        <f>B21/$B$8</f>
        <v>0.27846930812481868</v>
      </c>
    </row>
    <row r="22" spans="1:11" x14ac:dyDescent="0.2">
      <c r="A22" s="14" t="s">
        <v>83</v>
      </c>
      <c r="B22" s="2">
        <f t="shared" si="2"/>
        <v>376240.81154319615</v>
      </c>
      <c r="C22" s="2">
        <f t="shared" si="4"/>
        <v>26852.0539023811</v>
      </c>
      <c r="D22" s="2">
        <f t="shared" si="3"/>
        <v>10993</v>
      </c>
      <c r="E22" s="2">
        <f t="shared" si="3"/>
        <v>928</v>
      </c>
      <c r="F22" s="2">
        <f t="shared" si="5"/>
        <v>10065</v>
      </c>
      <c r="G22" s="2">
        <f t="shared" si="6"/>
        <v>16787.0539023811</v>
      </c>
      <c r="H22" s="10">
        <f>B22/$B$9</f>
        <v>0.29020559132285006</v>
      </c>
    </row>
    <row r="23" spans="1:11" x14ac:dyDescent="0.2">
      <c r="A23" s="14" t="s">
        <v>84</v>
      </c>
      <c r="B23" s="2">
        <f t="shared" si="2"/>
        <v>400168.91615486785</v>
      </c>
      <c r="C23" s="2">
        <f t="shared" si="4"/>
        <v>23928.104611671704</v>
      </c>
      <c r="D23" s="2">
        <f t="shared" si="3"/>
        <v>10990</v>
      </c>
      <c r="E23" s="2">
        <f t="shared" si="3"/>
        <v>1023</v>
      </c>
      <c r="F23" s="2">
        <f t="shared" si="5"/>
        <v>9967</v>
      </c>
      <c r="G23" s="2">
        <f t="shared" si="6"/>
        <v>13961.104611671704</v>
      </c>
      <c r="H23" s="10">
        <f>B23/$B$10</f>
        <v>0.30126078333501549</v>
      </c>
    </row>
    <row r="24" spans="1:11" x14ac:dyDescent="0.2">
      <c r="A24" s="14" t="s">
        <v>75</v>
      </c>
      <c r="B24" s="2">
        <f t="shared" si="2"/>
        <v>421459.06712989497</v>
      </c>
      <c r="C24" s="2">
        <f t="shared" si="4"/>
        <v>21290.150975027122</v>
      </c>
      <c r="D24" s="2">
        <f t="shared" si="3"/>
        <v>11837</v>
      </c>
      <c r="E24" s="2">
        <f t="shared" si="3"/>
        <v>1046</v>
      </c>
      <c r="F24" s="2">
        <f t="shared" si="5"/>
        <v>10791</v>
      </c>
      <c r="G24" s="2">
        <f t="shared" si="6"/>
        <v>10499.150975027122</v>
      </c>
      <c r="H24" s="10">
        <f>B24/$B$11</f>
        <v>0.31169250092621592</v>
      </c>
    </row>
    <row r="25" spans="1:11" x14ac:dyDescent="0.2">
      <c r="A25" s="14" t="s">
        <v>76</v>
      </c>
      <c r="B25" s="2">
        <f t="shared" si="2"/>
        <v>443357.56095195352</v>
      </c>
      <c r="C25" s="2">
        <f t="shared" si="4"/>
        <v>21898.493822058546</v>
      </c>
      <c r="D25" s="2">
        <f t="shared" si="3"/>
        <v>11631</v>
      </c>
      <c r="E25" s="2">
        <f t="shared" si="3"/>
        <v>1152</v>
      </c>
      <c r="F25" s="2">
        <f t="shared" si="5"/>
        <v>10479</v>
      </c>
      <c r="G25" s="2">
        <f t="shared" si="6"/>
        <v>11419.493822058546</v>
      </c>
      <c r="H25" s="10">
        <f>B25/$B$12</f>
        <v>0.32155204031893814</v>
      </c>
    </row>
    <row r="26" spans="1:11" x14ac:dyDescent="0.2">
      <c r="A26" s="14" t="s">
        <v>77</v>
      </c>
      <c r="B26" s="2">
        <f t="shared" si="2"/>
        <v>464874.54382579861</v>
      </c>
      <c r="C26" s="2">
        <f t="shared" si="4"/>
        <v>21516.982873845089</v>
      </c>
      <c r="D26" s="2">
        <f t="shared" si="3"/>
        <v>11837</v>
      </c>
      <c r="E26" s="2">
        <f t="shared" si="3"/>
        <v>1240</v>
      </c>
      <c r="F26" s="2">
        <f t="shared" si="5"/>
        <v>10597</v>
      </c>
      <c r="G26" s="2">
        <f t="shared" si="6"/>
        <v>10919.982873845089</v>
      </c>
      <c r="H26" s="10">
        <f>B26/$B$13</f>
        <v>0.33088522076057136</v>
      </c>
    </row>
    <row r="27" spans="1:11" x14ac:dyDescent="0.2">
      <c r="A27" s="14" t="s">
        <v>78</v>
      </c>
      <c r="B27" s="2">
        <f t="shared" si="2"/>
        <v>487951.17237458372</v>
      </c>
      <c r="C27" s="2">
        <f t="shared" si="4"/>
        <v>23076.628548785113</v>
      </c>
      <c r="D27" s="2">
        <f t="shared" si="3"/>
        <v>11816</v>
      </c>
      <c r="E27" s="2">
        <f t="shared" si="3"/>
        <v>1164</v>
      </c>
      <c r="F27" s="2">
        <f t="shared" si="5"/>
        <v>10652</v>
      </c>
      <c r="G27" s="2">
        <f t="shared" si="6"/>
        <v>12424.628548785113</v>
      </c>
      <c r="H27" s="10">
        <f>B27/$B$14</f>
        <v>0.33973309649983052</v>
      </c>
    </row>
    <row r="28" spans="1:11" x14ac:dyDescent="0.2">
      <c r="A28" s="14" t="s">
        <v>79</v>
      </c>
      <c r="B28" s="2">
        <f t="shared" si="2"/>
        <v>510549.97716356651</v>
      </c>
      <c r="C28" s="2">
        <f t="shared" si="4"/>
        <v>22598.804788982787</v>
      </c>
      <c r="D28" s="2">
        <f t="shared" si="3"/>
        <v>12119</v>
      </c>
      <c r="E28" s="2">
        <f t="shared" si="3"/>
        <v>1253</v>
      </c>
      <c r="F28" s="2">
        <f t="shared" si="5"/>
        <v>10866</v>
      </c>
      <c r="G28" s="2">
        <f t="shared" si="6"/>
        <v>11732.804788982787</v>
      </c>
      <c r="H28" s="10">
        <f>B28/$B$15</f>
        <v>0.3481325605139492</v>
      </c>
    </row>
    <row r="29" spans="1:11" x14ac:dyDescent="0.2">
      <c r="A29" s="14" t="s">
        <v>80</v>
      </c>
      <c r="B29" s="2">
        <f t="shared" si="2"/>
        <v>539375.3064410548</v>
      </c>
      <c r="C29" s="2">
        <f t="shared" si="4"/>
        <v>28825.329277488287</v>
      </c>
      <c r="D29" s="2">
        <f t="shared" si="3"/>
        <v>12293</v>
      </c>
      <c r="E29" s="2">
        <f t="shared" si="3"/>
        <v>1363</v>
      </c>
      <c r="F29" s="2">
        <f t="shared" si="5"/>
        <v>10930</v>
      </c>
      <c r="G29" s="2">
        <f t="shared" si="6"/>
        <v>17895.329277488287</v>
      </c>
      <c r="H29" s="10">
        <f>B29/$B$16</f>
        <v>0.35611685871341436</v>
      </c>
    </row>
    <row r="30" spans="1:11" x14ac:dyDescent="0.2">
      <c r="A30" s="15" t="s">
        <v>74</v>
      </c>
      <c r="B30" s="7">
        <f t="shared" si="2"/>
        <v>559202</v>
      </c>
      <c r="C30" s="7">
        <f t="shared" si="4"/>
        <v>19826.693558945204</v>
      </c>
      <c r="D30" s="7">
        <f t="shared" si="3"/>
        <v>9760</v>
      </c>
      <c r="E30" s="7">
        <f t="shared" si="3"/>
        <v>1022</v>
      </c>
      <c r="F30" s="7">
        <f t="shared" si="5"/>
        <v>8738</v>
      </c>
      <c r="G30" s="7">
        <f t="shared" si="6"/>
        <v>11088.693558945204</v>
      </c>
      <c r="H30" s="16">
        <f>B30/$B$17</f>
        <v>0.36185240331386248</v>
      </c>
      <c r="I30" s="38"/>
      <c r="K30" s="39"/>
    </row>
    <row r="31" spans="1:11" x14ac:dyDescent="0.2">
      <c r="A31" s="12" t="s">
        <v>4</v>
      </c>
      <c r="H31" s="10"/>
    </row>
    <row r="32" spans="1:11" x14ac:dyDescent="0.2">
      <c r="A32" s="13" t="s">
        <v>73</v>
      </c>
      <c r="B32" s="2">
        <v>290608</v>
      </c>
      <c r="H32" s="10">
        <f>B32/$B$6</f>
        <v>0.24829525987835063</v>
      </c>
    </row>
    <row r="33" spans="1:8" x14ac:dyDescent="0.2">
      <c r="A33" s="14" t="s">
        <v>81</v>
      </c>
      <c r="B33" s="2">
        <v>298673.85439880466</v>
      </c>
      <c r="C33" s="2">
        <f>B33-B32</f>
        <v>8065.8543988046586</v>
      </c>
      <c r="D33" s="2">
        <v>2239</v>
      </c>
      <c r="E33" s="2">
        <v>184</v>
      </c>
      <c r="F33" s="2">
        <f>D33-E33</f>
        <v>2055</v>
      </c>
      <c r="G33" s="2">
        <f>C33-F33</f>
        <v>6010.8543988046586</v>
      </c>
      <c r="H33" s="10">
        <f>B33/$B$7</f>
        <v>0.2513529005725193</v>
      </c>
    </row>
    <row r="34" spans="1:8" x14ac:dyDescent="0.2">
      <c r="A34" s="14" t="s">
        <v>82</v>
      </c>
      <c r="B34" s="2">
        <v>330120.9685511337</v>
      </c>
      <c r="C34" s="2">
        <v>31444.631501373311</v>
      </c>
      <c r="D34" s="2">
        <v>10142</v>
      </c>
      <c r="E34" s="2">
        <v>896</v>
      </c>
      <c r="F34" s="2">
        <v>9246</v>
      </c>
      <c r="G34" s="2">
        <v>22198.631501373311</v>
      </c>
      <c r="H34" s="10">
        <f>B34/$B$8</f>
        <v>0.26311252351294967</v>
      </c>
    </row>
    <row r="35" spans="1:8" x14ac:dyDescent="0.2">
      <c r="A35" s="14" t="s">
        <v>83</v>
      </c>
      <c r="B35" s="2">
        <v>355450.36208541563</v>
      </c>
      <c r="C35" s="2">
        <v>25333.223098071641</v>
      </c>
      <c r="D35" s="2">
        <v>10903</v>
      </c>
      <c r="E35" s="2">
        <v>924</v>
      </c>
      <c r="F35" s="2">
        <v>9979</v>
      </c>
      <c r="G35" s="2">
        <v>15354.223098071641</v>
      </c>
      <c r="H35" s="10">
        <f>B35/$B$9</f>
        <v>0.27416930686445784</v>
      </c>
    </row>
    <row r="36" spans="1:8" x14ac:dyDescent="0.2">
      <c r="A36" s="14" t="s">
        <v>84</v>
      </c>
      <c r="B36" s="2">
        <v>378017.48575704463</v>
      </c>
      <c r="C36" s="2">
        <v>22552.995225221326</v>
      </c>
      <c r="D36" s="2">
        <v>10892</v>
      </c>
      <c r="E36" s="2">
        <v>1015</v>
      </c>
      <c r="F36" s="2">
        <v>9877</v>
      </c>
      <c r="G36" s="2">
        <v>12675.995225221326</v>
      </c>
      <c r="H36" s="10">
        <f>B36/$B$10</f>
        <v>0.28458443241360443</v>
      </c>
    </row>
    <row r="37" spans="1:8" x14ac:dyDescent="0.2">
      <c r="A37" s="14" t="s">
        <v>75</v>
      </c>
      <c r="B37" s="2">
        <v>398093.25798748719</v>
      </c>
      <c r="C37" s="2">
        <v>20090.649663195771</v>
      </c>
      <c r="D37" s="2">
        <v>11719</v>
      </c>
      <c r="E37" s="2">
        <v>1036</v>
      </c>
      <c r="F37" s="2">
        <v>10683</v>
      </c>
      <c r="G37" s="2">
        <v>9407.6496631957707</v>
      </c>
      <c r="H37" s="10">
        <f>B37/$B$11</f>
        <v>0.29441218106654826</v>
      </c>
    </row>
    <row r="38" spans="1:8" x14ac:dyDescent="0.2">
      <c r="A38" s="14" t="s">
        <v>76</v>
      </c>
      <c r="B38" s="2">
        <v>418744.29064852407</v>
      </c>
      <c r="C38" s="2">
        <v>20638.620905941701</v>
      </c>
      <c r="D38" s="2">
        <v>11487</v>
      </c>
      <c r="E38" s="2">
        <v>1149</v>
      </c>
      <c r="F38" s="2">
        <v>10338</v>
      </c>
      <c r="G38" s="2">
        <v>10300.620905941701</v>
      </c>
      <c r="H38" s="10">
        <f>B38/$B$12</f>
        <v>0.30370087912977112</v>
      </c>
    </row>
    <row r="39" spans="1:8" x14ac:dyDescent="0.2">
      <c r="A39" s="14" t="s">
        <v>77</v>
      </c>
      <c r="B39" s="2">
        <v>439035.51408288995</v>
      </c>
      <c r="C39" s="2">
        <v>20279.617203654023</v>
      </c>
      <c r="D39" s="2">
        <v>11700</v>
      </c>
      <c r="E39" s="2">
        <v>1226</v>
      </c>
      <c r="F39" s="2">
        <v>10474</v>
      </c>
      <c r="G39" s="2">
        <v>9805.6172036540229</v>
      </c>
      <c r="H39" s="10">
        <f>B39/$B$13</f>
        <v>0.31249369303707203</v>
      </c>
    </row>
    <row r="40" spans="1:8" x14ac:dyDescent="0.2">
      <c r="A40" s="14" t="s">
        <v>78</v>
      </c>
      <c r="B40" s="2">
        <v>460800.065495394</v>
      </c>
      <c r="C40" s="2">
        <v>21784.734392213868</v>
      </c>
      <c r="D40" s="2">
        <v>11681</v>
      </c>
      <c r="E40" s="2">
        <v>1152</v>
      </c>
      <c r="F40" s="2">
        <v>10529</v>
      </c>
      <c r="G40" s="2">
        <v>11255.734392213868</v>
      </c>
      <c r="H40" s="10">
        <f>B40/$B$14</f>
        <v>0.32082930010443234</v>
      </c>
    </row>
    <row r="41" spans="1:8" x14ac:dyDescent="0.2">
      <c r="A41" s="14" t="s">
        <v>79</v>
      </c>
      <c r="B41" s="2">
        <v>482113.63459068036</v>
      </c>
      <c r="C41" s="2">
        <v>21293.689894849318</v>
      </c>
      <c r="D41" s="2">
        <v>11967</v>
      </c>
      <c r="E41" s="2">
        <v>1246</v>
      </c>
      <c r="F41" s="2">
        <v>10721</v>
      </c>
      <c r="G41" s="2">
        <v>10572.689894849318</v>
      </c>
      <c r="H41" s="10">
        <f>B41/$B$15</f>
        <v>0.32874245730299728</v>
      </c>
    </row>
    <row r="42" spans="1:8" x14ac:dyDescent="0.2">
      <c r="A42" s="14" t="s">
        <v>80</v>
      </c>
      <c r="B42" s="2">
        <v>509306.86255915294</v>
      </c>
      <c r="C42" s="2">
        <v>27205.376395335945</v>
      </c>
      <c r="D42" s="2">
        <v>12152</v>
      </c>
      <c r="E42" s="2">
        <v>1347</v>
      </c>
      <c r="F42" s="2">
        <v>10805</v>
      </c>
      <c r="G42" s="2">
        <v>16400.376395335945</v>
      </c>
      <c r="H42" s="10">
        <f>B42/$B$16</f>
        <v>0.336264485692712</v>
      </c>
    </row>
    <row r="43" spans="1:8" x14ac:dyDescent="0.2">
      <c r="A43" s="15" t="s">
        <v>74</v>
      </c>
      <c r="B43" s="7">
        <v>528003</v>
      </c>
      <c r="C43" s="7">
        <f>B43-B42</f>
        <v>18696.137440847058</v>
      </c>
      <c r="D43" s="7">
        <v>9678</v>
      </c>
      <c r="E43" s="7">
        <v>1014</v>
      </c>
      <c r="F43" s="7">
        <f>D43-E43</f>
        <v>8664</v>
      </c>
      <c r="G43" s="7">
        <f>C43-F43</f>
        <v>10032.137440847058</v>
      </c>
      <c r="H43" s="16">
        <f>B43/$B$17</f>
        <v>0.34166393272364787</v>
      </c>
    </row>
    <row r="44" spans="1:8" x14ac:dyDescent="0.2">
      <c r="A44" s="12" t="s">
        <v>92</v>
      </c>
      <c r="H44" s="10"/>
    </row>
    <row r="45" spans="1:8" x14ac:dyDescent="0.2">
      <c r="A45" s="9" t="s">
        <v>93</v>
      </c>
      <c r="B45" s="2">
        <v>5747</v>
      </c>
      <c r="H45" s="10">
        <f>B45/$B$6</f>
        <v>4.91023254184634E-3</v>
      </c>
    </row>
    <row r="46" spans="1:8" x14ac:dyDescent="0.2">
      <c r="A46" s="14" t="s">
        <v>81</v>
      </c>
      <c r="B46" s="2">
        <v>5888.2811238502582</v>
      </c>
      <c r="C46" s="2">
        <f>B46-B45</f>
        <v>141.28112385025815</v>
      </c>
      <c r="D46" s="2">
        <v>6</v>
      </c>
      <c r="E46" s="2">
        <v>1</v>
      </c>
      <c r="F46" s="2">
        <f>D46-E46</f>
        <v>5</v>
      </c>
      <c r="G46" s="2">
        <f>C46-F46</f>
        <v>136.28112385025815</v>
      </c>
      <c r="H46" s="10">
        <f>B46/$B$7</f>
        <v>4.9553602301256518E-3</v>
      </c>
    </row>
    <row r="47" spans="1:8" x14ac:dyDescent="0.2">
      <c r="A47" s="14" t="s">
        <v>82</v>
      </c>
      <c r="B47" s="2">
        <v>6435.1333153945452</v>
      </c>
      <c r="C47" s="2">
        <v>546.80184802551867</v>
      </c>
      <c r="D47" s="2">
        <v>26</v>
      </c>
      <c r="E47" s="2">
        <v>3</v>
      </c>
      <c r="F47" s="2">
        <v>23</v>
      </c>
      <c r="G47" s="2">
        <v>523.80184802551867</v>
      </c>
      <c r="H47" s="10">
        <f>B47/$B$8</f>
        <v>5.1289203869321993E-3</v>
      </c>
    </row>
    <row r="48" spans="1:8" x14ac:dyDescent="0.2">
      <c r="A48" s="14" t="s">
        <v>83</v>
      </c>
      <c r="B48" s="2">
        <v>6861.0213600349825</v>
      </c>
      <c r="C48" s="2">
        <v>425.96075852278045</v>
      </c>
      <c r="D48" s="2">
        <v>36</v>
      </c>
      <c r="E48" s="2">
        <v>3</v>
      </c>
      <c r="F48" s="2">
        <v>33</v>
      </c>
      <c r="G48" s="2">
        <v>392.96075852278045</v>
      </c>
      <c r="H48" s="10">
        <f>B48/$B$9</f>
        <v>5.2921073413086089E-3</v>
      </c>
    </row>
    <row r="49" spans="1:8" x14ac:dyDescent="0.2">
      <c r="A49" s="14" t="s">
        <v>84</v>
      </c>
      <c r="B49" s="2">
        <v>7233.7643598653085</v>
      </c>
      <c r="C49" s="2">
        <v>372.47095032165362</v>
      </c>
      <c r="D49" s="2">
        <v>31</v>
      </c>
      <c r="E49" s="2">
        <v>2</v>
      </c>
      <c r="F49" s="2">
        <v>29</v>
      </c>
      <c r="G49" s="2">
        <v>343.47095032165362</v>
      </c>
      <c r="H49" s="10">
        <f>B49/$B$10</f>
        <v>5.4458240746279168E-3</v>
      </c>
    </row>
    <row r="50" spans="1:8" x14ac:dyDescent="0.2">
      <c r="A50" s="14" t="s">
        <v>75</v>
      </c>
      <c r="B50" s="2">
        <v>7559.7698751487424</v>
      </c>
      <c r="C50" s="2">
        <v>326.28861907405371</v>
      </c>
      <c r="D50" s="2">
        <v>31</v>
      </c>
      <c r="E50" s="2">
        <v>6</v>
      </c>
      <c r="F50" s="2">
        <v>25</v>
      </c>
      <c r="G50" s="2">
        <v>301.28861907405371</v>
      </c>
      <c r="H50" s="10">
        <f>B50/$B$11</f>
        <v>5.5908717182386602E-3</v>
      </c>
    </row>
    <row r="51" spans="1:8" x14ac:dyDescent="0.2">
      <c r="A51" s="14" t="s">
        <v>76</v>
      </c>
      <c r="B51" s="2">
        <v>7897.7447406594183</v>
      </c>
      <c r="C51" s="2">
        <v>337.73936343950209</v>
      </c>
      <c r="D51" s="2">
        <v>52</v>
      </c>
      <c r="E51" s="2">
        <v>1</v>
      </c>
      <c r="F51" s="2">
        <v>51</v>
      </c>
      <c r="G51" s="2">
        <v>286.73936343950209</v>
      </c>
      <c r="H51" s="10">
        <f>B51/$B$12</f>
        <v>5.727963519612576E-3</v>
      </c>
    </row>
    <row r="52" spans="1:8" x14ac:dyDescent="0.2">
      <c r="A52" s="14" t="s">
        <v>77</v>
      </c>
      <c r="B52" s="2">
        <v>8229.7801345346634</v>
      </c>
      <c r="C52" s="2">
        <v>331.81800875683075</v>
      </c>
      <c r="D52" s="2">
        <v>50</v>
      </c>
      <c r="E52" s="2">
        <v>6</v>
      </c>
      <c r="F52" s="2">
        <v>44</v>
      </c>
      <c r="G52" s="2">
        <v>287.81800875683075</v>
      </c>
      <c r="H52" s="10">
        <f>B52/$B$13</f>
        <v>5.8577365717123299E-3</v>
      </c>
    </row>
    <row r="53" spans="1:8" x14ac:dyDescent="0.2">
      <c r="A53" s="14" t="s">
        <v>78</v>
      </c>
      <c r="B53" s="2">
        <v>8590.0364711298898</v>
      </c>
      <c r="C53" s="2">
        <v>360.6339382889164</v>
      </c>
      <c r="D53" s="2">
        <v>52</v>
      </c>
      <c r="E53" s="2">
        <v>4</v>
      </c>
      <c r="F53" s="2">
        <v>48</v>
      </c>
      <c r="G53" s="2">
        <v>312.6339382889164</v>
      </c>
      <c r="H53" s="10">
        <f>B53/$B$14</f>
        <v>5.9807617126558278E-3</v>
      </c>
    </row>
    <row r="54" spans="1:8" x14ac:dyDescent="0.2">
      <c r="A54" s="14" t="s">
        <v>79</v>
      </c>
      <c r="B54" s="2">
        <v>8942.2976955435479</v>
      </c>
      <c r="C54" s="2">
        <v>351.89184313109217</v>
      </c>
      <c r="D54" s="2">
        <v>52</v>
      </c>
      <c r="E54" s="2">
        <v>4</v>
      </c>
      <c r="F54" s="2">
        <v>48</v>
      </c>
      <c r="G54" s="2">
        <v>303.89184313109217</v>
      </c>
      <c r="H54" s="10">
        <f>B54/$B$15</f>
        <v>6.0975519202309302E-3</v>
      </c>
    </row>
    <row r="55" spans="1:8" x14ac:dyDescent="0.2">
      <c r="A55" s="14" t="s">
        <v>80</v>
      </c>
      <c r="B55" s="2">
        <v>9403.5117237489012</v>
      </c>
      <c r="C55" s="2">
        <v>461.43941559131781</v>
      </c>
      <c r="D55" s="2">
        <v>54</v>
      </c>
      <c r="E55" s="2">
        <v>5</v>
      </c>
      <c r="F55" s="2">
        <v>49</v>
      </c>
      <c r="G55" s="2">
        <v>412.43941559131781</v>
      </c>
      <c r="H55" s="10">
        <f>B55/$B$16</f>
        <v>6.2085694616466252E-3</v>
      </c>
    </row>
    <row r="56" spans="1:8" x14ac:dyDescent="0.2">
      <c r="A56" s="15" t="s">
        <v>74</v>
      </c>
      <c r="B56" s="7">
        <v>9720</v>
      </c>
      <c r="C56" s="7">
        <f>B56-B55</f>
        <v>316.4882762510988</v>
      </c>
      <c r="D56" s="7">
        <v>30</v>
      </c>
      <c r="E56" s="7">
        <v>3</v>
      </c>
      <c r="F56" s="7">
        <f>D56-E56</f>
        <v>27</v>
      </c>
      <c r="G56" s="7">
        <f>C56-F56</f>
        <v>289.4882762510988</v>
      </c>
      <c r="H56" s="16">
        <f>B56/$B$17</f>
        <v>6.2896866610111252E-3</v>
      </c>
    </row>
    <row r="57" spans="1:8" x14ac:dyDescent="0.2">
      <c r="A57" s="23"/>
      <c r="B57" s="24"/>
      <c r="C57" s="24"/>
      <c r="D57" s="24"/>
      <c r="E57" s="24"/>
      <c r="F57" s="24"/>
      <c r="G57" s="24"/>
      <c r="H57" s="22"/>
    </row>
    <row r="58" spans="1:8" x14ac:dyDescent="0.2">
      <c r="A58" s="1"/>
    </row>
    <row r="59" spans="1:8" x14ac:dyDescent="0.2">
      <c r="A59" s="12" t="s">
        <v>86</v>
      </c>
      <c r="H59" s="10"/>
    </row>
    <row r="60" spans="1:8" x14ac:dyDescent="0.2">
      <c r="A60" s="9" t="s">
        <v>89</v>
      </c>
      <c r="B60" s="2">
        <v>5376</v>
      </c>
      <c r="H60" s="10">
        <f>B60/$B$6</f>
        <v>4.5932504167332383E-3</v>
      </c>
    </row>
    <row r="61" spans="1:8" x14ac:dyDescent="0.2">
      <c r="A61" s="14" t="s">
        <v>81</v>
      </c>
      <c r="B61" s="2">
        <v>5625.8244559772502</v>
      </c>
      <c r="C61" s="2">
        <f>B61-B60</f>
        <v>249.82445597725018</v>
      </c>
      <c r="D61" s="2">
        <v>3</v>
      </c>
      <c r="E61" s="2">
        <v>0</v>
      </c>
      <c r="F61" s="2">
        <f>D61-E61</f>
        <v>3</v>
      </c>
      <c r="G61" s="2">
        <f>C61-F61</f>
        <v>246.82445597725018</v>
      </c>
      <c r="H61" s="10">
        <f>B61/$B$7</f>
        <v>4.7344863780194235E-3</v>
      </c>
    </row>
    <row r="62" spans="1:8" x14ac:dyDescent="0.2">
      <c r="A62" s="14" t="s">
        <v>82</v>
      </c>
      <c r="B62" s="2">
        <v>6621.7746265752694</v>
      </c>
      <c r="C62" s="2">
        <v>995.91112782200344</v>
      </c>
      <c r="D62" s="2">
        <v>26</v>
      </c>
      <c r="E62" s="2">
        <v>2</v>
      </c>
      <c r="F62" s="2">
        <v>24</v>
      </c>
      <c r="G62" s="2">
        <v>971.91112782200344</v>
      </c>
      <c r="H62" s="10">
        <f>B62/$B$8</f>
        <v>5.277676967261084E-3</v>
      </c>
    </row>
    <row r="63" spans="1:8" x14ac:dyDescent="0.2">
      <c r="A63" s="14" t="s">
        <v>83</v>
      </c>
      <c r="B63" s="2">
        <v>7504.4497776016933</v>
      </c>
      <c r="C63" s="2">
        <v>882.76265767477071</v>
      </c>
      <c r="D63" s="2">
        <v>36</v>
      </c>
      <c r="E63" s="2">
        <v>1</v>
      </c>
      <c r="F63" s="2">
        <v>35</v>
      </c>
      <c r="G63" s="2">
        <v>847.76265767477071</v>
      </c>
      <c r="H63" s="10">
        <f>B63/$B$9</f>
        <v>5.7884025827205973E-3</v>
      </c>
    </row>
    <row r="64" spans="1:8" x14ac:dyDescent="0.2">
      <c r="A64" s="14" t="s">
        <v>84</v>
      </c>
      <c r="B64" s="2">
        <v>8327.8503860045857</v>
      </c>
      <c r="C64" s="2">
        <v>823.09866465738651</v>
      </c>
      <c r="D64" s="2">
        <v>39</v>
      </c>
      <c r="E64" s="2">
        <v>5</v>
      </c>
      <c r="F64" s="2">
        <v>34</v>
      </c>
      <c r="G64" s="2">
        <v>789.09866465738651</v>
      </c>
      <c r="H64" s="10">
        <f>B64/$B$10</f>
        <v>6.2694892819051698E-3</v>
      </c>
    </row>
    <row r="65" spans="1:8" x14ac:dyDescent="0.2">
      <c r="A65" s="14" t="s">
        <v>75</v>
      </c>
      <c r="B65" s="2">
        <v>9091.1926997637693</v>
      </c>
      <c r="C65" s="2">
        <v>763.67885405054949</v>
      </c>
      <c r="D65" s="2">
        <v>59</v>
      </c>
      <c r="E65" s="2">
        <v>3</v>
      </c>
      <c r="F65" s="2">
        <v>56</v>
      </c>
      <c r="G65" s="2">
        <v>707.67885405054949</v>
      </c>
      <c r="H65" s="10">
        <f>B65/$B$11</f>
        <v>6.7234443626720802E-3</v>
      </c>
    </row>
    <row r="66" spans="1:8" x14ac:dyDescent="0.2">
      <c r="A66" s="14" t="s">
        <v>76</v>
      </c>
      <c r="B66" s="2">
        <v>9861.9028631943911</v>
      </c>
      <c r="C66" s="2">
        <v>770.42563348883596</v>
      </c>
      <c r="D66" s="2">
        <v>60</v>
      </c>
      <c r="E66" s="2">
        <v>1</v>
      </c>
      <c r="F66" s="2">
        <v>59</v>
      </c>
      <c r="G66" s="2">
        <v>711.42563348883596</v>
      </c>
      <c r="H66" s="10">
        <f>B66/$B$12</f>
        <v>7.1525000730301904E-3</v>
      </c>
    </row>
    <row r="67" spans="1:8" x14ac:dyDescent="0.2">
      <c r="A67" s="14" t="s">
        <v>77</v>
      </c>
      <c r="B67" s="2">
        <v>10619.465298582903</v>
      </c>
      <c r="C67" s="2">
        <v>757.28073457541723</v>
      </c>
      <c r="D67" s="2">
        <v>56</v>
      </c>
      <c r="E67" s="2">
        <v>4</v>
      </c>
      <c r="F67" s="2">
        <v>52</v>
      </c>
      <c r="G67" s="2">
        <v>705.28073457541723</v>
      </c>
      <c r="H67" s="10">
        <f>B67/$B$13</f>
        <v>7.5586503204992843E-3</v>
      </c>
    </row>
    <row r="68" spans="1:8" x14ac:dyDescent="0.2">
      <c r="A68" s="14" t="s">
        <v>78</v>
      </c>
      <c r="B68" s="2">
        <v>11409.335200156704</v>
      </c>
      <c r="C68" s="2">
        <v>790.36212588367198</v>
      </c>
      <c r="D68" s="2">
        <v>51</v>
      </c>
      <c r="E68" s="2">
        <v>6</v>
      </c>
      <c r="F68" s="2">
        <v>45</v>
      </c>
      <c r="G68" s="2">
        <v>745.36212588367198</v>
      </c>
      <c r="H68" s="10">
        <f>B68/$B$14</f>
        <v>7.943681655053339E-3</v>
      </c>
    </row>
    <row r="69" spans="1:8" x14ac:dyDescent="0.2">
      <c r="A69" s="14" t="s">
        <v>79</v>
      </c>
      <c r="B69" s="2">
        <v>12185.765186249027</v>
      </c>
      <c r="C69" s="2">
        <v>775.9311663137978</v>
      </c>
      <c r="D69" s="2">
        <v>70</v>
      </c>
      <c r="E69" s="2">
        <v>2</v>
      </c>
      <c r="F69" s="2">
        <v>68</v>
      </c>
      <c r="G69" s="2">
        <v>707.9311663137978</v>
      </c>
      <c r="H69" s="10">
        <f>B69/$B$15</f>
        <v>8.3091995414025996E-3</v>
      </c>
    </row>
    <row r="70" spans="1:8" x14ac:dyDescent="0.2">
      <c r="A70" s="14" t="s">
        <v>80</v>
      </c>
      <c r="B70" s="2">
        <v>13111.380517355958</v>
      </c>
      <c r="C70" s="2">
        <v>925.92207658757434</v>
      </c>
      <c r="D70" s="2">
        <v>45</v>
      </c>
      <c r="E70" s="2">
        <v>9</v>
      </c>
      <c r="F70" s="2">
        <v>36</v>
      </c>
      <c r="G70" s="2">
        <v>889.92207658757434</v>
      </c>
      <c r="H70" s="10">
        <f>B70/$B$16</f>
        <v>8.656650735543699E-3</v>
      </c>
    </row>
    <row r="71" spans="1:8" x14ac:dyDescent="0.2">
      <c r="A71" s="15" t="s">
        <v>74</v>
      </c>
      <c r="B71" s="7">
        <v>13767</v>
      </c>
      <c r="C71" s="7">
        <f>B71-B70</f>
        <v>655.61948264404236</v>
      </c>
      <c r="D71" s="7">
        <v>33</v>
      </c>
      <c r="E71" s="7">
        <v>4</v>
      </c>
      <c r="F71" s="7">
        <f>D71-E71</f>
        <v>29</v>
      </c>
      <c r="G71" s="7">
        <f>C71-F71</f>
        <v>626.61948264404236</v>
      </c>
      <c r="H71" s="16">
        <f>B71/$B$17</f>
        <v>8.9084481751173002E-3</v>
      </c>
    </row>
    <row r="72" spans="1:8" x14ac:dyDescent="0.2">
      <c r="A72" s="12" t="s">
        <v>85</v>
      </c>
      <c r="H72" s="10"/>
    </row>
    <row r="73" spans="1:8" x14ac:dyDescent="0.2">
      <c r="A73" s="9" t="s">
        <v>90</v>
      </c>
      <c r="B73" s="2">
        <v>5785</v>
      </c>
      <c r="H73" s="10">
        <f>B73/$B$6</f>
        <v>4.9426997136908079E-3</v>
      </c>
    </row>
    <row r="74" spans="1:8" x14ac:dyDescent="0.2">
      <c r="A74" s="14" t="s">
        <v>81</v>
      </c>
      <c r="B74" s="2">
        <v>5875.0730687646419</v>
      </c>
      <c r="C74" s="2">
        <f>B74-B73</f>
        <v>90.073068764641903</v>
      </c>
      <c r="D74" s="2">
        <v>3</v>
      </c>
      <c r="E74" s="2">
        <v>0</v>
      </c>
      <c r="F74" s="2">
        <f>D74-E74</f>
        <v>3</v>
      </c>
      <c r="G74" s="2">
        <f>C74-F74</f>
        <v>87.073068764641903</v>
      </c>
      <c r="H74" s="10">
        <f>B74/$B$7</f>
        <v>4.9442448180874151E-3</v>
      </c>
    </row>
    <row r="75" spans="1:8" x14ac:dyDescent="0.2">
      <c r="A75" s="14" t="s">
        <v>82</v>
      </c>
      <c r="B75" s="2">
        <v>6210.8811477114787</v>
      </c>
      <c r="C75" s="2">
        <v>335.75383487238832</v>
      </c>
      <c r="D75" s="2">
        <v>14</v>
      </c>
      <c r="E75" s="2">
        <v>0</v>
      </c>
      <c r="F75" s="2">
        <v>14</v>
      </c>
      <c r="G75" s="2">
        <v>321.75383487238832</v>
      </c>
      <c r="H75" s="10">
        <f>B75/$B$8</f>
        <v>4.950187257675669E-3</v>
      </c>
    </row>
    <row r="76" spans="1:8" x14ac:dyDescent="0.2">
      <c r="A76" s="14" t="s">
        <v>83</v>
      </c>
      <c r="B76" s="2">
        <v>6424.9783201438477</v>
      </c>
      <c r="C76" s="2">
        <v>214.16173159595655</v>
      </c>
      <c r="D76" s="2">
        <v>18</v>
      </c>
      <c r="E76" s="2">
        <v>0</v>
      </c>
      <c r="F76" s="2">
        <v>18</v>
      </c>
      <c r="G76" s="2">
        <v>196.16173159595655</v>
      </c>
      <c r="H76" s="10">
        <f>B76/$B$9</f>
        <v>4.9557745343629918E-3</v>
      </c>
    </row>
    <row r="77" spans="1:8" x14ac:dyDescent="0.2">
      <c r="A77" s="14" t="s">
        <v>84</v>
      </c>
      <c r="B77" s="2">
        <v>6589.8156519532904</v>
      </c>
      <c r="C77" s="2">
        <v>164.58451362576398</v>
      </c>
      <c r="D77" s="2">
        <v>28</v>
      </c>
      <c r="E77" s="2">
        <v>1</v>
      </c>
      <c r="F77" s="2">
        <v>27</v>
      </c>
      <c r="G77" s="2">
        <v>137.58451362576398</v>
      </c>
      <c r="H77" s="10">
        <f>B77/$B$10</f>
        <v>4.9610375648779497E-3</v>
      </c>
    </row>
    <row r="78" spans="1:8" x14ac:dyDescent="0.2">
      <c r="A78" s="14" t="s">
        <v>75</v>
      </c>
      <c r="B78" s="2">
        <v>6714.8465674953477</v>
      </c>
      <c r="C78" s="2">
        <v>125.2841122077798</v>
      </c>
      <c r="D78" s="2">
        <v>28</v>
      </c>
      <c r="E78" s="2">
        <v>1</v>
      </c>
      <c r="F78" s="2">
        <v>27</v>
      </c>
      <c r="G78" s="2">
        <v>98.284112207779799</v>
      </c>
      <c r="H78" s="10">
        <f>B78/$B$11</f>
        <v>4.9660037787569592E-3</v>
      </c>
    </row>
    <row r="79" spans="1:8" x14ac:dyDescent="0.2">
      <c r="A79" s="14" t="s">
        <v>76</v>
      </c>
      <c r="B79" s="2">
        <v>6853.6226995755969</v>
      </c>
      <c r="C79" s="2">
        <v>138.56753645245135</v>
      </c>
      <c r="D79" s="2">
        <v>32</v>
      </c>
      <c r="E79" s="2">
        <v>1</v>
      </c>
      <c r="F79" s="2">
        <v>31</v>
      </c>
      <c r="G79" s="2">
        <v>107.56753645245135</v>
      </c>
      <c r="H79" s="10">
        <f>B79/$B$12</f>
        <v>4.9706975965242341E-3</v>
      </c>
    </row>
    <row r="80" spans="1:8" x14ac:dyDescent="0.2">
      <c r="A80" s="14" t="s">
        <v>77</v>
      </c>
      <c r="B80" s="2">
        <v>6989.7843097910918</v>
      </c>
      <c r="C80" s="2">
        <v>135.97750778856334</v>
      </c>
      <c r="D80" s="2">
        <v>31</v>
      </c>
      <c r="E80" s="2">
        <v>4</v>
      </c>
      <c r="F80" s="2">
        <v>27</v>
      </c>
      <c r="G80" s="2">
        <v>108.97750778856334</v>
      </c>
      <c r="H80" s="10">
        <f>B80/$B$13</f>
        <v>4.9751408312877637E-3</v>
      </c>
    </row>
    <row r="81" spans="1:11" x14ac:dyDescent="0.2">
      <c r="A81" s="14" t="s">
        <v>78</v>
      </c>
      <c r="B81" s="2">
        <v>7151.7352079030597</v>
      </c>
      <c r="C81" s="2">
        <v>162.26939979349117</v>
      </c>
      <c r="D81" s="2">
        <v>32</v>
      </c>
      <c r="E81" s="2">
        <v>2</v>
      </c>
      <c r="F81" s="2">
        <v>30</v>
      </c>
      <c r="G81" s="2">
        <v>132.26939979349117</v>
      </c>
      <c r="H81" s="10">
        <f>B81/$B$14</f>
        <v>4.9793530276889689E-3</v>
      </c>
    </row>
    <row r="82" spans="1:11" x14ac:dyDescent="0.2">
      <c r="A82" s="14" t="s">
        <v>79</v>
      </c>
      <c r="B82" s="2">
        <v>7308.2796910935322</v>
      </c>
      <c r="C82" s="2">
        <v>156.24058670564045</v>
      </c>
      <c r="D82" s="2">
        <v>30</v>
      </c>
      <c r="E82" s="2">
        <v>1</v>
      </c>
      <c r="F82" s="2">
        <v>29</v>
      </c>
      <c r="G82" s="2">
        <v>127.24058670564045</v>
      </c>
      <c r="H82" s="10">
        <f>B82/$B$15</f>
        <v>4.9833517493183144E-3</v>
      </c>
    </row>
    <row r="83" spans="1:11" x14ac:dyDescent="0.2">
      <c r="A83" s="14" t="s">
        <v>80</v>
      </c>
      <c r="B83" s="2">
        <v>7553.551640797009</v>
      </c>
      <c r="C83" s="2">
        <v>245.45632611605288</v>
      </c>
      <c r="D83" s="2">
        <v>42</v>
      </c>
      <c r="E83" s="2">
        <v>2</v>
      </c>
      <c r="F83" s="2">
        <v>40</v>
      </c>
      <c r="G83" s="2">
        <v>205.45632611605288</v>
      </c>
      <c r="H83" s="10">
        <f>B83/$B$16</f>
        <v>4.9871528235120571E-3</v>
      </c>
    </row>
    <row r="84" spans="1:11" x14ac:dyDescent="0.2">
      <c r="A84" s="15" t="s">
        <v>74</v>
      </c>
      <c r="B84" s="7">
        <v>7712</v>
      </c>
      <c r="C84" s="7">
        <f>B84-B83</f>
        <v>158.44835920299101</v>
      </c>
      <c r="D84" s="7">
        <v>19</v>
      </c>
      <c r="E84" s="7">
        <v>1</v>
      </c>
      <c r="F84" s="7">
        <f>D84-E84</f>
        <v>18</v>
      </c>
      <c r="G84" s="7">
        <f>C84-F84</f>
        <v>140.44835920299101</v>
      </c>
      <c r="H84" s="16">
        <f>B84/$B$17</f>
        <v>4.9903357540861931E-3</v>
      </c>
    </row>
    <row r="85" spans="1:11" x14ac:dyDescent="0.2">
      <c r="A85" s="12" t="s">
        <v>94</v>
      </c>
      <c r="H85" s="10"/>
    </row>
    <row r="86" spans="1:11" x14ac:dyDescent="0.2">
      <c r="A86" s="13" t="s">
        <v>73</v>
      </c>
      <c r="B86" s="2">
        <v>755758</v>
      </c>
      <c r="H86" s="10">
        <f>B86/$B$6</f>
        <v>0.645719075232418</v>
      </c>
      <c r="K86" s="38"/>
    </row>
    <row r="87" spans="1:11" x14ac:dyDescent="0.2">
      <c r="A87" s="14" t="s">
        <v>81</v>
      </c>
      <c r="B87" s="2">
        <v>762230.51466680958</v>
      </c>
      <c r="C87" s="2">
        <f>B87-B86</f>
        <v>6472.514666809584</v>
      </c>
      <c r="D87" s="2">
        <v>3273</v>
      </c>
      <c r="E87" s="2">
        <v>1910</v>
      </c>
      <c r="F87" s="2">
        <f>D87-E87</f>
        <v>1363</v>
      </c>
      <c r="G87" s="2">
        <f>C87-F87</f>
        <v>5109.514666809584</v>
      </c>
      <c r="H87" s="10">
        <f>B87/$B$7</f>
        <v>0.64146508957750126</v>
      </c>
    </row>
    <row r="88" spans="1:11" x14ac:dyDescent="0.2">
      <c r="A88" s="14" t="s">
        <v>82</v>
      </c>
      <c r="B88" s="2">
        <v>784303.42372662271</v>
      </c>
      <c r="C88" s="2">
        <v>22065.460286045214</v>
      </c>
      <c r="D88" s="2">
        <v>12709</v>
      </c>
      <c r="E88" s="2">
        <v>8064</v>
      </c>
      <c r="F88" s="2">
        <v>4645</v>
      </c>
      <c r="G88" s="2">
        <v>17420.460286045214</v>
      </c>
      <c r="H88" s="10">
        <f>B88/$B$8</f>
        <v>0.62510434863392828</v>
      </c>
    </row>
    <row r="89" spans="1:11" x14ac:dyDescent="0.2">
      <c r="A89" s="14" t="s">
        <v>83</v>
      </c>
      <c r="B89" s="2">
        <v>790481.29136557668</v>
      </c>
      <c r="C89" s="2">
        <v>6185.4248279837193</v>
      </c>
      <c r="D89" s="2">
        <v>12223</v>
      </c>
      <c r="E89" s="2">
        <v>8259</v>
      </c>
      <c r="F89" s="2">
        <v>3964</v>
      </c>
      <c r="G89" s="2">
        <v>2221.4248279837193</v>
      </c>
      <c r="H89" s="10">
        <f>B89/$B$9</f>
        <v>0.60972144316156862</v>
      </c>
    </row>
    <row r="90" spans="1:11" x14ac:dyDescent="0.2">
      <c r="A90" s="14" t="s">
        <v>84</v>
      </c>
      <c r="B90" s="2">
        <v>790654.00678165024</v>
      </c>
      <c r="C90" s="2">
        <v>141.82248513284139</v>
      </c>
      <c r="D90" s="2">
        <v>11123</v>
      </c>
      <c r="E90" s="2">
        <v>8486</v>
      </c>
      <c r="F90" s="2">
        <v>2637</v>
      </c>
      <c r="G90" s="2">
        <v>-2495.1775148671586</v>
      </c>
      <c r="H90" s="10">
        <f>B90/$B$10</f>
        <v>0.59523125313867808</v>
      </c>
    </row>
    <row r="91" spans="1:11" x14ac:dyDescent="0.2">
      <c r="A91" s="14" t="s">
        <v>75</v>
      </c>
      <c r="B91" s="2">
        <v>786361.56082746619</v>
      </c>
      <c r="C91" s="2">
        <v>-4262.59506103897</v>
      </c>
      <c r="D91" s="2">
        <v>10859</v>
      </c>
      <c r="E91" s="2">
        <v>8969</v>
      </c>
      <c r="F91" s="2">
        <v>1890</v>
      </c>
      <c r="G91" s="2">
        <v>-6152.59506103897</v>
      </c>
      <c r="H91" s="10">
        <f>B91/$B$11</f>
        <v>0.58155825949050965</v>
      </c>
    </row>
    <row r="92" spans="1:11" x14ac:dyDescent="0.2">
      <c r="A92" s="14" t="s">
        <v>76</v>
      </c>
      <c r="B92" s="2">
        <v>784037.09493990859</v>
      </c>
      <c r="C92" s="2">
        <v>-2348.8267192967469</v>
      </c>
      <c r="D92" s="2">
        <v>10091</v>
      </c>
      <c r="E92" s="2">
        <v>8999</v>
      </c>
      <c r="F92" s="2">
        <v>1092</v>
      </c>
      <c r="G92" s="2">
        <v>-3440.8267192967469</v>
      </c>
      <c r="H92" s="10">
        <f>B92/$B$12</f>
        <v>0.56863522756293206</v>
      </c>
    </row>
    <row r="93" spans="1:11" x14ac:dyDescent="0.2">
      <c r="A93" s="14" t="s">
        <v>77</v>
      </c>
      <c r="B93" s="2">
        <v>781712.68121159286</v>
      </c>
      <c r="C93" s="2">
        <v>-2344.9394404386403</v>
      </c>
      <c r="D93" s="2">
        <v>9439</v>
      </c>
      <c r="E93" s="2">
        <v>9135</v>
      </c>
      <c r="F93" s="2">
        <v>304</v>
      </c>
      <c r="G93" s="2">
        <v>-2648.9394404386403</v>
      </c>
      <c r="H93" s="10">
        <f>B93/$B$13</f>
        <v>0.5564021014473145</v>
      </c>
    </row>
    <row r="94" spans="1:11" x14ac:dyDescent="0.2">
      <c r="A94" s="14" t="s">
        <v>78</v>
      </c>
      <c r="B94" s="2">
        <v>782491.53745460929</v>
      </c>
      <c r="C94" s="2">
        <v>814.21084283455275</v>
      </c>
      <c r="D94" s="2">
        <v>8735</v>
      </c>
      <c r="E94" s="2">
        <v>9263</v>
      </c>
      <c r="F94" s="2">
        <v>-528</v>
      </c>
      <c r="G94" s="2">
        <v>1342.2108428345527</v>
      </c>
      <c r="H94" s="10">
        <f>B94/$B$14</f>
        <v>0.54480507078337836</v>
      </c>
    </row>
    <row r="95" spans="1:11" x14ac:dyDescent="0.2">
      <c r="A95" s="14" t="s">
        <v>79</v>
      </c>
      <c r="B95" s="2">
        <v>782832.32859263651</v>
      </c>
      <c r="C95" s="2">
        <v>307.9873910715105</v>
      </c>
      <c r="D95" s="2">
        <v>8664</v>
      </c>
      <c r="E95" s="2">
        <v>9539</v>
      </c>
      <c r="F95" s="2">
        <v>-875</v>
      </c>
      <c r="G95" s="2">
        <v>1182.9873910715105</v>
      </c>
      <c r="H95" s="10">
        <f>B95/$B$15</f>
        <v>0.53379577944578116</v>
      </c>
    </row>
    <row r="96" spans="1:11" x14ac:dyDescent="0.2">
      <c r="A96" s="14" t="s">
        <v>80</v>
      </c>
      <c r="B96" s="2">
        <v>792637.65152771177</v>
      </c>
      <c r="C96" s="2">
        <v>9825.0943091704976</v>
      </c>
      <c r="D96" s="2">
        <v>8811</v>
      </c>
      <c r="E96" s="2">
        <v>9487</v>
      </c>
      <c r="F96" s="2">
        <v>-676</v>
      </c>
      <c r="G96" s="2">
        <v>10501.094309170498</v>
      </c>
      <c r="H96" s="10">
        <f>B96/$B$16</f>
        <v>0.52333065156900083</v>
      </c>
    </row>
    <row r="97" spans="1:11" x14ac:dyDescent="0.2">
      <c r="A97" s="15" t="s">
        <v>74</v>
      </c>
      <c r="B97" s="7">
        <v>797137</v>
      </c>
      <c r="C97" s="7">
        <f>B97-B96</f>
        <v>4499.3484722882276</v>
      </c>
      <c r="D97" s="7">
        <v>6575</v>
      </c>
      <c r="E97" s="7">
        <v>7528</v>
      </c>
      <c r="F97" s="7">
        <f>D97-E97</f>
        <v>-953</v>
      </c>
      <c r="G97" s="7">
        <f>C97-F97</f>
        <v>5452.3484722882276</v>
      </c>
      <c r="H97" s="16">
        <f>B97/$B$17</f>
        <v>0.51581707365210139</v>
      </c>
      <c r="J97" s="38"/>
      <c r="K97" s="38"/>
    </row>
    <row r="98" spans="1:11" x14ac:dyDescent="0.2">
      <c r="A98" s="12" t="s">
        <v>95</v>
      </c>
      <c r="H98" s="10"/>
      <c r="J98" s="38"/>
    </row>
    <row r="99" spans="1:11" x14ac:dyDescent="0.2">
      <c r="A99" s="17" t="s">
        <v>96</v>
      </c>
      <c r="B99" s="2">
        <v>60274</v>
      </c>
      <c r="H99" s="10">
        <f>B99/$B$6</f>
        <v>5.1498060940881552E-2</v>
      </c>
    </row>
    <row r="100" spans="1:11" x14ac:dyDescent="0.2">
      <c r="A100" s="14" t="s">
        <v>81</v>
      </c>
      <c r="B100" s="2">
        <v>61669.519520693299</v>
      </c>
      <c r="C100" s="2">
        <f>B100-B99</f>
        <v>1395.5195206932985</v>
      </c>
      <c r="D100" s="2">
        <v>343</v>
      </c>
      <c r="E100" s="2">
        <v>99</v>
      </c>
      <c r="F100" s="2">
        <f>D100-E100</f>
        <v>244</v>
      </c>
      <c r="G100" s="2">
        <f>C100-F100</f>
        <v>1151.5195206932985</v>
      </c>
      <c r="H100" s="10">
        <f>B100/$B$7</f>
        <v>5.1898793215901587E-2</v>
      </c>
    </row>
    <row r="101" spans="1:11" x14ac:dyDescent="0.2">
      <c r="A101" s="14" t="s">
        <v>82</v>
      </c>
      <c r="B101" s="2">
        <v>67049.887029295991</v>
      </c>
      <c r="C101" s="2">
        <v>5379.8336108705334</v>
      </c>
      <c r="D101" s="2">
        <v>1350</v>
      </c>
      <c r="E101" s="2">
        <v>429</v>
      </c>
      <c r="F101" s="2">
        <v>921</v>
      </c>
      <c r="G101" s="2">
        <v>4458.8336108705334</v>
      </c>
      <c r="H101" s="10">
        <f>B101/$B$8</f>
        <v>5.3440001266698317E-2</v>
      </c>
    </row>
    <row r="102" spans="1:11" x14ac:dyDescent="0.2">
      <c r="A102" s="14" t="s">
        <v>83</v>
      </c>
      <c r="B102" s="2">
        <v>71161.681609776191</v>
      </c>
      <c r="C102" s="2">
        <v>4112.5429169887502</v>
      </c>
      <c r="D102" s="2">
        <v>1390</v>
      </c>
      <c r="E102" s="2">
        <v>451</v>
      </c>
      <c r="F102" s="2">
        <v>939</v>
      </c>
      <c r="G102" s="2">
        <v>3173.5429169887502</v>
      </c>
      <c r="H102" s="10">
        <f>B102/$B$9</f>
        <v>5.4889095646984291E-2</v>
      </c>
    </row>
    <row r="103" spans="1:11" x14ac:dyDescent="0.2">
      <c r="A103" s="14" t="s">
        <v>84</v>
      </c>
      <c r="B103" s="2">
        <v>74723.101679368832</v>
      </c>
      <c r="C103" s="2">
        <v>3558.6016157265258</v>
      </c>
      <c r="D103" s="2">
        <v>1336</v>
      </c>
      <c r="E103" s="2">
        <v>455</v>
      </c>
      <c r="F103" s="2">
        <v>881</v>
      </c>
      <c r="G103" s="2">
        <v>2677.6016157265258</v>
      </c>
      <c r="H103" s="10">
        <f>B103/$B$10</f>
        <v>5.6254094799398954E-2</v>
      </c>
    </row>
    <row r="104" spans="1:11" x14ac:dyDescent="0.2">
      <c r="A104" s="14" t="s">
        <v>75</v>
      </c>
      <c r="B104" s="2">
        <v>77806.31579151802</v>
      </c>
      <c r="C104" s="2">
        <v>3086.1307276478183</v>
      </c>
      <c r="D104" s="2">
        <v>1493</v>
      </c>
      <c r="E104" s="2">
        <v>544</v>
      </c>
      <c r="F104" s="2">
        <v>949</v>
      </c>
      <c r="G104" s="2">
        <v>2137.1307276478183</v>
      </c>
      <c r="H104" s="10">
        <f>B104/$B$11</f>
        <v>5.7542112741968243E-2</v>
      </c>
    </row>
    <row r="105" spans="1:11" x14ac:dyDescent="0.2">
      <c r="A105" s="14" t="s">
        <v>76</v>
      </c>
      <c r="B105" s="2">
        <v>81017.869077773852</v>
      </c>
      <c r="C105" s="2">
        <v>3209.1304306689417</v>
      </c>
      <c r="D105" s="2">
        <v>1479</v>
      </c>
      <c r="E105" s="2">
        <v>509</v>
      </c>
      <c r="F105" s="2">
        <v>970</v>
      </c>
      <c r="G105" s="2">
        <v>2239.1304306689417</v>
      </c>
      <c r="H105" s="10">
        <f>B105/$B$12</f>
        <v>5.8759483087002046E-2</v>
      </c>
    </row>
    <row r="106" spans="1:11" x14ac:dyDescent="0.2">
      <c r="A106" s="14" t="s">
        <v>77</v>
      </c>
      <c r="B106" s="2">
        <v>84172.692904372117</v>
      </c>
      <c r="C106" s="2">
        <v>3152.6013257594168</v>
      </c>
      <c r="D106" s="2">
        <v>1437</v>
      </c>
      <c r="E106" s="2">
        <v>526</v>
      </c>
      <c r="F106" s="2">
        <v>911</v>
      </c>
      <c r="G106" s="2">
        <v>2241.6013257594168</v>
      </c>
      <c r="H106" s="10">
        <f>B106/$B$13</f>
        <v>5.9911863197464471E-2</v>
      </c>
    </row>
    <row r="107" spans="1:11" x14ac:dyDescent="0.2">
      <c r="A107" s="14" t="s">
        <v>78</v>
      </c>
      <c r="B107" s="2">
        <v>87619.165730885521</v>
      </c>
      <c r="C107" s="2">
        <v>3450.3312198537897</v>
      </c>
      <c r="D107" s="2">
        <v>1513</v>
      </c>
      <c r="E107" s="2">
        <v>584</v>
      </c>
      <c r="F107" s="2">
        <v>929</v>
      </c>
      <c r="G107" s="2">
        <v>2521.3312198537897</v>
      </c>
      <c r="H107" s="10">
        <f>B107/$B$14</f>
        <v>6.1004322095642688E-2</v>
      </c>
    </row>
    <row r="108" spans="1:11" x14ac:dyDescent="0.2">
      <c r="A108" s="14" t="s">
        <v>79</v>
      </c>
      <c r="B108" s="2">
        <v>90986.154721690385</v>
      </c>
      <c r="C108" s="2">
        <v>3363.2272805335233</v>
      </c>
      <c r="D108" s="2">
        <v>1513</v>
      </c>
      <c r="E108" s="2">
        <v>605</v>
      </c>
      <c r="F108" s="2">
        <v>908</v>
      </c>
      <c r="G108" s="2">
        <v>2455.2272805335233</v>
      </c>
      <c r="H108" s="10">
        <f>B108/$B$15</f>
        <v>6.204141500614057E-2</v>
      </c>
    </row>
    <row r="109" spans="1:11" x14ac:dyDescent="0.2">
      <c r="A109" s="14" t="s">
        <v>80</v>
      </c>
      <c r="B109" s="2">
        <v>95461.194126560731</v>
      </c>
      <c r="C109" s="2">
        <v>4477.3329655618872</v>
      </c>
      <c r="D109" s="2">
        <v>1428</v>
      </c>
      <c r="E109" s="2">
        <v>585</v>
      </c>
      <c r="F109" s="2">
        <v>843</v>
      </c>
      <c r="G109" s="2">
        <v>3634.3329655618872</v>
      </c>
      <c r="H109" s="10">
        <f>B109/$B$16</f>
        <v>6.3027246845415982E-2</v>
      </c>
    </row>
    <row r="110" spans="1:11" x14ac:dyDescent="0.2">
      <c r="A110" s="15" t="s">
        <v>74</v>
      </c>
      <c r="B110" s="7">
        <v>98488</v>
      </c>
      <c r="C110" s="7">
        <f>B110-B109</f>
        <v>3026.8058734392689</v>
      </c>
      <c r="D110" s="7">
        <v>1107</v>
      </c>
      <c r="E110" s="7">
        <v>488</v>
      </c>
      <c r="F110" s="7">
        <f>D110-E110</f>
        <v>619</v>
      </c>
      <c r="G110" s="7">
        <f>C110-F110</f>
        <v>2407.8058734392689</v>
      </c>
      <c r="H110" s="16">
        <f>B110/$B$17</f>
        <v>6.373031480140573E-2</v>
      </c>
      <c r="I110" s="38"/>
      <c r="K110" s="38"/>
    </row>
    <row r="111" spans="1:11" x14ac:dyDescent="0.2">
      <c r="A111" s="23"/>
      <c r="B111" s="24"/>
      <c r="C111" s="24"/>
      <c r="D111" s="24"/>
      <c r="E111" s="24"/>
      <c r="F111" s="24"/>
      <c r="G111" s="24"/>
      <c r="H111" s="22"/>
    </row>
    <row r="112" spans="1:11" x14ac:dyDescent="0.2">
      <c r="A112" s="1"/>
    </row>
    <row r="113" spans="1:11" x14ac:dyDescent="0.2">
      <c r="A113" s="12" t="s">
        <v>98</v>
      </c>
      <c r="H113" s="10"/>
    </row>
    <row r="114" spans="1:11" x14ac:dyDescent="0.2">
      <c r="A114" s="9" t="s">
        <v>97</v>
      </c>
      <c r="B114" s="2">
        <v>8418</v>
      </c>
      <c r="H114" s="10">
        <f>B114/$B$6</f>
        <v>7.1923329628088544E-3</v>
      </c>
    </row>
    <row r="115" spans="1:11" x14ac:dyDescent="0.2">
      <c r="A115" s="14" t="s">
        <v>81</v>
      </c>
      <c r="B115" s="2">
        <v>8762.5898880581353</v>
      </c>
      <c r="C115" s="2">
        <f>B115-B114</f>
        <v>344.58988805813533</v>
      </c>
      <c r="D115" s="2">
        <v>28</v>
      </c>
      <c r="E115" s="2">
        <v>7</v>
      </c>
      <c r="F115" s="2">
        <f>D115-E115</f>
        <v>21</v>
      </c>
      <c r="G115" s="2">
        <f>C115-F115</f>
        <v>323.58988805813533</v>
      </c>
      <c r="H115" s="10">
        <f>B115/$B$7</f>
        <v>7.3742724796725771E-3</v>
      </c>
    </row>
    <row r="116" spans="1:11" x14ac:dyDescent="0.2">
      <c r="A116" s="14" t="s">
        <v>82</v>
      </c>
      <c r="B116" s="2">
        <v>10130.264190326146</v>
      </c>
      <c r="C116" s="2">
        <v>1367.6099789256914</v>
      </c>
      <c r="D116" s="2">
        <v>168</v>
      </c>
      <c r="E116" s="2">
        <v>26</v>
      </c>
      <c r="F116" s="2">
        <v>142</v>
      </c>
      <c r="G116" s="2">
        <v>1225.6099789256914</v>
      </c>
      <c r="H116" s="10">
        <f>B116/$B$8</f>
        <v>8.0740081027501475E-3</v>
      </c>
    </row>
    <row r="117" spans="1:11" x14ac:dyDescent="0.2">
      <c r="A117" s="14" t="s">
        <v>83</v>
      </c>
      <c r="B117" s="2">
        <v>11320.614434490772</v>
      </c>
      <c r="C117" s="2">
        <v>1190.4795491024961</v>
      </c>
      <c r="D117" s="2">
        <v>245</v>
      </c>
      <c r="E117" s="2">
        <v>41</v>
      </c>
      <c r="F117" s="2">
        <v>204</v>
      </c>
      <c r="G117" s="2">
        <v>986.47954910249609</v>
      </c>
      <c r="H117" s="10">
        <f>B117/$B$9</f>
        <v>8.7319224956599398E-3</v>
      </c>
    </row>
    <row r="118" spans="1:11" x14ac:dyDescent="0.2">
      <c r="A118" s="14" t="s">
        <v>84</v>
      </c>
      <c r="B118" s="2">
        <v>12421.935817393507</v>
      </c>
      <c r="C118" s="2">
        <v>1100.8673785839819</v>
      </c>
      <c r="D118" s="2">
        <v>232</v>
      </c>
      <c r="E118" s="2">
        <v>39</v>
      </c>
      <c r="F118" s="2">
        <v>193</v>
      </c>
      <c r="G118" s="2">
        <v>907.86737858398192</v>
      </c>
      <c r="H118" s="10">
        <f>B118/$B$10</f>
        <v>9.3516561727072858E-3</v>
      </c>
    </row>
    <row r="119" spans="1:11" x14ac:dyDescent="0.2">
      <c r="A119" s="14" t="s">
        <v>75</v>
      </c>
      <c r="B119" s="2">
        <v>13435.685199305824</v>
      </c>
      <c r="C119" s="2">
        <v>1014.2479533426031</v>
      </c>
      <c r="D119" s="2">
        <v>241</v>
      </c>
      <c r="E119" s="2">
        <v>24</v>
      </c>
      <c r="F119" s="2">
        <v>217</v>
      </c>
      <c r="G119" s="2">
        <v>797.24795334260307</v>
      </c>
      <c r="H119" s="10">
        <f>B119/$B$11</f>
        <v>9.9364390234800253E-3</v>
      </c>
    </row>
    <row r="120" spans="1:11" x14ac:dyDescent="0.2">
      <c r="A120" s="14" t="s">
        <v>76</v>
      </c>
      <c r="B120" s="2">
        <v>14462.487804857052</v>
      </c>
      <c r="C120" s="2">
        <v>1026.3825115742602</v>
      </c>
      <c r="D120" s="2">
        <v>195</v>
      </c>
      <c r="E120" s="2">
        <v>46</v>
      </c>
      <c r="F120" s="2">
        <v>149</v>
      </c>
      <c r="G120" s="2">
        <v>877.38251157426021</v>
      </c>
      <c r="H120" s="10">
        <f>B120/$B$12</f>
        <v>1.0489146619614123E-2</v>
      </c>
    </row>
    <row r="121" spans="1:11" x14ac:dyDescent="0.2">
      <c r="A121" s="14" t="s">
        <v>77</v>
      </c>
      <c r="B121" s="2">
        <v>15471.70952643344</v>
      </c>
      <c r="C121" s="2">
        <v>1008.8116487143343</v>
      </c>
      <c r="D121" s="2">
        <v>167</v>
      </c>
      <c r="E121" s="2">
        <v>56</v>
      </c>
      <c r="F121" s="2">
        <v>111</v>
      </c>
      <c r="G121" s="2">
        <v>897.8116487143343</v>
      </c>
      <c r="H121" s="10">
        <f>B121/$B$13</f>
        <v>1.1012347503621817E-2</v>
      </c>
    </row>
    <row r="122" spans="1:11" x14ac:dyDescent="0.2">
      <c r="A122" s="14" t="s">
        <v>78</v>
      </c>
      <c r="B122" s="2">
        <v>16529.180012384888</v>
      </c>
      <c r="C122" s="2">
        <v>1058.1861880948218</v>
      </c>
      <c r="D122" s="2">
        <v>145</v>
      </c>
      <c r="E122" s="2">
        <v>38</v>
      </c>
      <c r="F122" s="2">
        <v>107</v>
      </c>
      <c r="G122" s="2">
        <v>951.18618809482177</v>
      </c>
      <c r="H122" s="10">
        <f>B122/$B$14</f>
        <v>1.1508343100976887E-2</v>
      </c>
    </row>
    <row r="123" spans="1:11" x14ac:dyDescent="0.2">
      <c r="A123" s="14" t="s">
        <v>79</v>
      </c>
      <c r="B123" s="2">
        <v>17567.966282390458</v>
      </c>
      <c r="C123" s="2">
        <v>1038.0658975963524</v>
      </c>
      <c r="D123" s="2">
        <v>159</v>
      </c>
      <c r="E123" s="2">
        <v>53</v>
      </c>
      <c r="F123" s="2">
        <v>106</v>
      </c>
      <c r="G123" s="2">
        <v>932.06589759635244</v>
      </c>
      <c r="H123" s="10">
        <f>B123/$B$15</f>
        <v>1.197920156394781E-2</v>
      </c>
    </row>
    <row r="124" spans="1:11" x14ac:dyDescent="0.2">
      <c r="A124" s="14" t="s">
        <v>80</v>
      </c>
      <c r="B124" s="2">
        <v>18821.635833339209</v>
      </c>
      <c r="C124" s="2">
        <v>1254.1118862365511</v>
      </c>
      <c r="D124" s="2">
        <v>145</v>
      </c>
      <c r="E124" s="2">
        <v>57</v>
      </c>
      <c r="F124" s="2">
        <v>88</v>
      </c>
      <c r="G124" s="2">
        <v>1166.1118862365511</v>
      </c>
      <c r="H124" s="10">
        <f>B124/$B$16</f>
        <v>1.2426786596966865E-2</v>
      </c>
    </row>
    <row r="125" spans="1:11" x14ac:dyDescent="0.2">
      <c r="A125" s="15" t="s">
        <v>74</v>
      </c>
      <c r="B125" s="7">
        <v>19697</v>
      </c>
      <c r="C125" s="7">
        <f>B125-B124</f>
        <v>875.36416666079094</v>
      </c>
      <c r="D125" s="7">
        <v>105</v>
      </c>
      <c r="E125" s="7">
        <v>35</v>
      </c>
      <c r="F125" s="7">
        <f>D125-E125</f>
        <v>70</v>
      </c>
      <c r="G125" s="7">
        <f>C125-F125</f>
        <v>805.36416666079094</v>
      </c>
      <c r="H125" s="16">
        <f>B125/$B$17</f>
        <v>1.2745674708018122E-2</v>
      </c>
      <c r="J125" s="38"/>
      <c r="K125" s="38"/>
    </row>
    <row r="126" spans="1:11" x14ac:dyDescent="0.2">
      <c r="A126" s="12" t="s">
        <v>99</v>
      </c>
      <c r="H126" s="10"/>
    </row>
    <row r="127" spans="1:11" x14ac:dyDescent="0.2">
      <c r="A127" s="9" t="s">
        <v>100</v>
      </c>
      <c r="B127" s="2">
        <v>38447</v>
      </c>
      <c r="H127" s="10">
        <f>B127/$B$6</f>
        <v>3.2849088313270616E-2</v>
      </c>
      <c r="I127" s="38"/>
    </row>
    <row r="128" spans="1:11" x14ac:dyDescent="0.2">
      <c r="A128" s="14" t="s">
        <v>81</v>
      </c>
      <c r="B128" s="2">
        <v>39539.342877042218</v>
      </c>
      <c r="C128" s="2">
        <f>B128-B127</f>
        <v>1092.3428770422179</v>
      </c>
      <c r="D128" s="2">
        <v>231</v>
      </c>
      <c r="E128" s="2">
        <v>22</v>
      </c>
      <c r="F128" s="2">
        <f>D128-E128</f>
        <v>209</v>
      </c>
      <c r="G128" s="2">
        <f>C128-F128</f>
        <v>883.34287704221788</v>
      </c>
      <c r="H128" s="10">
        <f>B128/$B$7</f>
        <v>3.3274852728172773E-2</v>
      </c>
    </row>
    <row r="129" spans="1:12" x14ac:dyDescent="0.2">
      <c r="A129" s="14" t="s">
        <v>82</v>
      </c>
      <c r="B129" s="2">
        <v>43803.667412940216</v>
      </c>
      <c r="C129" s="2">
        <v>4263.9978120654341</v>
      </c>
      <c r="D129" s="2">
        <v>942</v>
      </c>
      <c r="E129" s="2">
        <v>104</v>
      </c>
      <c r="F129" s="2">
        <v>838</v>
      </c>
      <c r="G129" s="2">
        <v>3425.9978120654341</v>
      </c>
      <c r="H129" s="10">
        <f>B129/$B$8</f>
        <v>3.4912333871804521E-2</v>
      </c>
    </row>
    <row r="130" spans="1:12" x14ac:dyDescent="0.2">
      <c r="A130" s="14" t="s">
        <v>83</v>
      </c>
      <c r="B130" s="2">
        <v>47258.601046960277</v>
      </c>
      <c r="C130" s="2">
        <v>3455.4444600599381</v>
      </c>
      <c r="D130" s="2">
        <v>1006</v>
      </c>
      <c r="E130" s="2">
        <v>120</v>
      </c>
      <c r="F130" s="2">
        <v>886</v>
      </c>
      <c r="G130" s="2">
        <v>2569.4444600599381</v>
      </c>
      <c r="H130" s="10">
        <f>B130/$B$9</f>
        <v>3.6451947372937193E-2</v>
      </c>
    </row>
    <row r="131" spans="1:12" x14ac:dyDescent="0.2">
      <c r="A131" s="14" t="s">
        <v>84</v>
      </c>
      <c r="B131" s="2">
        <v>50346.039566719563</v>
      </c>
      <c r="C131" s="2">
        <v>3085.5591667307381</v>
      </c>
      <c r="D131" s="2">
        <v>990</v>
      </c>
      <c r="E131" s="2">
        <v>128</v>
      </c>
      <c r="F131" s="2">
        <v>862</v>
      </c>
      <c r="G131" s="2">
        <v>2223.5591667307381</v>
      </c>
      <c r="H131" s="10">
        <f>B131/$B$10</f>
        <v>3.7902212554199954E-2</v>
      </c>
    </row>
    <row r="132" spans="1:12" x14ac:dyDescent="0.2">
      <c r="A132" s="14" t="s">
        <v>75</v>
      </c>
      <c r="B132" s="2">
        <v>53100.371051814996</v>
      </c>
      <c r="C132" s="2">
        <v>2756.3151315204523</v>
      </c>
      <c r="D132" s="2">
        <v>1053</v>
      </c>
      <c r="E132" s="2">
        <v>129</v>
      </c>
      <c r="F132" s="2">
        <v>924</v>
      </c>
      <c r="G132" s="2">
        <v>1832.3151315204523</v>
      </c>
      <c r="H132" s="10">
        <f>B132/$B$11</f>
        <v>3.9270687817825951E-2</v>
      </c>
    </row>
    <row r="133" spans="1:12" x14ac:dyDescent="0.2">
      <c r="A133" s="14" t="s">
        <v>76</v>
      </c>
      <c r="B133" s="2">
        <v>55929.987225506949</v>
      </c>
      <c r="C133" s="2">
        <v>2827.9603377306266</v>
      </c>
      <c r="D133" s="2">
        <v>987</v>
      </c>
      <c r="E133" s="2">
        <v>155</v>
      </c>
      <c r="F133" s="2">
        <v>832</v>
      </c>
      <c r="G133" s="2">
        <v>1995.9603377306266</v>
      </c>
      <c r="H133" s="10">
        <f>B133/$B$12</f>
        <v>4.0564102411513557E-2</v>
      </c>
    </row>
    <row r="134" spans="1:12" x14ac:dyDescent="0.2">
      <c r="A134" s="14" t="s">
        <v>77</v>
      </c>
      <c r="B134" s="2">
        <v>58710.37253180275</v>
      </c>
      <c r="C134" s="2">
        <v>2778.8330111900432</v>
      </c>
      <c r="D134" s="2">
        <v>925</v>
      </c>
      <c r="E134" s="2">
        <v>170</v>
      </c>
      <c r="F134" s="2">
        <v>755</v>
      </c>
      <c r="G134" s="2">
        <v>2023.8330111900432</v>
      </c>
      <c r="H134" s="10">
        <f>B134/$B$13</f>
        <v>4.1788467091027785E-2</v>
      </c>
      <c r="I134" s="38"/>
    </row>
    <row r="135" spans="1:12" x14ac:dyDescent="0.2">
      <c r="A135" s="14" t="s">
        <v>78</v>
      </c>
      <c r="B135" s="2">
        <v>61686.944427536931</v>
      </c>
      <c r="C135" s="2">
        <v>2979.2718930374467</v>
      </c>
      <c r="D135" s="2">
        <v>923</v>
      </c>
      <c r="E135" s="2">
        <v>159</v>
      </c>
      <c r="F135" s="2">
        <v>764</v>
      </c>
      <c r="G135" s="2">
        <v>2215.2718930374467</v>
      </c>
      <c r="H135" s="10">
        <f>B135/$B$14</f>
        <v>4.294916752017152E-2</v>
      </c>
    </row>
    <row r="136" spans="1:12" x14ac:dyDescent="0.2">
      <c r="A136" s="14" t="s">
        <v>79</v>
      </c>
      <c r="B136" s="2">
        <v>64602.573239716279</v>
      </c>
      <c r="C136" s="2">
        <v>2912.965939798567</v>
      </c>
      <c r="D136" s="2">
        <v>918</v>
      </c>
      <c r="E136" s="2">
        <v>190</v>
      </c>
      <c r="F136" s="2">
        <v>728</v>
      </c>
      <c r="G136" s="2">
        <v>2184.965939798567</v>
      </c>
      <c r="H136" s="10">
        <f>B136/$B$15</f>
        <v>4.4051043470181343E-2</v>
      </c>
    </row>
    <row r="137" spans="1:12" x14ac:dyDescent="0.2">
      <c r="A137" s="14" t="s">
        <v>80</v>
      </c>
      <c r="B137" s="2">
        <v>68306.212071333372</v>
      </c>
      <c r="C137" s="2">
        <v>3705.2666253998686</v>
      </c>
      <c r="D137" s="2">
        <v>858</v>
      </c>
      <c r="E137" s="2">
        <v>193</v>
      </c>
      <c r="F137" s="2">
        <v>665</v>
      </c>
      <c r="G137" s="2">
        <v>3040.2666253998686</v>
      </c>
      <c r="H137" s="10">
        <f>B137/$B$16</f>
        <v>4.5098456275201919E-2</v>
      </c>
    </row>
    <row r="138" spans="1:12" ht="12" thickBot="1" x14ac:dyDescent="0.25">
      <c r="A138" s="11" t="s">
        <v>74</v>
      </c>
      <c r="B138" s="5">
        <v>70863</v>
      </c>
      <c r="C138" s="5">
        <f>B138-B137</f>
        <v>2556.7879286666284</v>
      </c>
      <c r="D138" s="5">
        <v>651</v>
      </c>
      <c r="E138" s="5">
        <v>137</v>
      </c>
      <c r="F138" s="5">
        <f>D138-E138</f>
        <v>514</v>
      </c>
      <c r="G138" s="5">
        <f>C138-F138</f>
        <v>2042.7879286666284</v>
      </c>
      <c r="H138" s="8">
        <f>B138/$B$17</f>
        <v>4.585453352461228E-2</v>
      </c>
      <c r="I138" s="39"/>
      <c r="J138" s="38"/>
      <c r="L138" s="38"/>
    </row>
  </sheetData>
  <mergeCells count="1">
    <mergeCell ref="A1:H2"/>
  </mergeCells>
  <phoneticPr fontId="0" type="noConversion"/>
  <pageMargins left="0.75" right="0.75" top="1" bottom="1" header="0.5" footer="0.5"/>
  <pageSetup orientation="portrait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8"/>
  <sheetViews>
    <sheetView workbookViewId="0">
      <selection activeCell="L1" sqref="L1:L65536"/>
    </sheetView>
  </sheetViews>
  <sheetFormatPr defaultRowHeight="11.25" x14ac:dyDescent="0.2"/>
  <cols>
    <col min="1" max="1" width="25.7109375" style="2" customWidth="1"/>
    <col min="2" max="3" width="9.7109375" style="2" customWidth="1"/>
    <col min="4" max="5" width="8.42578125" style="2" customWidth="1"/>
    <col min="6" max="7" width="9.7109375" style="2" customWidth="1"/>
    <col min="8" max="8" width="7.7109375" style="6" customWidth="1"/>
    <col min="9" max="16384" width="9.140625" style="2"/>
  </cols>
  <sheetData>
    <row r="1" spans="1:8" ht="12.75" customHeight="1" x14ac:dyDescent="0.2">
      <c r="A1" s="40" t="s">
        <v>87</v>
      </c>
      <c r="B1" s="41"/>
      <c r="C1" s="41"/>
      <c r="D1" s="41"/>
      <c r="E1" s="41"/>
      <c r="F1" s="41"/>
      <c r="G1" s="41"/>
      <c r="H1" s="42"/>
    </row>
    <row r="2" spans="1:8" ht="12.75" customHeight="1" thickBot="1" x14ac:dyDescent="0.25">
      <c r="A2" s="43"/>
      <c r="B2" s="44"/>
      <c r="C2" s="44"/>
      <c r="D2" s="44"/>
      <c r="E2" s="44"/>
      <c r="F2" s="44"/>
      <c r="G2" s="44"/>
      <c r="H2" s="45"/>
    </row>
    <row r="3" spans="1:8" x14ac:dyDescent="0.2">
      <c r="A3" s="9" t="s">
        <v>38</v>
      </c>
      <c r="C3" s="1" t="s">
        <v>62</v>
      </c>
      <c r="D3" s="3"/>
      <c r="E3" s="3"/>
      <c r="F3" s="1" t="s">
        <v>66</v>
      </c>
      <c r="G3" s="3" t="s">
        <v>68</v>
      </c>
      <c r="H3" s="19" t="s">
        <v>71</v>
      </c>
    </row>
    <row r="4" spans="1:8" ht="12" thickBot="1" x14ac:dyDescent="0.25">
      <c r="A4" s="18" t="s">
        <v>88</v>
      </c>
      <c r="B4" s="5" t="s">
        <v>64</v>
      </c>
      <c r="C4" s="4" t="s">
        <v>63</v>
      </c>
      <c r="D4" s="4" t="s">
        <v>65</v>
      </c>
      <c r="E4" s="4" t="s">
        <v>70</v>
      </c>
      <c r="F4" s="4" t="s">
        <v>67</v>
      </c>
      <c r="G4" s="5" t="s">
        <v>69</v>
      </c>
      <c r="H4" s="20" t="s">
        <v>72</v>
      </c>
    </row>
    <row r="5" spans="1:8" x14ac:dyDescent="0.2">
      <c r="A5" s="12" t="s">
        <v>2</v>
      </c>
      <c r="H5" s="10"/>
    </row>
    <row r="6" spans="1:8" x14ac:dyDescent="0.2">
      <c r="A6" s="13" t="s">
        <v>73</v>
      </c>
      <c r="B6" s="2">
        <f t="shared" ref="B6:B17" si="0">B32+B45+B60+B73+B86+B99+B114+B127</f>
        <v>1041219</v>
      </c>
      <c r="H6" s="10"/>
    </row>
    <row r="7" spans="1:8" x14ac:dyDescent="0.2">
      <c r="A7" s="14" t="s">
        <v>81</v>
      </c>
      <c r="B7" s="2">
        <f t="shared" si="0"/>
        <v>1046870.0000000002</v>
      </c>
      <c r="C7" s="2">
        <f t="shared" ref="C7:G17" si="1">C33+C46+C61+C74+C87+C100+C115+C128</f>
        <v>5651.0000000002219</v>
      </c>
      <c r="D7" s="2">
        <f t="shared" si="1"/>
        <v>4977</v>
      </c>
      <c r="E7" s="2">
        <f t="shared" si="1"/>
        <v>1818</v>
      </c>
      <c r="F7" s="2">
        <f t="shared" si="1"/>
        <v>3159</v>
      </c>
      <c r="G7" s="2">
        <f t="shared" si="1"/>
        <v>2492.0000000002224</v>
      </c>
      <c r="H7" s="10"/>
    </row>
    <row r="8" spans="1:8" x14ac:dyDescent="0.2">
      <c r="A8" s="14" t="s">
        <v>82</v>
      </c>
      <c r="B8" s="2">
        <f t="shared" si="0"/>
        <v>1080078.0000000002</v>
      </c>
      <c r="C8" s="2">
        <f t="shared" si="1"/>
        <v>33207.999999999985</v>
      </c>
      <c r="D8" s="2">
        <f t="shared" si="1"/>
        <v>19663</v>
      </c>
      <c r="E8" s="2">
        <f t="shared" si="1"/>
        <v>7764</v>
      </c>
      <c r="F8" s="2">
        <f t="shared" si="1"/>
        <v>11899</v>
      </c>
      <c r="G8" s="2">
        <f t="shared" si="1"/>
        <v>21308.999999999982</v>
      </c>
      <c r="H8" s="10"/>
    </row>
    <row r="9" spans="1:8" x14ac:dyDescent="0.2">
      <c r="A9" s="14" t="s">
        <v>83</v>
      </c>
      <c r="B9" s="2">
        <f t="shared" si="0"/>
        <v>1096607.0000000002</v>
      </c>
      <c r="C9" s="2">
        <f t="shared" si="1"/>
        <v>16528.999999999891</v>
      </c>
      <c r="D9" s="2">
        <f t="shared" si="1"/>
        <v>19977</v>
      </c>
      <c r="E9" s="2">
        <f t="shared" si="1"/>
        <v>7715</v>
      </c>
      <c r="F9" s="2">
        <f t="shared" si="1"/>
        <v>12262</v>
      </c>
      <c r="G9" s="2">
        <f t="shared" si="1"/>
        <v>4266.9999999998909</v>
      </c>
      <c r="H9" s="10"/>
    </row>
    <row r="10" spans="1:8" x14ac:dyDescent="0.2">
      <c r="A10" s="14" t="s">
        <v>84</v>
      </c>
      <c r="B10" s="2">
        <f t="shared" si="0"/>
        <v>1111097</v>
      </c>
      <c r="C10" s="2">
        <f t="shared" si="1"/>
        <v>14490.000000000027</v>
      </c>
      <c r="D10" s="2">
        <f t="shared" si="1"/>
        <v>19277</v>
      </c>
      <c r="E10" s="2">
        <f t="shared" si="1"/>
        <v>7684</v>
      </c>
      <c r="F10" s="2">
        <f t="shared" si="1"/>
        <v>11593</v>
      </c>
      <c r="G10" s="2">
        <f t="shared" si="1"/>
        <v>2897.0000000000273</v>
      </c>
      <c r="H10" s="10"/>
    </row>
    <row r="11" spans="1:8" x14ac:dyDescent="0.2">
      <c r="A11" s="14" t="s">
        <v>75</v>
      </c>
      <c r="B11" s="2">
        <f t="shared" si="0"/>
        <v>1116418</v>
      </c>
      <c r="C11" s="2">
        <f t="shared" si="1"/>
        <v>5320.9999999999163</v>
      </c>
      <c r="D11" s="2">
        <f t="shared" si="1"/>
        <v>18759</v>
      </c>
      <c r="E11" s="2">
        <f t="shared" si="1"/>
        <v>8268</v>
      </c>
      <c r="F11" s="2">
        <f t="shared" si="1"/>
        <v>10491</v>
      </c>
      <c r="G11" s="2">
        <f t="shared" si="1"/>
        <v>-5170.0000000000837</v>
      </c>
      <c r="H11" s="10"/>
    </row>
    <row r="12" spans="1:8" x14ac:dyDescent="0.2">
      <c r="A12" s="14" t="s">
        <v>76</v>
      </c>
      <c r="B12" s="2">
        <f t="shared" si="0"/>
        <v>1120733</v>
      </c>
      <c r="C12" s="2">
        <f t="shared" si="1"/>
        <v>4314.9999999999318</v>
      </c>
      <c r="D12" s="2">
        <f t="shared" si="1"/>
        <v>18780</v>
      </c>
      <c r="E12" s="2">
        <f t="shared" si="1"/>
        <v>8346</v>
      </c>
      <c r="F12" s="2">
        <f t="shared" si="1"/>
        <v>10434</v>
      </c>
      <c r="G12" s="2">
        <f t="shared" si="1"/>
        <v>-6119.0000000000673</v>
      </c>
      <c r="H12" s="10"/>
    </row>
    <row r="13" spans="1:8" x14ac:dyDescent="0.2">
      <c r="A13" s="14" t="s">
        <v>77</v>
      </c>
      <c r="B13" s="2">
        <f t="shared" si="0"/>
        <v>1134686.9999999998</v>
      </c>
      <c r="C13" s="2">
        <f t="shared" si="1"/>
        <v>13953.999999999869</v>
      </c>
      <c r="D13" s="2">
        <f t="shared" si="1"/>
        <v>18251</v>
      </c>
      <c r="E13" s="2">
        <f t="shared" si="1"/>
        <v>8570</v>
      </c>
      <c r="F13" s="2">
        <f t="shared" si="1"/>
        <v>9681</v>
      </c>
      <c r="G13" s="2">
        <f t="shared" si="1"/>
        <v>4272.999999999869</v>
      </c>
      <c r="H13" s="10"/>
    </row>
    <row r="14" spans="1:8" x14ac:dyDescent="0.2">
      <c r="A14" s="14" t="s">
        <v>78</v>
      </c>
      <c r="B14" s="2">
        <f t="shared" si="0"/>
        <v>1149127</v>
      </c>
      <c r="C14" s="2">
        <f t="shared" si="1"/>
        <v>14440.000000000169</v>
      </c>
      <c r="D14" s="2">
        <f t="shared" si="1"/>
        <v>17485</v>
      </c>
      <c r="E14" s="2">
        <f t="shared" si="1"/>
        <v>8569</v>
      </c>
      <c r="F14" s="2">
        <f t="shared" si="1"/>
        <v>8916</v>
      </c>
      <c r="G14" s="2">
        <f t="shared" si="1"/>
        <v>5524.0000000001692</v>
      </c>
      <c r="H14" s="10"/>
    </row>
    <row r="15" spans="1:8" x14ac:dyDescent="0.2">
      <c r="A15" s="14" t="s">
        <v>79</v>
      </c>
      <c r="B15" s="2">
        <f t="shared" si="0"/>
        <v>1165766.9999999998</v>
      </c>
      <c r="C15" s="2">
        <f t="shared" si="1"/>
        <v>16639.999999999804</v>
      </c>
      <c r="D15" s="2">
        <f t="shared" si="1"/>
        <v>17679</v>
      </c>
      <c r="E15" s="2">
        <f t="shared" si="1"/>
        <v>8695</v>
      </c>
      <c r="F15" s="2">
        <f t="shared" si="1"/>
        <v>8984</v>
      </c>
      <c r="G15" s="2">
        <f t="shared" si="1"/>
        <v>7655.9999999998017</v>
      </c>
      <c r="H15" s="10"/>
    </row>
    <row r="16" spans="1:8" x14ac:dyDescent="0.2">
      <c r="A16" s="14" t="s">
        <v>80</v>
      </c>
      <c r="B16" s="2">
        <f t="shared" si="0"/>
        <v>1204658</v>
      </c>
      <c r="C16" s="2">
        <f t="shared" si="1"/>
        <v>38891.00000000024</v>
      </c>
      <c r="D16" s="2">
        <f t="shared" si="1"/>
        <v>17560</v>
      </c>
      <c r="E16" s="2">
        <f t="shared" si="1"/>
        <v>8908</v>
      </c>
      <c r="F16" s="2">
        <f t="shared" si="1"/>
        <v>8652</v>
      </c>
      <c r="G16" s="2">
        <f t="shared" si="1"/>
        <v>30239.000000000244</v>
      </c>
      <c r="H16" s="10"/>
    </row>
    <row r="17" spans="1:11" x14ac:dyDescent="0.2">
      <c r="A17" s="15" t="s">
        <v>74</v>
      </c>
      <c r="B17" s="7">
        <f t="shared" si="0"/>
        <v>1223499</v>
      </c>
      <c r="C17" s="7">
        <f t="shared" si="1"/>
        <v>18840.999999999949</v>
      </c>
      <c r="D17" s="7">
        <f t="shared" si="1"/>
        <v>13511</v>
      </c>
      <c r="E17" s="7">
        <f t="shared" si="1"/>
        <v>6768</v>
      </c>
      <c r="F17" s="7">
        <f t="shared" si="1"/>
        <v>6743</v>
      </c>
      <c r="G17" s="7">
        <f t="shared" si="1"/>
        <v>12097.999999999947</v>
      </c>
      <c r="H17" s="16"/>
    </row>
    <row r="18" spans="1:11" x14ac:dyDescent="0.2">
      <c r="A18" s="12" t="s">
        <v>3</v>
      </c>
      <c r="H18" s="10"/>
    </row>
    <row r="19" spans="1:11" x14ac:dyDescent="0.2">
      <c r="A19" s="13" t="s">
        <v>73</v>
      </c>
      <c r="B19" s="2">
        <f t="shared" ref="B19:B30" si="2">B32+B45+B60+B73</f>
        <v>121545</v>
      </c>
      <c r="H19" s="10">
        <f>B19/$B$6</f>
        <v>0.11673336733194457</v>
      </c>
      <c r="K19" s="6"/>
    </row>
    <row r="20" spans="1:11" x14ac:dyDescent="0.2">
      <c r="A20" s="14" t="s">
        <v>81</v>
      </c>
      <c r="B20" s="2">
        <f t="shared" si="2"/>
        <v>123527.81504715065</v>
      </c>
      <c r="C20" s="2">
        <f>B20-B19</f>
        <v>1982.8150471506524</v>
      </c>
      <c r="D20" s="2">
        <f t="shared" ref="D20:E30" si="3">D33+D46+D61+D74</f>
        <v>713</v>
      </c>
      <c r="E20" s="2">
        <f t="shared" si="3"/>
        <v>85</v>
      </c>
      <c r="F20" s="2">
        <f>D20-E20</f>
        <v>628</v>
      </c>
      <c r="G20" s="2">
        <f>C20-F20</f>
        <v>1354.8150471506524</v>
      </c>
      <c r="H20" s="10">
        <f>B20/$B$7</f>
        <v>0.11799728242011961</v>
      </c>
    </row>
    <row r="21" spans="1:11" x14ac:dyDescent="0.2">
      <c r="A21" s="14" t="s">
        <v>82</v>
      </c>
      <c r="B21" s="2">
        <f t="shared" si="2"/>
        <v>132789.84286913971</v>
      </c>
      <c r="C21" s="2">
        <f t="shared" ref="C21:C30" si="4">B21-B20</f>
        <v>9262.0278219890606</v>
      </c>
      <c r="D21" s="2">
        <f t="shared" si="3"/>
        <v>3074</v>
      </c>
      <c r="E21" s="2">
        <f t="shared" si="3"/>
        <v>395</v>
      </c>
      <c r="F21" s="2">
        <f t="shared" ref="F21:F30" si="5">D21-E21</f>
        <v>2679</v>
      </c>
      <c r="G21" s="2">
        <f t="shared" ref="G21:G30" si="6">C21-F21</f>
        <v>6583.0278219890606</v>
      </c>
      <c r="H21" s="10">
        <f>B21/$B$8</f>
        <v>0.12294467887424768</v>
      </c>
    </row>
    <row r="22" spans="1:11" x14ac:dyDescent="0.2">
      <c r="A22" s="14" t="s">
        <v>83</v>
      </c>
      <c r="B22" s="2">
        <f t="shared" si="2"/>
        <v>140064.58706019915</v>
      </c>
      <c r="C22" s="2">
        <f t="shared" si="4"/>
        <v>7274.7441910594353</v>
      </c>
      <c r="D22" s="2">
        <f t="shared" si="3"/>
        <v>3265</v>
      </c>
      <c r="E22" s="2">
        <f t="shared" si="3"/>
        <v>420</v>
      </c>
      <c r="F22" s="2">
        <f t="shared" si="5"/>
        <v>2845</v>
      </c>
      <c r="G22" s="2">
        <f t="shared" si="6"/>
        <v>4429.7441910594353</v>
      </c>
      <c r="H22" s="10">
        <f>B22/$B$9</f>
        <v>0.12772541763840567</v>
      </c>
    </row>
    <row r="23" spans="1:11" x14ac:dyDescent="0.2">
      <c r="A23" s="14" t="s">
        <v>84</v>
      </c>
      <c r="B23" s="2">
        <f t="shared" si="2"/>
        <v>147051.22160098015</v>
      </c>
      <c r="C23" s="2">
        <f t="shared" si="4"/>
        <v>6986.6345407810004</v>
      </c>
      <c r="D23" s="2">
        <f t="shared" si="3"/>
        <v>3277</v>
      </c>
      <c r="E23" s="2">
        <f t="shared" si="3"/>
        <v>416</v>
      </c>
      <c r="F23" s="2">
        <f t="shared" si="5"/>
        <v>2861</v>
      </c>
      <c r="G23" s="2">
        <f t="shared" si="6"/>
        <v>4125.6345407810004</v>
      </c>
      <c r="H23" s="10">
        <f>B23/$B$10</f>
        <v>0.13234778025769139</v>
      </c>
    </row>
    <row r="24" spans="1:11" x14ac:dyDescent="0.2">
      <c r="A24" s="14" t="s">
        <v>75</v>
      </c>
      <c r="B24" s="2">
        <f t="shared" si="2"/>
        <v>152747.76205877904</v>
      </c>
      <c r="C24" s="2">
        <f t="shared" si="4"/>
        <v>5696.5404577988957</v>
      </c>
      <c r="D24" s="2">
        <f t="shared" si="3"/>
        <v>3398</v>
      </c>
      <c r="E24" s="2">
        <f t="shared" si="3"/>
        <v>408</v>
      </c>
      <c r="F24" s="2">
        <f t="shared" si="5"/>
        <v>2990</v>
      </c>
      <c r="G24" s="2">
        <f t="shared" si="6"/>
        <v>2706.5404577988957</v>
      </c>
      <c r="H24" s="10">
        <f>B24/$B$11</f>
        <v>0.13681950851632546</v>
      </c>
    </row>
    <row r="25" spans="1:11" x14ac:dyDescent="0.2">
      <c r="A25" s="14" t="s">
        <v>76</v>
      </c>
      <c r="B25" s="2">
        <f t="shared" si="2"/>
        <v>158189.05080439799</v>
      </c>
      <c r="C25" s="2">
        <f t="shared" si="4"/>
        <v>5441.2887456189492</v>
      </c>
      <c r="D25" s="2">
        <f t="shared" si="3"/>
        <v>3583</v>
      </c>
      <c r="E25" s="2">
        <f t="shared" si="3"/>
        <v>423</v>
      </c>
      <c r="F25" s="2">
        <f t="shared" si="5"/>
        <v>3160</v>
      </c>
      <c r="G25" s="2">
        <f t="shared" si="6"/>
        <v>2281.2887456189492</v>
      </c>
      <c r="H25" s="10">
        <f>B25/$B$12</f>
        <v>0.14114784770716843</v>
      </c>
    </row>
    <row r="26" spans="1:11" x14ac:dyDescent="0.2">
      <c r="A26" s="14" t="s">
        <v>77</v>
      </c>
      <c r="B26" s="2">
        <f t="shared" si="2"/>
        <v>164914.9385977721</v>
      </c>
      <c r="C26" s="2">
        <f t="shared" si="4"/>
        <v>6725.8877933741023</v>
      </c>
      <c r="D26" s="2">
        <f t="shared" si="3"/>
        <v>3579</v>
      </c>
      <c r="E26" s="2">
        <f t="shared" si="3"/>
        <v>461</v>
      </c>
      <c r="F26" s="2">
        <f t="shared" si="5"/>
        <v>3118</v>
      </c>
      <c r="G26" s="2">
        <f t="shared" si="6"/>
        <v>3607.8877933741023</v>
      </c>
      <c r="H26" s="10">
        <f>B26/$B$13</f>
        <v>0.14533958580451889</v>
      </c>
    </row>
    <row r="27" spans="1:11" x14ac:dyDescent="0.2">
      <c r="A27" s="14" t="s">
        <v>78</v>
      </c>
      <c r="B27" s="2">
        <f t="shared" si="2"/>
        <v>171680.82518284934</v>
      </c>
      <c r="C27" s="2">
        <f t="shared" si="4"/>
        <v>6765.8865850772418</v>
      </c>
      <c r="D27" s="2">
        <f t="shared" si="3"/>
        <v>3572</v>
      </c>
      <c r="E27" s="2">
        <f t="shared" si="3"/>
        <v>460</v>
      </c>
      <c r="F27" s="2">
        <f t="shared" si="5"/>
        <v>3112</v>
      </c>
      <c r="G27" s="2">
        <f t="shared" si="6"/>
        <v>3653.8865850772418</v>
      </c>
      <c r="H27" s="10">
        <f>B27/$B$14</f>
        <v>0.14940108898568161</v>
      </c>
    </row>
    <row r="28" spans="1:11" x14ac:dyDescent="0.2">
      <c r="A28" s="14" t="s">
        <v>79</v>
      </c>
      <c r="B28" s="2">
        <f t="shared" si="2"/>
        <v>178756.76948659998</v>
      </c>
      <c r="C28" s="2">
        <f t="shared" si="4"/>
        <v>7075.9443037506426</v>
      </c>
      <c r="D28" s="2">
        <f t="shared" si="3"/>
        <v>3744</v>
      </c>
      <c r="E28" s="2">
        <f t="shared" si="3"/>
        <v>498</v>
      </c>
      <c r="F28" s="2">
        <f t="shared" si="5"/>
        <v>3246</v>
      </c>
      <c r="G28" s="2">
        <f t="shared" si="6"/>
        <v>3829.9443037506426</v>
      </c>
      <c r="H28" s="10">
        <f>B28/$B$15</f>
        <v>0.15333833389227866</v>
      </c>
    </row>
    <row r="29" spans="1:11" x14ac:dyDescent="0.2">
      <c r="A29" s="14" t="s">
        <v>80</v>
      </c>
      <c r="B29" s="2">
        <f t="shared" si="2"/>
        <v>189320.36138260973</v>
      </c>
      <c r="C29" s="2">
        <f t="shared" si="4"/>
        <v>10563.591896009748</v>
      </c>
      <c r="D29" s="2">
        <f t="shared" si="3"/>
        <v>3742</v>
      </c>
      <c r="E29" s="2">
        <f t="shared" si="3"/>
        <v>501</v>
      </c>
      <c r="F29" s="2">
        <f t="shared" si="5"/>
        <v>3241</v>
      </c>
      <c r="G29" s="2">
        <f t="shared" si="6"/>
        <v>7322.5918960097479</v>
      </c>
      <c r="H29" s="10">
        <f>B29/$B$16</f>
        <v>0.15715693697514957</v>
      </c>
    </row>
    <row r="30" spans="1:11" x14ac:dyDescent="0.2">
      <c r="A30" s="15" t="s">
        <v>74</v>
      </c>
      <c r="B30" s="7">
        <f t="shared" si="2"/>
        <v>195707</v>
      </c>
      <c r="C30" s="7">
        <f t="shared" si="4"/>
        <v>6386.638617390272</v>
      </c>
      <c r="D30" s="7">
        <f t="shared" si="3"/>
        <v>3041</v>
      </c>
      <c r="E30" s="7">
        <f t="shared" si="3"/>
        <v>449</v>
      </c>
      <c r="F30" s="7">
        <f t="shared" si="5"/>
        <v>2592</v>
      </c>
      <c r="G30" s="7">
        <f t="shared" si="6"/>
        <v>3794.638617390272</v>
      </c>
      <c r="H30" s="16">
        <f>B30/$B$17</f>
        <v>0.15995681238807716</v>
      </c>
      <c r="I30" s="38"/>
      <c r="K30" s="39"/>
    </row>
    <row r="31" spans="1:11" x14ac:dyDescent="0.2">
      <c r="A31" s="12" t="s">
        <v>4</v>
      </c>
      <c r="H31" s="10"/>
    </row>
    <row r="32" spans="1:11" x14ac:dyDescent="0.2">
      <c r="A32" s="13" t="s">
        <v>73</v>
      </c>
      <c r="B32" s="2">
        <v>106298</v>
      </c>
      <c r="H32" s="10">
        <f>B32/$B$6</f>
        <v>0.10208995417870784</v>
      </c>
    </row>
    <row r="33" spans="1:8" x14ac:dyDescent="0.2">
      <c r="A33" s="14" t="s">
        <v>81</v>
      </c>
      <c r="B33" s="2">
        <v>108039.51556238838</v>
      </c>
      <c r="C33" s="2">
        <f>B33-B32</f>
        <v>1741.5155623883766</v>
      </c>
      <c r="D33" s="2">
        <v>695</v>
      </c>
      <c r="E33" s="2">
        <v>82</v>
      </c>
      <c r="F33" s="2">
        <f>D33-E33</f>
        <v>613</v>
      </c>
      <c r="G33" s="2">
        <f>C33-F33</f>
        <v>1128.5155623883766</v>
      </c>
      <c r="H33" s="10">
        <f>B33/$B$7</f>
        <v>0.10320241822039829</v>
      </c>
    </row>
    <row r="34" spans="1:8" x14ac:dyDescent="0.2">
      <c r="A34" s="14" t="s">
        <v>82</v>
      </c>
      <c r="B34" s="2">
        <v>116169.93153573094</v>
      </c>
      <c r="C34" s="2">
        <f t="shared" ref="C34:C43" si="7">B34-B33</f>
        <v>8130.4159733425622</v>
      </c>
      <c r="D34" s="2">
        <v>3006</v>
      </c>
      <c r="E34" s="2">
        <v>389</v>
      </c>
      <c r="F34" s="2">
        <v>2617</v>
      </c>
      <c r="G34" s="2">
        <f t="shared" ref="G34:G43" si="8">C34-F34</f>
        <v>5513.4159733425622</v>
      </c>
      <c r="H34" s="10">
        <f>B34/$B$8</f>
        <v>0.10755698341761513</v>
      </c>
    </row>
    <row r="35" spans="1:8" x14ac:dyDescent="0.2">
      <c r="A35" s="14" t="s">
        <v>83</v>
      </c>
      <c r="B35" s="2">
        <v>122562.12892859797</v>
      </c>
      <c r="C35" s="2">
        <f t="shared" si="7"/>
        <v>6392.1973928670341</v>
      </c>
      <c r="D35" s="2">
        <v>3159</v>
      </c>
      <c r="E35" s="2">
        <v>411</v>
      </c>
      <c r="F35" s="2">
        <v>2748</v>
      </c>
      <c r="G35" s="2">
        <f t="shared" si="8"/>
        <v>3644.1973928670341</v>
      </c>
      <c r="H35" s="10">
        <f>B35/$B$9</f>
        <v>0.11176486100179732</v>
      </c>
    </row>
    <row r="36" spans="1:8" x14ac:dyDescent="0.2">
      <c r="A36" s="14" t="s">
        <v>84</v>
      </c>
      <c r="B36" s="2">
        <v>128702.07675846425</v>
      </c>
      <c r="C36" s="2">
        <f t="shared" si="7"/>
        <v>6139.9478298662725</v>
      </c>
      <c r="D36" s="2">
        <v>3179</v>
      </c>
      <c r="E36" s="2">
        <v>406</v>
      </c>
      <c r="F36" s="2">
        <v>2773</v>
      </c>
      <c r="G36" s="2">
        <f t="shared" si="8"/>
        <v>3366.9478298662725</v>
      </c>
      <c r="H36" s="10">
        <f>B36/$B$10</f>
        <v>0.11583334016603793</v>
      </c>
    </row>
    <row r="37" spans="1:8" x14ac:dyDescent="0.2">
      <c r="A37" s="14" t="s">
        <v>75</v>
      </c>
      <c r="B37" s="2">
        <v>133712.52982304263</v>
      </c>
      <c r="C37" s="2">
        <f t="shared" si="7"/>
        <v>5010.4530645783816</v>
      </c>
      <c r="D37" s="2">
        <v>3280</v>
      </c>
      <c r="E37" s="2">
        <v>404</v>
      </c>
      <c r="F37" s="2">
        <v>2876</v>
      </c>
      <c r="G37" s="2">
        <f t="shared" si="8"/>
        <v>2134.4530645783816</v>
      </c>
      <c r="H37" s="10">
        <f>B37/$B$11</f>
        <v>0.11976923502043377</v>
      </c>
    </row>
    <row r="38" spans="1:8" x14ac:dyDescent="0.2">
      <c r="A38" s="14" t="s">
        <v>76</v>
      </c>
      <c r="B38" s="2">
        <v>138498.97674828212</v>
      </c>
      <c r="C38" s="2">
        <f t="shared" si="7"/>
        <v>4786.446925239492</v>
      </c>
      <c r="D38" s="2">
        <v>3421</v>
      </c>
      <c r="E38" s="2">
        <v>414</v>
      </c>
      <c r="F38" s="2">
        <v>3007</v>
      </c>
      <c r="G38" s="2">
        <f t="shared" si="8"/>
        <v>1779.446925239492</v>
      </c>
      <c r="H38" s="10">
        <f>B38/$B$12</f>
        <v>0.12357892267675005</v>
      </c>
    </row>
    <row r="39" spans="1:8" x14ac:dyDescent="0.2">
      <c r="A39" s="14" t="s">
        <v>77</v>
      </c>
      <c r="B39" s="2">
        <v>144409.7737182143</v>
      </c>
      <c r="C39" s="2">
        <f t="shared" si="7"/>
        <v>5910.7969699321839</v>
      </c>
      <c r="D39" s="2">
        <v>3444</v>
      </c>
      <c r="E39" s="2">
        <v>455</v>
      </c>
      <c r="F39" s="2">
        <v>2989</v>
      </c>
      <c r="G39" s="2">
        <f t="shared" si="8"/>
        <v>2921.7969699321839</v>
      </c>
      <c r="H39" s="10">
        <f>B39/$B$13</f>
        <v>0.12726837772726252</v>
      </c>
    </row>
    <row r="40" spans="1:8" x14ac:dyDescent="0.2">
      <c r="A40" s="14" t="s">
        <v>78</v>
      </c>
      <c r="B40" s="2">
        <v>150355.4579197047</v>
      </c>
      <c r="C40" s="2">
        <f t="shared" si="7"/>
        <v>5945.6842014903959</v>
      </c>
      <c r="D40" s="2">
        <v>3400</v>
      </c>
      <c r="E40" s="2">
        <v>455</v>
      </c>
      <c r="F40" s="2">
        <v>2945</v>
      </c>
      <c r="G40" s="2">
        <f t="shared" si="8"/>
        <v>3000.6842014903959</v>
      </c>
      <c r="H40" s="10">
        <f>B40/$B$14</f>
        <v>0.13084320350988593</v>
      </c>
    </row>
    <row r="41" spans="1:8" x14ac:dyDescent="0.2">
      <c r="A41" s="14" t="s">
        <v>79</v>
      </c>
      <c r="B41" s="2">
        <v>156572.60422943044</v>
      </c>
      <c r="C41" s="2">
        <f t="shared" si="7"/>
        <v>6217.1463097257365</v>
      </c>
      <c r="D41" s="2">
        <v>3575</v>
      </c>
      <c r="E41" s="2">
        <v>488</v>
      </c>
      <c r="F41" s="2">
        <v>3087</v>
      </c>
      <c r="G41" s="2">
        <f t="shared" si="8"/>
        <v>3130.1463097257365</v>
      </c>
      <c r="H41" s="10">
        <f>B41/$B$15</f>
        <v>0.13430866050371168</v>
      </c>
    </row>
    <row r="42" spans="1:8" x14ac:dyDescent="0.2">
      <c r="A42" s="14" t="s">
        <v>80</v>
      </c>
      <c r="B42" s="2">
        <v>165844.89601518901</v>
      </c>
      <c r="C42" s="2">
        <f t="shared" si="7"/>
        <v>9272.2917857585708</v>
      </c>
      <c r="D42" s="2">
        <v>3581</v>
      </c>
      <c r="E42" s="2">
        <v>491</v>
      </c>
      <c r="F42" s="2">
        <v>3090</v>
      </c>
      <c r="G42" s="2">
        <f t="shared" si="8"/>
        <v>6182.2917857585708</v>
      </c>
      <c r="H42" s="10">
        <f>B42/$B$16</f>
        <v>0.13766969215759908</v>
      </c>
    </row>
    <row r="43" spans="1:8" x14ac:dyDescent="0.2">
      <c r="A43" s="15" t="s">
        <v>74</v>
      </c>
      <c r="B43" s="7">
        <v>171443</v>
      </c>
      <c r="C43" s="7">
        <f t="shared" si="7"/>
        <v>5598.103984810994</v>
      </c>
      <c r="D43" s="7">
        <v>2935</v>
      </c>
      <c r="E43" s="7">
        <v>432</v>
      </c>
      <c r="F43" s="7">
        <f>D43-E43</f>
        <v>2503</v>
      </c>
      <c r="G43" s="7">
        <f t="shared" si="8"/>
        <v>3095.103984810994</v>
      </c>
      <c r="H43" s="16">
        <f>B43/$B$17</f>
        <v>0.14012516561108754</v>
      </c>
    </row>
    <row r="44" spans="1:8" x14ac:dyDescent="0.2">
      <c r="A44" s="12" t="s">
        <v>92</v>
      </c>
      <c r="H44" s="10"/>
    </row>
    <row r="45" spans="1:8" x14ac:dyDescent="0.2">
      <c r="A45" s="9" t="s">
        <v>93</v>
      </c>
      <c r="B45" s="2">
        <v>4862</v>
      </c>
      <c r="H45" s="10">
        <f>B45/$B$6</f>
        <v>4.6695267758271796E-3</v>
      </c>
    </row>
    <row r="46" spans="1:8" x14ac:dyDescent="0.2">
      <c r="A46" s="14" t="s">
        <v>81</v>
      </c>
      <c r="B46" s="2">
        <v>4947.704615969531</v>
      </c>
      <c r="C46" s="2">
        <f>B46-B45</f>
        <v>85.704615969531005</v>
      </c>
      <c r="D46" s="2">
        <v>3</v>
      </c>
      <c r="E46" s="2">
        <v>0</v>
      </c>
      <c r="F46" s="2">
        <f>D46-E46</f>
        <v>3</v>
      </c>
      <c r="G46" s="2">
        <f>C46-F46</f>
        <v>82.704615969531005</v>
      </c>
      <c r="H46" s="10">
        <f>B46/$B$7</f>
        <v>4.7261881761532284E-3</v>
      </c>
    </row>
    <row r="47" spans="1:8" x14ac:dyDescent="0.2">
      <c r="A47" s="14" t="s">
        <v>82</v>
      </c>
      <c r="B47" s="2">
        <v>5344.2046658572744</v>
      </c>
      <c r="C47" s="2">
        <f t="shared" ref="C47:C56" si="9">B47-B46</f>
        <v>396.50004988774344</v>
      </c>
      <c r="D47" s="2">
        <v>31</v>
      </c>
      <c r="E47" s="2">
        <v>4</v>
      </c>
      <c r="F47" s="2">
        <v>27</v>
      </c>
      <c r="G47" s="2">
        <f t="shared" ref="G47:G56" si="10">C47-F47</f>
        <v>369.50004988774344</v>
      </c>
      <c r="H47" s="10">
        <f>B47/$B$8</f>
        <v>4.9479802994388117E-3</v>
      </c>
    </row>
    <row r="48" spans="1:8" x14ac:dyDescent="0.2">
      <c r="A48" s="14" t="s">
        <v>83</v>
      </c>
      <c r="B48" s="2">
        <v>5661.0155739318034</v>
      </c>
      <c r="C48" s="2">
        <f t="shared" si="9"/>
        <v>316.81090807452892</v>
      </c>
      <c r="D48" s="2">
        <v>35</v>
      </c>
      <c r="E48" s="2">
        <v>6</v>
      </c>
      <c r="F48" s="2">
        <v>29</v>
      </c>
      <c r="G48" s="2">
        <f t="shared" si="10"/>
        <v>287.81090807452892</v>
      </c>
      <c r="H48" s="10">
        <f>B48/$B$9</f>
        <v>5.1623011470214968E-3</v>
      </c>
    </row>
    <row r="49" spans="1:8" x14ac:dyDescent="0.2">
      <c r="A49" s="14" t="s">
        <v>84</v>
      </c>
      <c r="B49" s="2">
        <v>5966.0597646760061</v>
      </c>
      <c r="C49" s="2">
        <f t="shared" si="9"/>
        <v>305.04419074420275</v>
      </c>
      <c r="D49" s="2">
        <v>39</v>
      </c>
      <c r="E49" s="2">
        <v>4</v>
      </c>
      <c r="F49" s="2">
        <v>35</v>
      </c>
      <c r="G49" s="2">
        <f t="shared" si="10"/>
        <v>270.04419074420275</v>
      </c>
      <c r="H49" s="10">
        <f>B49/$B$10</f>
        <v>5.3695219811375657E-3</v>
      </c>
    </row>
    <row r="50" spans="1:8" x14ac:dyDescent="0.2">
      <c r="A50" s="14" t="s">
        <v>75</v>
      </c>
      <c r="B50" s="2">
        <v>6218.4369467849519</v>
      </c>
      <c r="C50" s="2">
        <f t="shared" si="9"/>
        <v>252.37718210894582</v>
      </c>
      <c r="D50" s="2">
        <v>53</v>
      </c>
      <c r="E50" s="2">
        <v>0</v>
      </c>
      <c r="F50" s="2">
        <v>53</v>
      </c>
      <c r="G50" s="2">
        <f t="shared" si="10"/>
        <v>199.37718210894582</v>
      </c>
      <c r="H50" s="10">
        <f>B50/$B$11</f>
        <v>5.569989866506051E-3</v>
      </c>
    </row>
    <row r="51" spans="1:8" x14ac:dyDescent="0.2">
      <c r="A51" s="14" t="s">
        <v>76</v>
      </c>
      <c r="B51" s="2">
        <v>6459.9381970208797</v>
      </c>
      <c r="C51" s="2">
        <f t="shared" si="9"/>
        <v>241.50125023592773</v>
      </c>
      <c r="D51" s="2">
        <v>53</v>
      </c>
      <c r="E51" s="2">
        <v>3</v>
      </c>
      <c r="F51" s="2">
        <v>50</v>
      </c>
      <c r="G51" s="2">
        <f t="shared" si="10"/>
        <v>191.50125023592773</v>
      </c>
      <c r="H51" s="10">
        <f>B51/$B$12</f>
        <v>5.7640296101041724E-3</v>
      </c>
    </row>
    <row r="52" spans="1:8" x14ac:dyDescent="0.2">
      <c r="A52" s="14" t="s">
        <v>77</v>
      </c>
      <c r="B52" s="2">
        <v>6753.5952031733395</v>
      </c>
      <c r="C52" s="2">
        <f t="shared" si="9"/>
        <v>293.65700615245987</v>
      </c>
      <c r="D52" s="2">
        <v>48</v>
      </c>
      <c r="E52" s="2">
        <v>2</v>
      </c>
      <c r="F52" s="2">
        <v>46</v>
      </c>
      <c r="G52" s="2">
        <f t="shared" si="10"/>
        <v>247.65700615245987</v>
      </c>
      <c r="H52" s="10">
        <f>B52/$B$13</f>
        <v>5.9519455172865653E-3</v>
      </c>
    </row>
    <row r="53" spans="1:8" x14ac:dyDescent="0.2">
      <c r="A53" s="14" t="s">
        <v>78</v>
      </c>
      <c r="B53" s="2">
        <v>7048.7714297873426</v>
      </c>
      <c r="C53" s="2">
        <f t="shared" si="9"/>
        <v>295.1762266140031</v>
      </c>
      <c r="D53" s="2">
        <v>69</v>
      </c>
      <c r="E53" s="2">
        <v>4</v>
      </c>
      <c r="F53" s="2">
        <v>65</v>
      </c>
      <c r="G53" s="2">
        <f t="shared" si="10"/>
        <v>230.1762266140031</v>
      </c>
      <c r="H53" s="10">
        <f>B53/$B$14</f>
        <v>6.1340229842196227E-3</v>
      </c>
    </row>
    <row r="54" spans="1:8" x14ac:dyDescent="0.2">
      <c r="A54" s="14" t="s">
        <v>79</v>
      </c>
      <c r="B54" s="2">
        <v>7356.6075614115807</v>
      </c>
      <c r="C54" s="2">
        <f t="shared" si="9"/>
        <v>307.83613162423808</v>
      </c>
      <c r="D54" s="2">
        <v>61</v>
      </c>
      <c r="E54" s="2">
        <v>5</v>
      </c>
      <c r="F54" s="2">
        <v>56</v>
      </c>
      <c r="G54" s="2">
        <f t="shared" si="10"/>
        <v>251.83613162423808</v>
      </c>
      <c r="H54" s="10">
        <f>B54/$B$15</f>
        <v>6.3105299441582946E-3</v>
      </c>
    </row>
    <row r="55" spans="1:8" x14ac:dyDescent="0.2">
      <c r="A55" s="14" t="s">
        <v>80</v>
      </c>
      <c r="B55" s="2">
        <v>7808.2536628722928</v>
      </c>
      <c r="C55" s="2">
        <f t="shared" si="9"/>
        <v>451.64610146071209</v>
      </c>
      <c r="D55" s="2">
        <v>54</v>
      </c>
      <c r="E55" s="2">
        <v>3</v>
      </c>
      <c r="F55" s="2">
        <v>51</v>
      </c>
      <c r="G55" s="2">
        <f t="shared" si="10"/>
        <v>400.64610146071209</v>
      </c>
      <c r="H55" s="10">
        <f>B55/$B$16</f>
        <v>6.4817181829799767E-3</v>
      </c>
    </row>
    <row r="56" spans="1:8" x14ac:dyDescent="0.2">
      <c r="A56" s="15" t="s">
        <v>74</v>
      </c>
      <c r="B56" s="7">
        <v>8082</v>
      </c>
      <c r="C56" s="7">
        <f t="shared" si="9"/>
        <v>273.74633712770719</v>
      </c>
      <c r="D56" s="7">
        <v>48</v>
      </c>
      <c r="E56" s="7">
        <v>4</v>
      </c>
      <c r="F56" s="7">
        <f>D56-E56</f>
        <v>44</v>
      </c>
      <c r="G56" s="7">
        <f t="shared" si="10"/>
        <v>229.74633712770719</v>
      </c>
      <c r="H56" s="16">
        <f>B56/$B$17</f>
        <v>6.6056449576174557E-3</v>
      </c>
    </row>
    <row r="57" spans="1:8" x14ac:dyDescent="0.2">
      <c r="A57" s="23"/>
      <c r="B57" s="24"/>
      <c r="C57" s="24"/>
      <c r="D57" s="24"/>
      <c r="E57" s="24"/>
      <c r="F57" s="24"/>
      <c r="G57" s="24"/>
      <c r="H57" s="22"/>
    </row>
    <row r="58" spans="1:8" x14ac:dyDescent="0.2">
      <c r="A58" s="1"/>
    </row>
    <row r="59" spans="1:8" x14ac:dyDescent="0.2">
      <c r="A59" s="12" t="s">
        <v>86</v>
      </c>
      <c r="H59" s="10"/>
    </row>
    <row r="60" spans="1:8" x14ac:dyDescent="0.2">
      <c r="A60" s="9" t="s">
        <v>89</v>
      </c>
      <c r="B60" s="2">
        <v>3845</v>
      </c>
      <c r="H60" s="10">
        <f>B60/$B$6</f>
        <v>3.6927870121463398E-3</v>
      </c>
    </row>
    <row r="61" spans="1:8" x14ac:dyDescent="0.2">
      <c r="A61" s="14" t="s">
        <v>81</v>
      </c>
      <c r="B61" s="2">
        <v>3958.7812118986863</v>
      </c>
      <c r="C61" s="2">
        <f>B61-B60</f>
        <v>113.78121189868625</v>
      </c>
      <c r="D61" s="2">
        <v>9</v>
      </c>
      <c r="E61" s="2">
        <v>1</v>
      </c>
      <c r="F61" s="2">
        <f>D61-E61</f>
        <v>8</v>
      </c>
      <c r="G61" s="2">
        <f>C61-F61</f>
        <v>105.78121189868625</v>
      </c>
      <c r="H61" s="10">
        <f>B61/$B$7</f>
        <v>3.7815404127529545E-3</v>
      </c>
    </row>
    <row r="62" spans="1:8" x14ac:dyDescent="0.2">
      <c r="A62" s="14" t="s">
        <v>82</v>
      </c>
      <c r="B62" s="2">
        <v>4459.5898016841384</v>
      </c>
      <c r="C62" s="2">
        <f t="shared" ref="C62:C71" si="11">B62-B61</f>
        <v>500.80858978545211</v>
      </c>
      <c r="D62" s="2">
        <v>20</v>
      </c>
      <c r="E62" s="2">
        <v>1</v>
      </c>
      <c r="F62" s="2">
        <v>19</v>
      </c>
      <c r="G62" s="2">
        <f t="shared" ref="G62:G71" si="12">C62-F62</f>
        <v>481.80858978545211</v>
      </c>
      <c r="H62" s="10">
        <f>B62/$B$8</f>
        <v>4.1289516143131677E-3</v>
      </c>
    </row>
    <row r="63" spans="1:8" x14ac:dyDescent="0.2">
      <c r="A63" s="14" t="s">
        <v>83</v>
      </c>
      <c r="B63" s="2">
        <v>4895.977346874809</v>
      </c>
      <c r="C63" s="2">
        <f t="shared" si="11"/>
        <v>436.38754519067061</v>
      </c>
      <c r="D63" s="2">
        <v>40</v>
      </c>
      <c r="E63" s="2">
        <v>0</v>
      </c>
      <c r="F63" s="2">
        <v>40</v>
      </c>
      <c r="G63" s="2">
        <f t="shared" si="12"/>
        <v>396.38754519067061</v>
      </c>
      <c r="H63" s="10">
        <f>B63/$B$9</f>
        <v>4.4646599436943294E-3</v>
      </c>
    </row>
    <row r="64" spans="1:8" x14ac:dyDescent="0.2">
      <c r="A64" s="14" t="s">
        <v>84</v>
      </c>
      <c r="B64" s="2">
        <v>5321.3179066271432</v>
      </c>
      <c r="C64" s="2">
        <f t="shared" si="11"/>
        <v>425.34055975233423</v>
      </c>
      <c r="D64" s="2">
        <v>30</v>
      </c>
      <c r="E64" s="2">
        <v>3</v>
      </c>
      <c r="F64" s="2">
        <v>27</v>
      </c>
      <c r="G64" s="2">
        <f t="shared" si="12"/>
        <v>398.34055975233423</v>
      </c>
      <c r="H64" s="10">
        <f>B64/$B$10</f>
        <v>4.7892469394005596E-3</v>
      </c>
    </row>
    <row r="65" spans="1:8" x14ac:dyDescent="0.2">
      <c r="A65" s="14" t="s">
        <v>75</v>
      </c>
      <c r="B65" s="2">
        <v>5697.3671220224232</v>
      </c>
      <c r="C65" s="2">
        <f t="shared" si="11"/>
        <v>376.04921539528004</v>
      </c>
      <c r="D65" s="2">
        <v>26</v>
      </c>
      <c r="E65" s="2">
        <v>1</v>
      </c>
      <c r="F65" s="2">
        <v>25</v>
      </c>
      <c r="G65" s="2">
        <f t="shared" si="12"/>
        <v>351.04921539528004</v>
      </c>
      <c r="H65" s="10">
        <f>B65/$B$11</f>
        <v>5.1032562373792105E-3</v>
      </c>
    </row>
    <row r="66" spans="1:8" x14ac:dyDescent="0.2">
      <c r="A66" s="14" t="s">
        <v>76</v>
      </c>
      <c r="B66" s="2">
        <v>6060.0236776990741</v>
      </c>
      <c r="C66" s="2">
        <f t="shared" si="11"/>
        <v>362.6565556766509</v>
      </c>
      <c r="D66" s="2">
        <v>43</v>
      </c>
      <c r="E66" s="2">
        <v>2</v>
      </c>
      <c r="F66" s="2">
        <v>41</v>
      </c>
      <c r="G66" s="2">
        <f t="shared" si="12"/>
        <v>321.6565556766509</v>
      </c>
      <c r="H66" s="10">
        <f>B66/$B$12</f>
        <v>5.4071966094503101E-3</v>
      </c>
    </row>
    <row r="67" spans="1:8" x14ac:dyDescent="0.2">
      <c r="A67" s="14" t="s">
        <v>77</v>
      </c>
      <c r="B67" s="2">
        <v>6469.4686669628145</v>
      </c>
      <c r="C67" s="2">
        <f t="shared" si="11"/>
        <v>409.44498926374035</v>
      </c>
      <c r="D67" s="2">
        <v>51</v>
      </c>
      <c r="E67" s="2">
        <v>1</v>
      </c>
      <c r="F67" s="2">
        <v>50</v>
      </c>
      <c r="G67" s="2">
        <f t="shared" si="12"/>
        <v>359.44498926374035</v>
      </c>
      <c r="H67" s="10">
        <f>B67/$B$13</f>
        <v>5.7015447140601905E-3</v>
      </c>
    </row>
    <row r="68" spans="1:8" x14ac:dyDescent="0.2">
      <c r="A68" s="14" t="s">
        <v>78</v>
      </c>
      <c r="B68" s="2">
        <v>6879.5332985917621</v>
      </c>
      <c r="C68" s="2">
        <f t="shared" si="11"/>
        <v>410.06463162894761</v>
      </c>
      <c r="D68" s="2">
        <v>44</v>
      </c>
      <c r="E68" s="2">
        <v>0</v>
      </c>
      <c r="F68" s="2">
        <v>44</v>
      </c>
      <c r="G68" s="2">
        <f t="shared" si="12"/>
        <v>366.06463162894761</v>
      </c>
      <c r="H68" s="10">
        <f>B68/$B$14</f>
        <v>5.986747590642081E-3</v>
      </c>
    </row>
    <row r="69" spans="1:8" x14ac:dyDescent="0.2">
      <c r="A69" s="14" t="s">
        <v>79</v>
      </c>
      <c r="B69" s="2">
        <v>7301.4609311869044</v>
      </c>
      <c r="C69" s="2">
        <f t="shared" si="11"/>
        <v>421.92763259514231</v>
      </c>
      <c r="D69" s="2">
        <v>45</v>
      </c>
      <c r="E69" s="2">
        <v>3</v>
      </c>
      <c r="F69" s="2">
        <v>42</v>
      </c>
      <c r="G69" s="2">
        <f t="shared" si="12"/>
        <v>379.92763259514231</v>
      </c>
      <c r="H69" s="10">
        <f>B69/$B$15</f>
        <v>6.2632249250381133E-3</v>
      </c>
    </row>
    <row r="70" spans="1:8" x14ac:dyDescent="0.2">
      <c r="A70" s="14" t="s">
        <v>80</v>
      </c>
      <c r="B70" s="2">
        <v>7868.068458784589</v>
      </c>
      <c r="C70" s="2">
        <f t="shared" si="11"/>
        <v>566.60752759768457</v>
      </c>
      <c r="D70" s="2">
        <v>51</v>
      </c>
      <c r="E70" s="2">
        <v>7</v>
      </c>
      <c r="F70" s="2">
        <v>44</v>
      </c>
      <c r="G70" s="2">
        <f t="shared" si="12"/>
        <v>522.60752759768457</v>
      </c>
      <c r="H70" s="10">
        <f>B70/$B$16</f>
        <v>6.5313711101280102E-3</v>
      </c>
    </row>
    <row r="71" spans="1:8" x14ac:dyDescent="0.2">
      <c r="A71" s="15" t="s">
        <v>74</v>
      </c>
      <c r="B71" s="7">
        <v>8241</v>
      </c>
      <c r="C71" s="7">
        <f t="shared" si="11"/>
        <v>372.93154121541102</v>
      </c>
      <c r="D71" s="7">
        <v>27</v>
      </c>
      <c r="E71" s="7">
        <v>8</v>
      </c>
      <c r="F71" s="7">
        <f>D71-E71</f>
        <v>19</v>
      </c>
      <c r="G71" s="7">
        <f t="shared" si="12"/>
        <v>353.93154121541102</v>
      </c>
      <c r="H71" s="16">
        <f>B71/$B$17</f>
        <v>6.7356001108296775E-3</v>
      </c>
    </row>
    <row r="72" spans="1:8" x14ac:dyDescent="0.2">
      <c r="A72" s="12" t="s">
        <v>85</v>
      </c>
      <c r="H72" s="10"/>
    </row>
    <row r="73" spans="1:8" x14ac:dyDescent="0.2">
      <c r="A73" s="9" t="s">
        <v>90</v>
      </c>
      <c r="B73" s="2">
        <v>6540</v>
      </c>
      <c r="H73" s="10">
        <f>B73/$B$6</f>
        <v>6.2810993652632156E-3</v>
      </c>
    </row>
    <row r="74" spans="1:8" x14ac:dyDescent="0.2">
      <c r="A74" s="14" t="s">
        <v>81</v>
      </c>
      <c r="B74" s="2">
        <v>6581.8136568940499</v>
      </c>
      <c r="C74" s="2">
        <f>B74-B73</f>
        <v>41.813656894049927</v>
      </c>
      <c r="D74" s="2">
        <v>6</v>
      </c>
      <c r="E74" s="2">
        <v>2</v>
      </c>
      <c r="F74" s="2">
        <f>D74-E74</f>
        <v>4</v>
      </c>
      <c r="G74" s="2">
        <f>C74-F74</f>
        <v>37.813656894049927</v>
      </c>
      <c r="H74" s="10">
        <f>B74/$B$7</f>
        <v>6.2871356108151425E-3</v>
      </c>
    </row>
    <row r="75" spans="1:8" x14ac:dyDescent="0.2">
      <c r="A75" s="14" t="s">
        <v>82</v>
      </c>
      <c r="B75" s="2">
        <v>6816.116865867346</v>
      </c>
      <c r="C75" s="2">
        <f t="shared" ref="C75:C84" si="13">B75-B74</f>
        <v>234.30320897329602</v>
      </c>
      <c r="D75" s="2">
        <v>17</v>
      </c>
      <c r="E75" s="2">
        <v>1</v>
      </c>
      <c r="F75" s="2">
        <v>16</v>
      </c>
      <c r="G75" s="2">
        <f t="shared" ref="G75:G84" si="14">C75-F75</f>
        <v>218.30320897329602</v>
      </c>
      <c r="H75" s="10">
        <f>B75/$B$8</f>
        <v>6.3107635428805552E-3</v>
      </c>
    </row>
    <row r="76" spans="1:8" x14ac:dyDescent="0.2">
      <c r="A76" s="14" t="s">
        <v>83</v>
      </c>
      <c r="B76" s="2">
        <v>6945.4652107945549</v>
      </c>
      <c r="C76" s="2">
        <f t="shared" si="13"/>
        <v>129.34834492720893</v>
      </c>
      <c r="D76" s="2">
        <v>31</v>
      </c>
      <c r="E76" s="2">
        <v>3</v>
      </c>
      <c r="F76" s="2">
        <v>28</v>
      </c>
      <c r="G76" s="2">
        <f t="shared" si="14"/>
        <v>101.34834492720893</v>
      </c>
      <c r="H76" s="10">
        <f>B76/$B$9</f>
        <v>6.3335955458925152E-3</v>
      </c>
    </row>
    <row r="77" spans="1:8" x14ac:dyDescent="0.2">
      <c r="A77" s="14" t="s">
        <v>84</v>
      </c>
      <c r="B77" s="2">
        <v>7061.7671712127712</v>
      </c>
      <c r="C77" s="2">
        <f t="shared" si="13"/>
        <v>116.30196041821637</v>
      </c>
      <c r="D77" s="2">
        <v>29</v>
      </c>
      <c r="E77" s="2">
        <v>3</v>
      </c>
      <c r="F77" s="2">
        <v>26</v>
      </c>
      <c r="G77" s="2">
        <f t="shared" si="14"/>
        <v>90.301960418216368</v>
      </c>
      <c r="H77" s="10">
        <f>B77/$B$10</f>
        <v>6.3556711711153669E-3</v>
      </c>
    </row>
    <row r="78" spans="1:8" x14ac:dyDescent="0.2">
      <c r="A78" s="14" t="s">
        <v>75</v>
      </c>
      <c r="B78" s="2">
        <v>7119.4281669290285</v>
      </c>
      <c r="C78" s="2">
        <f t="shared" si="13"/>
        <v>57.660995716257275</v>
      </c>
      <c r="D78" s="2">
        <v>39</v>
      </c>
      <c r="E78" s="2">
        <v>3</v>
      </c>
      <c r="F78" s="2">
        <v>36</v>
      </c>
      <c r="G78" s="2">
        <f t="shared" si="14"/>
        <v>21.660995716257275</v>
      </c>
      <c r="H78" s="10">
        <f>B78/$B$11</f>
        <v>6.3770273920064242E-3</v>
      </c>
    </row>
    <row r="79" spans="1:8" x14ac:dyDescent="0.2">
      <c r="A79" s="14" t="s">
        <v>76</v>
      </c>
      <c r="B79" s="2">
        <v>7170.1121813959389</v>
      </c>
      <c r="C79" s="2">
        <f t="shared" si="13"/>
        <v>50.684014466910412</v>
      </c>
      <c r="D79" s="2">
        <v>66</v>
      </c>
      <c r="E79" s="2">
        <v>4</v>
      </c>
      <c r="F79" s="2">
        <v>62</v>
      </c>
      <c r="G79" s="2">
        <f t="shared" si="14"/>
        <v>-11.315985533089588</v>
      </c>
      <c r="H79" s="10">
        <f>B79/$B$12</f>
        <v>6.3976988108639067E-3</v>
      </c>
    </row>
    <row r="80" spans="1:8" x14ac:dyDescent="0.2">
      <c r="A80" s="14" t="s">
        <v>77</v>
      </c>
      <c r="B80" s="2">
        <v>7282.1010094216426</v>
      </c>
      <c r="C80" s="2">
        <f t="shared" si="13"/>
        <v>111.9888280257037</v>
      </c>
      <c r="D80" s="2">
        <v>36</v>
      </c>
      <c r="E80" s="2">
        <v>3</v>
      </c>
      <c r="F80" s="2">
        <v>33</v>
      </c>
      <c r="G80" s="2">
        <f t="shared" si="14"/>
        <v>78.988828025703697</v>
      </c>
      <c r="H80" s="10">
        <f>B80/$B$13</f>
        <v>6.4177178459096157E-3</v>
      </c>
    </row>
    <row r="81" spans="1:11" x14ac:dyDescent="0.2">
      <c r="A81" s="14" t="s">
        <v>78</v>
      </c>
      <c r="B81" s="2">
        <v>7397.0625347655396</v>
      </c>
      <c r="C81" s="2">
        <f t="shared" si="13"/>
        <v>114.96152534389694</v>
      </c>
      <c r="D81" s="2">
        <v>59</v>
      </c>
      <c r="E81" s="2">
        <v>1</v>
      </c>
      <c r="F81" s="2">
        <v>58</v>
      </c>
      <c r="G81" s="2">
        <f t="shared" si="14"/>
        <v>56.961525343896938</v>
      </c>
      <c r="H81" s="10">
        <f>B81/$B$14</f>
        <v>6.437114900933961E-3</v>
      </c>
    </row>
    <row r="82" spans="1:11" x14ac:dyDescent="0.2">
      <c r="A82" s="14" t="s">
        <v>79</v>
      </c>
      <c r="B82" s="2">
        <v>7526.0967645710489</v>
      </c>
      <c r="C82" s="2">
        <f t="shared" si="13"/>
        <v>129.03422980550931</v>
      </c>
      <c r="D82" s="2">
        <v>63</v>
      </c>
      <c r="E82" s="2">
        <v>2</v>
      </c>
      <c r="F82" s="2">
        <v>61</v>
      </c>
      <c r="G82" s="2">
        <f t="shared" si="14"/>
        <v>68.034229805509312</v>
      </c>
      <c r="H82" s="10">
        <f>B82/$B$15</f>
        <v>6.4559185193705524E-3</v>
      </c>
    </row>
    <row r="83" spans="1:11" x14ac:dyDescent="0.2">
      <c r="A83" s="14" t="s">
        <v>80</v>
      </c>
      <c r="B83" s="2">
        <v>7799.1432457638493</v>
      </c>
      <c r="C83" s="2">
        <f t="shared" si="13"/>
        <v>273.04648119280046</v>
      </c>
      <c r="D83" s="2">
        <v>56</v>
      </c>
      <c r="E83" s="2">
        <v>0</v>
      </c>
      <c r="F83" s="2">
        <v>56</v>
      </c>
      <c r="G83" s="2">
        <f t="shared" si="14"/>
        <v>217.04648119280046</v>
      </c>
      <c r="H83" s="10">
        <f>B83/$B$16</f>
        <v>6.4741555244424969E-3</v>
      </c>
    </row>
    <row r="84" spans="1:11" x14ac:dyDescent="0.2">
      <c r="A84" s="15" t="s">
        <v>74</v>
      </c>
      <c r="B84" s="7">
        <v>7941</v>
      </c>
      <c r="C84" s="7">
        <f t="shared" si="13"/>
        <v>141.85675423615066</v>
      </c>
      <c r="D84" s="7">
        <v>31</v>
      </c>
      <c r="E84" s="7">
        <v>5</v>
      </c>
      <c r="F84" s="7">
        <f>D84-E84</f>
        <v>26</v>
      </c>
      <c r="G84" s="7">
        <f t="shared" si="14"/>
        <v>115.85675423615066</v>
      </c>
      <c r="H84" s="16">
        <f>B84/$B$17</f>
        <v>6.4904017085424676E-3</v>
      </c>
    </row>
    <row r="85" spans="1:11" x14ac:dyDescent="0.2">
      <c r="A85" s="12" t="s">
        <v>94</v>
      </c>
      <c r="H85" s="10"/>
    </row>
    <row r="86" spans="1:11" x14ac:dyDescent="0.2">
      <c r="A86" s="13" t="s">
        <v>73</v>
      </c>
      <c r="B86" s="2">
        <v>723150</v>
      </c>
      <c r="H86" s="10">
        <f>B86/$B$6</f>
        <v>0.69452247798013678</v>
      </c>
      <c r="K86" s="38"/>
    </row>
    <row r="87" spans="1:11" x14ac:dyDescent="0.2">
      <c r="A87" s="14" t="s">
        <v>81</v>
      </c>
      <c r="B87" s="2">
        <v>723740.52952758013</v>
      </c>
      <c r="C87" s="2">
        <f>B87-B86</f>
        <v>590.52952758013271</v>
      </c>
      <c r="D87" s="2">
        <v>3090</v>
      </c>
      <c r="E87" s="2">
        <v>1496</v>
      </c>
      <c r="F87" s="2">
        <f>D87-E87</f>
        <v>1594</v>
      </c>
      <c r="G87" s="2">
        <f>C87-F87</f>
        <v>-1003.4704724198673</v>
      </c>
      <c r="H87" s="10">
        <f>B87/$B$7</f>
        <v>0.69133753907130779</v>
      </c>
    </row>
    <row r="88" spans="1:11" x14ac:dyDescent="0.2">
      <c r="A88" s="14" t="s">
        <v>82</v>
      </c>
      <c r="B88" s="2">
        <v>733233.19728455506</v>
      </c>
      <c r="C88" s="2">
        <f t="shared" ref="C88:C97" si="15">B88-B87</f>
        <v>9492.6677569749299</v>
      </c>
      <c r="D88" s="2">
        <v>11894</v>
      </c>
      <c r="E88" s="2">
        <v>6308</v>
      </c>
      <c r="F88" s="2">
        <v>5586</v>
      </c>
      <c r="G88" s="2">
        <f t="shared" ref="G88:G97" si="16">C88-F88</f>
        <v>3906.6677569749299</v>
      </c>
      <c r="H88" s="10">
        <f>B88/$B$8</f>
        <v>0.67887059757217061</v>
      </c>
    </row>
    <row r="89" spans="1:11" x14ac:dyDescent="0.2">
      <c r="A89" s="14" t="s">
        <v>83</v>
      </c>
      <c r="B89" s="2">
        <v>731243.4458284541</v>
      </c>
      <c r="C89" s="2">
        <f t="shared" si="15"/>
        <v>-1989.7514561009593</v>
      </c>
      <c r="D89" s="2">
        <v>11825</v>
      </c>
      <c r="E89" s="2">
        <v>6207</v>
      </c>
      <c r="F89" s="2">
        <v>5618</v>
      </c>
      <c r="G89" s="2">
        <f t="shared" si="16"/>
        <v>-7607.7514561009593</v>
      </c>
      <c r="H89" s="10">
        <f>B89/$B$9</f>
        <v>0.66682361669080537</v>
      </c>
    </row>
    <row r="90" spans="1:11" x14ac:dyDescent="0.2">
      <c r="A90" s="14" t="s">
        <v>84</v>
      </c>
      <c r="B90" s="2">
        <v>727963.78559411934</v>
      </c>
      <c r="C90" s="2">
        <f t="shared" si="15"/>
        <v>-3279.6602343347622</v>
      </c>
      <c r="D90" s="2">
        <v>11008</v>
      </c>
      <c r="E90" s="2">
        <v>6214</v>
      </c>
      <c r="F90" s="2">
        <v>4794</v>
      </c>
      <c r="G90" s="2">
        <f t="shared" si="16"/>
        <v>-8073.6602343347622</v>
      </c>
      <c r="H90" s="10">
        <f>B90/$B$10</f>
        <v>0.65517572776645006</v>
      </c>
    </row>
    <row r="91" spans="1:11" x14ac:dyDescent="0.2">
      <c r="A91" s="14" t="s">
        <v>75</v>
      </c>
      <c r="B91" s="2">
        <v>718869.83656863251</v>
      </c>
      <c r="C91" s="2">
        <f t="shared" si="15"/>
        <v>-9093.9490254868288</v>
      </c>
      <c r="D91" s="2">
        <v>10427</v>
      </c>
      <c r="E91" s="2">
        <v>6733</v>
      </c>
      <c r="F91" s="2">
        <v>3694</v>
      </c>
      <c r="G91" s="2">
        <f t="shared" si="16"/>
        <v>-12787.949025486829</v>
      </c>
      <c r="H91" s="10">
        <f>B91/$B$11</f>
        <v>0.64390742228146847</v>
      </c>
    </row>
    <row r="92" spans="1:11" x14ac:dyDescent="0.2">
      <c r="A92" s="14" t="s">
        <v>76</v>
      </c>
      <c r="B92" s="2">
        <v>709424.4852902937</v>
      </c>
      <c r="C92" s="2">
        <f t="shared" si="15"/>
        <v>-9445.3512783388142</v>
      </c>
      <c r="D92" s="2">
        <v>10186</v>
      </c>
      <c r="E92" s="2">
        <v>6611</v>
      </c>
      <c r="F92" s="2">
        <v>3575</v>
      </c>
      <c r="G92" s="2">
        <f t="shared" si="16"/>
        <v>-13020.351278338814</v>
      </c>
      <c r="H92" s="10">
        <f>B92/$B$12</f>
        <v>0.63300044282651957</v>
      </c>
    </row>
    <row r="93" spans="1:11" x14ac:dyDescent="0.2">
      <c r="A93" s="14" t="s">
        <v>77</v>
      </c>
      <c r="B93" s="2">
        <v>706271.9487863523</v>
      </c>
      <c r="C93" s="2">
        <f t="shared" si="15"/>
        <v>-3152.5365039414028</v>
      </c>
      <c r="D93" s="2">
        <v>9745</v>
      </c>
      <c r="E93" s="2">
        <v>6801</v>
      </c>
      <c r="F93" s="2">
        <v>2944</v>
      </c>
      <c r="G93" s="2">
        <f t="shared" si="16"/>
        <v>-6096.5365039414028</v>
      </c>
      <c r="H93" s="10">
        <f>B93/$B$13</f>
        <v>0.62243768438904512</v>
      </c>
    </row>
    <row r="94" spans="1:11" x14ac:dyDescent="0.2">
      <c r="A94" s="14" t="s">
        <v>78</v>
      </c>
      <c r="B94" s="2">
        <v>703499.11725833674</v>
      </c>
      <c r="C94" s="2">
        <f t="shared" si="15"/>
        <v>-2772.8315280155512</v>
      </c>
      <c r="D94" s="2">
        <v>9106</v>
      </c>
      <c r="E94" s="2">
        <v>6803</v>
      </c>
      <c r="F94" s="2">
        <v>2303</v>
      </c>
      <c r="G94" s="2">
        <f t="shared" si="16"/>
        <v>-5075.8315280155512</v>
      </c>
      <c r="H94" s="10">
        <f>B94/$B$14</f>
        <v>0.61220310484249063</v>
      </c>
    </row>
    <row r="95" spans="1:11" x14ac:dyDescent="0.2">
      <c r="A95" s="14" t="s">
        <v>79</v>
      </c>
      <c r="B95" s="2">
        <v>702120.06487414916</v>
      </c>
      <c r="C95" s="2">
        <f t="shared" si="15"/>
        <v>-1379.0523841875838</v>
      </c>
      <c r="D95" s="2">
        <v>9148</v>
      </c>
      <c r="E95" s="2">
        <v>6859</v>
      </c>
      <c r="F95" s="2">
        <v>2289</v>
      </c>
      <c r="G95" s="2">
        <f t="shared" si="16"/>
        <v>-3668.0523841875838</v>
      </c>
      <c r="H95" s="10">
        <f>B95/$B$15</f>
        <v>0.60228164365104631</v>
      </c>
    </row>
    <row r="96" spans="1:11" x14ac:dyDescent="0.2">
      <c r="A96" s="14" t="s">
        <v>80</v>
      </c>
      <c r="B96" s="2">
        <v>713951.58381916641</v>
      </c>
      <c r="C96" s="2">
        <f t="shared" si="15"/>
        <v>11831.518945017247</v>
      </c>
      <c r="D96" s="2">
        <v>9070</v>
      </c>
      <c r="E96" s="2">
        <v>6977</v>
      </c>
      <c r="F96" s="2">
        <v>2093</v>
      </c>
      <c r="G96" s="2">
        <f t="shared" si="16"/>
        <v>9738.5189450172475</v>
      </c>
      <c r="H96" s="10">
        <f>B96/$B$16</f>
        <v>0.5926591479234492</v>
      </c>
    </row>
    <row r="97" spans="1:11" x14ac:dyDescent="0.2">
      <c r="A97" s="15" t="s">
        <v>74</v>
      </c>
      <c r="B97" s="7">
        <v>716514</v>
      </c>
      <c r="C97" s="7">
        <f t="shared" si="15"/>
        <v>2562.4161808335921</v>
      </c>
      <c r="D97" s="7">
        <v>6967</v>
      </c>
      <c r="E97" s="7">
        <v>5265</v>
      </c>
      <c r="F97" s="7">
        <f>D97-E97</f>
        <v>1702</v>
      </c>
      <c r="G97" s="7">
        <f t="shared" si="16"/>
        <v>860.41618083359208</v>
      </c>
      <c r="H97" s="16">
        <f>B97/$B$17</f>
        <v>0.58562696005472825</v>
      </c>
      <c r="J97" s="38"/>
      <c r="K97" s="38"/>
    </row>
    <row r="98" spans="1:11" x14ac:dyDescent="0.2">
      <c r="A98" s="12" t="s">
        <v>95</v>
      </c>
      <c r="H98" s="10"/>
      <c r="J98" s="38"/>
    </row>
    <row r="99" spans="1:11" x14ac:dyDescent="0.2">
      <c r="A99" s="17" t="s">
        <v>96</v>
      </c>
      <c r="B99" s="2">
        <v>94323</v>
      </c>
      <c r="H99" s="10">
        <f>B99/$B$6</f>
        <v>9.0589011533596678E-2</v>
      </c>
    </row>
    <row r="100" spans="1:11" x14ac:dyDescent="0.2">
      <c r="A100" s="14" t="s">
        <v>81</v>
      </c>
      <c r="B100" s="2">
        <v>95300.937936915449</v>
      </c>
      <c r="C100" s="2">
        <f>B100-B99</f>
        <v>977.93793691544852</v>
      </c>
      <c r="D100" s="2">
        <v>604</v>
      </c>
      <c r="E100" s="2">
        <v>153</v>
      </c>
      <c r="F100" s="2">
        <f>D100-E100</f>
        <v>451</v>
      </c>
      <c r="G100" s="2">
        <f>C100-F100</f>
        <v>526.93793691544852</v>
      </c>
      <c r="H100" s="10">
        <f>B100/$B$7</f>
        <v>9.1034166550684831E-2</v>
      </c>
    </row>
    <row r="101" spans="1:11" x14ac:dyDescent="0.2">
      <c r="A101" s="14" t="s">
        <v>82</v>
      </c>
      <c r="B101" s="2">
        <v>100206.02475760096</v>
      </c>
      <c r="C101" s="2">
        <f t="shared" ref="C101:C110" si="17">B101-B100</f>
        <v>4905.0868206855084</v>
      </c>
      <c r="D101" s="2">
        <v>2327</v>
      </c>
      <c r="E101" s="2">
        <v>652</v>
      </c>
      <c r="F101" s="2">
        <v>1675</v>
      </c>
      <c r="G101" s="2">
        <f t="shared" ref="G101:G110" si="18">C101-F101</f>
        <v>3230.0868206855084</v>
      </c>
      <c r="H101" s="10">
        <f>B101/$B$8</f>
        <v>9.2776655720791398E-2</v>
      </c>
    </row>
    <row r="102" spans="1:11" x14ac:dyDescent="0.2">
      <c r="A102" s="14" t="s">
        <v>83</v>
      </c>
      <c r="B102" s="2">
        <v>103585.98796132038</v>
      </c>
      <c r="C102" s="2">
        <f t="shared" si="17"/>
        <v>3379.9632037194242</v>
      </c>
      <c r="D102" s="2">
        <v>2427</v>
      </c>
      <c r="E102" s="2">
        <v>651</v>
      </c>
      <c r="F102" s="2">
        <v>1776</v>
      </c>
      <c r="G102" s="2">
        <f t="shared" si="18"/>
        <v>1603.9632037194242</v>
      </c>
      <c r="H102" s="10">
        <f>B102/$B$9</f>
        <v>9.4460447508834394E-2</v>
      </c>
    </row>
    <row r="103" spans="1:11" x14ac:dyDescent="0.2">
      <c r="A103" s="14" t="s">
        <v>84</v>
      </c>
      <c r="B103" s="2">
        <v>106763.59819843016</v>
      </c>
      <c r="C103" s="2">
        <f t="shared" si="17"/>
        <v>3177.6102371097804</v>
      </c>
      <c r="D103" s="2">
        <v>2451</v>
      </c>
      <c r="E103" s="2">
        <v>633</v>
      </c>
      <c r="F103" s="2">
        <v>1818</v>
      </c>
      <c r="G103" s="2">
        <f t="shared" si="18"/>
        <v>1359.6102371097804</v>
      </c>
      <c r="H103" s="10">
        <f>B103/$B$10</f>
        <v>9.6088458702012658E-2</v>
      </c>
    </row>
    <row r="104" spans="1:11" x14ac:dyDescent="0.2">
      <c r="A104" s="14" t="s">
        <v>75</v>
      </c>
      <c r="B104" s="2">
        <v>109033.19554377369</v>
      </c>
      <c r="C104" s="2">
        <f t="shared" si="17"/>
        <v>2269.597345343529</v>
      </c>
      <c r="D104" s="2">
        <v>2328</v>
      </c>
      <c r="E104" s="2">
        <v>664</v>
      </c>
      <c r="F104" s="2">
        <v>1664</v>
      </c>
      <c r="G104" s="2">
        <f t="shared" si="18"/>
        <v>605.59734534352901</v>
      </c>
      <c r="H104" s="10">
        <f>B104/$B$11</f>
        <v>9.7663415981983179E-2</v>
      </c>
    </row>
    <row r="105" spans="1:11" x14ac:dyDescent="0.2">
      <c r="A105" s="14" t="s">
        <v>76</v>
      </c>
      <c r="B105" s="2">
        <v>111163.1204138332</v>
      </c>
      <c r="C105" s="2">
        <f t="shared" si="17"/>
        <v>2129.9248700595053</v>
      </c>
      <c r="D105" s="2">
        <v>2348</v>
      </c>
      <c r="E105" s="2">
        <v>744</v>
      </c>
      <c r="F105" s="2">
        <v>1604</v>
      </c>
      <c r="G105" s="2">
        <f t="shared" si="18"/>
        <v>525.92487005950534</v>
      </c>
      <c r="H105" s="10">
        <f>B105/$B$12</f>
        <v>9.9187871164526431E-2</v>
      </c>
    </row>
    <row r="106" spans="1:11" x14ac:dyDescent="0.2">
      <c r="A106" s="14" t="s">
        <v>77</v>
      </c>
      <c r="B106" s="2">
        <v>114222.37612154469</v>
      </c>
      <c r="C106" s="2">
        <f t="shared" si="17"/>
        <v>3059.2557077114907</v>
      </c>
      <c r="D106" s="2">
        <v>2181</v>
      </c>
      <c r="E106" s="2">
        <v>776</v>
      </c>
      <c r="F106" s="2">
        <v>1405</v>
      </c>
      <c r="G106" s="2">
        <f t="shared" si="18"/>
        <v>1654.2557077114907</v>
      </c>
      <c r="H106" s="10">
        <f>B106/$B$13</f>
        <v>0.10066421499633353</v>
      </c>
    </row>
    <row r="107" spans="1:11" x14ac:dyDescent="0.2">
      <c r="A107" s="14" t="s">
        <v>78</v>
      </c>
      <c r="B107" s="2">
        <v>117319.76445161288</v>
      </c>
      <c r="C107" s="2">
        <f t="shared" si="17"/>
        <v>3097.3883300681919</v>
      </c>
      <c r="D107" s="2">
        <v>2140</v>
      </c>
      <c r="E107" s="2">
        <v>704</v>
      </c>
      <c r="F107" s="2">
        <v>1436</v>
      </c>
      <c r="G107" s="2">
        <f t="shared" si="18"/>
        <v>1661.3883300681919</v>
      </c>
      <c r="H107" s="10">
        <f>B107/$B$14</f>
        <v>0.10209468966581838</v>
      </c>
    </row>
    <row r="108" spans="1:11" x14ac:dyDescent="0.2">
      <c r="A108" s="14" t="s">
        <v>79</v>
      </c>
      <c r="B108" s="2">
        <v>120635.20142691716</v>
      </c>
      <c r="C108" s="2">
        <f t="shared" si="17"/>
        <v>3315.4369753042847</v>
      </c>
      <c r="D108" s="2">
        <v>2152</v>
      </c>
      <c r="E108" s="2">
        <v>729</v>
      </c>
      <c r="F108" s="2">
        <v>1423</v>
      </c>
      <c r="G108" s="2">
        <f t="shared" si="18"/>
        <v>1892.4369753042847</v>
      </c>
      <c r="H108" s="10">
        <f>B108/$B$15</f>
        <v>0.10348140016565677</v>
      </c>
    </row>
    <row r="109" spans="1:11" x14ac:dyDescent="0.2">
      <c r="A109" s="14" t="s">
        <v>80</v>
      </c>
      <c r="B109" s="2">
        <v>126279.87057390498</v>
      </c>
      <c r="C109" s="2">
        <f t="shared" si="17"/>
        <v>5644.6691469878133</v>
      </c>
      <c r="D109" s="2">
        <v>2144</v>
      </c>
      <c r="E109" s="2">
        <v>817</v>
      </c>
      <c r="F109" s="2">
        <v>1327</v>
      </c>
      <c r="G109" s="2">
        <f t="shared" si="18"/>
        <v>4317.6691469878133</v>
      </c>
      <c r="H109" s="10">
        <f>B109/$B$16</f>
        <v>0.10482632462815586</v>
      </c>
    </row>
    <row r="110" spans="1:11" x14ac:dyDescent="0.2">
      <c r="A110" s="15" t="s">
        <v>74</v>
      </c>
      <c r="B110" s="7">
        <v>129455</v>
      </c>
      <c r="C110" s="7">
        <f t="shared" si="17"/>
        <v>3175.1294260950235</v>
      </c>
      <c r="D110" s="7">
        <v>1549</v>
      </c>
      <c r="E110" s="7">
        <v>581</v>
      </c>
      <c r="F110" s="7">
        <f>D110-E110</f>
        <v>968</v>
      </c>
      <c r="G110" s="7">
        <f t="shared" si="18"/>
        <v>2207.1294260950235</v>
      </c>
      <c r="H110" s="16">
        <f>B110/$B$17</f>
        <v>0.10580719722696953</v>
      </c>
      <c r="I110" s="38"/>
      <c r="K110" s="38"/>
    </row>
    <row r="111" spans="1:11" x14ac:dyDescent="0.2">
      <c r="A111" s="23"/>
      <c r="B111" s="24"/>
      <c r="C111" s="24"/>
      <c r="D111" s="24"/>
      <c r="E111" s="24"/>
      <c r="F111" s="24"/>
      <c r="G111" s="24"/>
      <c r="H111" s="22"/>
    </row>
    <row r="112" spans="1:11" x14ac:dyDescent="0.2">
      <c r="A112" s="1"/>
    </row>
    <row r="113" spans="1:11" x14ac:dyDescent="0.2">
      <c r="A113" s="12" t="s">
        <v>98</v>
      </c>
      <c r="H113" s="10"/>
    </row>
    <row r="114" spans="1:11" x14ac:dyDescent="0.2">
      <c r="A114" s="9" t="s">
        <v>97</v>
      </c>
      <c r="B114" s="2">
        <v>9873</v>
      </c>
      <c r="H114" s="10">
        <f>B114/$B$6</f>
        <v>9.4821550509546979E-3</v>
      </c>
    </row>
    <row r="115" spans="1:11" x14ac:dyDescent="0.2">
      <c r="A115" s="14" t="s">
        <v>81</v>
      </c>
      <c r="B115" s="2">
        <v>10209.565073868753</v>
      </c>
      <c r="C115" s="2">
        <f>B115-B114</f>
        <v>336.56507386875273</v>
      </c>
      <c r="D115" s="2">
        <v>44</v>
      </c>
      <c r="E115" s="2">
        <v>2</v>
      </c>
      <c r="F115" s="2">
        <f>D115-E115</f>
        <v>42</v>
      </c>
      <c r="G115" s="2">
        <f>C115-F115</f>
        <v>294.56507386875273</v>
      </c>
      <c r="H115" s="10">
        <f>B115/$B$7</f>
        <v>9.7524669480152752E-3</v>
      </c>
    </row>
    <row r="116" spans="1:11" x14ac:dyDescent="0.2">
      <c r="A116" s="14" t="s">
        <v>82</v>
      </c>
      <c r="B116" s="2">
        <v>11676.248321002948</v>
      </c>
      <c r="C116" s="2">
        <f t="shared" ref="C116:C125" si="19">B116-B115</f>
        <v>1466.683247134195</v>
      </c>
      <c r="D116" s="2">
        <v>165</v>
      </c>
      <c r="E116" s="2">
        <v>27</v>
      </c>
      <c r="F116" s="2">
        <v>138</v>
      </c>
      <c r="G116" s="2">
        <f t="shared" ref="G116:G125" si="20">C116-F116</f>
        <v>1328.683247134195</v>
      </c>
      <c r="H116" s="10">
        <f>B116/$B$8</f>
        <v>1.0810560275279142E-2</v>
      </c>
    </row>
    <row r="117" spans="1:11" x14ac:dyDescent="0.2">
      <c r="A117" s="14" t="s">
        <v>83</v>
      </c>
      <c r="B117" s="2">
        <v>12976.162404583987</v>
      </c>
      <c r="C117" s="2">
        <f t="shared" si="19"/>
        <v>1299.9140835810394</v>
      </c>
      <c r="D117" s="2">
        <v>151</v>
      </c>
      <c r="E117" s="2">
        <v>28</v>
      </c>
      <c r="F117" s="2">
        <v>123</v>
      </c>
      <c r="G117" s="2">
        <f t="shared" si="20"/>
        <v>1176.9140835810394</v>
      </c>
      <c r="H117" s="10">
        <f>B117/$B$9</f>
        <v>1.1833010736375004E-2</v>
      </c>
    </row>
    <row r="118" spans="1:11" x14ac:dyDescent="0.2">
      <c r="A118" s="14" t="s">
        <v>84</v>
      </c>
      <c r="B118" s="2">
        <v>14246.029622814418</v>
      </c>
      <c r="C118" s="2">
        <f t="shared" si="19"/>
        <v>1269.8672182304308</v>
      </c>
      <c r="D118" s="2">
        <v>149</v>
      </c>
      <c r="E118" s="2">
        <v>30</v>
      </c>
      <c r="F118" s="2">
        <v>119</v>
      </c>
      <c r="G118" s="2">
        <f t="shared" si="20"/>
        <v>1150.8672182304308</v>
      </c>
      <c r="H118" s="10">
        <f>B118/$B$10</f>
        <v>1.2821589494719558E-2</v>
      </c>
    </row>
    <row r="119" spans="1:11" x14ac:dyDescent="0.2">
      <c r="A119" s="14" t="s">
        <v>75</v>
      </c>
      <c r="B119" s="2">
        <v>15381.953923803589</v>
      </c>
      <c r="C119" s="2">
        <f t="shared" si="19"/>
        <v>1135.9243009891707</v>
      </c>
      <c r="D119" s="2">
        <v>158</v>
      </c>
      <c r="E119" s="2">
        <v>36</v>
      </c>
      <c r="F119" s="2">
        <v>122</v>
      </c>
      <c r="G119" s="2">
        <f t="shared" si="20"/>
        <v>1013.9243009891707</v>
      </c>
      <c r="H119" s="10">
        <f>B119/$B$11</f>
        <v>1.3777952275763727E-2</v>
      </c>
    </row>
    <row r="120" spans="1:11" x14ac:dyDescent="0.2">
      <c r="A120" s="14" t="s">
        <v>76</v>
      </c>
      <c r="B120" s="2">
        <v>16478.864229946597</v>
      </c>
      <c r="C120" s="2">
        <f t="shared" si="19"/>
        <v>1096.9103061430087</v>
      </c>
      <c r="D120" s="2">
        <v>150</v>
      </c>
      <c r="E120" s="2">
        <v>45</v>
      </c>
      <c r="F120" s="2">
        <v>105</v>
      </c>
      <c r="G120" s="2">
        <f t="shared" si="20"/>
        <v>991.91030614300871</v>
      </c>
      <c r="H120" s="10">
        <f>B120/$B$12</f>
        <v>1.4703648620988762E-2</v>
      </c>
    </row>
    <row r="121" spans="1:11" x14ac:dyDescent="0.2">
      <c r="A121" s="14" t="s">
        <v>77</v>
      </c>
      <c r="B121" s="2">
        <v>17701.265010844258</v>
      </c>
      <c r="C121" s="2">
        <f t="shared" si="19"/>
        <v>1222.4007808976603</v>
      </c>
      <c r="D121" s="2">
        <v>156</v>
      </c>
      <c r="E121" s="2">
        <v>42</v>
      </c>
      <c r="F121" s="2">
        <v>114</v>
      </c>
      <c r="G121" s="2">
        <f t="shared" si="20"/>
        <v>1108.4007808976603</v>
      </c>
      <c r="H121" s="10">
        <f>B121/$B$13</f>
        <v>1.5600130265742237E-2</v>
      </c>
    </row>
    <row r="122" spans="1:11" x14ac:dyDescent="0.2">
      <c r="A122" s="14" t="s">
        <v>78</v>
      </c>
      <c r="B122" s="2">
        <v>18924.695320242103</v>
      </c>
      <c r="C122" s="2">
        <f t="shared" si="19"/>
        <v>1223.4303093978451</v>
      </c>
      <c r="D122" s="2">
        <v>129</v>
      </c>
      <c r="E122" s="2">
        <v>32</v>
      </c>
      <c r="F122" s="2">
        <v>97</v>
      </c>
      <c r="G122" s="2">
        <f t="shared" si="20"/>
        <v>1126.4303093978451</v>
      </c>
      <c r="H122" s="10">
        <f>B122/$B$14</f>
        <v>1.6468758736190258E-2</v>
      </c>
    </row>
    <row r="123" spans="1:11" x14ac:dyDescent="0.2">
      <c r="A123" s="14" t="s">
        <v>79</v>
      </c>
      <c r="B123" s="2">
        <v>20180.373663083035</v>
      </c>
      <c r="C123" s="2">
        <f t="shared" si="19"/>
        <v>1255.6783428409326</v>
      </c>
      <c r="D123" s="2">
        <v>144</v>
      </c>
      <c r="E123" s="2">
        <v>30</v>
      </c>
      <c r="F123" s="2">
        <v>114</v>
      </c>
      <c r="G123" s="2">
        <f t="shared" si="20"/>
        <v>1141.6783428409326</v>
      </c>
      <c r="H123" s="10">
        <f>B123/$B$15</f>
        <v>1.7310812249002622E-2</v>
      </c>
    </row>
    <row r="124" spans="1:11" x14ac:dyDescent="0.2">
      <c r="A124" s="14" t="s">
        <v>80</v>
      </c>
      <c r="B124" s="2">
        <v>21837.428242447626</v>
      </c>
      <c r="C124" s="2">
        <f t="shared" si="19"/>
        <v>1657.0545793645906</v>
      </c>
      <c r="D124" s="2">
        <v>135</v>
      </c>
      <c r="E124" s="2">
        <v>40</v>
      </c>
      <c r="F124" s="2">
        <v>95</v>
      </c>
      <c r="G124" s="2">
        <f t="shared" si="20"/>
        <v>1562.0545793645906</v>
      </c>
      <c r="H124" s="10">
        <f>B124/$B$16</f>
        <v>1.8127491987308952E-2</v>
      </c>
    </row>
    <row r="125" spans="1:11" x14ac:dyDescent="0.2">
      <c r="A125" s="15" t="s">
        <v>74</v>
      </c>
      <c r="B125" s="7">
        <v>22907</v>
      </c>
      <c r="C125" s="7">
        <f t="shared" si="19"/>
        <v>1069.571757552374</v>
      </c>
      <c r="D125" s="7">
        <v>100</v>
      </c>
      <c r="E125" s="7">
        <v>38</v>
      </c>
      <c r="F125" s="7">
        <f>D125-E125</f>
        <v>62</v>
      </c>
      <c r="G125" s="7">
        <f t="shared" si="20"/>
        <v>1007.571757552374</v>
      </c>
      <c r="H125" s="16">
        <f>B125/$B$17</f>
        <v>1.8722532670643784E-2</v>
      </c>
      <c r="J125" s="38"/>
      <c r="K125" s="38"/>
    </row>
    <row r="126" spans="1:11" x14ac:dyDescent="0.2">
      <c r="A126" s="12" t="s">
        <v>99</v>
      </c>
      <c r="H126" s="10"/>
    </row>
    <row r="127" spans="1:11" x14ac:dyDescent="0.2">
      <c r="A127" s="9" t="s">
        <v>100</v>
      </c>
      <c r="B127" s="2">
        <v>92328</v>
      </c>
      <c r="H127" s="10">
        <f>B127/$B$6</f>
        <v>8.8672988103367309E-2</v>
      </c>
      <c r="I127" s="38"/>
    </row>
    <row r="128" spans="1:11" x14ac:dyDescent="0.2">
      <c r="A128" s="14" t="s">
        <v>81</v>
      </c>
      <c r="B128" s="2">
        <v>94091.152414485245</v>
      </c>
      <c r="C128" s="2">
        <f>B128-B127</f>
        <v>1763.1524144852447</v>
      </c>
      <c r="D128" s="2">
        <f>491+35</f>
        <v>526</v>
      </c>
      <c r="E128" s="2">
        <v>82</v>
      </c>
      <c r="F128" s="2">
        <f>D128-E128</f>
        <v>444</v>
      </c>
      <c r="G128" s="2">
        <f>C128-F128</f>
        <v>1319.1524144852447</v>
      </c>
      <c r="H128" s="10">
        <f>B128/$B$7</f>
        <v>8.9878545009872496E-2</v>
      </c>
    </row>
    <row r="129" spans="1:12" x14ac:dyDescent="0.2">
      <c r="A129" s="14" t="s">
        <v>82</v>
      </c>
      <c r="B129" s="2">
        <v>102172.68676770154</v>
      </c>
      <c r="C129" s="2">
        <f t="shared" ref="C129:C138" si="21">B129-B128</f>
        <v>8081.5343532162951</v>
      </c>
      <c r="D129" s="2">
        <v>2203</v>
      </c>
      <c r="E129" s="2">
        <v>382</v>
      </c>
      <c r="F129" s="2">
        <v>1821</v>
      </c>
      <c r="G129" s="2">
        <f t="shared" ref="G129:G138" si="22">C129-F129</f>
        <v>6260.5343532162951</v>
      </c>
      <c r="H129" s="10">
        <f>B129/$B$8</f>
        <v>9.4597507557511146E-2</v>
      </c>
    </row>
    <row r="130" spans="1:12" x14ac:dyDescent="0.2">
      <c r="A130" s="14" t="s">
        <v>83</v>
      </c>
      <c r="B130" s="2">
        <v>108736.81674544248</v>
      </c>
      <c r="C130" s="2">
        <f t="shared" si="21"/>
        <v>6564.129977740944</v>
      </c>
      <c r="D130" s="2">
        <v>2309</v>
      </c>
      <c r="E130" s="2">
        <v>409</v>
      </c>
      <c r="F130" s="2">
        <v>1900</v>
      </c>
      <c r="G130" s="2">
        <f t="shared" si="22"/>
        <v>4664.129977740944</v>
      </c>
      <c r="H130" s="10">
        <f>B130/$B$9</f>
        <v>9.9157507425579508E-2</v>
      </c>
    </row>
    <row r="131" spans="1:12" x14ac:dyDescent="0.2">
      <c r="A131" s="14" t="s">
        <v>84</v>
      </c>
      <c r="B131" s="2">
        <v>115072.36498365604</v>
      </c>
      <c r="C131" s="2">
        <f t="shared" si="21"/>
        <v>6335.5482382135524</v>
      </c>
      <c r="D131" s="2">
        <v>2392</v>
      </c>
      <c r="E131" s="2">
        <v>391</v>
      </c>
      <c r="F131" s="2">
        <v>2001</v>
      </c>
      <c r="G131" s="2">
        <f t="shared" si="22"/>
        <v>4334.5482382135524</v>
      </c>
      <c r="H131" s="10">
        <f>B131/$B$10</f>
        <v>0.10356644377912642</v>
      </c>
    </row>
    <row r="132" spans="1:12" x14ac:dyDescent="0.2">
      <c r="A132" s="14" t="s">
        <v>75</v>
      </c>
      <c r="B132" s="2">
        <v>120385.25190501122</v>
      </c>
      <c r="C132" s="2">
        <f t="shared" si="21"/>
        <v>5312.8869213551807</v>
      </c>
      <c r="D132" s="2">
        <v>2448</v>
      </c>
      <c r="E132" s="2">
        <v>427</v>
      </c>
      <c r="F132" s="2">
        <v>2021</v>
      </c>
      <c r="G132" s="2">
        <f t="shared" si="22"/>
        <v>3291.8869213551807</v>
      </c>
      <c r="H132" s="10">
        <f>B132/$B$11</f>
        <v>0.10783170094445917</v>
      </c>
    </row>
    <row r="133" spans="1:12" x14ac:dyDescent="0.2">
      <c r="A133" s="14" t="s">
        <v>76</v>
      </c>
      <c r="B133" s="2">
        <v>125477.47926152847</v>
      </c>
      <c r="C133" s="2">
        <f t="shared" si="21"/>
        <v>5092.2273565172509</v>
      </c>
      <c r="D133" s="2">
        <v>2513</v>
      </c>
      <c r="E133" s="2">
        <v>523</v>
      </c>
      <c r="F133" s="2">
        <v>1990</v>
      </c>
      <c r="G133" s="2">
        <f t="shared" si="22"/>
        <v>3102.2273565172509</v>
      </c>
      <c r="H133" s="10">
        <f>B133/$B$12</f>
        <v>0.11196018968079682</v>
      </c>
    </row>
    <row r="134" spans="1:12" x14ac:dyDescent="0.2">
      <c r="A134" s="14" t="s">
        <v>77</v>
      </c>
      <c r="B134" s="2">
        <v>131576.4714834865</v>
      </c>
      <c r="C134" s="2">
        <f t="shared" si="21"/>
        <v>6098.992221958033</v>
      </c>
      <c r="D134" s="2">
        <v>2590</v>
      </c>
      <c r="E134" s="2">
        <v>490</v>
      </c>
      <c r="F134" s="2">
        <v>2100</v>
      </c>
      <c r="G134" s="2">
        <f t="shared" si="22"/>
        <v>3998.992221958033</v>
      </c>
      <c r="H134" s="10">
        <f>B134/$B$13</f>
        <v>0.11595838454436028</v>
      </c>
      <c r="I134" s="38"/>
    </row>
    <row r="135" spans="1:12" x14ac:dyDescent="0.2">
      <c r="A135" s="14" t="s">
        <v>78</v>
      </c>
      <c r="B135" s="2">
        <v>137702.59778695894</v>
      </c>
      <c r="C135" s="2">
        <f t="shared" si="21"/>
        <v>6126.1263034724398</v>
      </c>
      <c r="D135" s="2">
        <v>2538</v>
      </c>
      <c r="E135" s="2">
        <v>570</v>
      </c>
      <c r="F135" s="2">
        <v>1968</v>
      </c>
      <c r="G135" s="2">
        <f t="shared" si="22"/>
        <v>4158.1263034724398</v>
      </c>
      <c r="H135" s="10">
        <f>B135/$B$14</f>
        <v>0.11983235776981913</v>
      </c>
    </row>
    <row r="136" spans="1:12" x14ac:dyDescent="0.2">
      <c r="A136" s="14" t="s">
        <v>79</v>
      </c>
      <c r="B136" s="2">
        <v>144074.59054925048</v>
      </c>
      <c r="C136" s="2">
        <f t="shared" si="21"/>
        <v>6371.992762291542</v>
      </c>
      <c r="D136" s="2">
        <v>2491</v>
      </c>
      <c r="E136" s="2">
        <v>579</v>
      </c>
      <c r="F136" s="2">
        <v>1912</v>
      </c>
      <c r="G136" s="2">
        <f t="shared" si="22"/>
        <v>4459.992762291542</v>
      </c>
      <c r="H136" s="10">
        <f>B136/$B$15</f>
        <v>0.12358781004201569</v>
      </c>
    </row>
    <row r="137" spans="1:12" x14ac:dyDescent="0.2">
      <c r="A137" s="14" t="s">
        <v>80</v>
      </c>
      <c r="B137" s="2">
        <v>153268.75598187131</v>
      </c>
      <c r="C137" s="2">
        <f t="shared" si="21"/>
        <v>9194.1654326208227</v>
      </c>
      <c r="D137" s="2">
        <v>2469</v>
      </c>
      <c r="E137" s="2">
        <v>573</v>
      </c>
      <c r="F137" s="2">
        <v>1896</v>
      </c>
      <c r="G137" s="2">
        <f t="shared" si="22"/>
        <v>7298.1654326208227</v>
      </c>
      <c r="H137" s="10">
        <f>B137/$B$16</f>
        <v>0.1272300984859365</v>
      </c>
    </row>
    <row r="138" spans="1:12" ht="12" thickBot="1" x14ac:dyDescent="0.25">
      <c r="A138" s="11" t="s">
        <v>74</v>
      </c>
      <c r="B138" s="5">
        <v>158916</v>
      </c>
      <c r="C138" s="5">
        <f t="shared" si="21"/>
        <v>5647.2440181286947</v>
      </c>
      <c r="D138" s="5">
        <v>1854</v>
      </c>
      <c r="E138" s="5">
        <v>435</v>
      </c>
      <c r="F138" s="5">
        <f>D138-E138</f>
        <v>1419</v>
      </c>
      <c r="G138" s="5">
        <f t="shared" si="22"/>
        <v>4228.2440181286947</v>
      </c>
      <c r="H138" s="8">
        <f>B138/$B$17</f>
        <v>0.12988649765958124</v>
      </c>
      <c r="I138" s="39"/>
      <c r="J138" s="38"/>
      <c r="L138" s="38"/>
    </row>
  </sheetData>
  <mergeCells count="1">
    <mergeCell ref="A1:H2"/>
  </mergeCells>
  <phoneticPr fontId="0" type="noConversion"/>
  <pageMargins left="0.75" right="0.75" top="1" bottom="1" header="0.5" footer="0.5"/>
  <pageSetup orientation="portrait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8"/>
  <sheetViews>
    <sheetView workbookViewId="0">
      <selection activeCell="L1" sqref="L1:L65536"/>
    </sheetView>
  </sheetViews>
  <sheetFormatPr defaultRowHeight="11.25" x14ac:dyDescent="0.2"/>
  <cols>
    <col min="1" max="1" width="25.7109375" style="2" customWidth="1"/>
    <col min="2" max="3" width="9.7109375" style="2" customWidth="1"/>
    <col min="4" max="5" width="8.42578125" style="2" customWidth="1"/>
    <col min="6" max="7" width="9.7109375" style="2" customWidth="1"/>
    <col min="8" max="8" width="7.7109375" style="6" customWidth="1"/>
    <col min="9" max="16384" width="9.140625" style="2"/>
  </cols>
  <sheetData>
    <row r="1" spans="1:8" ht="12.75" customHeight="1" x14ac:dyDescent="0.2">
      <c r="A1" s="40" t="s">
        <v>87</v>
      </c>
      <c r="B1" s="41"/>
      <c r="C1" s="41"/>
      <c r="D1" s="41"/>
      <c r="E1" s="41"/>
      <c r="F1" s="41"/>
      <c r="G1" s="41"/>
      <c r="H1" s="42"/>
    </row>
    <row r="2" spans="1:8" ht="12.75" customHeight="1" thickBot="1" x14ac:dyDescent="0.25">
      <c r="A2" s="43"/>
      <c r="B2" s="44"/>
      <c r="C2" s="44"/>
      <c r="D2" s="44"/>
      <c r="E2" s="44"/>
      <c r="F2" s="44"/>
      <c r="G2" s="44"/>
      <c r="H2" s="45"/>
    </row>
    <row r="3" spans="1:8" x14ac:dyDescent="0.2">
      <c r="A3" s="9" t="s">
        <v>39</v>
      </c>
      <c r="C3" s="1" t="s">
        <v>62</v>
      </c>
      <c r="D3" s="3"/>
      <c r="E3" s="3"/>
      <c r="F3" s="1" t="s">
        <v>66</v>
      </c>
      <c r="G3" s="3" t="s">
        <v>68</v>
      </c>
      <c r="H3" s="19" t="s">
        <v>71</v>
      </c>
    </row>
    <row r="4" spans="1:8" ht="12" thickBot="1" x14ac:dyDescent="0.25">
      <c r="A4" s="18" t="s">
        <v>88</v>
      </c>
      <c r="B4" s="5" t="s">
        <v>64</v>
      </c>
      <c r="C4" s="4" t="s">
        <v>63</v>
      </c>
      <c r="D4" s="4" t="s">
        <v>65</v>
      </c>
      <c r="E4" s="4" t="s">
        <v>70</v>
      </c>
      <c r="F4" s="4" t="s">
        <v>67</v>
      </c>
      <c r="G4" s="5" t="s">
        <v>69</v>
      </c>
      <c r="H4" s="20" t="s">
        <v>72</v>
      </c>
    </row>
    <row r="5" spans="1:8" x14ac:dyDescent="0.2">
      <c r="A5" s="12" t="s">
        <v>2</v>
      </c>
      <c r="H5" s="10"/>
    </row>
    <row r="6" spans="1:8" x14ac:dyDescent="0.2">
      <c r="A6" s="13" t="s">
        <v>73</v>
      </c>
      <c r="B6" s="2">
        <f t="shared" ref="B6:B17" si="0">B32+B45+B60+B73+B86+B99+B114+B127</f>
        <v>36697</v>
      </c>
      <c r="H6" s="10"/>
    </row>
    <row r="7" spans="1:8" x14ac:dyDescent="0.2">
      <c r="A7" s="14" t="s">
        <v>81</v>
      </c>
      <c r="B7" s="2">
        <f t="shared" si="0"/>
        <v>36910.999999999993</v>
      </c>
      <c r="C7" s="2">
        <f t="shared" ref="C7:G17" si="1">C33+C46+C61+C74+C87+C100+C115+C128</f>
        <v>213.99999999999437</v>
      </c>
      <c r="D7" s="2">
        <f t="shared" si="1"/>
        <v>188</v>
      </c>
      <c r="E7" s="2">
        <f t="shared" si="1"/>
        <v>61</v>
      </c>
      <c r="F7" s="2">
        <f t="shared" si="1"/>
        <v>127</v>
      </c>
      <c r="G7" s="2">
        <f t="shared" si="1"/>
        <v>86.999999999994373</v>
      </c>
      <c r="H7" s="10"/>
    </row>
    <row r="8" spans="1:8" x14ac:dyDescent="0.2">
      <c r="A8" s="14" t="s">
        <v>82</v>
      </c>
      <c r="B8" s="2">
        <f t="shared" si="0"/>
        <v>37907</v>
      </c>
      <c r="C8" s="2">
        <f t="shared" si="1"/>
        <v>999.99999999999864</v>
      </c>
      <c r="D8" s="2">
        <f t="shared" si="1"/>
        <v>733</v>
      </c>
      <c r="E8" s="2">
        <f t="shared" si="1"/>
        <v>244</v>
      </c>
      <c r="F8" s="2">
        <f t="shared" si="1"/>
        <v>489</v>
      </c>
      <c r="G8" s="2">
        <f t="shared" si="1"/>
        <v>510.99999999999875</v>
      </c>
      <c r="H8" s="10"/>
    </row>
    <row r="9" spans="1:8" x14ac:dyDescent="0.2">
      <c r="A9" s="14" t="s">
        <v>83</v>
      </c>
      <c r="B9" s="2">
        <f t="shared" si="0"/>
        <v>39864.000000000007</v>
      </c>
      <c r="C9" s="2">
        <f t="shared" si="1"/>
        <v>1950.0000000000066</v>
      </c>
      <c r="D9" s="2">
        <f t="shared" si="1"/>
        <v>784</v>
      </c>
      <c r="E9" s="2">
        <f t="shared" si="1"/>
        <v>223</v>
      </c>
      <c r="F9" s="2">
        <f t="shared" si="1"/>
        <v>561</v>
      </c>
      <c r="G9" s="2">
        <f t="shared" si="1"/>
        <v>1389.0000000000066</v>
      </c>
      <c r="H9" s="10"/>
    </row>
    <row r="10" spans="1:8" x14ac:dyDescent="0.2">
      <c r="A10" s="14" t="s">
        <v>84</v>
      </c>
      <c r="B10" s="2">
        <f t="shared" si="0"/>
        <v>41027.000000000015</v>
      </c>
      <c r="C10" s="2">
        <f t="shared" si="1"/>
        <v>1200.0000000000009</v>
      </c>
      <c r="D10" s="2">
        <f t="shared" si="1"/>
        <v>724</v>
      </c>
      <c r="E10" s="2">
        <f t="shared" si="1"/>
        <v>234</v>
      </c>
      <c r="F10" s="2">
        <f t="shared" si="1"/>
        <v>490</v>
      </c>
      <c r="G10" s="2">
        <f t="shared" si="1"/>
        <v>710.00000000000102</v>
      </c>
      <c r="H10" s="10"/>
    </row>
    <row r="11" spans="1:8" x14ac:dyDescent="0.2">
      <c r="A11" s="14" t="s">
        <v>75</v>
      </c>
      <c r="B11" s="2">
        <f t="shared" si="0"/>
        <v>42278</v>
      </c>
      <c r="C11" s="2">
        <f t="shared" si="1"/>
        <v>1250.0000000000018</v>
      </c>
      <c r="D11" s="2">
        <f t="shared" si="1"/>
        <v>793</v>
      </c>
      <c r="E11" s="2">
        <f t="shared" si="1"/>
        <v>264</v>
      </c>
      <c r="F11" s="2">
        <f t="shared" si="1"/>
        <v>529</v>
      </c>
      <c r="G11" s="2">
        <f t="shared" si="1"/>
        <v>721.00000000000182</v>
      </c>
      <c r="H11" s="10"/>
    </row>
    <row r="12" spans="1:8" x14ac:dyDescent="0.2">
      <c r="A12" s="14" t="s">
        <v>76</v>
      </c>
      <c r="B12" s="2">
        <f t="shared" si="0"/>
        <v>44347.000000000007</v>
      </c>
      <c r="C12" s="2">
        <f t="shared" si="1"/>
        <v>2049.9999999999964</v>
      </c>
      <c r="D12" s="2">
        <f t="shared" si="1"/>
        <v>793</v>
      </c>
      <c r="E12" s="2">
        <f t="shared" si="1"/>
        <v>221</v>
      </c>
      <c r="F12" s="2">
        <f t="shared" si="1"/>
        <v>572</v>
      </c>
      <c r="G12" s="2">
        <f t="shared" si="1"/>
        <v>1477.9999999999964</v>
      </c>
      <c r="H12" s="10"/>
    </row>
    <row r="13" spans="1:8" x14ac:dyDescent="0.2">
      <c r="A13" s="14" t="s">
        <v>77</v>
      </c>
      <c r="B13" s="2">
        <f t="shared" si="0"/>
        <v>46030.999999999993</v>
      </c>
      <c r="C13" s="2">
        <f t="shared" si="1"/>
        <v>1699.9999999999961</v>
      </c>
      <c r="D13" s="2">
        <f t="shared" si="1"/>
        <v>750</v>
      </c>
      <c r="E13" s="2">
        <f t="shared" si="1"/>
        <v>276</v>
      </c>
      <c r="F13" s="2">
        <f t="shared" si="1"/>
        <v>474</v>
      </c>
      <c r="G13" s="2">
        <f t="shared" si="1"/>
        <v>1225.9999999999959</v>
      </c>
      <c r="H13" s="10"/>
    </row>
    <row r="14" spans="1:8" x14ac:dyDescent="0.2">
      <c r="A14" s="14" t="s">
        <v>78</v>
      </c>
      <c r="B14" s="2">
        <f t="shared" si="0"/>
        <v>48469</v>
      </c>
      <c r="C14" s="2">
        <f t="shared" si="1"/>
        <v>2400.0000000000027</v>
      </c>
      <c r="D14" s="2">
        <f t="shared" si="1"/>
        <v>865</v>
      </c>
      <c r="E14" s="2">
        <f t="shared" si="1"/>
        <v>229</v>
      </c>
      <c r="F14" s="2">
        <f t="shared" si="1"/>
        <v>636</v>
      </c>
      <c r="G14" s="2">
        <f t="shared" si="1"/>
        <v>1764.0000000000018</v>
      </c>
      <c r="H14" s="10"/>
    </row>
    <row r="15" spans="1:8" x14ac:dyDescent="0.2">
      <c r="A15" s="14" t="s">
        <v>79</v>
      </c>
      <c r="B15" s="2">
        <f t="shared" si="0"/>
        <v>50205</v>
      </c>
      <c r="C15" s="2">
        <f t="shared" si="1"/>
        <v>1750.000000000003</v>
      </c>
      <c r="D15" s="2">
        <f t="shared" si="1"/>
        <v>875</v>
      </c>
      <c r="E15" s="2">
        <f t="shared" si="1"/>
        <v>260</v>
      </c>
      <c r="F15" s="2">
        <f t="shared" si="1"/>
        <v>615</v>
      </c>
      <c r="G15" s="2">
        <f t="shared" si="1"/>
        <v>1135.000000000003</v>
      </c>
      <c r="H15" s="10"/>
    </row>
    <row r="16" spans="1:8" x14ac:dyDescent="0.2">
      <c r="A16" s="14" t="s">
        <v>80</v>
      </c>
      <c r="B16" s="2">
        <f t="shared" si="0"/>
        <v>52184.999999999993</v>
      </c>
      <c r="C16" s="2">
        <f t="shared" si="1"/>
        <v>1999.9999999999945</v>
      </c>
      <c r="D16" s="2">
        <f t="shared" si="1"/>
        <v>911</v>
      </c>
      <c r="E16" s="2">
        <f t="shared" si="1"/>
        <v>276</v>
      </c>
      <c r="F16" s="2">
        <f t="shared" si="1"/>
        <v>635</v>
      </c>
      <c r="G16" s="2">
        <f t="shared" si="1"/>
        <v>1364.9999999999945</v>
      </c>
      <c r="H16" s="10"/>
    </row>
    <row r="17" spans="1:11" x14ac:dyDescent="0.2">
      <c r="A17" s="15" t="s">
        <v>74</v>
      </c>
      <c r="B17" s="7">
        <f t="shared" si="0"/>
        <v>53233.75863584855</v>
      </c>
      <c r="C17" s="7">
        <f t="shared" si="1"/>
        <v>1048.758635848556</v>
      </c>
      <c r="D17" s="7">
        <f t="shared" si="1"/>
        <v>761</v>
      </c>
      <c r="E17" s="7">
        <f t="shared" si="1"/>
        <v>214</v>
      </c>
      <c r="F17" s="7">
        <f t="shared" si="1"/>
        <v>547</v>
      </c>
      <c r="G17" s="7">
        <f t="shared" si="1"/>
        <v>501.75863584855585</v>
      </c>
      <c r="H17" s="16"/>
    </row>
    <row r="18" spans="1:11" x14ac:dyDescent="0.2">
      <c r="A18" s="12" t="s">
        <v>3</v>
      </c>
      <c r="H18" s="10"/>
    </row>
    <row r="19" spans="1:11" x14ac:dyDescent="0.2">
      <c r="A19" s="13" t="s">
        <v>73</v>
      </c>
      <c r="B19" s="2">
        <f t="shared" ref="B19:B30" si="2">B32+B45+B60+B73</f>
        <v>16799</v>
      </c>
      <c r="H19" s="10">
        <f>B19/$B$6</f>
        <v>0.4577758399869199</v>
      </c>
      <c r="K19" s="6"/>
    </row>
    <row r="20" spans="1:11" x14ac:dyDescent="0.2">
      <c r="A20" s="14" t="s">
        <v>81</v>
      </c>
      <c r="B20" s="2">
        <f t="shared" si="2"/>
        <v>16924.202450847002</v>
      </c>
      <c r="C20" s="2">
        <f>B20-B19</f>
        <v>125.20245084700218</v>
      </c>
      <c r="D20" s="2">
        <f t="shared" ref="D20:E30" si="3">D33+D46+D61+D74</f>
        <v>96</v>
      </c>
      <c r="E20" s="2">
        <f t="shared" si="3"/>
        <v>19</v>
      </c>
      <c r="F20" s="2">
        <f>D20-E20</f>
        <v>77</v>
      </c>
      <c r="G20" s="2">
        <f>C20-F20</f>
        <v>48.202450847002183</v>
      </c>
      <c r="H20" s="10">
        <f>B20/$B$7</f>
        <v>0.45851378859545949</v>
      </c>
    </row>
    <row r="21" spans="1:11" x14ac:dyDescent="0.2">
      <c r="A21" s="14" t="s">
        <v>82</v>
      </c>
      <c r="B21" s="2">
        <f t="shared" si="2"/>
        <v>17486.809044942856</v>
      </c>
      <c r="C21" s="2">
        <f t="shared" ref="C21:C30" si="4">B21-B20</f>
        <v>562.60659409585423</v>
      </c>
      <c r="D21" s="2">
        <f t="shared" si="3"/>
        <v>419</v>
      </c>
      <c r="E21" s="2">
        <f t="shared" si="3"/>
        <v>45</v>
      </c>
      <c r="F21" s="2">
        <f t="shared" ref="F21:F30" si="5">D21-E21</f>
        <v>374</v>
      </c>
      <c r="G21" s="2">
        <f t="shared" ref="G21:G30" si="6">C21-F21</f>
        <v>188.60659409585423</v>
      </c>
      <c r="H21" s="10">
        <f>B21/$B$8</f>
        <v>0.4613081764566665</v>
      </c>
    </row>
    <row r="22" spans="1:11" x14ac:dyDescent="0.2">
      <c r="A22" s="14" t="s">
        <v>83</v>
      </c>
      <c r="B22" s="2">
        <f t="shared" si="2"/>
        <v>18491.869106174701</v>
      </c>
      <c r="C22" s="2">
        <f t="shared" si="4"/>
        <v>1005.0600612318449</v>
      </c>
      <c r="D22" s="2">
        <f t="shared" si="3"/>
        <v>448</v>
      </c>
      <c r="E22" s="2">
        <f t="shared" si="3"/>
        <v>40</v>
      </c>
      <c r="F22" s="2">
        <f t="shared" si="5"/>
        <v>408</v>
      </c>
      <c r="G22" s="2">
        <f t="shared" si="6"/>
        <v>597.06006123184488</v>
      </c>
      <c r="H22" s="10">
        <f>B22/$B$9</f>
        <v>0.46387389891066372</v>
      </c>
    </row>
    <row r="23" spans="1:11" x14ac:dyDescent="0.2">
      <c r="A23" s="14" t="s">
        <v>84</v>
      </c>
      <c r="B23" s="2">
        <f t="shared" si="2"/>
        <v>19128.343157064821</v>
      </c>
      <c r="C23" s="2">
        <f t="shared" si="4"/>
        <v>636.47405089011954</v>
      </c>
      <c r="D23" s="2">
        <f t="shared" si="3"/>
        <v>448</v>
      </c>
      <c r="E23" s="2">
        <f t="shared" si="3"/>
        <v>56</v>
      </c>
      <c r="F23" s="2">
        <f t="shared" si="5"/>
        <v>392</v>
      </c>
      <c r="G23" s="2">
        <f t="shared" si="6"/>
        <v>244.47405089011954</v>
      </c>
      <c r="H23" s="10">
        <f>B23/$B$10</f>
        <v>0.46623792032234418</v>
      </c>
    </row>
    <row r="24" spans="1:11" x14ac:dyDescent="0.2">
      <c r="A24" s="14" t="s">
        <v>75</v>
      </c>
      <c r="B24" s="2">
        <f t="shared" si="2"/>
        <v>19803.992915020433</v>
      </c>
      <c r="C24" s="2">
        <f t="shared" si="4"/>
        <v>675.64975795561259</v>
      </c>
      <c r="D24" s="2">
        <f t="shared" si="3"/>
        <v>474</v>
      </c>
      <c r="E24" s="2">
        <f t="shared" si="3"/>
        <v>61</v>
      </c>
      <c r="F24" s="2">
        <f t="shared" si="5"/>
        <v>413</v>
      </c>
      <c r="G24" s="2">
        <f t="shared" si="6"/>
        <v>262.64975795561259</v>
      </c>
      <c r="H24" s="10">
        <f>B24/$B$11</f>
        <v>0.46842312585790324</v>
      </c>
    </row>
    <row r="25" spans="1:11" x14ac:dyDescent="0.2">
      <c r="A25" s="14" t="s">
        <v>76</v>
      </c>
      <c r="B25" s="2">
        <f t="shared" si="2"/>
        <v>20863.004674742242</v>
      </c>
      <c r="C25" s="2">
        <f t="shared" si="4"/>
        <v>1059.0117597218086</v>
      </c>
      <c r="D25" s="2">
        <f t="shared" si="3"/>
        <v>479</v>
      </c>
      <c r="E25" s="2">
        <f t="shared" si="3"/>
        <v>53</v>
      </c>
      <c r="F25" s="2">
        <f t="shared" si="5"/>
        <v>426</v>
      </c>
      <c r="G25" s="2">
        <f t="shared" si="6"/>
        <v>633.01175972180863</v>
      </c>
      <c r="H25" s="10">
        <f>B25/$B$12</f>
        <v>0.47044906475617831</v>
      </c>
    </row>
    <row r="26" spans="1:11" x14ac:dyDescent="0.2">
      <c r="A26" s="14" t="s">
        <v>77</v>
      </c>
      <c r="B26" s="2">
        <f t="shared" si="2"/>
        <v>21741.939001272734</v>
      </c>
      <c r="C26" s="2">
        <f t="shared" si="4"/>
        <v>878.9343265304924</v>
      </c>
      <c r="D26" s="2">
        <f t="shared" si="3"/>
        <v>472</v>
      </c>
      <c r="E26" s="2">
        <f t="shared" si="3"/>
        <v>59</v>
      </c>
      <c r="F26" s="2">
        <f t="shared" si="5"/>
        <v>413</v>
      </c>
      <c r="G26" s="2">
        <f t="shared" si="6"/>
        <v>465.9343265304924</v>
      </c>
      <c r="H26" s="10">
        <f>B26/$B$13</f>
        <v>0.47233253679634896</v>
      </c>
    </row>
    <row r="27" spans="1:11" x14ac:dyDescent="0.2">
      <c r="A27" s="14" t="s">
        <v>78</v>
      </c>
      <c r="B27" s="2">
        <f t="shared" si="2"/>
        <v>22978.574143516711</v>
      </c>
      <c r="C27" s="2">
        <f t="shared" si="4"/>
        <v>1236.6351422439766</v>
      </c>
      <c r="D27" s="2">
        <f t="shared" si="3"/>
        <v>530</v>
      </c>
      <c r="E27" s="2">
        <f t="shared" si="3"/>
        <v>58</v>
      </c>
      <c r="F27" s="2">
        <f t="shared" si="5"/>
        <v>472</v>
      </c>
      <c r="G27" s="2">
        <f t="shared" si="6"/>
        <v>764.63514224397659</v>
      </c>
      <c r="H27" s="10">
        <f>B27/$B$14</f>
        <v>0.47408805924439767</v>
      </c>
    </row>
    <row r="28" spans="1:11" x14ac:dyDescent="0.2">
      <c r="A28" s="14" t="s">
        <v>79</v>
      </c>
      <c r="B28" s="2">
        <f t="shared" si="2"/>
        <v>23883.936377698614</v>
      </c>
      <c r="C28" s="2">
        <f t="shared" si="4"/>
        <v>905.36223418190275</v>
      </c>
      <c r="D28" s="2">
        <f t="shared" si="3"/>
        <v>542</v>
      </c>
      <c r="E28" s="2">
        <f t="shared" si="3"/>
        <v>67</v>
      </c>
      <c r="F28" s="2">
        <f t="shared" si="5"/>
        <v>475</v>
      </c>
      <c r="G28" s="2">
        <f t="shared" si="6"/>
        <v>430.36223418190275</v>
      </c>
      <c r="H28" s="10">
        <f>B28/$B$15</f>
        <v>0.47572824176274503</v>
      </c>
    </row>
    <row r="29" spans="1:11" x14ac:dyDescent="0.2">
      <c r="A29" s="14" t="s">
        <v>80</v>
      </c>
      <c r="B29" s="2">
        <f t="shared" si="2"/>
        <v>24906.026524864796</v>
      </c>
      <c r="C29" s="2">
        <f t="shared" si="4"/>
        <v>1022.0901471661819</v>
      </c>
      <c r="D29" s="2">
        <f t="shared" si="3"/>
        <v>580</v>
      </c>
      <c r="E29" s="2">
        <f t="shared" si="3"/>
        <v>63</v>
      </c>
      <c r="F29" s="2">
        <f t="shared" si="5"/>
        <v>517</v>
      </c>
      <c r="G29" s="2">
        <f t="shared" si="6"/>
        <v>505.09014716618185</v>
      </c>
      <c r="H29" s="10">
        <f>B29/$B$16</f>
        <v>0.47726408977416496</v>
      </c>
    </row>
    <row r="30" spans="1:11" x14ac:dyDescent="0.2">
      <c r="A30" s="15" t="s">
        <v>74</v>
      </c>
      <c r="B30" s="7">
        <f t="shared" si="2"/>
        <v>25473.75863584855</v>
      </c>
      <c r="C30" s="7">
        <f t="shared" si="4"/>
        <v>567.73211098375396</v>
      </c>
      <c r="D30" s="7">
        <f t="shared" si="3"/>
        <v>465</v>
      </c>
      <c r="E30" s="7">
        <f t="shared" si="3"/>
        <v>56</v>
      </c>
      <c r="F30" s="7">
        <f t="shared" si="5"/>
        <v>409</v>
      </c>
      <c r="G30" s="7">
        <f t="shared" si="6"/>
        <v>158.73211098375396</v>
      </c>
      <c r="H30" s="16">
        <f>B30/$B$17</f>
        <v>0.47852639544212217</v>
      </c>
      <c r="I30" s="38"/>
      <c r="K30" s="39"/>
    </row>
    <row r="31" spans="1:11" x14ac:dyDescent="0.2">
      <c r="A31" s="12" t="s">
        <v>4</v>
      </c>
      <c r="H31" s="10"/>
    </row>
    <row r="32" spans="1:11" x14ac:dyDescent="0.2">
      <c r="A32" s="13" t="s">
        <v>73</v>
      </c>
      <c r="B32" s="2">
        <v>16199</v>
      </c>
      <c r="H32" s="10">
        <f>B32/$B$6</f>
        <v>0.44142572962367493</v>
      </c>
    </row>
    <row r="33" spans="1:8" x14ac:dyDescent="0.2">
      <c r="A33" s="14" t="s">
        <v>81</v>
      </c>
      <c r="B33" s="2">
        <v>16306.17769979345</v>
      </c>
      <c r="C33" s="2">
        <f>B33-B32</f>
        <v>107.1776997934503</v>
      </c>
      <c r="D33" s="2">
        <v>96</v>
      </c>
      <c r="E33" s="2">
        <v>19</v>
      </c>
      <c r="F33" s="2">
        <f>D33-E33</f>
        <v>77</v>
      </c>
      <c r="G33" s="2">
        <f>C33-F33</f>
        <v>30.177699793450302</v>
      </c>
      <c r="H33" s="10">
        <f>B33/$B$7</f>
        <v>0.44177014168658268</v>
      </c>
    </row>
    <row r="34" spans="1:8" x14ac:dyDescent="0.2">
      <c r="A34" s="14" t="s">
        <v>82</v>
      </c>
      <c r="B34" s="2">
        <v>16795.618469953282</v>
      </c>
      <c r="C34" s="2">
        <v>491.19872143744033</v>
      </c>
      <c r="D34" s="2">
        <v>417</v>
      </c>
      <c r="E34" s="2">
        <v>44</v>
      </c>
      <c r="F34" s="2">
        <v>373</v>
      </c>
      <c r="G34" s="2">
        <v>118.19872143744033</v>
      </c>
      <c r="H34" s="10">
        <f>B34/$B$8</f>
        <v>0.44307432584887441</v>
      </c>
    </row>
    <row r="35" spans="1:8" x14ac:dyDescent="0.2">
      <c r="A35" s="14" t="s">
        <v>83</v>
      </c>
      <c r="B35" s="2">
        <v>17710.450569528217</v>
      </c>
      <c r="C35" s="2">
        <v>911.71381481941717</v>
      </c>
      <c r="D35" s="2">
        <v>447</v>
      </c>
      <c r="E35" s="2">
        <v>40</v>
      </c>
      <c r="F35" s="2">
        <v>407</v>
      </c>
      <c r="G35" s="2">
        <v>504.71381481941717</v>
      </c>
      <c r="H35" s="10">
        <f>B35/$B$9</f>
        <v>0.44427178831848818</v>
      </c>
    </row>
    <row r="36" spans="1:8" x14ac:dyDescent="0.2">
      <c r="A36" s="14" t="s">
        <v>84</v>
      </c>
      <c r="B36" s="2">
        <v>18272.404793166927</v>
      </c>
      <c r="C36" s="2">
        <v>578.4176562921748</v>
      </c>
      <c r="D36" s="2">
        <v>445</v>
      </c>
      <c r="E36" s="2">
        <v>56</v>
      </c>
      <c r="F36" s="2">
        <v>389</v>
      </c>
      <c r="G36" s="2">
        <v>189.4176562921748</v>
      </c>
      <c r="H36" s="10">
        <f>B36/$B$10</f>
        <v>0.44537511378279965</v>
      </c>
    </row>
    <row r="37" spans="1:8" x14ac:dyDescent="0.2">
      <c r="A37" s="14" t="s">
        <v>75</v>
      </c>
      <c r="B37" s="2">
        <v>18872.687095665602</v>
      </c>
      <c r="C37" s="2">
        <v>599.85936450995723</v>
      </c>
      <c r="D37" s="2">
        <v>471</v>
      </c>
      <c r="E37" s="2">
        <v>61</v>
      </c>
      <c r="F37" s="2">
        <v>410</v>
      </c>
      <c r="G37" s="2">
        <v>189.85936450995723</v>
      </c>
      <c r="H37" s="10">
        <f>B37/$B$11</f>
        <v>0.44639498310387443</v>
      </c>
    </row>
    <row r="38" spans="1:8" x14ac:dyDescent="0.2">
      <c r="A38" s="14" t="s">
        <v>76</v>
      </c>
      <c r="B38" s="2">
        <v>19838.210049962719</v>
      </c>
      <c r="C38" s="2">
        <v>957.04428622947671</v>
      </c>
      <c r="D38" s="2">
        <v>479</v>
      </c>
      <c r="E38" s="2">
        <v>53</v>
      </c>
      <c r="F38" s="2">
        <v>426</v>
      </c>
      <c r="G38" s="2">
        <v>531.04428622947671</v>
      </c>
      <c r="H38" s="10">
        <f>B38/$B$12</f>
        <v>0.44734052021473192</v>
      </c>
    </row>
    <row r="39" spans="1:8" x14ac:dyDescent="0.2">
      <c r="A39" s="14" t="s">
        <v>77</v>
      </c>
      <c r="B39" s="2">
        <v>20631.994834855108</v>
      </c>
      <c r="C39" s="2">
        <v>800.95893508256995</v>
      </c>
      <c r="D39" s="2">
        <v>471</v>
      </c>
      <c r="E39" s="2">
        <v>59</v>
      </c>
      <c r="F39" s="2">
        <v>412</v>
      </c>
      <c r="G39" s="2">
        <v>388.95893508256995</v>
      </c>
      <c r="H39" s="10">
        <f>B39/$B$13</f>
        <v>0.44821956583291939</v>
      </c>
    </row>
    <row r="40" spans="1:8" x14ac:dyDescent="0.2">
      <c r="A40" s="14" t="s">
        <v>78</v>
      </c>
      <c r="B40" s="2">
        <v>21764.466220738715</v>
      </c>
      <c r="C40" s="2">
        <v>1115.4234751203403</v>
      </c>
      <c r="D40" s="2">
        <v>528</v>
      </c>
      <c r="E40" s="2">
        <v>58</v>
      </c>
      <c r="F40" s="2">
        <v>470</v>
      </c>
      <c r="G40" s="2">
        <v>645.4234751203403</v>
      </c>
      <c r="H40" s="10">
        <f>B40/$B$14</f>
        <v>0.44903889539166714</v>
      </c>
    </row>
    <row r="41" spans="1:8" x14ac:dyDescent="0.2">
      <c r="A41" s="14" t="s">
        <v>79</v>
      </c>
      <c r="B41" s="2">
        <v>22582.429601574899</v>
      </c>
      <c r="C41" s="2">
        <v>824.24609787854206</v>
      </c>
      <c r="D41" s="2">
        <v>541</v>
      </c>
      <c r="E41" s="2">
        <v>67</v>
      </c>
      <c r="F41" s="2">
        <v>474</v>
      </c>
      <c r="G41" s="2">
        <v>350.24609787854206</v>
      </c>
      <c r="H41" s="10">
        <f>B41/$B$15</f>
        <v>0.44980439401603223</v>
      </c>
    </row>
    <row r="42" spans="1:8" x14ac:dyDescent="0.2">
      <c r="A42" s="14" t="s">
        <v>80</v>
      </c>
      <c r="B42" s="2">
        <v>23510.448723242131</v>
      </c>
      <c r="C42" s="2">
        <v>937.0259616089279</v>
      </c>
      <c r="D42" s="2">
        <v>578</v>
      </c>
      <c r="E42" s="2">
        <v>62</v>
      </c>
      <c r="F42" s="2">
        <v>516</v>
      </c>
      <c r="G42" s="2">
        <v>421.0259616089279</v>
      </c>
      <c r="H42" s="10">
        <f>B42/$B$16</f>
        <v>0.45052119810754304</v>
      </c>
    </row>
    <row r="43" spans="1:8" x14ac:dyDescent="0.2">
      <c r="A43" s="15" t="s">
        <v>74</v>
      </c>
      <c r="B43" s="7">
        <v>24022</v>
      </c>
      <c r="C43" s="7">
        <f>B43-B42</f>
        <v>511.55127675786935</v>
      </c>
      <c r="D43" s="7">
        <v>464</v>
      </c>
      <c r="E43" s="7">
        <v>56</v>
      </c>
      <c r="F43" s="7">
        <f>D43-E43</f>
        <v>408</v>
      </c>
      <c r="G43" s="7">
        <f>C43-F43</f>
        <v>103.55127675786935</v>
      </c>
      <c r="H43" s="16">
        <f>B43/$B$17</f>
        <v>0.45125500463578316</v>
      </c>
    </row>
    <row r="44" spans="1:8" x14ac:dyDescent="0.2">
      <c r="A44" s="12" t="s">
        <v>92</v>
      </c>
      <c r="H44" s="10"/>
    </row>
    <row r="45" spans="1:8" x14ac:dyDescent="0.2">
      <c r="A45" s="9" t="s">
        <v>93</v>
      </c>
      <c r="B45" s="2">
        <v>56</v>
      </c>
      <c r="H45" s="10">
        <f>B45/$B$6</f>
        <v>1.5260103005695289E-3</v>
      </c>
    </row>
    <row r="46" spans="1:8" x14ac:dyDescent="0.2">
      <c r="A46" s="14" t="s">
        <v>81</v>
      </c>
      <c r="B46" s="2">
        <v>61.403411629056841</v>
      </c>
      <c r="C46" s="2">
        <f>B46-B45</f>
        <v>5.4034116290568406</v>
      </c>
      <c r="D46" s="2">
        <v>0</v>
      </c>
      <c r="E46" s="2">
        <v>0</v>
      </c>
      <c r="F46" s="2">
        <f>D46-E46</f>
        <v>0</v>
      </c>
      <c r="G46" s="2">
        <f>C46-F46</f>
        <v>5.4034116290568406</v>
      </c>
      <c r="H46" s="10">
        <f>B46/$B$7</f>
        <v>1.6635531854747054E-3</v>
      </c>
    </row>
    <row r="47" spans="1:8" x14ac:dyDescent="0.2">
      <c r="A47" s="14" t="s">
        <v>82</v>
      </c>
      <c r="B47" s="2">
        <v>82.803536396657961</v>
      </c>
      <c r="C47" s="2">
        <v>21.403133147632332</v>
      </c>
      <c r="D47" s="2">
        <v>2</v>
      </c>
      <c r="E47" s="2">
        <v>0</v>
      </c>
      <c r="F47" s="2">
        <v>2</v>
      </c>
      <c r="G47" s="2">
        <v>19.403133147632332</v>
      </c>
      <c r="H47" s="10">
        <f>B47/$B$8</f>
        <v>2.1843864298588113E-3</v>
      </c>
    </row>
    <row r="48" spans="1:8" x14ac:dyDescent="0.2">
      <c r="A48" s="14" t="s">
        <v>83</v>
      </c>
      <c r="B48" s="2">
        <v>106.14187719057649</v>
      </c>
      <c r="C48" s="2">
        <v>23.316355102161836</v>
      </c>
      <c r="D48" s="2">
        <v>0</v>
      </c>
      <c r="E48" s="2">
        <v>0</v>
      </c>
      <c r="F48" s="2">
        <v>0</v>
      </c>
      <c r="G48" s="2">
        <v>23.316355102161836</v>
      </c>
      <c r="H48" s="10">
        <f>B48/$B$9</f>
        <v>2.6625997689789403E-3</v>
      </c>
    </row>
    <row r="49" spans="1:8" x14ac:dyDescent="0.2">
      <c r="A49" s="14" t="s">
        <v>84</v>
      </c>
      <c r="B49" s="2">
        <v>127.31576460718223</v>
      </c>
      <c r="C49" s="2">
        <v>21.282537849639397</v>
      </c>
      <c r="D49" s="2">
        <v>3</v>
      </c>
      <c r="E49" s="2">
        <v>0</v>
      </c>
      <c r="F49" s="2">
        <v>3</v>
      </c>
      <c r="G49" s="2">
        <v>18.282537849639397</v>
      </c>
      <c r="H49" s="10">
        <f>B49/$B$10</f>
        <v>3.1032189681717451E-3</v>
      </c>
    </row>
    <row r="50" spans="1:8" x14ac:dyDescent="0.2">
      <c r="A50" s="14" t="s">
        <v>75</v>
      </c>
      <c r="B50" s="2">
        <v>148.41732019627821</v>
      </c>
      <c r="C50" s="2">
        <v>21.107412761596606</v>
      </c>
      <c r="D50" s="2">
        <v>0</v>
      </c>
      <c r="E50" s="2">
        <v>0</v>
      </c>
      <c r="F50" s="2">
        <v>0</v>
      </c>
      <c r="G50" s="2">
        <v>21.107412761596606</v>
      </c>
      <c r="H50" s="10">
        <f>B50/$B$11</f>
        <v>3.5105094894810115E-3</v>
      </c>
    </row>
    <row r="51" spans="1:8" x14ac:dyDescent="0.2">
      <c r="A51" s="14" t="s">
        <v>76</v>
      </c>
      <c r="B51" s="2">
        <v>172.42623708562556</v>
      </c>
      <c r="C51" s="2">
        <v>23.943350025658617</v>
      </c>
      <c r="D51" s="2">
        <v>0</v>
      </c>
      <c r="E51" s="2">
        <v>0</v>
      </c>
      <c r="F51" s="2">
        <v>0</v>
      </c>
      <c r="G51" s="2">
        <v>23.943350025658617</v>
      </c>
      <c r="H51" s="10">
        <f>B51/$B$12</f>
        <v>3.888115026622444E-3</v>
      </c>
    </row>
    <row r="52" spans="1:8" x14ac:dyDescent="0.2">
      <c r="A52" s="14" t="s">
        <v>77</v>
      </c>
      <c r="B52" s="2">
        <v>195.1330876166499</v>
      </c>
      <c r="C52" s="2">
        <v>22.775730355411071</v>
      </c>
      <c r="D52" s="2">
        <v>0</v>
      </c>
      <c r="E52" s="2">
        <v>0</v>
      </c>
      <c r="F52" s="2">
        <v>0</v>
      </c>
      <c r="G52" s="2">
        <v>22.775730355411071</v>
      </c>
      <c r="H52" s="10">
        <f>B52/$B$13</f>
        <v>4.2391668140307603E-3</v>
      </c>
    </row>
    <row r="53" spans="1:8" x14ac:dyDescent="0.2">
      <c r="A53" s="14" t="s">
        <v>78</v>
      </c>
      <c r="B53" s="2">
        <v>221.32741946559142</v>
      </c>
      <c r="C53" s="2">
        <v>26.027026636956094</v>
      </c>
      <c r="D53" s="2">
        <v>1</v>
      </c>
      <c r="E53" s="2">
        <v>0</v>
      </c>
      <c r="F53" s="2">
        <v>1</v>
      </c>
      <c r="G53" s="2">
        <v>25.027026636956094</v>
      </c>
      <c r="H53" s="10">
        <f>B53/$B$14</f>
        <v>4.5663706588869469E-3</v>
      </c>
    </row>
    <row r="54" spans="1:8" x14ac:dyDescent="0.2">
      <c r="A54" s="14" t="s">
        <v>79</v>
      </c>
      <c r="B54" s="2">
        <v>244.60261668885343</v>
      </c>
      <c r="C54" s="2">
        <v>23.337597881686747</v>
      </c>
      <c r="D54" s="2">
        <v>0</v>
      </c>
      <c r="E54" s="2">
        <v>0</v>
      </c>
      <c r="F54" s="2">
        <v>0</v>
      </c>
      <c r="G54" s="2">
        <v>23.337597881686747</v>
      </c>
      <c r="H54" s="10">
        <f>B54/$B$15</f>
        <v>4.8720768188199072E-3</v>
      </c>
    </row>
    <row r="55" spans="1:8" x14ac:dyDescent="0.2">
      <c r="A55" s="14" t="s">
        <v>80</v>
      </c>
      <c r="B55" s="2">
        <v>269.18779257614949</v>
      </c>
      <c r="C55" s="2">
        <v>24.686911319558106</v>
      </c>
      <c r="D55" s="2">
        <v>0</v>
      </c>
      <c r="E55" s="2">
        <v>0</v>
      </c>
      <c r="F55" s="2">
        <v>0</v>
      </c>
      <c r="G55" s="2">
        <v>24.686911319558106</v>
      </c>
      <c r="H55" s="10">
        <f>B55/$B$16</f>
        <v>5.1583365445271537E-3</v>
      </c>
    </row>
    <row r="56" spans="1:8" x14ac:dyDescent="0.2">
      <c r="A56" s="15" t="s">
        <v>74</v>
      </c>
      <c r="B56" s="7">
        <v>281</v>
      </c>
      <c r="C56" s="7">
        <f>B56-B55</f>
        <v>11.812207423850509</v>
      </c>
      <c r="D56" s="7">
        <v>0</v>
      </c>
      <c r="E56" s="7">
        <v>0</v>
      </c>
      <c r="F56" s="7">
        <f>D56-E56</f>
        <v>0</v>
      </c>
      <c r="G56" s="7">
        <f>C56-F56</f>
        <v>11.812207423850509</v>
      </c>
      <c r="H56" s="16">
        <f>B56/$B$17</f>
        <v>5.2786052910937919E-3</v>
      </c>
    </row>
    <row r="57" spans="1:8" x14ac:dyDescent="0.2">
      <c r="A57" s="23"/>
      <c r="B57" s="24"/>
      <c r="C57" s="24"/>
      <c r="D57" s="24"/>
      <c r="E57" s="24"/>
      <c r="F57" s="24"/>
      <c r="G57" s="24"/>
      <c r="H57" s="22"/>
    </row>
    <row r="58" spans="1:8" x14ac:dyDescent="0.2">
      <c r="A58" s="1"/>
    </row>
    <row r="59" spans="1:8" x14ac:dyDescent="0.2">
      <c r="A59" s="12" t="s">
        <v>86</v>
      </c>
      <c r="H59" s="10"/>
    </row>
    <row r="60" spans="1:8" x14ac:dyDescent="0.2">
      <c r="A60" s="9" t="s">
        <v>89</v>
      </c>
      <c r="B60" s="2">
        <v>272</v>
      </c>
      <c r="H60" s="10">
        <f>B60/$B$6</f>
        <v>7.4120500313377118E-3</v>
      </c>
    </row>
    <row r="61" spans="1:8" x14ac:dyDescent="0.2">
      <c r="A61" s="14" t="s">
        <v>81</v>
      </c>
      <c r="B61" s="2">
        <v>279.89747409028939</v>
      </c>
      <c r="C61" s="2">
        <f>B61-B60</f>
        <v>7.8974740902893927</v>
      </c>
      <c r="D61" s="2">
        <v>0</v>
      </c>
      <c r="E61" s="2">
        <v>0</v>
      </c>
      <c r="F61" s="2">
        <f>D61-E61</f>
        <v>0</v>
      </c>
      <c r="G61" s="2">
        <f>C61-F61</f>
        <v>7.8974740902893927</v>
      </c>
      <c r="H61" s="10">
        <f>B61/$B$7</f>
        <v>7.5830368749231786E-3</v>
      </c>
    </row>
    <row r="62" spans="1:8" x14ac:dyDescent="0.2">
      <c r="A62" s="14" t="s">
        <v>82</v>
      </c>
      <c r="B62" s="2">
        <v>311.99402827373564</v>
      </c>
      <c r="C62" s="2">
        <v>32.122354003244084</v>
      </c>
      <c r="D62" s="2">
        <v>0</v>
      </c>
      <c r="E62" s="2">
        <v>1</v>
      </c>
      <c r="F62" s="2">
        <v>-1</v>
      </c>
      <c r="G62" s="2">
        <v>33.122354003244084</v>
      </c>
      <c r="H62" s="10">
        <f>B62/$B$8</f>
        <v>8.2305122608947057E-3</v>
      </c>
    </row>
    <row r="63" spans="1:8" x14ac:dyDescent="0.2">
      <c r="A63" s="14" t="s">
        <v>83</v>
      </c>
      <c r="B63" s="2">
        <v>351.79998280692786</v>
      </c>
      <c r="C63" s="2">
        <v>39.740018054817824</v>
      </c>
      <c r="D63" s="2">
        <v>0</v>
      </c>
      <c r="E63" s="2">
        <v>0</v>
      </c>
      <c r="F63" s="2">
        <v>0</v>
      </c>
      <c r="G63" s="2">
        <v>39.740018054817824</v>
      </c>
      <c r="H63" s="10">
        <f>B63/$B$9</f>
        <v>8.8250045857647952E-3</v>
      </c>
    </row>
    <row r="64" spans="1:8" x14ac:dyDescent="0.2">
      <c r="A64" s="14" t="s">
        <v>84</v>
      </c>
      <c r="B64" s="2">
        <v>384.53629199114459</v>
      </c>
      <c r="C64" s="2">
        <v>33.075432766242159</v>
      </c>
      <c r="D64" s="2">
        <v>0</v>
      </c>
      <c r="E64" s="2">
        <v>0</v>
      </c>
      <c r="F64" s="2">
        <v>0</v>
      </c>
      <c r="G64" s="2">
        <v>33.075432766242159</v>
      </c>
      <c r="H64" s="10">
        <f>B64/$B$10</f>
        <v>9.3727616445546703E-3</v>
      </c>
    </row>
    <row r="65" spans="1:8" x14ac:dyDescent="0.2">
      <c r="A65" s="14" t="s">
        <v>75</v>
      </c>
      <c r="B65" s="2">
        <v>417.66800040246852</v>
      </c>
      <c r="C65" s="2">
        <v>33.133474786797251</v>
      </c>
      <c r="D65" s="2">
        <v>0</v>
      </c>
      <c r="E65" s="2">
        <v>0</v>
      </c>
      <c r="F65" s="2">
        <v>0</v>
      </c>
      <c r="G65" s="2">
        <v>33.133474786797251</v>
      </c>
      <c r="H65" s="10">
        <f>B65/$B$11</f>
        <v>9.8790860590015732E-3</v>
      </c>
    </row>
    <row r="66" spans="1:8" x14ac:dyDescent="0.2">
      <c r="A66" s="14" t="s">
        <v>76</v>
      </c>
      <c r="B66" s="2">
        <v>458.92526200091731</v>
      </c>
      <c r="C66" s="2">
        <v>41.070967227643848</v>
      </c>
      <c r="D66" s="2">
        <v>0</v>
      </c>
      <c r="E66" s="2">
        <v>0</v>
      </c>
      <c r="F66" s="2">
        <v>0</v>
      </c>
      <c r="G66" s="2">
        <v>41.070967227643848</v>
      </c>
      <c r="H66" s="10">
        <f>B66/$B$12</f>
        <v>1.0348507497709365E-2</v>
      </c>
    </row>
    <row r="67" spans="1:8" x14ac:dyDescent="0.2">
      <c r="A67" s="14" t="s">
        <v>77</v>
      </c>
      <c r="B67" s="2">
        <v>496.4405864200952</v>
      </c>
      <c r="C67" s="2">
        <v>37.689192349401026</v>
      </c>
      <c r="D67" s="2">
        <v>0</v>
      </c>
      <c r="E67" s="2">
        <v>0</v>
      </c>
      <c r="F67" s="2">
        <v>0</v>
      </c>
      <c r="G67" s="2">
        <v>37.689192349401026</v>
      </c>
      <c r="H67" s="10">
        <f>B67/$B$13</f>
        <v>1.078491856401328E-2</v>
      </c>
    </row>
    <row r="68" spans="1:8" x14ac:dyDescent="0.2">
      <c r="A68" s="14" t="s">
        <v>78</v>
      </c>
      <c r="B68" s="2">
        <v>542.44968284723518</v>
      </c>
      <c r="C68" s="2">
        <v>45.591540997611787</v>
      </c>
      <c r="D68" s="2">
        <v>0</v>
      </c>
      <c r="E68" s="2">
        <v>0</v>
      </c>
      <c r="F68" s="2">
        <v>0</v>
      </c>
      <c r="G68" s="2">
        <v>45.591540997611787</v>
      </c>
      <c r="H68" s="10">
        <f>B68/$B$14</f>
        <v>1.1191682990101615E-2</v>
      </c>
    </row>
    <row r="69" spans="1:8" x14ac:dyDescent="0.2">
      <c r="A69" s="14" t="s">
        <v>79</v>
      </c>
      <c r="B69" s="2">
        <v>580.95832839801267</v>
      </c>
      <c r="C69" s="2">
        <v>38.66342891506099</v>
      </c>
      <c r="D69" s="2">
        <v>1</v>
      </c>
      <c r="E69" s="2">
        <v>0</v>
      </c>
      <c r="F69" s="2">
        <v>1</v>
      </c>
      <c r="G69" s="2">
        <v>37.66342891506099</v>
      </c>
      <c r="H69" s="10">
        <f>B69/$B$15</f>
        <v>1.1571722505686936E-2</v>
      </c>
    </row>
    <row r="70" spans="1:8" x14ac:dyDescent="0.2">
      <c r="A70" s="14" t="s">
        <v>80</v>
      </c>
      <c r="B70" s="2">
        <v>622.44113433375173</v>
      </c>
      <c r="C70" s="2">
        <v>41.719578355204476</v>
      </c>
      <c r="D70" s="2">
        <v>0</v>
      </c>
      <c r="E70" s="2">
        <v>1</v>
      </c>
      <c r="F70" s="2">
        <v>-1</v>
      </c>
      <c r="G70" s="2">
        <v>42.719578355204476</v>
      </c>
      <c r="H70" s="10">
        <f>B70/$B$16</f>
        <v>1.1927587129131969E-2</v>
      </c>
    </row>
    <row r="71" spans="1:8" x14ac:dyDescent="0.2">
      <c r="A71" s="15" t="s">
        <v>74</v>
      </c>
      <c r="B71" s="7">
        <v>650</v>
      </c>
      <c r="C71" s="7">
        <f>B71-B70</f>
        <v>27.558865666248266</v>
      </c>
      <c r="D71" s="7">
        <v>1</v>
      </c>
      <c r="E71" s="7">
        <v>0</v>
      </c>
      <c r="F71" s="7">
        <f>D71-E71</f>
        <v>1</v>
      </c>
      <c r="G71" s="7">
        <f>C71-F71</f>
        <v>26.558865666248266</v>
      </c>
      <c r="H71" s="16">
        <f>B71/$B$17</f>
        <v>1.2210296936693826E-2</v>
      </c>
    </row>
    <row r="72" spans="1:8" x14ac:dyDescent="0.2">
      <c r="A72" s="12" t="s">
        <v>85</v>
      </c>
      <c r="H72" s="10"/>
    </row>
    <row r="73" spans="1:8" x14ac:dyDescent="0.2">
      <c r="A73" s="9" t="s">
        <v>90</v>
      </c>
      <c r="B73" s="2">
        <v>272</v>
      </c>
      <c r="H73" s="10">
        <f>B73/$B$6</f>
        <v>7.4120500313377118E-3</v>
      </c>
    </row>
    <row r="74" spans="1:8" x14ac:dyDescent="0.2">
      <c r="A74" s="14" t="s">
        <v>81</v>
      </c>
      <c r="B74" s="2">
        <v>276.72386533420575</v>
      </c>
      <c r="C74" s="2">
        <f>B74-B73</f>
        <v>4.7238653342057546</v>
      </c>
      <c r="D74" s="2">
        <v>0</v>
      </c>
      <c r="E74" s="2">
        <v>0</v>
      </c>
      <c r="F74" s="2">
        <f>D74-E74</f>
        <v>0</v>
      </c>
      <c r="G74" s="2">
        <f>C74-F74</f>
        <v>4.7238653342057546</v>
      </c>
      <c r="H74" s="10">
        <f>B74/$B$7</f>
        <v>7.4970568484789306E-3</v>
      </c>
    </row>
    <row r="75" spans="1:8" x14ac:dyDescent="0.2">
      <c r="A75" s="14" t="s">
        <v>82</v>
      </c>
      <c r="B75" s="2">
        <v>296.39301031917705</v>
      </c>
      <c r="C75" s="2">
        <v>19.696879946885247</v>
      </c>
      <c r="D75" s="2">
        <v>0</v>
      </c>
      <c r="E75" s="2">
        <v>0</v>
      </c>
      <c r="F75" s="2">
        <v>0</v>
      </c>
      <c r="G75" s="2">
        <v>19.696879946885247</v>
      </c>
      <c r="H75" s="10">
        <f>B75/$B$8</f>
        <v>7.8189519170384636E-3</v>
      </c>
    </row>
    <row r="76" spans="1:8" x14ac:dyDescent="0.2">
      <c r="A76" s="14" t="s">
        <v>83</v>
      </c>
      <c r="B76" s="2">
        <v>323.47667664897796</v>
      </c>
      <c r="C76" s="2">
        <v>27.024795905896156</v>
      </c>
      <c r="D76" s="2">
        <v>1</v>
      </c>
      <c r="E76" s="2">
        <v>0</v>
      </c>
      <c r="F76" s="2">
        <v>1</v>
      </c>
      <c r="G76" s="2">
        <v>26.024795905896156</v>
      </c>
      <c r="H76" s="10">
        <f>B76/$B$9</f>
        <v>8.1145062374317154E-3</v>
      </c>
    </row>
    <row r="77" spans="1:8" x14ac:dyDescent="0.2">
      <c r="A77" s="14" t="s">
        <v>84</v>
      </c>
      <c r="B77" s="2">
        <v>344.08630729956877</v>
      </c>
      <c r="C77" s="2">
        <v>20.916130734231672</v>
      </c>
      <c r="D77" s="2">
        <v>0</v>
      </c>
      <c r="E77" s="2">
        <v>0</v>
      </c>
      <c r="F77" s="2">
        <v>0</v>
      </c>
      <c r="G77" s="2">
        <v>20.916130734231672</v>
      </c>
      <c r="H77" s="10">
        <f>B77/$B$10</f>
        <v>8.3868259268181592E-3</v>
      </c>
    </row>
    <row r="78" spans="1:8" x14ac:dyDescent="0.2">
      <c r="A78" s="14" t="s">
        <v>75</v>
      </c>
      <c r="B78" s="2">
        <v>365.22049875608667</v>
      </c>
      <c r="C78" s="2">
        <v>21.131342498723086</v>
      </c>
      <c r="D78" s="2">
        <v>3</v>
      </c>
      <c r="E78" s="2">
        <v>0</v>
      </c>
      <c r="F78" s="2">
        <v>3</v>
      </c>
      <c r="G78" s="2">
        <v>18.131342498723086</v>
      </c>
      <c r="H78" s="10">
        <f>B78/$B$11</f>
        <v>8.6385472055463038E-3</v>
      </c>
    </row>
    <row r="79" spans="1:8" x14ac:dyDescent="0.2">
      <c r="A79" s="14" t="s">
        <v>76</v>
      </c>
      <c r="B79" s="2">
        <v>393.44312569297745</v>
      </c>
      <c r="C79" s="2">
        <v>28.05919466442009</v>
      </c>
      <c r="D79" s="2">
        <v>0</v>
      </c>
      <c r="E79" s="2">
        <v>0</v>
      </c>
      <c r="F79" s="2">
        <v>0</v>
      </c>
      <c r="G79" s="2">
        <v>28.05919466442009</v>
      </c>
      <c r="H79" s="10">
        <f>B79/$B$12</f>
        <v>8.8719220171145155E-3</v>
      </c>
    </row>
    <row r="80" spans="1:8" x14ac:dyDescent="0.2">
      <c r="A80" s="14" t="s">
        <v>77</v>
      </c>
      <c r="B80" s="2">
        <v>418.37049238088144</v>
      </c>
      <c r="C80" s="2">
        <v>25.07343974797493</v>
      </c>
      <c r="D80" s="2">
        <v>1</v>
      </c>
      <c r="E80" s="2">
        <v>0</v>
      </c>
      <c r="F80" s="2">
        <v>1</v>
      </c>
      <c r="G80" s="2">
        <v>24.07343974797493</v>
      </c>
      <c r="H80" s="10">
        <f>B80/$B$13</f>
        <v>9.0888855853855331E-3</v>
      </c>
    </row>
    <row r="81" spans="1:11" x14ac:dyDescent="0.2">
      <c r="A81" s="14" t="s">
        <v>78</v>
      </c>
      <c r="B81" s="2">
        <v>450.33082046516995</v>
      </c>
      <c r="C81" s="2">
        <v>31.611108164295104</v>
      </c>
      <c r="D81" s="2">
        <v>1</v>
      </c>
      <c r="E81" s="2">
        <v>0</v>
      </c>
      <c r="F81" s="2">
        <v>1</v>
      </c>
      <c r="G81" s="2">
        <v>30.611108164295104</v>
      </c>
      <c r="H81" s="10">
        <f>B81/$B$14</f>
        <v>9.2911102037419781E-3</v>
      </c>
    </row>
    <row r="82" spans="1:11" x14ac:dyDescent="0.2">
      <c r="A82" s="14" t="s">
        <v>79</v>
      </c>
      <c r="B82" s="2">
        <v>475.94583103684477</v>
      </c>
      <c r="C82" s="2">
        <v>25.744141423434883</v>
      </c>
      <c r="D82" s="2">
        <v>0</v>
      </c>
      <c r="E82" s="2">
        <v>0</v>
      </c>
      <c r="F82" s="2">
        <v>0</v>
      </c>
      <c r="G82" s="2">
        <v>25.744141423434883</v>
      </c>
      <c r="H82" s="10">
        <f>B82/$B$15</f>
        <v>9.4800484222058515E-3</v>
      </c>
    </row>
    <row r="83" spans="1:11" x14ac:dyDescent="0.2">
      <c r="A83" s="14" t="s">
        <v>80</v>
      </c>
      <c r="B83" s="2">
        <v>503.94887471276195</v>
      </c>
      <c r="C83" s="2">
        <v>28.195298437922645</v>
      </c>
      <c r="D83" s="2">
        <v>2</v>
      </c>
      <c r="E83" s="2">
        <v>0</v>
      </c>
      <c r="F83" s="2">
        <v>2</v>
      </c>
      <c r="G83" s="2">
        <v>26.195298437922645</v>
      </c>
      <c r="H83" s="10">
        <f>B83/$B$16</f>
        <v>9.6569679929627682E-3</v>
      </c>
    </row>
    <row r="84" spans="1:11" x14ac:dyDescent="0.2">
      <c r="A84" s="15" t="s">
        <v>74</v>
      </c>
      <c r="B84" s="7">
        <v>520.75863584854937</v>
      </c>
      <c r="C84" s="7">
        <f>B84-B83</f>
        <v>16.809761135787426</v>
      </c>
      <c r="D84" s="7">
        <v>0</v>
      </c>
      <c r="E84" s="7">
        <v>0</v>
      </c>
      <c r="F84" s="7">
        <f>D84-E84</f>
        <v>0</v>
      </c>
      <c r="G84" s="7">
        <f>C84-F84</f>
        <v>16.809761135787426</v>
      </c>
      <c r="H84" s="16">
        <f>B84/$B$17</f>
        <v>9.7824885785513811E-3</v>
      </c>
    </row>
    <row r="85" spans="1:11" x14ac:dyDescent="0.2">
      <c r="A85" s="12" t="s">
        <v>94</v>
      </c>
      <c r="H85" s="10"/>
    </row>
    <row r="86" spans="1:11" x14ac:dyDescent="0.2">
      <c r="A86" s="13" t="s">
        <v>73</v>
      </c>
      <c r="B86" s="2">
        <v>18858</v>
      </c>
      <c r="H86" s="10">
        <f>B86/$B$6</f>
        <v>0.51388396871678887</v>
      </c>
      <c r="K86" s="38"/>
    </row>
    <row r="87" spans="1:11" x14ac:dyDescent="0.2">
      <c r="A87" s="14" t="s">
        <v>81</v>
      </c>
      <c r="B87" s="2">
        <v>18907.894661805534</v>
      </c>
      <c r="C87" s="2">
        <f>B87-B86</f>
        <v>49.89466180553427</v>
      </c>
      <c r="D87" s="2">
        <v>89</v>
      </c>
      <c r="E87" s="2">
        <v>41</v>
      </c>
      <c r="F87" s="2">
        <f>D87-E87</f>
        <v>48</v>
      </c>
      <c r="G87" s="2">
        <f>C87-F87</f>
        <v>1.8946618055342697</v>
      </c>
      <c r="H87" s="10">
        <f>B87/$B$7</f>
        <v>0.5122563642763821</v>
      </c>
    </row>
    <row r="88" spans="1:11" x14ac:dyDescent="0.2">
      <c r="A88" s="14" t="s">
        <v>82</v>
      </c>
      <c r="B88" s="2">
        <v>19184.471871419395</v>
      </c>
      <c r="C88" s="2">
        <v>278.66937778614738</v>
      </c>
      <c r="D88" s="2">
        <v>299</v>
      </c>
      <c r="E88" s="2">
        <v>188</v>
      </c>
      <c r="F88" s="2">
        <v>111</v>
      </c>
      <c r="G88" s="2">
        <v>167.66937778614738</v>
      </c>
      <c r="H88" s="10">
        <f>B88/$B$8</f>
        <v>0.50609311925025446</v>
      </c>
    </row>
    <row r="89" spans="1:11" x14ac:dyDescent="0.2">
      <c r="A89" s="14" t="s">
        <v>83</v>
      </c>
      <c r="B89" s="2">
        <v>19949.309506696409</v>
      </c>
      <c r="C89" s="2">
        <v>761.37420811583797</v>
      </c>
      <c r="D89" s="2">
        <v>309</v>
      </c>
      <c r="E89" s="2">
        <v>179</v>
      </c>
      <c r="F89" s="2">
        <v>130</v>
      </c>
      <c r="G89" s="2">
        <v>631.37420811583797</v>
      </c>
      <c r="H89" s="10">
        <f>B89/$B$9</f>
        <v>0.5004342139949931</v>
      </c>
    </row>
    <row r="90" spans="1:11" x14ac:dyDescent="0.2">
      <c r="A90" s="14" t="s">
        <v>84</v>
      </c>
      <c r="B90" s="2">
        <v>20317.398179455035</v>
      </c>
      <c r="C90" s="2">
        <v>386.48481581303713</v>
      </c>
      <c r="D90" s="2">
        <v>255</v>
      </c>
      <c r="E90" s="2">
        <v>172</v>
      </c>
      <c r="F90" s="2">
        <v>83</v>
      </c>
      <c r="G90" s="2">
        <v>303.48481581303713</v>
      </c>
      <c r="H90" s="10">
        <f>B90/$B$10</f>
        <v>0.49522017645587119</v>
      </c>
    </row>
    <row r="91" spans="1:11" x14ac:dyDescent="0.2">
      <c r="A91" s="14" t="s">
        <v>75</v>
      </c>
      <c r="B91" s="2">
        <v>20733.153673963177</v>
      </c>
      <c r="C91" s="2">
        <v>415.15424214433006</v>
      </c>
      <c r="D91" s="2">
        <v>303</v>
      </c>
      <c r="E91" s="2">
        <v>192</v>
      </c>
      <c r="F91" s="2">
        <v>111</v>
      </c>
      <c r="G91" s="2">
        <v>304.15424214433006</v>
      </c>
      <c r="H91" s="10">
        <f>B91/$B$11</f>
        <v>0.49040053157583557</v>
      </c>
    </row>
    <row r="92" spans="1:11" x14ac:dyDescent="0.2">
      <c r="A92" s="14" t="s">
        <v>76</v>
      </c>
      <c r="B92" s="2">
        <v>21549.633586056778</v>
      </c>
      <c r="C92" s="2">
        <v>807.14889688478434</v>
      </c>
      <c r="D92" s="2">
        <v>294</v>
      </c>
      <c r="E92" s="2">
        <v>159</v>
      </c>
      <c r="F92" s="2">
        <v>135</v>
      </c>
      <c r="G92" s="2">
        <v>672.14889688478434</v>
      </c>
      <c r="H92" s="10">
        <f>B92/$B$12</f>
        <v>0.48593216195135575</v>
      </c>
    </row>
    <row r="93" spans="1:11" x14ac:dyDescent="0.2">
      <c r="A93" s="14" t="s">
        <v>77</v>
      </c>
      <c r="B93" s="2">
        <v>22176.723777679359</v>
      </c>
      <c r="C93" s="2">
        <v>634.78617740901973</v>
      </c>
      <c r="D93" s="2">
        <v>259</v>
      </c>
      <c r="E93" s="2">
        <v>202</v>
      </c>
      <c r="F93" s="2">
        <v>57</v>
      </c>
      <c r="G93" s="2">
        <v>577.78617740901973</v>
      </c>
      <c r="H93" s="10">
        <f>B93/$B$13</f>
        <v>0.48177801433119771</v>
      </c>
    </row>
    <row r="94" spans="1:11" x14ac:dyDescent="0.2">
      <c r="A94" s="14" t="s">
        <v>78</v>
      </c>
      <c r="B94" s="2">
        <v>23163.629293685448</v>
      </c>
      <c r="C94" s="2">
        <v>968.67151840894803</v>
      </c>
      <c r="D94" s="2">
        <v>308</v>
      </c>
      <c r="E94" s="2">
        <v>166</v>
      </c>
      <c r="F94" s="2">
        <v>142</v>
      </c>
      <c r="G94" s="2">
        <v>826.67151840894803</v>
      </c>
      <c r="H94" s="10">
        <f>B94/$B$14</f>
        <v>0.47790606972880495</v>
      </c>
    </row>
    <row r="95" spans="1:11" x14ac:dyDescent="0.2">
      <c r="A95" s="14" t="s">
        <v>79</v>
      </c>
      <c r="B95" s="2">
        <v>23811.654972350316</v>
      </c>
      <c r="C95" s="2">
        <v>654.7344514070719</v>
      </c>
      <c r="D95" s="2">
        <v>305</v>
      </c>
      <c r="E95" s="2">
        <v>189</v>
      </c>
      <c r="F95" s="2">
        <v>116</v>
      </c>
      <c r="G95" s="2">
        <v>538.7344514070719</v>
      </c>
      <c r="H95" s="10">
        <f>B95/$B$15</f>
        <v>0.47428851652923643</v>
      </c>
    </row>
    <row r="96" spans="1:11" x14ac:dyDescent="0.2">
      <c r="A96" s="14" t="s">
        <v>80</v>
      </c>
      <c r="B96" s="2">
        <v>24573.972932644087</v>
      </c>
      <c r="C96" s="2">
        <v>771.75291909735461</v>
      </c>
      <c r="D96" s="2">
        <v>299</v>
      </c>
      <c r="E96" s="2">
        <v>207</v>
      </c>
      <c r="F96" s="2">
        <v>92</v>
      </c>
      <c r="G96" s="2">
        <v>679.75291909735461</v>
      </c>
      <c r="H96" s="10">
        <f>B96/$B$16</f>
        <v>0.47090108139588177</v>
      </c>
    </row>
    <row r="97" spans="1:11" x14ac:dyDescent="0.2">
      <c r="A97" s="15" t="s">
        <v>74</v>
      </c>
      <c r="B97" s="7">
        <v>24944</v>
      </c>
      <c r="C97" s="7">
        <f>B97-B96</f>
        <v>370.02706735591346</v>
      </c>
      <c r="D97" s="7">
        <v>259</v>
      </c>
      <c r="E97" s="7">
        <v>150</v>
      </c>
      <c r="F97" s="7">
        <f>D97-E97</f>
        <v>109</v>
      </c>
      <c r="G97" s="7">
        <f>C97-F97</f>
        <v>261.02706735591346</v>
      </c>
      <c r="H97" s="16">
        <f>B97/$B$17</f>
        <v>0.46857484121367809</v>
      </c>
      <c r="J97" s="38"/>
      <c r="K97" s="38"/>
    </row>
    <row r="98" spans="1:11" x14ac:dyDescent="0.2">
      <c r="A98" s="12" t="s">
        <v>95</v>
      </c>
      <c r="H98" s="10"/>
      <c r="J98" s="38"/>
    </row>
    <row r="99" spans="1:11" x14ac:dyDescent="0.2">
      <c r="A99" s="17" t="s">
        <v>96</v>
      </c>
      <c r="B99" s="2">
        <v>169</v>
      </c>
      <c r="H99" s="10">
        <f>B99/$B$6</f>
        <v>4.6052810856473279E-3</v>
      </c>
    </row>
    <row r="100" spans="1:11" x14ac:dyDescent="0.2">
      <c r="A100" s="14" t="s">
        <v>81</v>
      </c>
      <c r="B100" s="2">
        <v>178.24472453893713</v>
      </c>
      <c r="C100" s="2">
        <f>B100-B99</f>
        <v>9.2447245389371346</v>
      </c>
      <c r="D100" s="2">
        <v>0</v>
      </c>
      <c r="E100" s="2">
        <v>0</v>
      </c>
      <c r="F100" s="2">
        <f>D100-E100</f>
        <v>0</v>
      </c>
      <c r="G100" s="2">
        <f>C100-F100</f>
        <v>9.2447245389371346</v>
      </c>
      <c r="H100" s="10">
        <f>B100/$B$7</f>
        <v>4.8290407883540727E-3</v>
      </c>
    </row>
    <row r="101" spans="1:11" x14ac:dyDescent="0.2">
      <c r="A101" s="14" t="s">
        <v>82</v>
      </c>
      <c r="B101" s="2">
        <v>215.17343763364312</v>
      </c>
      <c r="C101" s="2">
        <v>36.94209808632678</v>
      </c>
      <c r="D101" s="2">
        <v>4</v>
      </c>
      <c r="E101" s="2">
        <v>0</v>
      </c>
      <c r="F101" s="2">
        <v>4</v>
      </c>
      <c r="G101" s="2">
        <v>32.94209808632678</v>
      </c>
      <c r="H101" s="10">
        <f>B101/$B$8</f>
        <v>5.6763510072979431E-3</v>
      </c>
    </row>
    <row r="102" spans="1:11" x14ac:dyDescent="0.2">
      <c r="A102" s="14" t="s">
        <v>83</v>
      </c>
      <c r="B102" s="2">
        <v>257.29523708893146</v>
      </c>
      <c r="C102" s="2">
        <v>42.071173353458079</v>
      </c>
      <c r="D102" s="2">
        <v>10</v>
      </c>
      <c r="E102" s="2">
        <v>2</v>
      </c>
      <c r="F102" s="2">
        <v>8</v>
      </c>
      <c r="G102" s="2">
        <v>34.071173353458079</v>
      </c>
      <c r="H102" s="10">
        <f>B102/$B$9</f>
        <v>6.4543256343801781E-3</v>
      </c>
    </row>
    <row r="103" spans="1:11" x14ac:dyDescent="0.2">
      <c r="A103" s="14" t="s">
        <v>84</v>
      </c>
      <c r="B103" s="2">
        <v>294.21039216837977</v>
      </c>
      <c r="C103" s="2">
        <v>37.170451875926176</v>
      </c>
      <c r="D103" s="2">
        <v>5</v>
      </c>
      <c r="E103" s="2">
        <v>2</v>
      </c>
      <c r="F103" s="2">
        <v>3</v>
      </c>
      <c r="G103" s="2">
        <v>34.170451875926176</v>
      </c>
      <c r="H103" s="10">
        <f>B103/$B$10</f>
        <v>7.1711407650664116E-3</v>
      </c>
    </row>
    <row r="104" spans="1:11" x14ac:dyDescent="0.2">
      <c r="A104" s="14" t="s">
        <v>75</v>
      </c>
      <c r="B104" s="2">
        <v>331.19467395604511</v>
      </c>
      <c r="C104" s="2">
        <v>36.991687733403751</v>
      </c>
      <c r="D104" s="2">
        <v>3</v>
      </c>
      <c r="E104" s="2">
        <v>2</v>
      </c>
      <c r="F104" s="2">
        <v>1</v>
      </c>
      <c r="G104" s="2">
        <v>35.991687733403751</v>
      </c>
      <c r="H104" s="10">
        <f>B104/$B$11</f>
        <v>7.8337356061319151E-3</v>
      </c>
    </row>
    <row r="105" spans="1:11" x14ac:dyDescent="0.2">
      <c r="A105" s="14" t="s">
        <v>76</v>
      </c>
      <c r="B105" s="2">
        <v>374.64513450359317</v>
      </c>
      <c r="C105" s="2">
        <v>43.303462477761059</v>
      </c>
      <c r="D105" s="2">
        <v>3</v>
      </c>
      <c r="E105" s="2">
        <v>0</v>
      </c>
      <c r="F105" s="2">
        <v>3</v>
      </c>
      <c r="G105" s="2">
        <v>40.303462477761059</v>
      </c>
      <c r="H105" s="10">
        <f>B105/$B$12</f>
        <v>8.4480378493154689E-3</v>
      </c>
    </row>
    <row r="106" spans="1:11" x14ac:dyDescent="0.2">
      <c r="A106" s="14" t="s">
        <v>77</v>
      </c>
      <c r="B106" s="2">
        <v>415.1601023497293</v>
      </c>
      <c r="C106" s="2">
        <v>40.660987421073003</v>
      </c>
      <c r="D106" s="2">
        <v>4</v>
      </c>
      <c r="E106" s="2">
        <v>2</v>
      </c>
      <c r="F106" s="2">
        <v>2</v>
      </c>
      <c r="G106" s="2">
        <v>38.660987421073003</v>
      </c>
      <c r="H106" s="10">
        <f>B106/$B$13</f>
        <v>9.0191414992011765E-3</v>
      </c>
    </row>
    <row r="107" spans="1:11" x14ac:dyDescent="0.2">
      <c r="A107" s="14" t="s">
        <v>78</v>
      </c>
      <c r="B107" s="2">
        <v>462.94915540990615</v>
      </c>
      <c r="C107" s="2">
        <v>47.436211850951167</v>
      </c>
      <c r="D107" s="2">
        <v>3</v>
      </c>
      <c r="E107" s="2">
        <v>0</v>
      </c>
      <c r="F107" s="2">
        <v>3</v>
      </c>
      <c r="G107" s="2">
        <v>44.436211850951167</v>
      </c>
      <c r="H107" s="10">
        <f>B107/$B$14</f>
        <v>9.5514484600446922E-3</v>
      </c>
    </row>
    <row r="108" spans="1:11" x14ac:dyDescent="0.2">
      <c r="A108" s="14" t="s">
        <v>79</v>
      </c>
      <c r="B108" s="2">
        <v>504.49911112047954</v>
      </c>
      <c r="C108" s="2">
        <v>41.68118932023765</v>
      </c>
      <c r="D108" s="2">
        <v>3</v>
      </c>
      <c r="E108" s="2">
        <v>0</v>
      </c>
      <c r="F108" s="2">
        <v>3</v>
      </c>
      <c r="G108" s="2">
        <v>38.68118932023765</v>
      </c>
      <c r="H108" s="10">
        <f>B108/$B$15</f>
        <v>1.004878221532675E-2</v>
      </c>
    </row>
    <row r="109" spans="1:11" x14ac:dyDescent="0.2">
      <c r="A109" s="14" t="s">
        <v>80</v>
      </c>
      <c r="B109" s="2">
        <v>548.69812905801507</v>
      </c>
      <c r="C109" s="2">
        <v>44.406979045811909</v>
      </c>
      <c r="D109" s="2">
        <v>5</v>
      </c>
      <c r="E109" s="2">
        <v>0</v>
      </c>
      <c r="F109" s="2">
        <v>5</v>
      </c>
      <c r="G109" s="2">
        <v>39.406979045811909</v>
      </c>
      <c r="H109" s="10">
        <f>B109/$B$16</f>
        <v>1.0514479813318293E-2</v>
      </c>
    </row>
    <row r="110" spans="1:11" x14ac:dyDescent="0.2">
      <c r="A110" s="15" t="s">
        <v>74</v>
      </c>
      <c r="B110" s="7">
        <v>568</v>
      </c>
      <c r="C110" s="7">
        <f>B110-B109</f>
        <v>19.30187094198493</v>
      </c>
      <c r="D110" s="7">
        <v>7</v>
      </c>
      <c r="E110" s="7">
        <v>0</v>
      </c>
      <c r="F110" s="7">
        <f>D110-E110</f>
        <v>7</v>
      </c>
      <c r="G110" s="7">
        <f>C110-F110</f>
        <v>12.30187094198493</v>
      </c>
      <c r="H110" s="16">
        <f>B110/$B$17</f>
        <v>1.0669921015449373E-2</v>
      </c>
      <c r="I110" s="38"/>
      <c r="K110" s="38"/>
    </row>
    <row r="111" spans="1:11" x14ac:dyDescent="0.2">
      <c r="A111" s="23"/>
      <c r="B111" s="24"/>
      <c r="C111" s="24"/>
      <c r="D111" s="24"/>
      <c r="E111" s="24"/>
      <c r="F111" s="24"/>
      <c r="G111" s="24"/>
      <c r="H111" s="22"/>
    </row>
    <row r="112" spans="1:11" x14ac:dyDescent="0.2">
      <c r="A112" s="1"/>
    </row>
    <row r="113" spans="1:11" x14ac:dyDescent="0.2">
      <c r="A113" s="12" t="s">
        <v>98</v>
      </c>
      <c r="H113" s="10"/>
    </row>
    <row r="114" spans="1:11" x14ac:dyDescent="0.2">
      <c r="A114" s="9" t="s">
        <v>97</v>
      </c>
      <c r="B114" s="2">
        <v>213</v>
      </c>
      <c r="H114" s="10">
        <f>B114/$B$6</f>
        <v>5.8042891789519581E-3</v>
      </c>
    </row>
    <row r="115" spans="1:11" x14ac:dyDescent="0.2">
      <c r="A115" s="14" t="s">
        <v>81</v>
      </c>
      <c r="B115" s="2">
        <v>222.0162113000984</v>
      </c>
      <c r="C115" s="2">
        <f>B115-B114</f>
        <v>9.016211300098405</v>
      </c>
      <c r="D115" s="2">
        <v>0</v>
      </c>
      <c r="E115" s="2">
        <v>0</v>
      </c>
      <c r="F115" s="2">
        <f>D115-E115</f>
        <v>0</v>
      </c>
      <c r="G115" s="2">
        <f>C115-F115</f>
        <v>9.016211300098405</v>
      </c>
      <c r="H115" s="10">
        <f>B115/$B$7</f>
        <v>6.0149064316896983E-3</v>
      </c>
    </row>
    <row r="116" spans="1:11" x14ac:dyDescent="0.2">
      <c r="A116" s="14" t="s">
        <v>82</v>
      </c>
      <c r="B116" s="2">
        <v>258.23954872135414</v>
      </c>
      <c r="C116" s="2">
        <v>36.241814240790802</v>
      </c>
      <c r="D116" s="2">
        <v>0</v>
      </c>
      <c r="E116" s="2">
        <v>1</v>
      </c>
      <c r="F116" s="2">
        <v>-1</v>
      </c>
      <c r="G116" s="2">
        <v>37.241814240790802</v>
      </c>
      <c r="H116" s="10">
        <f>B116/$B$8</f>
        <v>6.8124501733546347E-3</v>
      </c>
    </row>
    <row r="117" spans="1:11" x14ac:dyDescent="0.2">
      <c r="A117" s="14" t="s">
        <v>83</v>
      </c>
      <c r="B117" s="2">
        <v>300.76314564306921</v>
      </c>
      <c r="C117" s="2">
        <v>42.465657842770952</v>
      </c>
      <c r="D117" s="2">
        <v>3</v>
      </c>
      <c r="E117" s="2">
        <v>0</v>
      </c>
      <c r="F117" s="2">
        <v>3</v>
      </c>
      <c r="G117" s="2">
        <v>39.465657842770952</v>
      </c>
      <c r="H117" s="10">
        <f>B117/$B$9</f>
        <v>7.544730725543577E-3</v>
      </c>
    </row>
    <row r="118" spans="1:11" x14ac:dyDescent="0.2">
      <c r="A118" s="14" t="s">
        <v>84</v>
      </c>
      <c r="B118" s="2">
        <v>337.21912749208133</v>
      </c>
      <c r="C118" s="2">
        <v>36.750655290331053</v>
      </c>
      <c r="D118" s="2">
        <v>2</v>
      </c>
      <c r="E118" s="2">
        <v>0</v>
      </c>
      <c r="F118" s="2">
        <v>2</v>
      </c>
      <c r="G118" s="2">
        <v>34.750655290331053</v>
      </c>
      <c r="H118" s="10">
        <f>B118/$B$10</f>
        <v>8.2194439635381866E-3</v>
      </c>
    </row>
    <row r="119" spans="1:11" x14ac:dyDescent="0.2">
      <c r="A119" s="14" t="s">
        <v>75</v>
      </c>
      <c r="B119" s="2">
        <v>373.86949171413198</v>
      </c>
      <c r="C119" s="2">
        <v>36.655865684377034</v>
      </c>
      <c r="D119" s="2">
        <v>1</v>
      </c>
      <c r="E119" s="2">
        <v>0</v>
      </c>
      <c r="F119" s="2">
        <v>1</v>
      </c>
      <c r="G119" s="2">
        <v>35.655865684377034</v>
      </c>
      <c r="H119" s="10">
        <f>B119/$B$11</f>
        <v>8.8431215221659483E-3</v>
      </c>
    </row>
    <row r="120" spans="1:11" x14ac:dyDescent="0.2">
      <c r="A120" s="14" t="s">
        <v>76</v>
      </c>
      <c r="B120" s="2">
        <v>417.80829501468122</v>
      </c>
      <c r="C120" s="2">
        <v>43.772518655858164</v>
      </c>
      <c r="D120" s="2">
        <v>1</v>
      </c>
      <c r="E120" s="2">
        <v>0</v>
      </c>
      <c r="F120" s="2">
        <v>1</v>
      </c>
      <c r="G120" s="2">
        <v>42.772518655858164</v>
      </c>
      <c r="H120" s="10">
        <f>B120/$B$12</f>
        <v>9.4213429322091945E-3</v>
      </c>
    </row>
    <row r="121" spans="1:11" x14ac:dyDescent="0.2">
      <c r="A121" s="14" t="s">
        <v>77</v>
      </c>
      <c r="B121" s="2">
        <v>458.41826415994609</v>
      </c>
      <c r="C121" s="2">
        <v>40.770924273537105</v>
      </c>
      <c r="D121" s="2">
        <v>1</v>
      </c>
      <c r="E121" s="2">
        <v>3</v>
      </c>
      <c r="F121" s="2">
        <v>-2</v>
      </c>
      <c r="G121" s="2">
        <v>42.770924273537105</v>
      </c>
      <c r="H121" s="10">
        <f>B121/$B$13</f>
        <v>9.9589030036268209E-3</v>
      </c>
    </row>
    <row r="122" spans="1:11" x14ac:dyDescent="0.2">
      <c r="A122" s="14" t="s">
        <v>78</v>
      </c>
      <c r="B122" s="2">
        <v>506.98307887384726</v>
      </c>
      <c r="C122" s="2">
        <v>48.176856600002111</v>
      </c>
      <c r="D122" s="2">
        <v>4</v>
      </c>
      <c r="E122" s="2">
        <v>2</v>
      </c>
      <c r="F122" s="2">
        <v>2</v>
      </c>
      <c r="G122" s="2">
        <v>46.176856600002111</v>
      </c>
      <c r="H122" s="10">
        <f>B122/$B$14</f>
        <v>1.0459945096326461E-2</v>
      </c>
    </row>
    <row r="123" spans="1:11" x14ac:dyDescent="0.2">
      <c r="A123" s="14" t="s">
        <v>79</v>
      </c>
      <c r="B123" s="2">
        <v>548.64366010457957</v>
      </c>
      <c r="C123" s="2">
        <v>41.804679846948602</v>
      </c>
      <c r="D123" s="2">
        <v>1</v>
      </c>
      <c r="E123" s="2">
        <v>0</v>
      </c>
      <c r="F123" s="2">
        <v>1</v>
      </c>
      <c r="G123" s="2">
        <v>40.804679846948602</v>
      </c>
      <c r="H123" s="10">
        <f>B123/$B$15</f>
        <v>1.0928068122788161E-2</v>
      </c>
    </row>
    <row r="124" spans="1:11" x14ac:dyDescent="0.2">
      <c r="A124" s="14" t="s">
        <v>80</v>
      </c>
      <c r="B124" s="2">
        <v>593.15626923542231</v>
      </c>
      <c r="C124" s="2">
        <v>44.737745668419961</v>
      </c>
      <c r="D124" s="2">
        <v>2</v>
      </c>
      <c r="E124" s="2">
        <v>0</v>
      </c>
      <c r="F124" s="2">
        <v>2</v>
      </c>
      <c r="G124" s="2">
        <v>42.737745668419961</v>
      </c>
      <c r="H124" s="10">
        <f>B124/$B$16</f>
        <v>1.1366413130888615E-2</v>
      </c>
    </row>
    <row r="125" spans="1:11" x14ac:dyDescent="0.2">
      <c r="A125" s="15" t="s">
        <v>74</v>
      </c>
      <c r="B125" s="7">
        <v>619</v>
      </c>
      <c r="C125" s="7">
        <f>B125-B124</f>
        <v>25.843730764577685</v>
      </c>
      <c r="D125" s="7">
        <v>3</v>
      </c>
      <c r="E125" s="7">
        <v>0</v>
      </c>
      <c r="F125" s="7">
        <f>D125-E125</f>
        <v>3</v>
      </c>
      <c r="G125" s="7">
        <f>C125-F125</f>
        <v>22.843730764577685</v>
      </c>
      <c r="H125" s="16">
        <f>B125/$B$17</f>
        <v>1.1627959698174581E-2</v>
      </c>
      <c r="J125" s="38"/>
      <c r="K125" s="38"/>
    </row>
    <row r="126" spans="1:11" x14ac:dyDescent="0.2">
      <c r="A126" s="12" t="s">
        <v>99</v>
      </c>
      <c r="H126" s="10"/>
    </row>
    <row r="127" spans="1:11" x14ac:dyDescent="0.2">
      <c r="A127" s="9" t="s">
        <v>100</v>
      </c>
      <c r="B127" s="2">
        <v>658</v>
      </c>
      <c r="H127" s="10">
        <f>B127/$B$6</f>
        <v>1.7930621031691962E-2</v>
      </c>
      <c r="I127" s="38"/>
    </row>
    <row r="128" spans="1:11" x14ac:dyDescent="0.2">
      <c r="A128" s="14" t="s">
        <v>81</v>
      </c>
      <c r="B128" s="2">
        <v>678.64195150842227</v>
      </c>
      <c r="C128" s="2">
        <f>B128-B127</f>
        <v>20.641951508422267</v>
      </c>
      <c r="D128" s="2">
        <v>3</v>
      </c>
      <c r="E128" s="2">
        <v>1</v>
      </c>
      <c r="F128" s="2">
        <f>D128-E128</f>
        <v>2</v>
      </c>
      <c r="G128" s="2">
        <f>C128-F128</f>
        <v>18.641951508422267</v>
      </c>
      <c r="H128" s="10">
        <f>B128/$B$7</f>
        <v>1.838589990811472E-2</v>
      </c>
    </row>
    <row r="129" spans="1:12" x14ac:dyDescent="0.2">
      <c r="A129" s="14" t="s">
        <v>82</v>
      </c>
      <c r="B129" s="2">
        <v>762.30609728275192</v>
      </c>
      <c r="C129" s="2">
        <v>83.7256213515318</v>
      </c>
      <c r="D129" s="2">
        <v>11</v>
      </c>
      <c r="E129" s="2">
        <v>10</v>
      </c>
      <c r="F129" s="2">
        <v>1</v>
      </c>
      <c r="G129" s="2">
        <v>82.7256213515318</v>
      </c>
      <c r="H129" s="10">
        <f>B129/$B$8</f>
        <v>2.0109903112426514E-2</v>
      </c>
    </row>
    <row r="130" spans="1:12" x14ac:dyDescent="0.2">
      <c r="A130" s="14" t="s">
        <v>83</v>
      </c>
      <c r="B130" s="2">
        <v>864.76300439689328</v>
      </c>
      <c r="C130" s="2">
        <v>102.29397680564648</v>
      </c>
      <c r="D130" s="2">
        <v>14</v>
      </c>
      <c r="E130" s="2">
        <v>2</v>
      </c>
      <c r="F130" s="2">
        <v>12</v>
      </c>
      <c r="G130" s="2">
        <v>90.29397680564648</v>
      </c>
      <c r="H130" s="10">
        <f>B130/$B$9</f>
        <v>2.1692830734419355E-2</v>
      </c>
    </row>
    <row r="131" spans="1:12" x14ac:dyDescent="0.2">
      <c r="A131" s="14" t="s">
        <v>84</v>
      </c>
      <c r="B131" s="2">
        <v>949.82914381968692</v>
      </c>
      <c r="C131" s="2">
        <v>85.902319378418611</v>
      </c>
      <c r="D131" s="2">
        <v>14</v>
      </c>
      <c r="E131" s="2">
        <v>4</v>
      </c>
      <c r="F131" s="2">
        <v>10</v>
      </c>
      <c r="G131" s="2">
        <v>75.902319378418611</v>
      </c>
      <c r="H131" s="10">
        <f>B131/$B$10</f>
        <v>2.3151318493179775E-2</v>
      </c>
    </row>
    <row r="132" spans="1:12" x14ac:dyDescent="0.2">
      <c r="A132" s="14" t="s">
        <v>75</v>
      </c>
      <c r="B132" s="2">
        <v>1035.7892453462114</v>
      </c>
      <c r="C132" s="2">
        <v>85.966609880816804</v>
      </c>
      <c r="D132" s="2">
        <v>12</v>
      </c>
      <c r="E132" s="2">
        <v>9</v>
      </c>
      <c r="F132" s="2">
        <v>3</v>
      </c>
      <c r="G132" s="2">
        <v>82.966609880816804</v>
      </c>
      <c r="H132" s="10">
        <f>B132/$B$11</f>
        <v>2.4499485437963275E-2</v>
      </c>
    </row>
    <row r="133" spans="1:12" x14ac:dyDescent="0.2">
      <c r="A133" s="14" t="s">
        <v>76</v>
      </c>
      <c r="B133" s="2">
        <v>1141.9083096827071</v>
      </c>
      <c r="C133" s="2">
        <v>105.65732383439331</v>
      </c>
      <c r="D133" s="2">
        <v>16</v>
      </c>
      <c r="E133" s="2">
        <v>9</v>
      </c>
      <c r="F133" s="2">
        <v>7</v>
      </c>
      <c r="G133" s="2">
        <v>98.65732383439331</v>
      </c>
      <c r="H133" s="10">
        <f>B133/$B$12</f>
        <v>2.5749392510941143E-2</v>
      </c>
    </row>
    <row r="134" spans="1:12" x14ac:dyDescent="0.2">
      <c r="A134" s="14" t="s">
        <v>77</v>
      </c>
      <c r="B134" s="2">
        <v>1238.7588545382264</v>
      </c>
      <c r="C134" s="2">
        <v>97.284613361009178</v>
      </c>
      <c r="D134" s="2">
        <v>14</v>
      </c>
      <c r="E134" s="2">
        <v>10</v>
      </c>
      <c r="F134" s="2">
        <v>4</v>
      </c>
      <c r="G134" s="2">
        <v>93.284613361009178</v>
      </c>
      <c r="H134" s="10">
        <f>B134/$B$13</f>
        <v>2.6911404369625396E-2</v>
      </c>
      <c r="I134" s="38"/>
    </row>
    <row r="135" spans="1:12" x14ac:dyDescent="0.2">
      <c r="A135" s="14" t="s">
        <v>78</v>
      </c>
      <c r="B135" s="2">
        <v>1356.8643285140845</v>
      </c>
      <c r="C135" s="2">
        <v>117.06226222089731</v>
      </c>
      <c r="D135" s="2">
        <v>20</v>
      </c>
      <c r="E135" s="2">
        <v>3</v>
      </c>
      <c r="F135" s="2">
        <v>17</v>
      </c>
      <c r="G135" s="2">
        <v>100.06226222089731</v>
      </c>
      <c r="H135" s="10">
        <f>B135/$B$14</f>
        <v>2.7994477470426139E-2</v>
      </c>
    </row>
    <row r="136" spans="1:12" x14ac:dyDescent="0.2">
      <c r="A136" s="14" t="s">
        <v>79</v>
      </c>
      <c r="B136" s="2">
        <v>1456.2658787260161</v>
      </c>
      <c r="C136" s="2">
        <v>99.78841332702018</v>
      </c>
      <c r="D136" s="2">
        <v>24</v>
      </c>
      <c r="E136" s="2">
        <v>4</v>
      </c>
      <c r="F136" s="2">
        <v>20</v>
      </c>
      <c r="G136" s="2">
        <v>79.78841332702018</v>
      </c>
      <c r="H136" s="10">
        <f>B136/$B$15</f>
        <v>2.9006391369903718E-2</v>
      </c>
    </row>
    <row r="137" spans="1:12" x14ac:dyDescent="0.2">
      <c r="A137" s="14" t="s">
        <v>80</v>
      </c>
      <c r="B137" s="2">
        <v>1563.1461441976758</v>
      </c>
      <c r="C137" s="2">
        <v>107.47460646679519</v>
      </c>
      <c r="D137" s="2">
        <v>25</v>
      </c>
      <c r="E137" s="2">
        <v>6</v>
      </c>
      <c r="F137" s="2">
        <v>19</v>
      </c>
      <c r="G137" s="2">
        <v>88.474606466795194</v>
      </c>
      <c r="H137" s="10">
        <f>B137/$B$16</f>
        <v>2.9953935885746401E-2</v>
      </c>
    </row>
    <row r="138" spans="1:12" ht="12" thickBot="1" x14ac:dyDescent="0.25">
      <c r="A138" s="11" t="s">
        <v>74</v>
      </c>
      <c r="B138" s="5">
        <v>1629</v>
      </c>
      <c r="C138" s="5">
        <f>B138-B137</f>
        <v>65.853855802324233</v>
      </c>
      <c r="D138" s="5">
        <v>27</v>
      </c>
      <c r="E138" s="5">
        <v>8</v>
      </c>
      <c r="F138" s="5">
        <f>D138-E138</f>
        <v>19</v>
      </c>
      <c r="G138" s="5">
        <f>C138-F138</f>
        <v>46.853855802324233</v>
      </c>
      <c r="H138" s="8">
        <f>B138/$B$17</f>
        <v>3.0600882630575754E-2</v>
      </c>
      <c r="I138" s="39"/>
      <c r="J138" s="38"/>
      <c r="L138" s="38"/>
    </row>
  </sheetData>
  <mergeCells count="1">
    <mergeCell ref="A1:H2"/>
  </mergeCells>
  <phoneticPr fontId="0" type="noConversion"/>
  <pageMargins left="0.75" right="0.75" top="1" bottom="1" header="0.5" footer="0.5"/>
  <pageSetup orientation="portrait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8"/>
  <sheetViews>
    <sheetView workbookViewId="0">
      <selection activeCell="L1" sqref="L1:L65536"/>
    </sheetView>
  </sheetViews>
  <sheetFormatPr defaultRowHeight="11.25" x14ac:dyDescent="0.2"/>
  <cols>
    <col min="1" max="1" width="25.7109375" style="2" customWidth="1"/>
    <col min="2" max="3" width="9.7109375" style="2" customWidth="1"/>
    <col min="4" max="5" width="8.42578125" style="2" customWidth="1"/>
    <col min="6" max="7" width="9.7109375" style="2" customWidth="1"/>
    <col min="8" max="8" width="7.7109375" style="6" customWidth="1"/>
    <col min="9" max="16384" width="9.140625" style="2"/>
  </cols>
  <sheetData>
    <row r="1" spans="1:8" ht="12.75" customHeight="1" x14ac:dyDescent="0.2">
      <c r="A1" s="40" t="s">
        <v>87</v>
      </c>
      <c r="B1" s="41"/>
      <c r="C1" s="41"/>
      <c r="D1" s="41"/>
      <c r="E1" s="41"/>
      <c r="F1" s="41"/>
      <c r="G1" s="41"/>
      <c r="H1" s="42"/>
    </row>
    <row r="2" spans="1:8" ht="12.75" customHeight="1" thickBot="1" x14ac:dyDescent="0.25">
      <c r="A2" s="43"/>
      <c r="B2" s="44"/>
      <c r="C2" s="44"/>
      <c r="D2" s="44"/>
      <c r="E2" s="44"/>
      <c r="F2" s="44"/>
      <c r="G2" s="44"/>
      <c r="H2" s="45"/>
    </row>
    <row r="3" spans="1:8" x14ac:dyDescent="0.2">
      <c r="A3" s="9" t="s">
        <v>40</v>
      </c>
      <c r="C3" s="1" t="s">
        <v>62</v>
      </c>
      <c r="D3" s="3"/>
      <c r="E3" s="3"/>
      <c r="F3" s="1" t="s">
        <v>66</v>
      </c>
      <c r="G3" s="3" t="s">
        <v>68</v>
      </c>
      <c r="H3" s="19" t="s">
        <v>71</v>
      </c>
    </row>
    <row r="4" spans="1:8" ht="12" thickBot="1" x14ac:dyDescent="0.25">
      <c r="A4" s="18" t="s">
        <v>88</v>
      </c>
      <c r="B4" s="5" t="s">
        <v>64</v>
      </c>
      <c r="C4" s="4" t="s">
        <v>63</v>
      </c>
      <c r="D4" s="4" t="s">
        <v>65</v>
      </c>
      <c r="E4" s="4" t="s">
        <v>70</v>
      </c>
      <c r="F4" s="4" t="s">
        <v>67</v>
      </c>
      <c r="G4" s="5" t="s">
        <v>69</v>
      </c>
      <c r="H4" s="20" t="s">
        <v>72</v>
      </c>
    </row>
    <row r="5" spans="1:8" x14ac:dyDescent="0.2">
      <c r="A5" s="12" t="s">
        <v>2</v>
      </c>
      <c r="H5" s="10"/>
    </row>
    <row r="6" spans="1:8" x14ac:dyDescent="0.2">
      <c r="A6" s="13" t="s">
        <v>73</v>
      </c>
      <c r="B6" s="2">
        <f t="shared" ref="B6:B17" si="0">B32+B45+B60+B73+B86+B99+B114+B127</f>
        <v>1418380</v>
      </c>
      <c r="H6" s="10"/>
    </row>
    <row r="7" spans="1:8" x14ac:dyDescent="0.2">
      <c r="A7" s="14" t="s">
        <v>81</v>
      </c>
      <c r="B7" s="2">
        <f t="shared" si="0"/>
        <v>1432148</v>
      </c>
      <c r="C7" s="2">
        <f t="shared" ref="C7:G17" si="1">C33+C46+C61+C74+C87+C100+C115+C128</f>
        <v>13768.000000000182</v>
      </c>
      <c r="D7" s="2">
        <f t="shared" si="1"/>
        <v>8347</v>
      </c>
      <c r="E7" s="2">
        <f t="shared" si="1"/>
        <v>2329</v>
      </c>
      <c r="F7" s="2">
        <f t="shared" si="1"/>
        <v>6018</v>
      </c>
      <c r="G7" s="2">
        <f t="shared" si="1"/>
        <v>7750.0000000001819</v>
      </c>
      <c r="H7" s="10"/>
    </row>
    <row r="8" spans="1:8" x14ac:dyDescent="0.2">
      <c r="A8" s="14" t="s">
        <v>82</v>
      </c>
      <c r="B8" s="2">
        <f t="shared" si="0"/>
        <v>1496611</v>
      </c>
      <c r="C8" s="2">
        <f t="shared" si="1"/>
        <v>64399.999999999425</v>
      </c>
      <c r="D8" s="2">
        <f t="shared" si="1"/>
        <v>33227</v>
      </c>
      <c r="E8" s="2">
        <f t="shared" si="1"/>
        <v>9595</v>
      </c>
      <c r="F8" s="2">
        <f t="shared" si="1"/>
        <v>23632</v>
      </c>
      <c r="G8" s="2">
        <f t="shared" si="1"/>
        <v>40767.999999999418</v>
      </c>
      <c r="H8" s="10"/>
    </row>
    <row r="9" spans="1:8" x14ac:dyDescent="0.2">
      <c r="A9" s="14" t="s">
        <v>83</v>
      </c>
      <c r="B9" s="2">
        <f t="shared" si="0"/>
        <v>1536458</v>
      </c>
      <c r="C9" s="2">
        <f t="shared" si="1"/>
        <v>39800.000000000357</v>
      </c>
      <c r="D9" s="2">
        <f t="shared" si="1"/>
        <v>33512</v>
      </c>
      <c r="E9" s="2">
        <f t="shared" si="1"/>
        <v>9832</v>
      </c>
      <c r="F9" s="2">
        <f t="shared" si="1"/>
        <v>23680</v>
      </c>
      <c r="G9" s="2">
        <f t="shared" si="1"/>
        <v>16120.000000000353</v>
      </c>
      <c r="H9" s="10"/>
    </row>
    <row r="10" spans="1:8" x14ac:dyDescent="0.2">
      <c r="A10" s="14" t="s">
        <v>84</v>
      </c>
      <c r="B10" s="2">
        <f t="shared" si="0"/>
        <v>1556663.0000000002</v>
      </c>
      <c r="C10" s="2">
        <f t="shared" si="1"/>
        <v>20100.00000000012</v>
      </c>
      <c r="D10" s="2">
        <f t="shared" si="1"/>
        <v>31966</v>
      </c>
      <c r="E10" s="2">
        <f t="shared" si="1"/>
        <v>9965</v>
      </c>
      <c r="F10" s="2">
        <f t="shared" si="1"/>
        <v>22001</v>
      </c>
      <c r="G10" s="2">
        <f t="shared" si="1"/>
        <v>-1900.9999999998818</v>
      </c>
      <c r="H10" s="10"/>
    </row>
    <row r="11" spans="1:8" x14ac:dyDescent="0.2">
      <c r="A11" s="14" t="s">
        <v>75</v>
      </c>
      <c r="B11" s="2">
        <f t="shared" si="0"/>
        <v>1567716.0000000002</v>
      </c>
      <c r="C11" s="2">
        <f t="shared" si="1"/>
        <v>11000.000000000202</v>
      </c>
      <c r="D11" s="2">
        <f t="shared" si="1"/>
        <v>32189</v>
      </c>
      <c r="E11" s="2">
        <f t="shared" si="1"/>
        <v>10383</v>
      </c>
      <c r="F11" s="2">
        <f t="shared" si="1"/>
        <v>21806</v>
      </c>
      <c r="G11" s="2">
        <f t="shared" si="1"/>
        <v>-10805.999999999798</v>
      </c>
      <c r="H11" s="10"/>
    </row>
    <row r="12" spans="1:8" x14ac:dyDescent="0.2">
      <c r="A12" s="14" t="s">
        <v>76</v>
      </c>
      <c r="B12" s="2">
        <f t="shared" si="0"/>
        <v>1580776</v>
      </c>
      <c r="C12" s="2">
        <f t="shared" si="1"/>
        <v>12999.999999999767</v>
      </c>
      <c r="D12" s="2">
        <f t="shared" si="1"/>
        <v>30612</v>
      </c>
      <c r="E12" s="2">
        <f t="shared" si="1"/>
        <v>10271</v>
      </c>
      <c r="F12" s="2">
        <f t="shared" si="1"/>
        <v>20341</v>
      </c>
      <c r="G12" s="2">
        <f t="shared" si="1"/>
        <v>-7341.0000000002328</v>
      </c>
      <c r="H12" s="10"/>
    </row>
    <row r="13" spans="1:8" x14ac:dyDescent="0.2">
      <c r="A13" s="14" t="s">
        <v>77</v>
      </c>
      <c r="B13" s="2">
        <f t="shared" si="0"/>
        <v>1601629.9999999998</v>
      </c>
      <c r="C13" s="2">
        <f t="shared" si="1"/>
        <v>20800.000000000036</v>
      </c>
      <c r="D13" s="2">
        <f t="shared" si="1"/>
        <v>29684</v>
      </c>
      <c r="E13" s="2">
        <f t="shared" si="1"/>
        <v>10550</v>
      </c>
      <c r="F13" s="2">
        <f t="shared" si="1"/>
        <v>19134</v>
      </c>
      <c r="G13" s="2">
        <f t="shared" si="1"/>
        <v>1666.0000000000382</v>
      </c>
      <c r="H13" s="10"/>
    </row>
    <row r="14" spans="1:8" x14ac:dyDescent="0.2">
      <c r="A14" s="14" t="s">
        <v>78</v>
      </c>
      <c r="B14" s="2">
        <f t="shared" si="0"/>
        <v>1626289.0000000002</v>
      </c>
      <c r="C14" s="2">
        <f t="shared" si="1"/>
        <v>24600.000000000196</v>
      </c>
      <c r="D14" s="2">
        <f t="shared" si="1"/>
        <v>28937</v>
      </c>
      <c r="E14" s="2">
        <f t="shared" si="1"/>
        <v>10340</v>
      </c>
      <c r="F14" s="2">
        <f t="shared" si="1"/>
        <v>18597</v>
      </c>
      <c r="G14" s="2">
        <f t="shared" si="1"/>
        <v>6003.0000000001965</v>
      </c>
      <c r="H14" s="10"/>
    </row>
    <row r="15" spans="1:8" x14ac:dyDescent="0.2">
      <c r="A15" s="14" t="s">
        <v>79</v>
      </c>
      <c r="B15" s="2">
        <f t="shared" si="0"/>
        <v>1650579.9999999998</v>
      </c>
      <c r="C15" s="2">
        <f t="shared" si="1"/>
        <v>24199.999999999556</v>
      </c>
      <c r="D15" s="2">
        <f t="shared" si="1"/>
        <v>28288</v>
      </c>
      <c r="E15" s="2">
        <f t="shared" si="1"/>
        <v>10724</v>
      </c>
      <c r="F15" s="2">
        <f t="shared" si="1"/>
        <v>17564</v>
      </c>
      <c r="G15" s="2">
        <f t="shared" si="1"/>
        <v>6635.9999999995562</v>
      </c>
      <c r="H15" s="10"/>
    </row>
    <row r="16" spans="1:8" x14ac:dyDescent="0.2">
      <c r="A16" s="14" t="s">
        <v>80</v>
      </c>
      <c r="B16" s="2">
        <f t="shared" si="0"/>
        <v>1683843</v>
      </c>
      <c r="C16" s="2">
        <f t="shared" si="1"/>
        <v>33200</v>
      </c>
      <c r="D16" s="2">
        <f t="shared" si="1"/>
        <v>28276</v>
      </c>
      <c r="E16" s="2">
        <f t="shared" si="1"/>
        <v>10573</v>
      </c>
      <c r="F16" s="2">
        <f t="shared" si="1"/>
        <v>17703</v>
      </c>
      <c r="G16" s="2">
        <f t="shared" si="1"/>
        <v>15497.000000000004</v>
      </c>
      <c r="H16" s="10"/>
    </row>
    <row r="17" spans="1:11" x14ac:dyDescent="0.2">
      <c r="A17" s="15" t="s">
        <v>74</v>
      </c>
      <c r="B17" s="7">
        <f t="shared" si="0"/>
        <v>1709433.6018949382</v>
      </c>
      <c r="C17" s="7">
        <f t="shared" si="1"/>
        <v>25590.601894938121</v>
      </c>
      <c r="D17" s="7">
        <f t="shared" si="1"/>
        <v>21496</v>
      </c>
      <c r="E17" s="7">
        <f t="shared" si="1"/>
        <v>8580</v>
      </c>
      <c r="F17" s="7">
        <f t="shared" si="1"/>
        <v>12916</v>
      </c>
      <c r="G17" s="7">
        <f t="shared" si="1"/>
        <v>12674.60189493812</v>
      </c>
      <c r="H17" s="16"/>
    </row>
    <row r="18" spans="1:11" x14ac:dyDescent="0.2">
      <c r="A18" s="12" t="s">
        <v>3</v>
      </c>
      <c r="H18" s="10"/>
    </row>
    <row r="19" spans="1:11" x14ac:dyDescent="0.2">
      <c r="A19" s="13" t="s">
        <v>73</v>
      </c>
      <c r="B19" s="2">
        <f t="shared" ref="B19:B30" si="2">B32+B45+B60+B73</f>
        <v>378576</v>
      </c>
      <c r="H19" s="10">
        <f>B19/$B$6</f>
        <v>0.2669073167980372</v>
      </c>
      <c r="K19" s="6"/>
    </row>
    <row r="20" spans="1:11" x14ac:dyDescent="0.2">
      <c r="A20" s="14" t="s">
        <v>81</v>
      </c>
      <c r="B20" s="2">
        <f t="shared" si="2"/>
        <v>387596.83652483375</v>
      </c>
      <c r="C20" s="2">
        <f>B20-B19</f>
        <v>9020.8365248337504</v>
      </c>
      <c r="D20" s="2">
        <f t="shared" ref="D20:E30" si="3">D33+D46+D61+D74</f>
        <v>2769</v>
      </c>
      <c r="E20" s="2">
        <f t="shared" si="3"/>
        <v>290</v>
      </c>
      <c r="F20" s="2">
        <f>D20-E20</f>
        <v>2479</v>
      </c>
      <c r="G20" s="2">
        <f>C20-F20</f>
        <v>6541.8365248337504</v>
      </c>
      <c r="H20" s="10">
        <f>B20/$B$7</f>
        <v>0.27064021073578554</v>
      </c>
    </row>
    <row r="21" spans="1:11" x14ac:dyDescent="0.2">
      <c r="A21" s="14" t="s">
        <v>82</v>
      </c>
      <c r="B21" s="2">
        <f t="shared" si="2"/>
        <v>426831.01275070751</v>
      </c>
      <c r="C21" s="2">
        <f t="shared" ref="C21:C30" si="4">B21-B20</f>
        <v>39234.176225873758</v>
      </c>
      <c r="D21" s="2">
        <f t="shared" si="3"/>
        <v>12130</v>
      </c>
      <c r="E21" s="2">
        <f t="shared" si="3"/>
        <v>1151</v>
      </c>
      <c r="F21" s="2">
        <f t="shared" ref="F21:F30" si="5">D21-E21</f>
        <v>10979</v>
      </c>
      <c r="G21" s="2">
        <f t="shared" ref="G21:G30" si="6">C21-F21</f>
        <v>28255.176225873758</v>
      </c>
      <c r="H21" s="10">
        <f>B21/$B$8</f>
        <v>0.28519836667691706</v>
      </c>
    </row>
    <row r="22" spans="1:11" x14ac:dyDescent="0.2">
      <c r="A22" s="14" t="s">
        <v>83</v>
      </c>
      <c r="B22" s="2">
        <f t="shared" si="2"/>
        <v>459685.83049990737</v>
      </c>
      <c r="C22" s="2">
        <f t="shared" si="4"/>
        <v>32854.817749199865</v>
      </c>
      <c r="D22" s="2">
        <f t="shared" si="3"/>
        <v>12913</v>
      </c>
      <c r="E22" s="2">
        <f t="shared" si="3"/>
        <v>1233</v>
      </c>
      <c r="F22" s="2">
        <f t="shared" si="5"/>
        <v>11680</v>
      </c>
      <c r="G22" s="2">
        <f t="shared" si="6"/>
        <v>21174.817749199865</v>
      </c>
      <c r="H22" s="10">
        <f>B22/$B$9</f>
        <v>0.29918541899609841</v>
      </c>
    </row>
    <row r="23" spans="1:11" x14ac:dyDescent="0.2">
      <c r="A23" s="14" t="s">
        <v>84</v>
      </c>
      <c r="B23" s="2">
        <f t="shared" si="2"/>
        <v>486666.28944469034</v>
      </c>
      <c r="C23" s="2">
        <f t="shared" si="4"/>
        <v>26980.458944782964</v>
      </c>
      <c r="D23" s="2">
        <f t="shared" si="3"/>
        <v>13342</v>
      </c>
      <c r="E23" s="2">
        <f t="shared" si="3"/>
        <v>1358</v>
      </c>
      <c r="F23" s="2">
        <f t="shared" si="5"/>
        <v>11984</v>
      </c>
      <c r="G23" s="2">
        <f t="shared" si="6"/>
        <v>14996.458944782964</v>
      </c>
      <c r="H23" s="10">
        <f>B23/$B$10</f>
        <v>0.31263432704746646</v>
      </c>
    </row>
    <row r="24" spans="1:11" x14ac:dyDescent="0.2">
      <c r="A24" s="14" t="s">
        <v>75</v>
      </c>
      <c r="B24" s="2">
        <f t="shared" si="2"/>
        <v>510410.01754770346</v>
      </c>
      <c r="C24" s="2">
        <f t="shared" si="4"/>
        <v>23743.728103013127</v>
      </c>
      <c r="D24" s="2">
        <f t="shared" si="3"/>
        <v>13835</v>
      </c>
      <c r="E24" s="2">
        <f t="shared" si="3"/>
        <v>1390</v>
      </c>
      <c r="F24" s="2">
        <f t="shared" si="5"/>
        <v>12445</v>
      </c>
      <c r="G24" s="2">
        <f t="shared" si="6"/>
        <v>11298.728103013127</v>
      </c>
      <c r="H24" s="10">
        <f>B24/$B$11</f>
        <v>0.32557556186688369</v>
      </c>
    </row>
    <row r="25" spans="1:11" x14ac:dyDescent="0.2">
      <c r="A25" s="14" t="s">
        <v>76</v>
      </c>
      <c r="B25" s="2">
        <f t="shared" si="2"/>
        <v>534361.30887440522</v>
      </c>
      <c r="C25" s="2">
        <f t="shared" si="4"/>
        <v>23951.291326701757</v>
      </c>
      <c r="D25" s="2">
        <f t="shared" si="3"/>
        <v>13573</v>
      </c>
      <c r="E25" s="2">
        <f t="shared" si="3"/>
        <v>1484</v>
      </c>
      <c r="F25" s="2">
        <f t="shared" si="5"/>
        <v>12089</v>
      </c>
      <c r="G25" s="2">
        <f t="shared" si="6"/>
        <v>11862.291326701757</v>
      </c>
      <c r="H25" s="10">
        <f>B25/$B$12</f>
        <v>0.33803733664630864</v>
      </c>
    </row>
    <row r="26" spans="1:11" x14ac:dyDescent="0.2">
      <c r="A26" s="14" t="s">
        <v>77</v>
      </c>
      <c r="B26" s="2">
        <f t="shared" si="2"/>
        <v>560643.87396569003</v>
      </c>
      <c r="C26" s="2">
        <f t="shared" si="4"/>
        <v>26282.565091284807</v>
      </c>
      <c r="D26" s="2">
        <f t="shared" si="3"/>
        <v>14155</v>
      </c>
      <c r="E26" s="2">
        <f t="shared" si="3"/>
        <v>1574</v>
      </c>
      <c r="F26" s="2">
        <f t="shared" si="5"/>
        <v>12581</v>
      </c>
      <c r="G26" s="2">
        <f t="shared" si="6"/>
        <v>13701.565091284807</v>
      </c>
      <c r="H26" s="10">
        <f>B26/$B$13</f>
        <v>0.35004581205752272</v>
      </c>
    </row>
    <row r="27" spans="1:11" x14ac:dyDescent="0.2">
      <c r="A27" s="14" t="s">
        <v>78</v>
      </c>
      <c r="B27" s="2">
        <f t="shared" si="2"/>
        <v>588107.21428665402</v>
      </c>
      <c r="C27" s="2">
        <f t="shared" si="4"/>
        <v>27463.340320963995</v>
      </c>
      <c r="D27" s="2">
        <f t="shared" si="3"/>
        <v>14414</v>
      </c>
      <c r="E27" s="2">
        <f t="shared" si="3"/>
        <v>1501</v>
      </c>
      <c r="F27" s="2">
        <f t="shared" si="5"/>
        <v>12913</v>
      </c>
      <c r="G27" s="2">
        <f t="shared" si="6"/>
        <v>14550.340320963995</v>
      </c>
      <c r="H27" s="10">
        <f>B27/$B$14</f>
        <v>0.36162527957002349</v>
      </c>
    </row>
    <row r="28" spans="1:11" x14ac:dyDescent="0.2">
      <c r="A28" s="14" t="s">
        <v>79</v>
      </c>
      <c r="B28" s="2">
        <f t="shared" si="2"/>
        <v>615333.46004830627</v>
      </c>
      <c r="C28" s="2">
        <f t="shared" si="4"/>
        <v>27226.245761652244</v>
      </c>
      <c r="D28" s="2">
        <f t="shared" si="3"/>
        <v>14288</v>
      </c>
      <c r="E28" s="2">
        <f t="shared" si="3"/>
        <v>1651</v>
      </c>
      <c r="F28" s="2">
        <f t="shared" si="5"/>
        <v>12637</v>
      </c>
      <c r="G28" s="2">
        <f t="shared" si="6"/>
        <v>14589.245761652244</v>
      </c>
      <c r="H28" s="10">
        <f>B28/$B$15</f>
        <v>0.37279832546638536</v>
      </c>
    </row>
    <row r="29" spans="1:11" x14ac:dyDescent="0.2">
      <c r="A29" s="14" t="s">
        <v>80</v>
      </c>
      <c r="B29" s="2">
        <f t="shared" si="2"/>
        <v>645898.56376049039</v>
      </c>
      <c r="C29" s="2">
        <f t="shared" si="4"/>
        <v>30565.103712184122</v>
      </c>
      <c r="D29" s="2">
        <f t="shared" si="3"/>
        <v>14411</v>
      </c>
      <c r="E29" s="2">
        <f t="shared" si="3"/>
        <v>1689</v>
      </c>
      <c r="F29" s="2">
        <f t="shared" si="5"/>
        <v>12722</v>
      </c>
      <c r="G29" s="2">
        <f t="shared" si="6"/>
        <v>17843.103712184122</v>
      </c>
      <c r="H29" s="10">
        <f>B29/$B$16</f>
        <v>0.38358597788540283</v>
      </c>
    </row>
    <row r="30" spans="1:11" x14ac:dyDescent="0.2">
      <c r="A30" s="15" t="s">
        <v>74</v>
      </c>
      <c r="B30" s="7">
        <f t="shared" si="2"/>
        <v>669144.60189493815</v>
      </c>
      <c r="C30" s="7">
        <f t="shared" si="4"/>
        <v>23246.038134447765</v>
      </c>
      <c r="D30" s="7">
        <f t="shared" si="3"/>
        <v>11293</v>
      </c>
      <c r="E30" s="7">
        <f t="shared" si="3"/>
        <v>1358</v>
      </c>
      <c r="F30" s="7">
        <f t="shared" si="5"/>
        <v>9935</v>
      </c>
      <c r="G30" s="7">
        <f t="shared" si="6"/>
        <v>13311.038134447765</v>
      </c>
      <c r="H30" s="16">
        <f>B30/$B$17</f>
        <v>0.39144228892726762</v>
      </c>
      <c r="I30" s="38"/>
      <c r="K30" s="39"/>
    </row>
    <row r="31" spans="1:11" x14ac:dyDescent="0.2">
      <c r="A31" s="12" t="s">
        <v>4</v>
      </c>
      <c r="H31" s="10"/>
    </row>
    <row r="32" spans="1:11" x14ac:dyDescent="0.2">
      <c r="A32" s="13" t="s">
        <v>73</v>
      </c>
      <c r="B32" s="2">
        <v>356454</v>
      </c>
      <c r="H32" s="10">
        <f>B32/$B$6</f>
        <v>0.25131065017837251</v>
      </c>
    </row>
    <row r="33" spans="1:8" x14ac:dyDescent="0.2">
      <c r="A33" s="14" t="s">
        <v>81</v>
      </c>
      <c r="B33" s="2">
        <v>364917.52542227996</v>
      </c>
      <c r="C33" s="2">
        <f>B33-B32</f>
        <v>8463.5254222799558</v>
      </c>
      <c r="D33" s="2">
        <v>2750</v>
      </c>
      <c r="E33" s="2">
        <v>287</v>
      </c>
      <c r="F33" s="2">
        <f>D33-E33</f>
        <v>2463</v>
      </c>
      <c r="G33" s="2">
        <f>C33-F33</f>
        <v>6000.5254222799558</v>
      </c>
      <c r="H33" s="10">
        <f>B33/$B$7</f>
        <v>0.25480433965084609</v>
      </c>
    </row>
    <row r="34" spans="1:8" x14ac:dyDescent="0.2">
      <c r="A34" s="14" t="s">
        <v>82</v>
      </c>
      <c r="B34" s="2">
        <v>401734.70186519105</v>
      </c>
      <c r="C34" s="2">
        <v>36799.6113648889</v>
      </c>
      <c r="D34" s="2">
        <v>12044</v>
      </c>
      <c r="E34" s="2">
        <v>1140</v>
      </c>
      <c r="F34" s="2">
        <f t="shared" ref="F34:F43" si="7">D34-E34</f>
        <v>10904</v>
      </c>
      <c r="G34" s="2">
        <f t="shared" ref="G34:G43" si="8">C34-F34</f>
        <v>25895.6113648889</v>
      </c>
      <c r="H34" s="10">
        <f>B34/$B$8</f>
        <v>0.26842960653449094</v>
      </c>
    </row>
    <row r="35" spans="1:8" x14ac:dyDescent="0.2">
      <c r="A35" s="14" t="s">
        <v>83</v>
      </c>
      <c r="B35" s="2">
        <v>432544.21882843849</v>
      </c>
      <c r="C35" s="2">
        <v>30794.832431711431</v>
      </c>
      <c r="D35" s="2">
        <v>12823</v>
      </c>
      <c r="E35" s="2">
        <v>1228</v>
      </c>
      <c r="F35" s="2">
        <f t="shared" si="7"/>
        <v>11595</v>
      </c>
      <c r="G35" s="2">
        <f t="shared" si="8"/>
        <v>19199.832431711431</v>
      </c>
      <c r="H35" s="10">
        <f>B35/$B$9</f>
        <v>0.28152036621140214</v>
      </c>
    </row>
    <row r="36" spans="1:8" x14ac:dyDescent="0.2">
      <c r="A36" s="14" t="s">
        <v>84</v>
      </c>
      <c r="B36" s="2">
        <v>457826.21033788472</v>
      </c>
      <c r="C36" s="2">
        <v>25249.121463751013</v>
      </c>
      <c r="D36" s="2">
        <v>13254</v>
      </c>
      <c r="E36" s="2">
        <v>1345</v>
      </c>
      <c r="F36" s="2">
        <f t="shared" si="7"/>
        <v>11909</v>
      </c>
      <c r="G36" s="2">
        <f t="shared" si="8"/>
        <v>13340.121463751013</v>
      </c>
      <c r="H36" s="10">
        <f>B36/$B$10</f>
        <v>0.29410746599481369</v>
      </c>
    </row>
    <row r="37" spans="1:8" x14ac:dyDescent="0.2">
      <c r="A37" s="14" t="s">
        <v>75</v>
      </c>
      <c r="B37" s="2">
        <v>480065.09103533678</v>
      </c>
      <c r="C37" s="2">
        <v>22219.465622919961</v>
      </c>
      <c r="D37" s="2">
        <v>13738</v>
      </c>
      <c r="E37" s="2">
        <v>1379</v>
      </c>
      <c r="F37" s="2">
        <f t="shared" si="7"/>
        <v>12359</v>
      </c>
      <c r="G37" s="2">
        <f t="shared" si="8"/>
        <v>9860.4656229199609</v>
      </c>
      <c r="H37" s="10">
        <f>B37/$B$11</f>
        <v>0.30621942433153498</v>
      </c>
    </row>
    <row r="38" spans="1:8" x14ac:dyDescent="0.2">
      <c r="A38" s="14" t="s">
        <v>76</v>
      </c>
      <c r="B38" s="2">
        <v>502501.25841551565</v>
      </c>
      <c r="C38" s="2">
        <v>22413.408843180805</v>
      </c>
      <c r="D38" s="2">
        <v>13426</v>
      </c>
      <c r="E38" s="2">
        <v>1473</v>
      </c>
      <c r="F38" s="2">
        <f t="shared" si="7"/>
        <v>11953</v>
      </c>
      <c r="G38" s="2">
        <f t="shared" si="8"/>
        <v>10460.408843180805</v>
      </c>
      <c r="H38" s="10">
        <f>B38/$B$12</f>
        <v>0.31788264650748471</v>
      </c>
    </row>
    <row r="39" spans="1:8" x14ac:dyDescent="0.2">
      <c r="A39" s="14" t="s">
        <v>77</v>
      </c>
      <c r="B39" s="2">
        <v>527131.05513818969</v>
      </c>
      <c r="C39" s="2">
        <v>24607.798302530777</v>
      </c>
      <c r="D39" s="2">
        <v>14011</v>
      </c>
      <c r="E39" s="2">
        <v>1567</v>
      </c>
      <c r="F39" s="2">
        <f t="shared" si="7"/>
        <v>12444</v>
      </c>
      <c r="G39" s="2">
        <f t="shared" si="8"/>
        <v>12163.798302530777</v>
      </c>
      <c r="H39" s="10">
        <f>B39/$B$13</f>
        <v>0.32912161681423913</v>
      </c>
    </row>
    <row r="40" spans="1:8" x14ac:dyDescent="0.2">
      <c r="A40" s="14" t="s">
        <v>78</v>
      </c>
      <c r="B40" s="2">
        <v>552871.69618619699</v>
      </c>
      <c r="C40" s="2">
        <v>25715.923357948777</v>
      </c>
      <c r="D40" s="2">
        <v>14251</v>
      </c>
      <c r="E40" s="2">
        <v>1493</v>
      </c>
      <c r="F40" s="2">
        <f t="shared" si="7"/>
        <v>12758</v>
      </c>
      <c r="G40" s="2">
        <f t="shared" si="8"/>
        <v>12957.923357948777</v>
      </c>
      <c r="H40" s="10">
        <f>B40/$B$14</f>
        <v>0.33995907011988452</v>
      </c>
    </row>
    <row r="41" spans="1:8" x14ac:dyDescent="0.2">
      <c r="A41" s="14" t="s">
        <v>79</v>
      </c>
      <c r="B41" s="2">
        <v>578389.881231823</v>
      </c>
      <c r="C41" s="2">
        <v>25481.183666597586</v>
      </c>
      <c r="D41" s="2">
        <v>14139</v>
      </c>
      <c r="E41" s="2">
        <v>1634</v>
      </c>
      <c r="F41" s="2">
        <f t="shared" si="7"/>
        <v>12505</v>
      </c>
      <c r="G41" s="2">
        <f t="shared" si="8"/>
        <v>12976.183666597586</v>
      </c>
      <c r="H41" s="10">
        <f>B41/$B$15</f>
        <v>0.35041614537424609</v>
      </c>
    </row>
    <row r="42" spans="1:8" x14ac:dyDescent="0.2">
      <c r="A42" s="14" t="s">
        <v>80</v>
      </c>
      <c r="B42" s="2">
        <v>607046.48865230056</v>
      </c>
      <c r="C42" s="2">
        <v>28628.039232357987</v>
      </c>
      <c r="D42" s="2">
        <v>14241</v>
      </c>
      <c r="E42" s="2">
        <v>1674</v>
      </c>
      <c r="F42" s="2">
        <f t="shared" si="7"/>
        <v>12567</v>
      </c>
      <c r="G42" s="2">
        <f t="shared" si="8"/>
        <v>16061.039232357987</v>
      </c>
      <c r="H42" s="10">
        <f>B42/$B$16</f>
        <v>0.36051252322948196</v>
      </c>
    </row>
    <row r="43" spans="1:8" x14ac:dyDescent="0.2">
      <c r="A43" s="15" t="s">
        <v>74</v>
      </c>
      <c r="B43" s="7">
        <v>628844</v>
      </c>
      <c r="C43" s="7">
        <f>B43-B42</f>
        <v>21797.511347699445</v>
      </c>
      <c r="D43" s="7">
        <v>11198</v>
      </c>
      <c r="E43" s="7">
        <v>1351</v>
      </c>
      <c r="F43" s="7">
        <f t="shared" si="7"/>
        <v>9847</v>
      </c>
      <c r="G43" s="7">
        <f t="shared" si="8"/>
        <v>11950.511347699445</v>
      </c>
      <c r="H43" s="16">
        <f>B43/$B$17</f>
        <v>0.36786687666775419</v>
      </c>
    </row>
    <row r="44" spans="1:8" x14ac:dyDescent="0.2">
      <c r="A44" s="12" t="s">
        <v>92</v>
      </c>
      <c r="H44" s="10"/>
    </row>
    <row r="45" spans="1:8" x14ac:dyDescent="0.2">
      <c r="A45" s="9" t="s">
        <v>93</v>
      </c>
      <c r="B45" s="2">
        <v>9193</v>
      </c>
      <c r="H45" s="10">
        <f>B45/$B$6</f>
        <v>6.4813378643240882E-3</v>
      </c>
    </row>
    <row r="46" spans="1:8" x14ac:dyDescent="0.2">
      <c r="A46" s="14" t="s">
        <v>81</v>
      </c>
      <c r="B46" s="2">
        <v>9334.5711255672231</v>
      </c>
      <c r="C46" s="2">
        <f>B46-B45</f>
        <v>141.57112556722313</v>
      </c>
      <c r="D46" s="2">
        <v>9</v>
      </c>
      <c r="E46" s="2">
        <v>1</v>
      </c>
      <c r="F46" s="2">
        <f>D46-E46</f>
        <v>8</v>
      </c>
      <c r="G46" s="2">
        <f>C46-F46</f>
        <v>133.57112556722313</v>
      </c>
      <c r="H46" s="10">
        <f>B46/$B$7</f>
        <v>6.5178816194745399E-3</v>
      </c>
    </row>
    <row r="47" spans="1:8" x14ac:dyDescent="0.2">
      <c r="A47" s="14" t="s">
        <v>82</v>
      </c>
      <c r="B47" s="2">
        <v>9968.0293828008507</v>
      </c>
      <c r="C47" s="2">
        <v>633.03181104171199</v>
      </c>
      <c r="D47" s="2">
        <v>38</v>
      </c>
      <c r="E47" s="2">
        <v>7</v>
      </c>
      <c r="F47" s="2">
        <f t="shared" ref="F47:F56" si="9">D47-E47</f>
        <v>31</v>
      </c>
      <c r="G47" s="2">
        <f t="shared" ref="G47:G56" si="10">C47-F47</f>
        <v>602.03181104171199</v>
      </c>
      <c r="H47" s="10">
        <f>B47/$B$8</f>
        <v>6.66040098783241E-3</v>
      </c>
    </row>
    <row r="48" spans="1:8" x14ac:dyDescent="0.2">
      <c r="A48" s="14" t="s">
        <v>83</v>
      </c>
      <c r="B48" s="2">
        <v>10443.811207518576</v>
      </c>
      <c r="C48" s="2">
        <v>475.44715117474516</v>
      </c>
      <c r="D48" s="2">
        <v>42</v>
      </c>
      <c r="E48" s="2">
        <v>2</v>
      </c>
      <c r="F48" s="2">
        <f t="shared" si="9"/>
        <v>40</v>
      </c>
      <c r="G48" s="2">
        <f t="shared" si="10"/>
        <v>435.44715117474516</v>
      </c>
      <c r="H48" s="10">
        <f>B48/$B$9</f>
        <v>6.7973294470259366E-3</v>
      </c>
    </row>
    <row r="49" spans="1:8" x14ac:dyDescent="0.2">
      <c r="A49" s="14" t="s">
        <v>84</v>
      </c>
      <c r="B49" s="2">
        <v>10786.101827775406</v>
      </c>
      <c r="C49" s="2">
        <v>341.54227402944343</v>
      </c>
      <c r="D49" s="2">
        <v>42</v>
      </c>
      <c r="E49" s="2">
        <v>9</v>
      </c>
      <c r="F49" s="2">
        <f t="shared" si="9"/>
        <v>33</v>
      </c>
      <c r="G49" s="2">
        <f t="shared" si="10"/>
        <v>308.54227402944343</v>
      </c>
      <c r="H49" s="10">
        <f>B49/$B$10</f>
        <v>6.9289896578613383E-3</v>
      </c>
    </row>
    <row r="50" spans="1:8" x14ac:dyDescent="0.2">
      <c r="A50" s="14" t="s">
        <v>75</v>
      </c>
      <c r="B50" s="2">
        <v>11061.302303594564</v>
      </c>
      <c r="C50" s="2">
        <v>274.79320524402647</v>
      </c>
      <c r="D50" s="2">
        <v>53</v>
      </c>
      <c r="E50" s="2">
        <v>8</v>
      </c>
      <c r="F50" s="2">
        <f t="shared" si="9"/>
        <v>45</v>
      </c>
      <c r="G50" s="2">
        <f t="shared" si="10"/>
        <v>229.79320524402647</v>
      </c>
      <c r="H50" s="10">
        <f>B50/$B$11</f>
        <v>7.0556799213598396E-3</v>
      </c>
    </row>
    <row r="51" spans="1:8" x14ac:dyDescent="0.2">
      <c r="A51" s="14" t="s">
        <v>76</v>
      </c>
      <c r="B51" s="2">
        <v>11346.298644249811</v>
      </c>
      <c r="C51" s="2">
        <v>284.52712917082681</v>
      </c>
      <c r="D51" s="2">
        <v>55</v>
      </c>
      <c r="E51" s="2">
        <v>7</v>
      </c>
      <c r="F51" s="2">
        <f t="shared" si="9"/>
        <v>48</v>
      </c>
      <c r="G51" s="2">
        <f t="shared" si="10"/>
        <v>236.52712917082681</v>
      </c>
      <c r="H51" s="10">
        <f>B51/$B$12</f>
        <v>7.1776764350229326E-3</v>
      </c>
    </row>
    <row r="52" spans="1:8" x14ac:dyDescent="0.2">
      <c r="A52" s="14" t="s">
        <v>77</v>
      </c>
      <c r="B52" s="2">
        <v>11684.267718154024</v>
      </c>
      <c r="C52" s="2">
        <v>337.53092906354323</v>
      </c>
      <c r="D52" s="2">
        <v>58</v>
      </c>
      <c r="E52" s="2">
        <v>6</v>
      </c>
      <c r="F52" s="2">
        <f t="shared" si="9"/>
        <v>52</v>
      </c>
      <c r="G52" s="2">
        <f t="shared" si="10"/>
        <v>285.53092906354323</v>
      </c>
      <c r="H52" s="10">
        <f>B52/$B$13</f>
        <v>7.2952353028814558E-3</v>
      </c>
    </row>
    <row r="53" spans="1:8" x14ac:dyDescent="0.2">
      <c r="A53" s="14" t="s">
        <v>78</v>
      </c>
      <c r="B53" s="2">
        <v>12048.515464528524</v>
      </c>
      <c r="C53" s="2">
        <v>363.76189492731282</v>
      </c>
      <c r="D53" s="2">
        <v>77</v>
      </c>
      <c r="E53" s="2">
        <v>4</v>
      </c>
      <c r="F53" s="2">
        <f t="shared" si="9"/>
        <v>73</v>
      </c>
      <c r="G53" s="2">
        <f t="shared" si="10"/>
        <v>290.76189492731282</v>
      </c>
      <c r="H53" s="10">
        <f>B53/$B$14</f>
        <v>7.4085943301150795E-3</v>
      </c>
    </row>
    <row r="54" spans="1:8" x14ac:dyDescent="0.2">
      <c r="A54" s="14" t="s">
        <v>79</v>
      </c>
      <c r="B54" s="2">
        <v>12409.01856265055</v>
      </c>
      <c r="C54" s="2">
        <v>359.76547546480288</v>
      </c>
      <c r="D54" s="2">
        <v>68</v>
      </c>
      <c r="E54" s="2">
        <v>11</v>
      </c>
      <c r="F54" s="2">
        <f t="shared" si="9"/>
        <v>57</v>
      </c>
      <c r="G54" s="2">
        <f t="shared" si="10"/>
        <v>302.76547546480288</v>
      </c>
      <c r="H54" s="10">
        <f>B54/$B$15</f>
        <v>7.5179746287066069E-3</v>
      </c>
    </row>
    <row r="55" spans="1:8" x14ac:dyDescent="0.2">
      <c r="A55" s="14" t="s">
        <v>80</v>
      </c>
      <c r="B55" s="2">
        <v>12836.915281510848</v>
      </c>
      <c r="C55" s="2">
        <v>427.35518088233221</v>
      </c>
      <c r="D55" s="2">
        <v>79</v>
      </c>
      <c r="E55" s="2">
        <v>8</v>
      </c>
      <c r="F55" s="2">
        <f t="shared" si="9"/>
        <v>71</v>
      </c>
      <c r="G55" s="2">
        <f t="shared" si="10"/>
        <v>356.35518088233221</v>
      </c>
      <c r="H55" s="10">
        <f>B55/$B$16</f>
        <v>7.6235820569440548E-3</v>
      </c>
    </row>
    <row r="56" spans="1:8" x14ac:dyDescent="0.2">
      <c r="A56" s="15" t="s">
        <v>74</v>
      </c>
      <c r="B56" s="7">
        <v>13160</v>
      </c>
      <c r="C56" s="7">
        <f>B56-B55</f>
        <v>323.08471848915178</v>
      </c>
      <c r="D56" s="7">
        <v>39</v>
      </c>
      <c r="E56" s="7">
        <v>3</v>
      </c>
      <c r="F56" s="7">
        <f t="shared" si="9"/>
        <v>36</v>
      </c>
      <c r="G56" s="7">
        <f t="shared" si="10"/>
        <v>287.08471848915178</v>
      </c>
      <c r="H56" s="16">
        <f>B56/$B$17</f>
        <v>7.6984563690639411E-3</v>
      </c>
    </row>
    <row r="57" spans="1:8" x14ac:dyDescent="0.2">
      <c r="A57" s="23"/>
      <c r="B57" s="24"/>
      <c r="C57" s="24"/>
      <c r="D57" s="24"/>
      <c r="E57" s="24"/>
      <c r="F57" s="24"/>
      <c r="G57" s="24"/>
      <c r="H57" s="22"/>
    </row>
    <row r="58" spans="1:8" x14ac:dyDescent="0.2">
      <c r="A58" s="1"/>
    </row>
    <row r="59" spans="1:8" x14ac:dyDescent="0.2">
      <c r="A59" s="12" t="s">
        <v>86</v>
      </c>
      <c r="H59" s="10"/>
    </row>
    <row r="60" spans="1:8" x14ac:dyDescent="0.2">
      <c r="A60" s="9" t="s">
        <v>89</v>
      </c>
      <c r="B60" s="2">
        <v>6256</v>
      </c>
      <c r="H60" s="10">
        <f>B60/$B$6</f>
        <v>4.4106656890255079E-3</v>
      </c>
    </row>
    <row r="61" spans="1:8" x14ac:dyDescent="0.2">
      <c r="A61" s="14" t="s">
        <v>81</v>
      </c>
      <c r="B61" s="2">
        <v>6569.0412412961914</v>
      </c>
      <c r="C61" s="2">
        <f>B61-B60</f>
        <v>313.0412412961914</v>
      </c>
      <c r="D61" s="2">
        <v>6</v>
      </c>
      <c r="E61" s="2">
        <v>2</v>
      </c>
      <c r="F61" s="2">
        <f>D61-E61</f>
        <v>4</v>
      </c>
      <c r="G61" s="2">
        <f>C61-F61</f>
        <v>309.0412412961914</v>
      </c>
      <c r="H61" s="10">
        <f>B61/$B$7</f>
        <v>4.5868452431565669E-3</v>
      </c>
    </row>
    <row r="62" spans="1:8" x14ac:dyDescent="0.2">
      <c r="A62" s="14" t="s">
        <v>82</v>
      </c>
      <c r="B62" s="2">
        <v>7893.0356431719156</v>
      </c>
      <c r="C62" s="2">
        <v>1323.6291631796475</v>
      </c>
      <c r="D62" s="2">
        <v>27</v>
      </c>
      <c r="E62" s="2">
        <v>0</v>
      </c>
      <c r="F62" s="2">
        <f t="shared" ref="F62:F71" si="11">D62-E62</f>
        <v>27</v>
      </c>
      <c r="G62" s="2">
        <f t="shared" ref="G62:G71" si="12">C62-F62</f>
        <v>1296.6291631796475</v>
      </c>
      <c r="H62" s="10">
        <f>B62/$B$8</f>
        <v>5.2739393490839745E-3</v>
      </c>
    </row>
    <row r="63" spans="1:8" x14ac:dyDescent="0.2">
      <c r="A63" s="14" t="s">
        <v>83</v>
      </c>
      <c r="B63" s="2">
        <v>9117.4637038200399</v>
      </c>
      <c r="C63" s="2">
        <v>1224.0758833771451</v>
      </c>
      <c r="D63" s="2">
        <v>29</v>
      </c>
      <c r="E63" s="2">
        <v>1</v>
      </c>
      <c r="F63" s="2">
        <f t="shared" si="11"/>
        <v>28</v>
      </c>
      <c r="G63" s="2">
        <f t="shared" si="12"/>
        <v>1196.0758833771451</v>
      </c>
      <c r="H63" s="10">
        <f>B63/$B$9</f>
        <v>5.9340793590322936E-3</v>
      </c>
    </row>
    <row r="64" spans="1:8" x14ac:dyDescent="0.2">
      <c r="A64" s="14" t="s">
        <v>84</v>
      </c>
      <c r="B64" s="2">
        <v>10225.440354296921</v>
      </c>
      <c r="C64" s="2">
        <v>1107.1866351348508</v>
      </c>
      <c r="D64" s="2">
        <v>24</v>
      </c>
      <c r="E64" s="2">
        <v>2</v>
      </c>
      <c r="F64" s="2">
        <f t="shared" si="11"/>
        <v>22</v>
      </c>
      <c r="G64" s="2">
        <f t="shared" si="12"/>
        <v>1085.1866351348508</v>
      </c>
      <c r="H64" s="10">
        <f>B64/$B$10</f>
        <v>6.5688208393832959E-3</v>
      </c>
    </row>
    <row r="65" spans="1:8" x14ac:dyDescent="0.2">
      <c r="A65" s="14" t="s">
        <v>75</v>
      </c>
      <c r="B65" s="2">
        <v>11255.576798266289</v>
      </c>
      <c r="C65" s="2">
        <v>1029.5952896444833</v>
      </c>
      <c r="D65" s="2">
        <v>13</v>
      </c>
      <c r="E65" s="2">
        <v>3</v>
      </c>
      <c r="F65" s="2">
        <f t="shared" si="11"/>
        <v>10</v>
      </c>
      <c r="G65" s="2">
        <f t="shared" si="12"/>
        <v>1019.5952896444833</v>
      </c>
      <c r="H65" s="10">
        <f>B65/$B$11</f>
        <v>7.1796019165883919E-3</v>
      </c>
    </row>
    <row r="66" spans="1:8" x14ac:dyDescent="0.2">
      <c r="A66" s="14" t="s">
        <v>76</v>
      </c>
      <c r="B66" s="2">
        <v>12279.079341735107</v>
      </c>
      <c r="C66" s="2">
        <v>1022.8506221122734</v>
      </c>
      <c r="D66" s="2">
        <v>54</v>
      </c>
      <c r="E66" s="2">
        <v>2</v>
      </c>
      <c r="F66" s="2">
        <f t="shared" si="11"/>
        <v>52</v>
      </c>
      <c r="G66" s="2">
        <f t="shared" si="12"/>
        <v>970.85062211227341</v>
      </c>
      <c r="H66" s="10">
        <f>B66/$B$12</f>
        <v>7.7677541547538087E-3</v>
      </c>
    </row>
    <row r="67" spans="1:8" x14ac:dyDescent="0.2">
      <c r="A67" s="14" t="s">
        <v>77</v>
      </c>
      <c r="B67" s="2">
        <v>13348.804848886539</v>
      </c>
      <c r="C67" s="2">
        <v>1069.0623424477526</v>
      </c>
      <c r="D67" s="2">
        <v>45</v>
      </c>
      <c r="E67" s="2">
        <v>1</v>
      </c>
      <c r="F67" s="2">
        <f t="shared" si="11"/>
        <v>44</v>
      </c>
      <c r="G67" s="2">
        <f t="shared" si="12"/>
        <v>1025.0623424477526</v>
      </c>
      <c r="H67" s="10">
        <f>B67/$B$13</f>
        <v>8.3345122462032684E-3</v>
      </c>
    </row>
    <row r="68" spans="1:8" x14ac:dyDescent="0.2">
      <c r="A68" s="14" t="s">
        <v>78</v>
      </c>
      <c r="B68" s="2">
        <v>14443.109466306743</v>
      </c>
      <c r="C68" s="2">
        <v>1093.5456376036491</v>
      </c>
      <c r="D68" s="2">
        <v>49</v>
      </c>
      <c r="E68" s="2">
        <v>3</v>
      </c>
      <c r="F68" s="2">
        <f t="shared" si="11"/>
        <v>46</v>
      </c>
      <c r="G68" s="2">
        <f t="shared" si="12"/>
        <v>1047.5456376036491</v>
      </c>
      <c r="H68" s="10">
        <f>B68/$B$14</f>
        <v>8.8810226634421941E-3</v>
      </c>
    </row>
    <row r="69" spans="1:8" x14ac:dyDescent="0.2">
      <c r="A69" s="14" t="s">
        <v>79</v>
      </c>
      <c r="B69" s="2">
        <v>15529.236653993199</v>
      </c>
      <c r="C69" s="2">
        <v>1085.0131639568135</v>
      </c>
      <c r="D69" s="2">
        <v>54</v>
      </c>
      <c r="E69" s="2">
        <v>5</v>
      </c>
      <c r="F69" s="2">
        <f t="shared" si="11"/>
        <v>49</v>
      </c>
      <c r="G69" s="2">
        <f t="shared" si="12"/>
        <v>1036.0131639568135</v>
      </c>
      <c r="H69" s="10">
        <f>B69/$B$15</f>
        <v>9.4083514001097809E-3</v>
      </c>
    </row>
    <row r="70" spans="1:8" x14ac:dyDescent="0.2">
      <c r="A70" s="14" t="s">
        <v>80</v>
      </c>
      <c r="B70" s="2">
        <v>16699.497647885484</v>
      </c>
      <c r="C70" s="2">
        <v>1169.340891048636</v>
      </c>
      <c r="D70" s="2">
        <v>52</v>
      </c>
      <c r="E70" s="2">
        <v>5</v>
      </c>
      <c r="F70" s="2">
        <f t="shared" si="11"/>
        <v>47</v>
      </c>
      <c r="G70" s="2">
        <f t="shared" si="12"/>
        <v>1122.340891048636</v>
      </c>
      <c r="H70" s="10">
        <f>B70/$B$16</f>
        <v>9.9174909109017197E-3</v>
      </c>
    </row>
    <row r="71" spans="1:8" x14ac:dyDescent="0.2">
      <c r="A71" s="15" t="s">
        <v>74</v>
      </c>
      <c r="B71" s="7">
        <v>17586.601894938118</v>
      </c>
      <c r="C71" s="7">
        <f>B71-B70</f>
        <v>887.10424705263358</v>
      </c>
      <c r="D71" s="7">
        <v>36</v>
      </c>
      <c r="E71" s="7">
        <v>1</v>
      </c>
      <c r="F71" s="7">
        <f t="shared" si="11"/>
        <v>35</v>
      </c>
      <c r="G71" s="7">
        <f t="shared" si="12"/>
        <v>852.10424705263358</v>
      </c>
      <c r="H71" s="16">
        <f>B71/$B$17</f>
        <v>1.0287970164762791E-2</v>
      </c>
    </row>
    <row r="72" spans="1:8" x14ac:dyDescent="0.2">
      <c r="A72" s="12" t="s">
        <v>85</v>
      </c>
      <c r="H72" s="10"/>
    </row>
    <row r="73" spans="1:8" x14ac:dyDescent="0.2">
      <c r="A73" s="9" t="s">
        <v>90</v>
      </c>
      <c r="B73" s="2">
        <v>6673</v>
      </c>
      <c r="H73" s="10">
        <f>B73/$B$6</f>
        <v>4.7046630663150919E-3</v>
      </c>
    </row>
    <row r="74" spans="1:8" x14ac:dyDescent="0.2">
      <c r="A74" s="14" t="s">
        <v>81</v>
      </c>
      <c r="B74" s="2">
        <v>6775.6987356903437</v>
      </c>
      <c r="C74" s="2">
        <f>B74-B73</f>
        <v>102.69873569034371</v>
      </c>
      <c r="D74" s="2">
        <v>4</v>
      </c>
      <c r="E74" s="2">
        <v>0</v>
      </c>
      <c r="F74" s="2">
        <f>D74-E74</f>
        <v>4</v>
      </c>
      <c r="G74" s="2">
        <f>C74-F74</f>
        <v>98.69873569034371</v>
      </c>
      <c r="H74" s="10">
        <f>B74/$B$7</f>
        <v>4.7311442223082695E-3</v>
      </c>
    </row>
    <row r="75" spans="1:8" x14ac:dyDescent="0.2">
      <c r="A75" s="14" t="s">
        <v>82</v>
      </c>
      <c r="B75" s="2">
        <v>7235.2458595437029</v>
      </c>
      <c r="C75" s="2">
        <v>459.23759817761766</v>
      </c>
      <c r="D75" s="2">
        <v>21</v>
      </c>
      <c r="E75" s="2">
        <v>4</v>
      </c>
      <c r="F75" s="2">
        <f t="shared" ref="F75:F84" si="13">D75-E75</f>
        <v>17</v>
      </c>
      <c r="G75" s="2">
        <f t="shared" ref="G75:G84" si="14">C75-F75</f>
        <v>442.23759817761766</v>
      </c>
      <c r="H75" s="10">
        <f>B75/$B$8</f>
        <v>4.8344198055097166E-3</v>
      </c>
    </row>
    <row r="76" spans="1:8" x14ac:dyDescent="0.2">
      <c r="A76" s="14" t="s">
        <v>83</v>
      </c>
      <c r="B76" s="2">
        <v>7580.3367601303153</v>
      </c>
      <c r="C76" s="2">
        <v>344.84800543639903</v>
      </c>
      <c r="D76" s="2">
        <v>19</v>
      </c>
      <c r="E76" s="2">
        <v>2</v>
      </c>
      <c r="F76" s="2">
        <f t="shared" si="13"/>
        <v>17</v>
      </c>
      <c r="G76" s="2">
        <f t="shared" si="14"/>
        <v>327.84800543639903</v>
      </c>
      <c r="H76" s="10">
        <f>B76/$B$9</f>
        <v>4.9336439786380852E-3</v>
      </c>
    </row>
    <row r="77" spans="1:8" x14ac:dyDescent="0.2">
      <c r="A77" s="14" t="s">
        <v>84</v>
      </c>
      <c r="B77" s="2">
        <v>7828.5369247332683</v>
      </c>
      <c r="C77" s="2">
        <v>247.65704005550651</v>
      </c>
      <c r="D77" s="2">
        <v>22</v>
      </c>
      <c r="E77" s="2">
        <v>2</v>
      </c>
      <c r="F77" s="2">
        <f t="shared" si="13"/>
        <v>20</v>
      </c>
      <c r="G77" s="2">
        <f t="shared" si="14"/>
        <v>227.65704005550651</v>
      </c>
      <c r="H77" s="10">
        <f>B77/$B$10</f>
        <v>5.0290505554081181E-3</v>
      </c>
    </row>
    <row r="78" spans="1:8" x14ac:dyDescent="0.2">
      <c r="A78" s="14" t="s">
        <v>75</v>
      </c>
      <c r="B78" s="2">
        <v>8028.0474105058574</v>
      </c>
      <c r="C78" s="2">
        <v>199.21493566828212</v>
      </c>
      <c r="D78" s="2">
        <v>31</v>
      </c>
      <c r="E78" s="2">
        <v>0</v>
      </c>
      <c r="F78" s="2">
        <f t="shared" si="13"/>
        <v>31</v>
      </c>
      <c r="G78" s="2">
        <f t="shared" si="14"/>
        <v>168.21493566828212</v>
      </c>
      <c r="H78" s="10">
        <f>B78/$B$11</f>
        <v>5.1208556974004582E-3</v>
      </c>
    </row>
    <row r="79" spans="1:8" x14ac:dyDescent="0.2">
      <c r="A79" s="14" t="s">
        <v>76</v>
      </c>
      <c r="B79" s="2">
        <v>8234.6724729046673</v>
      </c>
      <c r="C79" s="2">
        <v>206.28457120874646</v>
      </c>
      <c r="D79" s="2">
        <v>38</v>
      </c>
      <c r="E79" s="2">
        <v>2</v>
      </c>
      <c r="F79" s="2">
        <f t="shared" si="13"/>
        <v>36</v>
      </c>
      <c r="G79" s="2">
        <f t="shared" si="14"/>
        <v>170.28457120874646</v>
      </c>
      <c r="H79" s="10">
        <f>B79/$B$12</f>
        <v>5.2092595490472191E-3</v>
      </c>
    </row>
    <row r="80" spans="1:8" x14ac:dyDescent="0.2">
      <c r="A80" s="14" t="s">
        <v>77</v>
      </c>
      <c r="B80" s="2">
        <v>8479.7462604597222</v>
      </c>
      <c r="C80" s="2">
        <v>244.75585663699167</v>
      </c>
      <c r="D80" s="2">
        <v>41</v>
      </c>
      <c r="E80" s="2">
        <v>0</v>
      </c>
      <c r="F80" s="2">
        <f t="shared" si="13"/>
        <v>41</v>
      </c>
      <c r="G80" s="2">
        <f t="shared" si="14"/>
        <v>203.75585663699167</v>
      </c>
      <c r="H80" s="10">
        <f>B80/$B$13</f>
        <v>5.2944476941988623E-3</v>
      </c>
    </row>
    <row r="81" spans="1:11" x14ac:dyDescent="0.2">
      <c r="A81" s="14" t="s">
        <v>78</v>
      </c>
      <c r="B81" s="2">
        <v>8743.893169621706</v>
      </c>
      <c r="C81" s="2">
        <v>263.79436795922084</v>
      </c>
      <c r="D81" s="2">
        <v>37</v>
      </c>
      <c r="E81" s="2">
        <v>1</v>
      </c>
      <c r="F81" s="2">
        <f t="shared" si="13"/>
        <v>36</v>
      </c>
      <c r="G81" s="2">
        <f t="shared" si="14"/>
        <v>227.79436795922084</v>
      </c>
      <c r="H81" s="10">
        <f>B81/$B$14</f>
        <v>5.3765924565816435E-3</v>
      </c>
    </row>
    <row r="82" spans="1:11" x14ac:dyDescent="0.2">
      <c r="A82" s="14" t="s">
        <v>79</v>
      </c>
      <c r="B82" s="2">
        <v>9005.3235998394503</v>
      </c>
      <c r="C82" s="2">
        <v>260.89518857228541</v>
      </c>
      <c r="D82" s="2">
        <v>27</v>
      </c>
      <c r="E82" s="2">
        <v>1</v>
      </c>
      <c r="F82" s="2">
        <f t="shared" si="13"/>
        <v>26</v>
      </c>
      <c r="G82" s="2">
        <f t="shared" si="14"/>
        <v>234.89518857228541</v>
      </c>
      <c r="H82" s="10">
        <f>B82/$B$15</f>
        <v>5.455854063322863E-3</v>
      </c>
    </row>
    <row r="83" spans="1:11" x14ac:dyDescent="0.2">
      <c r="A83" s="14" t="s">
        <v>80</v>
      </c>
      <c r="B83" s="2">
        <v>9315.6621787935655</v>
      </c>
      <c r="C83" s="2">
        <v>309.9456528854098</v>
      </c>
      <c r="D83" s="2">
        <v>39</v>
      </c>
      <c r="E83" s="2">
        <v>2</v>
      </c>
      <c r="F83" s="2">
        <f t="shared" si="13"/>
        <v>37</v>
      </c>
      <c r="G83" s="2">
        <f t="shared" si="14"/>
        <v>272.9456528854098</v>
      </c>
      <c r="H83" s="10">
        <f>B83/$B$16</f>
        <v>5.5323816880751744E-3</v>
      </c>
    </row>
    <row r="84" spans="1:11" x14ac:dyDescent="0.2">
      <c r="A84" s="15" t="s">
        <v>74</v>
      </c>
      <c r="B84" s="7">
        <v>9554</v>
      </c>
      <c r="C84" s="7">
        <f>B84-B83</f>
        <v>238.33782120643446</v>
      </c>
      <c r="D84" s="7">
        <v>20</v>
      </c>
      <c r="E84" s="7">
        <v>3</v>
      </c>
      <c r="F84" s="7">
        <f t="shared" si="13"/>
        <v>17</v>
      </c>
      <c r="G84" s="7">
        <f t="shared" si="14"/>
        <v>221.33782120643446</v>
      </c>
      <c r="H84" s="16">
        <f>B84/$B$17</f>
        <v>5.5889857256866942E-3</v>
      </c>
    </row>
    <row r="85" spans="1:11" x14ac:dyDescent="0.2">
      <c r="A85" s="12" t="s">
        <v>94</v>
      </c>
      <c r="H85" s="10"/>
    </row>
    <row r="86" spans="1:11" x14ac:dyDescent="0.2">
      <c r="A86" s="13" t="s">
        <v>73</v>
      </c>
      <c r="B86" s="2">
        <v>864452</v>
      </c>
      <c r="H86" s="10">
        <f>B86/$B$6</f>
        <v>0.60946431844780669</v>
      </c>
      <c r="K86" s="38"/>
    </row>
    <row r="87" spans="1:11" x14ac:dyDescent="0.2">
      <c r="A87" s="14" t="s">
        <v>81</v>
      </c>
      <c r="B87" s="2">
        <v>865848.41116519994</v>
      </c>
      <c r="C87" s="2">
        <f>B87-B86</f>
        <v>1396.411165199941</v>
      </c>
      <c r="D87" s="2">
        <v>4459</v>
      </c>
      <c r="E87" s="2">
        <v>1873</v>
      </c>
      <c r="F87" s="2">
        <f>D87-E87</f>
        <v>2586</v>
      </c>
      <c r="G87" s="2">
        <f>C87-F87</f>
        <v>-1189.588834800059</v>
      </c>
      <c r="H87" s="10">
        <f>B87/$B$7</f>
        <v>0.60458026067501403</v>
      </c>
    </row>
    <row r="88" spans="1:11" x14ac:dyDescent="0.2">
      <c r="A88" s="14" t="s">
        <v>82</v>
      </c>
      <c r="B88" s="2">
        <v>876314.53899139771</v>
      </c>
      <c r="C88" s="2">
        <v>10430.153559444589</v>
      </c>
      <c r="D88" s="2">
        <v>16567</v>
      </c>
      <c r="E88" s="2">
        <v>7691</v>
      </c>
      <c r="F88" s="2">
        <f t="shared" ref="F88:F97" si="15">D88-E88</f>
        <v>8876</v>
      </c>
      <c r="G88" s="2">
        <f t="shared" ref="G88:G97" si="16">C88-F88</f>
        <v>1554.1535594445886</v>
      </c>
      <c r="H88" s="10">
        <f>B88/$B$8</f>
        <v>0.58553260599541079</v>
      </c>
    </row>
    <row r="89" spans="1:11" x14ac:dyDescent="0.2">
      <c r="A89" s="14" t="s">
        <v>83</v>
      </c>
      <c r="B89" s="2">
        <v>871528.41162269516</v>
      </c>
      <c r="C89" s="2">
        <v>-4810.7559329313226</v>
      </c>
      <c r="D89" s="2">
        <v>15804</v>
      </c>
      <c r="E89" s="2">
        <v>7716</v>
      </c>
      <c r="F89" s="2">
        <f t="shared" si="15"/>
        <v>8088</v>
      </c>
      <c r="G89" s="2">
        <f t="shared" si="16"/>
        <v>-12898.755932931323</v>
      </c>
      <c r="H89" s="10">
        <f>B89/$B$9</f>
        <v>0.5672321740149715</v>
      </c>
    </row>
    <row r="90" spans="1:11" x14ac:dyDescent="0.2">
      <c r="A90" s="14" t="s">
        <v>84</v>
      </c>
      <c r="B90" s="2">
        <v>855597.77754820941</v>
      </c>
      <c r="C90" s="2">
        <v>-15985.56561724015</v>
      </c>
      <c r="D90" s="2">
        <v>13930</v>
      </c>
      <c r="E90" s="2">
        <v>7695</v>
      </c>
      <c r="F90" s="2">
        <f t="shared" si="15"/>
        <v>6235</v>
      </c>
      <c r="G90" s="2">
        <f t="shared" si="16"/>
        <v>-22220.56561724015</v>
      </c>
      <c r="H90" s="10">
        <f>B90/$B$10</f>
        <v>0.54963584125029585</v>
      </c>
    </row>
    <row r="91" spans="1:11" x14ac:dyDescent="0.2">
      <c r="A91" s="14" t="s">
        <v>75</v>
      </c>
      <c r="B91" s="2">
        <v>835128.17629037949</v>
      </c>
      <c r="C91" s="2">
        <v>-20493.381413387368</v>
      </c>
      <c r="D91" s="2">
        <v>13680</v>
      </c>
      <c r="E91" s="2">
        <v>8048</v>
      </c>
      <c r="F91" s="2">
        <f t="shared" si="15"/>
        <v>5632</v>
      </c>
      <c r="G91" s="2">
        <f t="shared" si="16"/>
        <v>-26125.381413387368</v>
      </c>
      <c r="H91" s="10">
        <f>B91/$B$11</f>
        <v>0.53270373989318176</v>
      </c>
    </row>
    <row r="92" spans="1:11" x14ac:dyDescent="0.2">
      <c r="A92" s="14" t="s">
        <v>76</v>
      </c>
      <c r="B92" s="2">
        <v>816311.07648355037</v>
      </c>
      <c r="C92" s="2">
        <v>-18842.931432577316</v>
      </c>
      <c r="D92" s="2">
        <v>12659</v>
      </c>
      <c r="E92" s="2">
        <v>7759</v>
      </c>
      <c r="F92" s="2">
        <f t="shared" si="15"/>
        <v>4900</v>
      </c>
      <c r="G92" s="2">
        <f t="shared" si="16"/>
        <v>-23742.931432577316</v>
      </c>
      <c r="H92" s="10">
        <f>B92/$B$12</f>
        <v>0.51639895626170329</v>
      </c>
    </row>
    <row r="93" spans="1:11" x14ac:dyDescent="0.2">
      <c r="A93" s="14" t="s">
        <v>77</v>
      </c>
      <c r="B93" s="2">
        <v>801915.73969009134</v>
      </c>
      <c r="C93" s="2">
        <v>-14416.4663086324</v>
      </c>
      <c r="D93" s="2">
        <v>11215</v>
      </c>
      <c r="E93" s="2">
        <v>7942</v>
      </c>
      <c r="F93" s="2">
        <f t="shared" si="15"/>
        <v>3273</v>
      </c>
      <c r="G93" s="2">
        <f t="shared" si="16"/>
        <v>-17689.4663086324</v>
      </c>
      <c r="H93" s="10">
        <f>B93/$B$13</f>
        <v>0.50068726215798376</v>
      </c>
    </row>
    <row r="94" spans="1:11" x14ac:dyDescent="0.2">
      <c r="A94" s="14" t="s">
        <v>78</v>
      </c>
      <c r="B94" s="2">
        <v>789623.27893621533</v>
      </c>
      <c r="C94" s="2">
        <v>-12314.592763031949</v>
      </c>
      <c r="D94" s="2">
        <v>10254</v>
      </c>
      <c r="E94" s="2">
        <v>7836</v>
      </c>
      <c r="F94" s="2">
        <f t="shared" si="15"/>
        <v>2418</v>
      </c>
      <c r="G94" s="2">
        <f t="shared" si="16"/>
        <v>-14732.592763031949</v>
      </c>
      <c r="H94" s="10">
        <f>B94/$B$14</f>
        <v>0.48553687501804121</v>
      </c>
    </row>
    <row r="95" spans="1:11" x14ac:dyDescent="0.2">
      <c r="A95" s="14" t="s">
        <v>79</v>
      </c>
      <c r="B95" s="2">
        <v>777288.23405377392</v>
      </c>
      <c r="C95" s="2">
        <v>-12370.749931681552</v>
      </c>
      <c r="D95" s="2">
        <v>9805</v>
      </c>
      <c r="E95" s="2">
        <v>8011</v>
      </c>
      <c r="F95" s="2">
        <f t="shared" si="15"/>
        <v>1794</v>
      </c>
      <c r="G95" s="2">
        <f t="shared" si="16"/>
        <v>-14164.749931681552</v>
      </c>
      <c r="H95" s="10">
        <f>B95/$B$15</f>
        <v>0.47091824331675775</v>
      </c>
    </row>
    <row r="96" spans="1:11" x14ac:dyDescent="0.2">
      <c r="A96" s="14" t="s">
        <v>80</v>
      </c>
      <c r="B96" s="2">
        <v>769185.97223235993</v>
      </c>
      <c r="C96" s="2">
        <v>-8122.8541185273789</v>
      </c>
      <c r="D96" s="2">
        <v>9660</v>
      </c>
      <c r="E96" s="2">
        <v>7764</v>
      </c>
      <c r="F96" s="2">
        <f t="shared" si="15"/>
        <v>1896</v>
      </c>
      <c r="G96" s="2">
        <f t="shared" si="16"/>
        <v>-10018.854118527379</v>
      </c>
      <c r="H96" s="10">
        <f>B96/$B$16</f>
        <v>0.45680385417901781</v>
      </c>
    </row>
    <row r="97" spans="1:11" x14ac:dyDescent="0.2">
      <c r="A97" s="15" t="s">
        <v>74</v>
      </c>
      <c r="B97" s="7">
        <v>763318</v>
      </c>
      <c r="C97" s="7">
        <f>B97-B96</f>
        <v>-5867.9722323599271</v>
      </c>
      <c r="D97" s="7">
        <v>6987</v>
      </c>
      <c r="E97" s="7">
        <v>6341</v>
      </c>
      <c r="F97" s="7">
        <f t="shared" si="15"/>
        <v>646</v>
      </c>
      <c r="G97" s="7">
        <f t="shared" si="16"/>
        <v>-6513.9722323599271</v>
      </c>
      <c r="H97" s="16">
        <f>B97/$B$17</f>
        <v>0.44653269899096881</v>
      </c>
      <c r="J97" s="38"/>
      <c r="K97" s="38"/>
    </row>
    <row r="98" spans="1:11" x14ac:dyDescent="0.2">
      <c r="A98" s="12" t="s">
        <v>95</v>
      </c>
      <c r="H98" s="10"/>
      <c r="J98" s="38"/>
    </row>
    <row r="99" spans="1:11" x14ac:dyDescent="0.2">
      <c r="A99" s="17" t="s">
        <v>96</v>
      </c>
      <c r="B99" s="2">
        <v>109697</v>
      </c>
      <c r="H99" s="10">
        <f>B99/$B$6</f>
        <v>7.7339640998886058E-2</v>
      </c>
    </row>
    <row r="100" spans="1:11" x14ac:dyDescent="0.2">
      <c r="A100" s="14" t="s">
        <v>81</v>
      </c>
      <c r="B100" s="2">
        <v>111409.03852789254</v>
      </c>
      <c r="C100" s="2">
        <f>B100-B99</f>
        <v>1712.0385278925387</v>
      </c>
      <c r="D100" s="2">
        <v>736</v>
      </c>
      <c r="E100" s="2">
        <v>133</v>
      </c>
      <c r="F100" s="2">
        <f>D100-E100</f>
        <v>603</v>
      </c>
      <c r="G100" s="2">
        <f>C100-F100</f>
        <v>1109.0385278925387</v>
      </c>
      <c r="H100" s="10">
        <f>B100/$B$7</f>
        <v>7.7791567999880282E-2</v>
      </c>
    </row>
    <row r="101" spans="1:11" x14ac:dyDescent="0.2">
      <c r="A101" s="14" t="s">
        <v>82</v>
      </c>
      <c r="B101" s="2">
        <v>119061.49253737366</v>
      </c>
      <c r="C101" s="2">
        <v>7647.3575032509689</v>
      </c>
      <c r="D101" s="2">
        <v>3065</v>
      </c>
      <c r="E101" s="2">
        <v>610</v>
      </c>
      <c r="F101" s="2">
        <f t="shared" ref="F101:F110" si="17">D101-E101</f>
        <v>2455</v>
      </c>
      <c r="G101" s="2">
        <f t="shared" ref="G101:G110" si="18">C101-F101</f>
        <v>5192.3575032509689</v>
      </c>
      <c r="H101" s="10">
        <f>B101/$B$8</f>
        <v>7.9554067514787524E-2</v>
      </c>
    </row>
    <row r="102" spans="1:11" x14ac:dyDescent="0.2">
      <c r="A102" s="14" t="s">
        <v>83</v>
      </c>
      <c r="B102" s="2">
        <v>124833.25723870557</v>
      </c>
      <c r="C102" s="2">
        <v>5767.7581095610803</v>
      </c>
      <c r="D102" s="2">
        <v>3157</v>
      </c>
      <c r="E102" s="2">
        <v>704</v>
      </c>
      <c r="F102" s="2">
        <f t="shared" si="17"/>
        <v>2453</v>
      </c>
      <c r="G102" s="2">
        <f t="shared" si="18"/>
        <v>3314.7581095610803</v>
      </c>
      <c r="H102" s="10">
        <f>B102/$B$9</f>
        <v>8.1247425727683786E-2</v>
      </c>
    </row>
    <row r="103" spans="1:11" x14ac:dyDescent="0.2">
      <c r="A103" s="14" t="s">
        <v>84</v>
      </c>
      <c r="B103" s="2">
        <v>129009.43133674753</v>
      </c>
      <c r="C103" s="2">
        <v>4167.214899854298</v>
      </c>
      <c r="D103" s="2">
        <v>3046</v>
      </c>
      <c r="E103" s="2">
        <v>702</v>
      </c>
      <c r="F103" s="2">
        <f t="shared" si="17"/>
        <v>2344</v>
      </c>
      <c r="G103" s="2">
        <f t="shared" si="18"/>
        <v>1823.214899854298</v>
      </c>
      <c r="H103" s="10">
        <f>B103/$B$10</f>
        <v>8.2875632899829646E-2</v>
      </c>
    </row>
    <row r="104" spans="1:11" x14ac:dyDescent="0.2">
      <c r="A104" s="14" t="s">
        <v>75</v>
      </c>
      <c r="B104" s="2">
        <v>132381.66713360877</v>
      </c>
      <c r="C104" s="2">
        <v>3367.3482968528115</v>
      </c>
      <c r="D104" s="2">
        <v>3026</v>
      </c>
      <c r="E104" s="2">
        <v>739</v>
      </c>
      <c r="F104" s="2">
        <f t="shared" si="17"/>
        <v>2287</v>
      </c>
      <c r="G104" s="2">
        <f t="shared" si="18"/>
        <v>1080.3482968528115</v>
      </c>
      <c r="H104" s="10">
        <f>B104/$B$11</f>
        <v>8.4442378041436561E-2</v>
      </c>
    </row>
    <row r="105" spans="1:11" x14ac:dyDescent="0.2">
      <c r="A105" s="14" t="s">
        <v>76</v>
      </c>
      <c r="B105" s="2">
        <v>135869.39940221063</v>
      </c>
      <c r="C105" s="2">
        <v>3482.0984551807633</v>
      </c>
      <c r="D105" s="2">
        <v>2771</v>
      </c>
      <c r="E105" s="2">
        <v>791</v>
      </c>
      <c r="F105" s="2">
        <f t="shared" si="17"/>
        <v>1980</v>
      </c>
      <c r="G105" s="2">
        <f t="shared" si="18"/>
        <v>1502.0984551807633</v>
      </c>
      <c r="H105" s="10">
        <f>B105/$B$12</f>
        <v>8.5951076814305527E-2</v>
      </c>
    </row>
    <row r="106" spans="1:11" x14ac:dyDescent="0.2">
      <c r="A106" s="14" t="s">
        <v>77</v>
      </c>
      <c r="B106" s="2">
        <v>139990.30420443474</v>
      </c>
      <c r="C106" s="2">
        <v>4115.6383016587934</v>
      </c>
      <c r="D106" s="2">
        <v>2711</v>
      </c>
      <c r="E106" s="2">
        <v>809</v>
      </c>
      <c r="F106" s="2">
        <f t="shared" si="17"/>
        <v>1902</v>
      </c>
      <c r="G106" s="2">
        <f t="shared" si="18"/>
        <v>2213.6383016587934</v>
      </c>
      <c r="H106" s="10">
        <f>B106/$B$13</f>
        <v>8.740489638957484E-2</v>
      </c>
    </row>
    <row r="107" spans="1:11" x14ac:dyDescent="0.2">
      <c r="A107" s="14" t="s">
        <v>78</v>
      </c>
      <c r="B107" s="2">
        <v>144425.48560350368</v>
      </c>
      <c r="C107" s="2">
        <v>4429.3389902498457</v>
      </c>
      <c r="D107" s="2">
        <v>2716</v>
      </c>
      <c r="E107" s="2">
        <v>739</v>
      </c>
      <c r="F107" s="2">
        <f t="shared" si="17"/>
        <v>1977</v>
      </c>
      <c r="G107" s="2">
        <f t="shared" si="18"/>
        <v>2452.3389902498457</v>
      </c>
      <c r="H107" s="10">
        <f>B107/$B$14</f>
        <v>8.880677764130708E-2</v>
      </c>
    </row>
    <row r="108" spans="1:11" x14ac:dyDescent="0.2">
      <c r="A108" s="14" t="s">
        <v>79</v>
      </c>
      <c r="B108" s="2">
        <v>148815.3932391704</v>
      </c>
      <c r="C108" s="2">
        <v>4381.0416660314368</v>
      </c>
      <c r="D108" s="2">
        <v>2696</v>
      </c>
      <c r="E108" s="2">
        <v>792</v>
      </c>
      <c r="F108" s="2">
        <f t="shared" si="17"/>
        <v>1904</v>
      </c>
      <c r="G108" s="2">
        <f t="shared" si="18"/>
        <v>2477.0416660314368</v>
      </c>
      <c r="H108" s="10">
        <f>B108/$B$15</f>
        <v>9.015945500319307E-2</v>
      </c>
    </row>
    <row r="109" spans="1:11" x14ac:dyDescent="0.2">
      <c r="A109" s="14" t="s">
        <v>80</v>
      </c>
      <c r="B109" s="2">
        <v>154013.49859205339</v>
      </c>
      <c r="C109" s="2">
        <v>5191.585536828934</v>
      </c>
      <c r="D109" s="2">
        <v>2685</v>
      </c>
      <c r="E109" s="2">
        <v>833</v>
      </c>
      <c r="F109" s="2">
        <f t="shared" si="17"/>
        <v>1852</v>
      </c>
      <c r="G109" s="2">
        <f t="shared" si="18"/>
        <v>3339.585536828934</v>
      </c>
      <c r="H109" s="10">
        <f>B109/$B$16</f>
        <v>9.1465474270495173E-2</v>
      </c>
    </row>
    <row r="110" spans="1:11" x14ac:dyDescent="0.2">
      <c r="A110" s="15" t="s">
        <v>74</v>
      </c>
      <c r="B110" s="7">
        <v>157978</v>
      </c>
      <c r="C110" s="7">
        <f>B110-B109</f>
        <v>3964.5014079466055</v>
      </c>
      <c r="D110" s="7">
        <v>2081</v>
      </c>
      <c r="E110" s="7">
        <v>637</v>
      </c>
      <c r="F110" s="7">
        <f t="shared" si="17"/>
        <v>1444</v>
      </c>
      <c r="G110" s="7">
        <f t="shared" si="18"/>
        <v>2520.5014079466055</v>
      </c>
      <c r="H110" s="16">
        <f>B110/$B$17</f>
        <v>9.2415405795743408E-2</v>
      </c>
      <c r="I110" s="38"/>
      <c r="K110" s="38"/>
    </row>
    <row r="111" spans="1:11" x14ac:dyDescent="0.2">
      <c r="A111" s="23"/>
      <c r="B111" s="24"/>
      <c r="C111" s="24"/>
      <c r="D111" s="24"/>
      <c r="E111" s="24"/>
      <c r="F111" s="24"/>
      <c r="G111" s="24"/>
      <c r="H111" s="22"/>
    </row>
    <row r="112" spans="1:11" x14ac:dyDescent="0.2">
      <c r="A112" s="1"/>
    </row>
    <row r="113" spans="1:11" x14ac:dyDescent="0.2">
      <c r="A113" s="12" t="s">
        <v>98</v>
      </c>
      <c r="H113" s="10"/>
    </row>
    <row r="114" spans="1:11" x14ac:dyDescent="0.2">
      <c r="A114" s="9" t="s">
        <v>97</v>
      </c>
      <c r="B114" s="2">
        <v>10042</v>
      </c>
      <c r="H114" s="10">
        <f>B114/$B$6</f>
        <v>7.0799080641294997E-3</v>
      </c>
    </row>
    <row r="115" spans="1:11" x14ac:dyDescent="0.2">
      <c r="A115" s="14" t="s">
        <v>81</v>
      </c>
      <c r="B115" s="2">
        <v>10386.052184565335</v>
      </c>
      <c r="C115" s="2">
        <f>B115-B114</f>
        <v>344.05218456533476</v>
      </c>
      <c r="D115" s="2">
        <v>40</v>
      </c>
      <c r="E115" s="2">
        <v>3</v>
      </c>
      <c r="F115" s="2">
        <f>D115-E115</f>
        <v>37</v>
      </c>
      <c r="G115" s="2">
        <f>C115-F115</f>
        <v>307.05218456533476</v>
      </c>
      <c r="H115" s="10">
        <f>B115/$B$7</f>
        <v>7.2520802211540527E-3</v>
      </c>
    </row>
    <row r="116" spans="1:11" x14ac:dyDescent="0.2">
      <c r="A116" s="14" t="s">
        <v>82</v>
      </c>
      <c r="B116" s="2">
        <v>11858.465531458067</v>
      </c>
      <c r="C116" s="2">
        <v>1471.8819331797058</v>
      </c>
      <c r="D116" s="2">
        <v>128</v>
      </c>
      <c r="E116" s="2">
        <v>21</v>
      </c>
      <c r="F116" s="2">
        <f t="shared" ref="F116:F125" si="19">D116-E116</f>
        <v>107</v>
      </c>
      <c r="G116" s="2">
        <f t="shared" ref="G116:G125" si="20">C116-F116</f>
        <v>1364.8819331797058</v>
      </c>
      <c r="H116" s="10">
        <f>B116/$B$8</f>
        <v>7.9235456183724875E-3</v>
      </c>
    </row>
    <row r="117" spans="1:11" x14ac:dyDescent="0.2">
      <c r="A117" s="14" t="s">
        <v>83</v>
      </c>
      <c r="B117" s="2">
        <v>13165.401601704367</v>
      </c>
      <c r="C117" s="2">
        <v>1306.4617339467695</v>
      </c>
      <c r="D117" s="2">
        <v>149</v>
      </c>
      <c r="E117" s="2">
        <v>25</v>
      </c>
      <c r="F117" s="2">
        <f t="shared" si="19"/>
        <v>124</v>
      </c>
      <c r="G117" s="2">
        <f t="shared" si="20"/>
        <v>1182.4617339467695</v>
      </c>
      <c r="H117" s="10">
        <f>B117/$B$9</f>
        <v>8.5686700200749821E-3</v>
      </c>
    </row>
    <row r="118" spans="1:11" x14ac:dyDescent="0.2">
      <c r="A118" s="14" t="s">
        <v>84</v>
      </c>
      <c r="B118" s="2">
        <v>14304.135226010521</v>
      </c>
      <c r="C118" s="2">
        <v>1137.6707741100072</v>
      </c>
      <c r="D118" s="2">
        <v>177</v>
      </c>
      <c r="E118" s="2">
        <v>30</v>
      </c>
      <c r="F118" s="2">
        <f t="shared" si="19"/>
        <v>147</v>
      </c>
      <c r="G118" s="2">
        <f t="shared" si="20"/>
        <v>990.67077411000719</v>
      </c>
      <c r="H118" s="10">
        <f>B118/$B$10</f>
        <v>9.1889736095805696E-3</v>
      </c>
    </row>
    <row r="119" spans="1:11" x14ac:dyDescent="0.2">
      <c r="A119" s="14" t="s">
        <v>75</v>
      </c>
      <c r="B119" s="2">
        <v>15341.452120122482</v>
      </c>
      <c r="C119" s="2">
        <v>1036.6412618419799</v>
      </c>
      <c r="D119" s="2">
        <v>173</v>
      </c>
      <c r="E119" s="2">
        <v>25</v>
      </c>
      <c r="F119" s="2">
        <f t="shared" si="19"/>
        <v>148</v>
      </c>
      <c r="G119" s="2">
        <f t="shared" si="20"/>
        <v>888.64126184197994</v>
      </c>
      <c r="H119" s="10">
        <f>B119/$B$11</f>
        <v>9.7858618015778873E-3</v>
      </c>
    </row>
    <row r="120" spans="1:11" x14ac:dyDescent="0.2">
      <c r="A120" s="14" t="s">
        <v>76</v>
      </c>
      <c r="B120" s="2">
        <v>16377.84453165155</v>
      </c>
      <c r="C120" s="2">
        <v>1035.5891447703871</v>
      </c>
      <c r="D120" s="2">
        <v>154</v>
      </c>
      <c r="E120" s="2">
        <v>25</v>
      </c>
      <c r="F120" s="2">
        <f t="shared" si="19"/>
        <v>129</v>
      </c>
      <c r="G120" s="2">
        <f t="shared" si="20"/>
        <v>906.58914477038707</v>
      </c>
      <c r="H120" s="10">
        <f>B120/$B$12</f>
        <v>1.0360635872287756E-2</v>
      </c>
    </row>
    <row r="121" spans="1:11" x14ac:dyDescent="0.2">
      <c r="A121" s="14" t="s">
        <v>77</v>
      </c>
      <c r="B121" s="2">
        <v>17480.994526325667</v>
      </c>
      <c r="C121" s="2">
        <v>1102.3523577173692</v>
      </c>
      <c r="D121" s="2">
        <v>153</v>
      </c>
      <c r="E121" s="2">
        <v>33</v>
      </c>
      <c r="F121" s="2">
        <f t="shared" si="19"/>
        <v>120</v>
      </c>
      <c r="G121" s="2">
        <f t="shared" si="20"/>
        <v>982.35235771736916</v>
      </c>
      <c r="H121" s="10">
        <f>B121/$B$13</f>
        <v>1.0914502429603385E-2</v>
      </c>
    </row>
    <row r="122" spans="1:11" x14ac:dyDescent="0.2">
      <c r="A122" s="14" t="s">
        <v>78</v>
      </c>
      <c r="B122" s="2">
        <v>18618.702757944462</v>
      </c>
      <c r="C122" s="2">
        <v>1136.8031111299497</v>
      </c>
      <c r="D122" s="2">
        <v>154</v>
      </c>
      <c r="E122" s="2">
        <v>35</v>
      </c>
      <c r="F122" s="2">
        <f t="shared" si="19"/>
        <v>119</v>
      </c>
      <c r="G122" s="2">
        <f t="shared" si="20"/>
        <v>1017.8031111299497</v>
      </c>
      <c r="H122" s="10">
        <f>B122/$B$14</f>
        <v>1.1448581868256171E-2</v>
      </c>
    </row>
    <row r="123" spans="1:11" x14ac:dyDescent="0.2">
      <c r="A123" s="14" t="s">
        <v>79</v>
      </c>
      <c r="B123" s="2">
        <v>19747.400363482808</v>
      </c>
      <c r="C123" s="2">
        <v>1127.3568908297966</v>
      </c>
      <c r="D123" s="2">
        <v>153</v>
      </c>
      <c r="E123" s="2">
        <v>31</v>
      </c>
      <c r="F123" s="2">
        <f t="shared" si="19"/>
        <v>122</v>
      </c>
      <c r="G123" s="2">
        <f t="shared" si="20"/>
        <v>1005.3568908297966</v>
      </c>
      <c r="H123" s="10">
        <f>B123/$B$15</f>
        <v>1.1963915934691326E-2</v>
      </c>
    </row>
    <row r="124" spans="1:11" x14ac:dyDescent="0.2">
      <c r="A124" s="14" t="s">
        <v>80</v>
      </c>
      <c r="B124" s="2">
        <v>20983.166621884469</v>
      </c>
      <c r="C124" s="2">
        <v>1234.6926015344106</v>
      </c>
      <c r="D124" s="2">
        <v>140</v>
      </c>
      <c r="E124" s="2">
        <v>35</v>
      </c>
      <c r="F124" s="2">
        <f t="shared" si="19"/>
        <v>105</v>
      </c>
      <c r="G124" s="2">
        <f t="shared" si="20"/>
        <v>1129.6926015344106</v>
      </c>
      <c r="H124" s="10">
        <f>B124/$B$16</f>
        <v>1.2461474509134443E-2</v>
      </c>
    </row>
    <row r="125" spans="1:11" x14ac:dyDescent="0.2">
      <c r="A125" s="15" t="s">
        <v>74</v>
      </c>
      <c r="B125" s="7">
        <v>21922</v>
      </c>
      <c r="C125" s="7">
        <f>B125-B124</f>
        <v>938.83337811553065</v>
      </c>
      <c r="D125" s="7">
        <v>115</v>
      </c>
      <c r="E125" s="7">
        <v>33</v>
      </c>
      <c r="F125" s="7">
        <f t="shared" si="19"/>
        <v>82</v>
      </c>
      <c r="G125" s="7">
        <f t="shared" si="20"/>
        <v>856.83337811553065</v>
      </c>
      <c r="H125" s="16">
        <f>B125/$B$17</f>
        <v>1.282413073880089E-2</v>
      </c>
      <c r="J125" s="38"/>
      <c r="K125" s="38"/>
    </row>
    <row r="126" spans="1:11" x14ac:dyDescent="0.2">
      <c r="A126" s="12" t="s">
        <v>99</v>
      </c>
      <c r="H126" s="10"/>
    </row>
    <row r="127" spans="1:11" x14ac:dyDescent="0.2">
      <c r="A127" s="9" t="s">
        <v>100</v>
      </c>
      <c r="B127" s="2">
        <v>55613</v>
      </c>
      <c r="H127" s="10">
        <f>B127/$B$6</f>
        <v>3.9208815691140597E-2</v>
      </c>
      <c r="I127" s="38"/>
    </row>
    <row r="128" spans="1:11" x14ac:dyDescent="0.2">
      <c r="A128" s="14" t="s">
        <v>81</v>
      </c>
      <c r="B128" s="2">
        <v>56907.661597508653</v>
      </c>
      <c r="C128" s="2">
        <f>B128-B127</f>
        <v>1294.6615975086534</v>
      </c>
      <c r="D128" s="2">
        <f>311+32</f>
        <v>343</v>
      </c>
      <c r="E128" s="2">
        <v>30</v>
      </c>
      <c r="F128" s="2">
        <f>D128-E128</f>
        <v>313</v>
      </c>
      <c r="G128" s="2">
        <f>C128-F128</f>
        <v>981.66159750865336</v>
      </c>
      <c r="H128" s="10">
        <f>B128/$B$7</f>
        <v>3.9735880368166318E-2</v>
      </c>
    </row>
    <row r="129" spans="1:12" x14ac:dyDescent="0.2">
      <c r="A129" s="14" t="s">
        <v>82</v>
      </c>
      <c r="B129" s="2">
        <v>62545.490189062853</v>
      </c>
      <c r="C129" s="2">
        <v>5635.0970668362788</v>
      </c>
      <c r="D129" s="2">
        <v>1337</v>
      </c>
      <c r="E129" s="2">
        <v>122</v>
      </c>
      <c r="F129" s="2">
        <f t="shared" ref="F129:F138" si="21">D129-E129</f>
        <v>1215</v>
      </c>
      <c r="G129" s="2">
        <f t="shared" ref="G129:G138" si="22">C129-F129</f>
        <v>4420.0970668362788</v>
      </c>
      <c r="H129" s="10">
        <f>B129/$B$8</f>
        <v>4.1791414194512037E-2</v>
      </c>
    </row>
    <row r="130" spans="1:12" x14ac:dyDescent="0.2">
      <c r="A130" s="14" t="s">
        <v>83</v>
      </c>
      <c r="B130" s="2">
        <v>67245.099036987463</v>
      </c>
      <c r="C130" s="2">
        <v>4697.3326177241033</v>
      </c>
      <c r="D130" s="2">
        <v>1489</v>
      </c>
      <c r="E130" s="2">
        <v>154</v>
      </c>
      <c r="F130" s="2">
        <f t="shared" si="21"/>
        <v>1335</v>
      </c>
      <c r="G130" s="2">
        <f t="shared" si="22"/>
        <v>3362.3326177241033</v>
      </c>
      <c r="H130" s="10">
        <f>B130/$B$9</f>
        <v>4.3766311241171231E-2</v>
      </c>
    </row>
    <row r="131" spans="1:12" x14ac:dyDescent="0.2">
      <c r="A131" s="14" t="s">
        <v>84</v>
      </c>
      <c r="B131" s="2">
        <v>71085.366444342231</v>
      </c>
      <c r="C131" s="2">
        <v>3835.1725303051498</v>
      </c>
      <c r="D131" s="2">
        <v>1471</v>
      </c>
      <c r="E131" s="2">
        <v>180</v>
      </c>
      <c r="F131" s="2">
        <f t="shared" si="21"/>
        <v>1291</v>
      </c>
      <c r="G131" s="2">
        <f t="shared" si="22"/>
        <v>2544.1725303051498</v>
      </c>
      <c r="H131" s="10">
        <f>B131/$B$10</f>
        <v>4.5665225192827362E-2</v>
      </c>
    </row>
    <row r="132" spans="1:12" x14ac:dyDescent="0.2">
      <c r="A132" s="14" t="s">
        <v>75</v>
      </c>
      <c r="B132" s="2">
        <v>74454.686908185962</v>
      </c>
      <c r="C132" s="2">
        <v>3366.3228012160253</v>
      </c>
      <c r="D132" s="2">
        <v>1475</v>
      </c>
      <c r="E132" s="2">
        <v>181</v>
      </c>
      <c r="F132" s="2">
        <f t="shared" si="21"/>
        <v>1294</v>
      </c>
      <c r="G132" s="2">
        <f t="shared" si="22"/>
        <v>2072.3228012160253</v>
      </c>
      <c r="H132" s="10">
        <f>B132/$B$11</f>
        <v>4.7492458396920074E-2</v>
      </c>
    </row>
    <row r="133" spans="1:12" x14ac:dyDescent="0.2">
      <c r="A133" s="14" t="s">
        <v>76</v>
      </c>
      <c r="B133" s="2">
        <v>77856.370708182236</v>
      </c>
      <c r="C133" s="2">
        <v>3398.17266695328</v>
      </c>
      <c r="D133" s="2">
        <v>1455</v>
      </c>
      <c r="E133" s="2">
        <v>212</v>
      </c>
      <c r="F133" s="2">
        <f t="shared" si="21"/>
        <v>1243</v>
      </c>
      <c r="G133" s="2">
        <f t="shared" si="22"/>
        <v>2155.17266695328</v>
      </c>
      <c r="H133" s="10">
        <f>B133/$B$12</f>
        <v>4.9251994405394718E-2</v>
      </c>
    </row>
    <row r="134" spans="1:12" x14ac:dyDescent="0.2">
      <c r="A134" s="14" t="s">
        <v>77</v>
      </c>
      <c r="B134" s="2">
        <v>81599.087613458105</v>
      </c>
      <c r="C134" s="2">
        <v>3739.3282185772114</v>
      </c>
      <c r="D134" s="2">
        <v>1450</v>
      </c>
      <c r="E134" s="2">
        <v>192</v>
      </c>
      <c r="F134" s="2">
        <f t="shared" si="21"/>
        <v>1258</v>
      </c>
      <c r="G134" s="2">
        <f t="shared" si="22"/>
        <v>2481.3282185772114</v>
      </c>
      <c r="H134" s="10">
        <f>B134/$B$13</f>
        <v>5.0947526965315411E-2</v>
      </c>
      <c r="I134" s="38"/>
    </row>
    <row r="135" spans="1:12" x14ac:dyDescent="0.2">
      <c r="A135" s="14" t="s">
        <v>78</v>
      </c>
      <c r="B135" s="2">
        <v>85514.318415682661</v>
      </c>
      <c r="C135" s="2">
        <v>3911.4254032133904</v>
      </c>
      <c r="D135" s="2">
        <v>1399</v>
      </c>
      <c r="E135" s="2">
        <v>229</v>
      </c>
      <c r="F135" s="2">
        <f t="shared" si="21"/>
        <v>1170</v>
      </c>
      <c r="G135" s="2">
        <f t="shared" si="22"/>
        <v>2741.4254032133904</v>
      </c>
      <c r="H135" s="10">
        <f>B135/$B$14</f>
        <v>5.2582485902371995E-2</v>
      </c>
    </row>
    <row r="136" spans="1:12" x14ac:dyDescent="0.2">
      <c r="A136" s="14" t="s">
        <v>79</v>
      </c>
      <c r="B136" s="2">
        <v>89395.512295266613</v>
      </c>
      <c r="C136" s="2">
        <v>3875.4938802283868</v>
      </c>
      <c r="D136" s="2">
        <v>1346</v>
      </c>
      <c r="E136" s="2">
        <v>239</v>
      </c>
      <c r="F136" s="2">
        <f t="shared" si="21"/>
        <v>1107</v>
      </c>
      <c r="G136" s="2">
        <f t="shared" si="22"/>
        <v>2768.4938802283868</v>
      </c>
      <c r="H136" s="10">
        <f>B136/$B$15</f>
        <v>5.4160060278972619E-2</v>
      </c>
    </row>
    <row r="137" spans="1:12" x14ac:dyDescent="0.2">
      <c r="A137" s="14" t="s">
        <v>80</v>
      </c>
      <c r="B137" s="2">
        <v>93761.798793211754</v>
      </c>
      <c r="C137" s="2">
        <v>4361.8950229896727</v>
      </c>
      <c r="D137" s="2">
        <v>1380</v>
      </c>
      <c r="E137" s="2">
        <v>252</v>
      </c>
      <c r="F137" s="2">
        <f t="shared" si="21"/>
        <v>1128</v>
      </c>
      <c r="G137" s="2">
        <f t="shared" si="22"/>
        <v>3233.8950229896727</v>
      </c>
      <c r="H137" s="10">
        <f>B137/$B$16</f>
        <v>5.5683219155949669E-2</v>
      </c>
    </row>
    <row r="138" spans="1:12" ht="12" thickBot="1" x14ac:dyDescent="0.25">
      <c r="A138" s="11" t="s">
        <v>74</v>
      </c>
      <c r="B138" s="5">
        <v>97071</v>
      </c>
      <c r="C138" s="5">
        <f>B138-B137</f>
        <v>3309.2012067882461</v>
      </c>
      <c r="D138" s="5">
        <v>1020</v>
      </c>
      <c r="E138" s="5">
        <v>211</v>
      </c>
      <c r="F138" s="5">
        <f t="shared" si="21"/>
        <v>809</v>
      </c>
      <c r="G138" s="5">
        <f t="shared" si="22"/>
        <v>2500.2012067882461</v>
      </c>
      <c r="H138" s="8">
        <f>B138/$B$17</f>
        <v>5.6785475547219286E-2</v>
      </c>
      <c r="I138" s="39"/>
      <c r="J138" s="38"/>
      <c r="L138" s="38"/>
    </row>
  </sheetData>
  <mergeCells count="1">
    <mergeCell ref="A1:H2"/>
  </mergeCells>
  <phoneticPr fontId="0" type="noConversion"/>
  <pageMargins left="0.75" right="0.75" top="1" bottom="1" header="0.5" footer="0.5"/>
  <pageSetup orientation="portrait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8"/>
  <sheetViews>
    <sheetView workbookViewId="0">
      <selection activeCell="L1" sqref="L1:L65536"/>
    </sheetView>
  </sheetViews>
  <sheetFormatPr defaultRowHeight="11.25" x14ac:dyDescent="0.2"/>
  <cols>
    <col min="1" max="1" width="25.7109375" style="2" customWidth="1"/>
    <col min="2" max="3" width="9.7109375" style="2" customWidth="1"/>
    <col min="4" max="5" width="8.42578125" style="2" customWidth="1"/>
    <col min="6" max="7" width="9.7109375" style="2" customWidth="1"/>
    <col min="8" max="8" width="7.7109375" style="6" customWidth="1"/>
    <col min="9" max="16384" width="9.140625" style="2"/>
  </cols>
  <sheetData>
    <row r="1" spans="1:8" ht="12.75" customHeight="1" x14ac:dyDescent="0.2">
      <c r="A1" s="40" t="s">
        <v>87</v>
      </c>
      <c r="B1" s="41"/>
      <c r="C1" s="41"/>
      <c r="D1" s="41"/>
      <c r="E1" s="41"/>
      <c r="F1" s="41"/>
      <c r="G1" s="41"/>
      <c r="H1" s="42"/>
    </row>
    <row r="2" spans="1:8" ht="12.75" customHeight="1" thickBot="1" x14ac:dyDescent="0.25">
      <c r="A2" s="43"/>
      <c r="B2" s="44"/>
      <c r="C2" s="44"/>
      <c r="D2" s="44"/>
      <c r="E2" s="44"/>
      <c r="F2" s="44"/>
      <c r="G2" s="44"/>
      <c r="H2" s="45"/>
    </row>
    <row r="3" spans="1:8" x14ac:dyDescent="0.2">
      <c r="A3" s="9" t="s">
        <v>41</v>
      </c>
      <c r="C3" s="1" t="s">
        <v>62</v>
      </c>
      <c r="D3" s="3"/>
      <c r="E3" s="3"/>
      <c r="F3" s="1" t="s">
        <v>66</v>
      </c>
      <c r="G3" s="3" t="s">
        <v>68</v>
      </c>
      <c r="H3" s="19" t="s">
        <v>71</v>
      </c>
    </row>
    <row r="4" spans="1:8" ht="12" thickBot="1" x14ac:dyDescent="0.25">
      <c r="A4" s="18" t="s">
        <v>88</v>
      </c>
      <c r="B4" s="5" t="s">
        <v>64</v>
      </c>
      <c r="C4" s="4" t="s">
        <v>63</v>
      </c>
      <c r="D4" s="4" t="s">
        <v>65</v>
      </c>
      <c r="E4" s="4" t="s">
        <v>70</v>
      </c>
      <c r="F4" s="4" t="s">
        <v>67</v>
      </c>
      <c r="G4" s="5" t="s">
        <v>69</v>
      </c>
      <c r="H4" s="20" t="s">
        <v>72</v>
      </c>
    </row>
    <row r="5" spans="1:8" x14ac:dyDescent="0.2">
      <c r="A5" s="12" t="s">
        <v>2</v>
      </c>
      <c r="H5" s="10"/>
    </row>
    <row r="6" spans="1:8" x14ac:dyDescent="0.2">
      <c r="A6" s="13" t="s">
        <v>73</v>
      </c>
      <c r="B6" s="2">
        <f t="shared" ref="B6:B17" si="0">B32+B45+B60+B73+B86+B99+B114+B127</f>
        <v>2498016</v>
      </c>
      <c r="H6" s="10"/>
    </row>
    <row r="7" spans="1:8" x14ac:dyDescent="0.2">
      <c r="A7" s="14" t="s">
        <v>81</v>
      </c>
      <c r="B7" s="2">
        <f t="shared" si="0"/>
        <v>2504897</v>
      </c>
      <c r="C7" s="2">
        <f t="shared" ref="C7:G17" si="1">C33+C46+C61+C74+C87+C100+C115+C128</f>
        <v>6881.0000000002146</v>
      </c>
      <c r="D7" s="2">
        <f t="shared" si="1"/>
        <v>12648</v>
      </c>
      <c r="E7" s="2">
        <f t="shared" si="1"/>
        <v>4114</v>
      </c>
      <c r="F7" s="2">
        <f t="shared" si="1"/>
        <v>8534</v>
      </c>
      <c r="G7" s="2">
        <f t="shared" si="1"/>
        <v>-1652.9999999997854</v>
      </c>
      <c r="H7" s="10"/>
    </row>
    <row r="8" spans="1:8" x14ac:dyDescent="0.2">
      <c r="A8" s="14" t="s">
        <v>82</v>
      </c>
      <c r="B8" s="2">
        <f t="shared" si="0"/>
        <v>2554580.9999999995</v>
      </c>
      <c r="C8" s="2">
        <f t="shared" si="1"/>
        <v>49699.999999999345</v>
      </c>
      <c r="D8" s="2">
        <f t="shared" si="1"/>
        <v>50028</v>
      </c>
      <c r="E8" s="2">
        <f t="shared" si="1"/>
        <v>16906</v>
      </c>
      <c r="F8" s="2">
        <f t="shared" si="1"/>
        <v>33122</v>
      </c>
      <c r="G8" s="2">
        <f t="shared" si="1"/>
        <v>16577.999999999338</v>
      </c>
      <c r="H8" s="10"/>
    </row>
    <row r="9" spans="1:8" x14ac:dyDescent="0.2">
      <c r="A9" s="14" t="s">
        <v>83</v>
      </c>
      <c r="B9" s="2">
        <f t="shared" si="0"/>
        <v>2590242</v>
      </c>
      <c r="C9" s="2">
        <f t="shared" si="1"/>
        <v>35599.999999999884</v>
      </c>
      <c r="D9" s="2">
        <f t="shared" si="1"/>
        <v>50696</v>
      </c>
      <c r="E9" s="2">
        <f t="shared" si="1"/>
        <v>17507</v>
      </c>
      <c r="F9" s="2">
        <f t="shared" si="1"/>
        <v>33189</v>
      </c>
      <c r="G9" s="2">
        <f t="shared" si="1"/>
        <v>2410.9999999998854</v>
      </c>
      <c r="H9" s="10"/>
    </row>
    <row r="10" spans="1:8" x14ac:dyDescent="0.2">
      <c r="A10" s="14" t="s">
        <v>84</v>
      </c>
      <c r="B10" s="2">
        <f t="shared" si="0"/>
        <v>2597876</v>
      </c>
      <c r="C10" s="2">
        <f t="shared" si="1"/>
        <v>7700.0000000004911</v>
      </c>
      <c r="D10" s="2">
        <f t="shared" si="1"/>
        <v>49141</v>
      </c>
      <c r="E10" s="2">
        <f t="shared" si="1"/>
        <v>17656</v>
      </c>
      <c r="F10" s="2">
        <f t="shared" si="1"/>
        <v>31485</v>
      </c>
      <c r="G10" s="2">
        <f t="shared" si="1"/>
        <v>-23784.999999999509</v>
      </c>
      <c r="H10" s="10"/>
    </row>
    <row r="11" spans="1:8" x14ac:dyDescent="0.2">
      <c r="A11" s="14" t="s">
        <v>75</v>
      </c>
      <c r="B11" s="2">
        <f t="shared" si="0"/>
        <v>2610989</v>
      </c>
      <c r="C11" s="2">
        <f t="shared" si="1"/>
        <v>13099.999999999396</v>
      </c>
      <c r="D11" s="2">
        <f t="shared" si="1"/>
        <v>49033</v>
      </c>
      <c r="E11" s="2">
        <f t="shared" si="1"/>
        <v>18259</v>
      </c>
      <c r="F11" s="2">
        <f t="shared" si="1"/>
        <v>30774</v>
      </c>
      <c r="G11" s="2">
        <f t="shared" si="1"/>
        <v>-17674.0000000006</v>
      </c>
      <c r="H11" s="10"/>
    </row>
    <row r="12" spans="1:8" x14ac:dyDescent="0.2">
      <c r="A12" s="14" t="s">
        <v>76</v>
      </c>
      <c r="B12" s="2">
        <f t="shared" si="0"/>
        <v>2615201.0000000005</v>
      </c>
      <c r="C12" s="2">
        <f t="shared" si="1"/>
        <v>4200.0000000002692</v>
      </c>
      <c r="D12" s="2">
        <f t="shared" si="1"/>
        <v>46300</v>
      </c>
      <c r="E12" s="2">
        <f t="shared" si="1"/>
        <v>18078</v>
      </c>
      <c r="F12" s="2">
        <f t="shared" si="1"/>
        <v>28222</v>
      </c>
      <c r="G12" s="2">
        <f t="shared" si="1"/>
        <v>-24021.999999999731</v>
      </c>
      <c r="H12" s="10"/>
    </row>
    <row r="13" spans="1:8" x14ac:dyDescent="0.2">
      <c r="A13" s="14" t="s">
        <v>77</v>
      </c>
      <c r="B13" s="2">
        <f t="shared" si="0"/>
        <v>2627023</v>
      </c>
      <c r="C13" s="2">
        <f t="shared" si="1"/>
        <v>11800.000000000455</v>
      </c>
      <c r="D13" s="2">
        <f t="shared" si="1"/>
        <v>45417</v>
      </c>
      <c r="E13" s="2">
        <f t="shared" si="1"/>
        <v>18605</v>
      </c>
      <c r="F13" s="2">
        <f t="shared" si="1"/>
        <v>26812</v>
      </c>
      <c r="G13" s="2">
        <f t="shared" si="1"/>
        <v>-15011.999999999542</v>
      </c>
      <c r="H13" s="10"/>
    </row>
    <row r="14" spans="1:8" x14ac:dyDescent="0.2">
      <c r="A14" s="14" t="s">
        <v>78</v>
      </c>
      <c r="B14" s="2">
        <f t="shared" si="0"/>
        <v>2679967</v>
      </c>
      <c r="C14" s="2">
        <f t="shared" si="1"/>
        <v>52999.999999999854</v>
      </c>
      <c r="D14" s="2">
        <f t="shared" si="1"/>
        <v>43931</v>
      </c>
      <c r="E14" s="2">
        <f t="shared" si="1"/>
        <v>18438</v>
      </c>
      <c r="F14" s="2">
        <f t="shared" si="1"/>
        <v>25493</v>
      </c>
      <c r="G14" s="2">
        <f t="shared" si="1"/>
        <v>27506.999999999858</v>
      </c>
      <c r="H14" s="10"/>
    </row>
    <row r="15" spans="1:8" x14ac:dyDescent="0.2">
      <c r="A15" s="14" t="s">
        <v>79</v>
      </c>
      <c r="B15" s="2">
        <f t="shared" si="0"/>
        <v>2725718</v>
      </c>
      <c r="C15" s="2">
        <f t="shared" si="1"/>
        <v>45700.000000000444</v>
      </c>
      <c r="D15" s="2">
        <f t="shared" si="1"/>
        <v>43119</v>
      </c>
      <c r="E15" s="2">
        <f t="shared" si="1"/>
        <v>18939</v>
      </c>
      <c r="F15" s="2">
        <f t="shared" si="1"/>
        <v>24180</v>
      </c>
      <c r="G15" s="2">
        <f t="shared" si="1"/>
        <v>21520.000000000444</v>
      </c>
      <c r="H15" s="10"/>
    </row>
    <row r="16" spans="1:8" x14ac:dyDescent="0.2">
      <c r="A16" s="14" t="s">
        <v>80</v>
      </c>
      <c r="B16" s="2">
        <f t="shared" si="0"/>
        <v>2776342</v>
      </c>
      <c r="C16" s="2">
        <f t="shared" si="1"/>
        <v>50599.999999999403</v>
      </c>
      <c r="D16" s="2">
        <f t="shared" si="1"/>
        <v>43250</v>
      </c>
      <c r="E16" s="2">
        <f t="shared" si="1"/>
        <v>18578</v>
      </c>
      <c r="F16" s="2">
        <f t="shared" si="1"/>
        <v>24672</v>
      </c>
      <c r="G16" s="2">
        <f t="shared" si="1"/>
        <v>25927.999999999403</v>
      </c>
      <c r="H16" s="10"/>
    </row>
    <row r="17" spans="1:11" x14ac:dyDescent="0.2">
      <c r="A17" s="15" t="s">
        <v>74</v>
      </c>
      <c r="B17" s="7">
        <f t="shared" si="0"/>
        <v>2813833</v>
      </c>
      <c r="C17" s="7">
        <f t="shared" si="1"/>
        <v>37491.000000000015</v>
      </c>
      <c r="D17" s="7">
        <f t="shared" si="1"/>
        <v>33405</v>
      </c>
      <c r="E17" s="7">
        <f t="shared" si="1"/>
        <v>14956</v>
      </c>
      <c r="F17" s="7">
        <f t="shared" si="1"/>
        <v>18449</v>
      </c>
      <c r="G17" s="7">
        <f t="shared" si="1"/>
        <v>19042.000000000015</v>
      </c>
      <c r="H17" s="16"/>
    </row>
    <row r="18" spans="1:11" x14ac:dyDescent="0.2">
      <c r="A18" s="12" t="s">
        <v>3</v>
      </c>
      <c r="H18" s="10"/>
    </row>
    <row r="19" spans="1:11" x14ac:dyDescent="0.2">
      <c r="A19" s="13" t="s">
        <v>73</v>
      </c>
      <c r="B19" s="2">
        <f t="shared" ref="B19:B30" si="2">B32+B45+B60+B73</f>
        <v>510785</v>
      </c>
      <c r="H19" s="10">
        <f>B19/$B$6</f>
        <v>0.20447627236975263</v>
      </c>
      <c r="K19" s="6"/>
    </row>
    <row r="20" spans="1:11" x14ac:dyDescent="0.2">
      <c r="A20" s="14" t="s">
        <v>81</v>
      </c>
      <c r="B20" s="2">
        <f t="shared" si="2"/>
        <v>516564.93528120272</v>
      </c>
      <c r="C20" s="2">
        <f>B20-B19</f>
        <v>5779.9352812027209</v>
      </c>
      <c r="D20" s="2">
        <f t="shared" ref="D20:E30" si="3">D33+D46+D61+D74</f>
        <v>4252</v>
      </c>
      <c r="E20" s="2">
        <f t="shared" si="3"/>
        <v>361</v>
      </c>
      <c r="F20" s="2">
        <f>D20-E20</f>
        <v>3891</v>
      </c>
      <c r="G20" s="2">
        <f>C20-F20</f>
        <v>1888.9352812027209</v>
      </c>
      <c r="H20" s="10">
        <f>B20/$B$7</f>
        <v>0.20622202640715476</v>
      </c>
    </row>
    <row r="21" spans="1:11" x14ac:dyDescent="0.2">
      <c r="A21" s="14" t="s">
        <v>82</v>
      </c>
      <c r="B21" s="2">
        <f t="shared" si="2"/>
        <v>544372.02501748118</v>
      </c>
      <c r="C21" s="2">
        <f t="shared" ref="C21:C30" si="4">B21-B20</f>
        <v>27807.08973627846</v>
      </c>
      <c r="D21" s="2">
        <f t="shared" si="3"/>
        <v>17997</v>
      </c>
      <c r="E21" s="2">
        <f t="shared" si="3"/>
        <v>1500</v>
      </c>
      <c r="F21" s="2">
        <f t="shared" ref="F21:F30" si="5">D21-E21</f>
        <v>16497</v>
      </c>
      <c r="G21" s="2">
        <f t="shared" ref="G21:G30" si="6">C21-F21</f>
        <v>11310.08973627846</v>
      </c>
      <c r="H21" s="10">
        <f>B21/$B$8</f>
        <v>0.21309640407467262</v>
      </c>
    </row>
    <row r="22" spans="1:11" x14ac:dyDescent="0.2">
      <c r="A22" s="14" t="s">
        <v>83</v>
      </c>
      <c r="B22" s="2">
        <f t="shared" si="2"/>
        <v>569339.77103067457</v>
      </c>
      <c r="C22" s="2">
        <f t="shared" si="4"/>
        <v>24967.746013193391</v>
      </c>
      <c r="D22" s="2">
        <f t="shared" si="3"/>
        <v>19419</v>
      </c>
      <c r="E22" s="2">
        <f t="shared" si="3"/>
        <v>1522</v>
      </c>
      <c r="F22" s="2">
        <f t="shared" si="5"/>
        <v>17897</v>
      </c>
      <c r="G22" s="2">
        <f t="shared" si="6"/>
        <v>7070.7460131933913</v>
      </c>
      <c r="H22" s="10">
        <f>B22/$B$9</f>
        <v>0.21980176795476042</v>
      </c>
    </row>
    <row r="23" spans="1:11" x14ac:dyDescent="0.2">
      <c r="A23" s="14" t="s">
        <v>84</v>
      </c>
      <c r="B23" s="2">
        <f t="shared" si="2"/>
        <v>588014.36086799938</v>
      </c>
      <c r="C23" s="2">
        <f t="shared" si="4"/>
        <v>18674.589837324806</v>
      </c>
      <c r="D23" s="2">
        <f t="shared" si="3"/>
        <v>19555</v>
      </c>
      <c r="E23" s="2">
        <f t="shared" si="3"/>
        <v>1571</v>
      </c>
      <c r="F23" s="2">
        <f t="shared" si="5"/>
        <v>17984</v>
      </c>
      <c r="G23" s="2">
        <f t="shared" si="6"/>
        <v>690.58983732480556</v>
      </c>
      <c r="H23" s="10">
        <f>B23/$B$10</f>
        <v>0.22634427542654051</v>
      </c>
    </row>
    <row r="24" spans="1:11" x14ac:dyDescent="0.2">
      <c r="A24" s="14" t="s">
        <v>75</v>
      </c>
      <c r="B24" s="2">
        <f t="shared" si="2"/>
        <v>607654.9173886606</v>
      </c>
      <c r="C24" s="2">
        <f t="shared" si="4"/>
        <v>19640.556520661223</v>
      </c>
      <c r="D24" s="2">
        <f t="shared" si="3"/>
        <v>18849</v>
      </c>
      <c r="E24" s="2">
        <f t="shared" si="3"/>
        <v>1595</v>
      </c>
      <c r="F24" s="2">
        <f t="shared" si="5"/>
        <v>17254</v>
      </c>
      <c r="G24" s="2">
        <f t="shared" si="6"/>
        <v>2386.5565206612227</v>
      </c>
      <c r="H24" s="10">
        <f>B24/$B$11</f>
        <v>0.23272978836320665</v>
      </c>
    </row>
    <row r="25" spans="1:11" x14ac:dyDescent="0.2">
      <c r="A25" s="14" t="s">
        <v>76</v>
      </c>
      <c r="B25" s="2">
        <f t="shared" si="2"/>
        <v>624938.60578996874</v>
      </c>
      <c r="C25" s="2">
        <f t="shared" si="4"/>
        <v>17283.688401308144</v>
      </c>
      <c r="D25" s="2">
        <f t="shared" si="3"/>
        <v>18444</v>
      </c>
      <c r="E25" s="2">
        <f t="shared" si="3"/>
        <v>1622</v>
      </c>
      <c r="F25" s="2">
        <f t="shared" si="5"/>
        <v>16822</v>
      </c>
      <c r="G25" s="2">
        <f t="shared" si="6"/>
        <v>461.68840130814351</v>
      </c>
      <c r="H25" s="10">
        <f>B25/$B$12</f>
        <v>0.23896389064931095</v>
      </c>
    </row>
    <row r="26" spans="1:11" x14ac:dyDescent="0.2">
      <c r="A26" s="14" t="s">
        <v>77</v>
      </c>
      <c r="B26" s="2">
        <f t="shared" si="2"/>
        <v>643756.98922746384</v>
      </c>
      <c r="C26" s="2">
        <f t="shared" si="4"/>
        <v>18818.383437495097</v>
      </c>
      <c r="D26" s="2">
        <f t="shared" si="3"/>
        <v>18124</v>
      </c>
      <c r="E26" s="2">
        <f t="shared" si="3"/>
        <v>1747</v>
      </c>
      <c r="F26" s="2">
        <f t="shared" si="5"/>
        <v>16377</v>
      </c>
      <c r="G26" s="2">
        <f t="shared" si="6"/>
        <v>2441.3834374950966</v>
      </c>
      <c r="H26" s="10">
        <f>B26/$B$13</f>
        <v>0.24505190446656305</v>
      </c>
    </row>
    <row r="27" spans="1:11" x14ac:dyDescent="0.2">
      <c r="A27" s="14" t="s">
        <v>78</v>
      </c>
      <c r="B27" s="2">
        <f t="shared" si="2"/>
        <v>672668.78363669559</v>
      </c>
      <c r="C27" s="2">
        <f t="shared" si="4"/>
        <v>28911.794409231748</v>
      </c>
      <c r="D27" s="2">
        <f t="shared" si="3"/>
        <v>18134</v>
      </c>
      <c r="E27" s="2">
        <f t="shared" si="3"/>
        <v>1790</v>
      </c>
      <c r="F27" s="2">
        <f t="shared" si="5"/>
        <v>16344</v>
      </c>
      <c r="G27" s="2">
        <f t="shared" si="6"/>
        <v>12567.794409231748</v>
      </c>
      <c r="H27" s="10">
        <f>B27/$B$14</f>
        <v>0.25099890544797587</v>
      </c>
    </row>
    <row r="28" spans="1:11" x14ac:dyDescent="0.2">
      <c r="A28" s="14" t="s">
        <v>79</v>
      </c>
      <c r="B28" s="2">
        <f t="shared" si="2"/>
        <v>699990.92214662593</v>
      </c>
      <c r="C28" s="2">
        <f t="shared" si="4"/>
        <v>27322.138509930344</v>
      </c>
      <c r="D28" s="2">
        <f t="shared" si="3"/>
        <v>17685</v>
      </c>
      <c r="E28" s="2">
        <f t="shared" si="3"/>
        <v>1752</v>
      </c>
      <c r="F28" s="2">
        <f t="shared" si="5"/>
        <v>15933</v>
      </c>
      <c r="G28" s="2">
        <f t="shared" si="6"/>
        <v>11389.138509930344</v>
      </c>
      <c r="H28" s="10">
        <f>B28/$B$15</f>
        <v>0.25680973679104951</v>
      </c>
    </row>
    <row r="29" spans="1:11" x14ac:dyDescent="0.2">
      <c r="A29" s="14" t="s">
        <v>80</v>
      </c>
      <c r="B29" s="2">
        <f t="shared" si="2"/>
        <v>728759.29746268492</v>
      </c>
      <c r="C29" s="2">
        <f t="shared" si="4"/>
        <v>28768.375316058984</v>
      </c>
      <c r="D29" s="2">
        <f t="shared" si="3"/>
        <v>18050</v>
      </c>
      <c r="E29" s="2">
        <f t="shared" si="3"/>
        <v>1876</v>
      </c>
      <c r="F29" s="2">
        <f t="shared" si="5"/>
        <v>16174</v>
      </c>
      <c r="G29" s="2">
        <f t="shared" si="6"/>
        <v>12594.375316058984</v>
      </c>
      <c r="H29" s="10">
        <f>B29/$B$16</f>
        <v>0.26248902241247113</v>
      </c>
    </row>
    <row r="30" spans="1:11" x14ac:dyDescent="0.2">
      <c r="A30" s="15" t="s">
        <v>74</v>
      </c>
      <c r="B30" s="7">
        <f t="shared" si="2"/>
        <v>750358</v>
      </c>
      <c r="C30" s="7">
        <f t="shared" si="4"/>
        <v>21598.702537315083</v>
      </c>
      <c r="D30" s="7">
        <f t="shared" si="3"/>
        <v>14535</v>
      </c>
      <c r="E30" s="7">
        <f t="shared" si="3"/>
        <v>1450</v>
      </c>
      <c r="F30" s="7">
        <f t="shared" si="5"/>
        <v>13085</v>
      </c>
      <c r="G30" s="7">
        <f t="shared" si="6"/>
        <v>8513.7025373150827</v>
      </c>
      <c r="H30" s="16">
        <f>B30/$B$17</f>
        <v>0.26666756698069854</v>
      </c>
      <c r="I30" s="38"/>
      <c r="K30" s="39"/>
    </row>
    <row r="31" spans="1:11" x14ac:dyDescent="0.2">
      <c r="A31" s="12" t="s">
        <v>4</v>
      </c>
      <c r="H31" s="10"/>
    </row>
    <row r="32" spans="1:11" x14ac:dyDescent="0.2">
      <c r="A32" s="13" t="s">
        <v>73</v>
      </c>
      <c r="B32" s="2">
        <v>467210</v>
      </c>
      <c r="H32" s="10">
        <f>B32/$B$6</f>
        <v>0.18703242893560329</v>
      </c>
    </row>
    <row r="33" spans="1:8" x14ac:dyDescent="0.2">
      <c r="A33" s="14" t="s">
        <v>81</v>
      </c>
      <c r="B33" s="2">
        <v>472826.043351211</v>
      </c>
      <c r="C33" s="2">
        <f>B33-B32</f>
        <v>5616.043351211003</v>
      </c>
      <c r="D33" s="2">
        <v>4216</v>
      </c>
      <c r="E33" s="2">
        <v>357</v>
      </c>
      <c r="F33" s="2">
        <f>D33-E33</f>
        <v>3859</v>
      </c>
      <c r="G33" s="2">
        <f>C33-F33</f>
        <v>1757.043351211003</v>
      </c>
      <c r="H33" s="10">
        <f>B33/$B$7</f>
        <v>0.18876067293434062</v>
      </c>
    </row>
    <row r="34" spans="1:8" x14ac:dyDescent="0.2">
      <c r="A34" s="14" t="s">
        <v>82</v>
      </c>
      <c r="B34" s="2">
        <v>499589.44355699106</v>
      </c>
      <c r="C34" s="2">
        <v>26766.549679663149</v>
      </c>
      <c r="D34" s="2">
        <v>17815</v>
      </c>
      <c r="E34" s="2">
        <v>1482</v>
      </c>
      <c r="F34" s="2">
        <f t="shared" ref="F34:F43" si="7">D34-E34</f>
        <v>16333</v>
      </c>
      <c r="G34" s="2">
        <f t="shared" ref="G34:G43" si="8">C34-F34</f>
        <v>10433.549679663149</v>
      </c>
      <c r="H34" s="10">
        <f>B34/$B$8</f>
        <v>0.19556610009899517</v>
      </c>
    </row>
    <row r="35" spans="1:8" x14ac:dyDescent="0.2">
      <c r="A35" s="14" t="s">
        <v>83</v>
      </c>
      <c r="B35" s="2">
        <v>523757.83394289063</v>
      </c>
      <c r="C35" s="2">
        <v>24156.182053232333</v>
      </c>
      <c r="D35" s="2">
        <v>19223</v>
      </c>
      <c r="E35" s="2">
        <v>1506</v>
      </c>
      <c r="F35" s="2">
        <f t="shared" si="7"/>
        <v>17717</v>
      </c>
      <c r="G35" s="2">
        <f t="shared" si="8"/>
        <v>6439.1820532323327</v>
      </c>
      <c r="H35" s="10">
        <f>B35/$B$9</f>
        <v>0.20220420869667416</v>
      </c>
    </row>
    <row r="36" spans="1:8" x14ac:dyDescent="0.2">
      <c r="A36" s="14" t="s">
        <v>84</v>
      </c>
      <c r="B36" s="2">
        <v>542127.60665922053</v>
      </c>
      <c r="C36" s="2">
        <v>18383.27363935957</v>
      </c>
      <c r="D36" s="2">
        <v>19320</v>
      </c>
      <c r="E36" s="2">
        <v>1552</v>
      </c>
      <c r="F36" s="2">
        <f t="shared" si="7"/>
        <v>17768</v>
      </c>
      <c r="G36" s="2">
        <f t="shared" si="8"/>
        <v>615.27363935956964</v>
      </c>
      <c r="H36" s="10">
        <f>B36/$B$10</f>
        <v>0.20868109434754412</v>
      </c>
    </row>
    <row r="37" spans="1:8" x14ac:dyDescent="0.2">
      <c r="A37" s="14" t="s">
        <v>75</v>
      </c>
      <c r="B37" s="2">
        <v>561369.31947071676</v>
      </c>
      <c r="C37" s="2">
        <v>19239.069493393297</v>
      </c>
      <c r="D37" s="2">
        <v>18575</v>
      </c>
      <c r="E37" s="2">
        <v>1572</v>
      </c>
      <c r="F37" s="2">
        <f t="shared" si="7"/>
        <v>17003</v>
      </c>
      <c r="G37" s="2">
        <f t="shared" si="8"/>
        <v>2236.0694933932973</v>
      </c>
      <c r="H37" s="10">
        <f>B37/$B$11</f>
        <v>0.21500256012978866</v>
      </c>
    </row>
    <row r="38" spans="1:8" x14ac:dyDescent="0.2">
      <c r="A38" s="14" t="s">
        <v>76</v>
      </c>
      <c r="B38" s="2">
        <v>578414.81620484579</v>
      </c>
      <c r="C38" s="2">
        <v>17042.910531833651</v>
      </c>
      <c r="D38" s="2">
        <v>18202</v>
      </c>
      <c r="E38" s="2">
        <v>1606</v>
      </c>
      <c r="F38" s="2">
        <f t="shared" si="7"/>
        <v>16596</v>
      </c>
      <c r="G38" s="2">
        <f t="shared" si="8"/>
        <v>446.91053183365148</v>
      </c>
      <c r="H38" s="10">
        <f>B38/$B$12</f>
        <v>0.221174133921196</v>
      </c>
    </row>
    <row r="39" spans="1:8" x14ac:dyDescent="0.2">
      <c r="A39" s="14" t="s">
        <v>77</v>
      </c>
      <c r="B39" s="2">
        <v>596862.47466321348</v>
      </c>
      <c r="C39" s="2">
        <v>18442.654007557663</v>
      </c>
      <c r="D39" s="2">
        <v>17868</v>
      </c>
      <c r="E39" s="2">
        <v>1723</v>
      </c>
      <c r="F39" s="2">
        <f t="shared" si="7"/>
        <v>16145</v>
      </c>
      <c r="G39" s="2">
        <f t="shared" si="8"/>
        <v>2297.6540075576631</v>
      </c>
      <c r="H39" s="10">
        <f>B39/$B$13</f>
        <v>0.22720108452161</v>
      </c>
    </row>
    <row r="40" spans="1:8" x14ac:dyDescent="0.2">
      <c r="A40" s="14" t="s">
        <v>78</v>
      </c>
      <c r="B40" s="2">
        <v>624669.3183172025</v>
      </c>
      <c r="C40" s="2">
        <v>27819.761197342537</v>
      </c>
      <c r="D40" s="2">
        <v>17852</v>
      </c>
      <c r="E40" s="2">
        <v>1757</v>
      </c>
      <c r="F40" s="2">
        <f t="shared" si="7"/>
        <v>16095</v>
      </c>
      <c r="G40" s="2">
        <f t="shared" si="8"/>
        <v>11724.761197342537</v>
      </c>
      <c r="H40" s="10">
        <f>B40/$B$14</f>
        <v>0.23308843665507914</v>
      </c>
    </row>
    <row r="41" spans="1:8" x14ac:dyDescent="0.2">
      <c r="A41" s="14" t="s">
        <v>79</v>
      </c>
      <c r="B41" s="2">
        <v>651013.17179273174</v>
      </c>
      <c r="C41" s="2">
        <v>26331.862419390702</v>
      </c>
      <c r="D41" s="2">
        <v>17420</v>
      </c>
      <c r="E41" s="2">
        <v>1738</v>
      </c>
      <c r="F41" s="2">
        <f t="shared" si="7"/>
        <v>15682</v>
      </c>
      <c r="G41" s="2">
        <f t="shared" si="8"/>
        <v>10649.862419390702</v>
      </c>
      <c r="H41" s="10">
        <f>B41/$B$15</f>
        <v>0.23884098494148395</v>
      </c>
    </row>
    <row r="42" spans="1:8" x14ac:dyDescent="0.2">
      <c r="A42" s="14" t="s">
        <v>80</v>
      </c>
      <c r="B42" s="2">
        <v>678713.74645892729</v>
      </c>
      <c r="C42" s="2">
        <v>27694.606345033855</v>
      </c>
      <c r="D42" s="2">
        <v>17756</v>
      </c>
      <c r="E42" s="2">
        <v>1852</v>
      </c>
      <c r="F42" s="2">
        <f t="shared" si="7"/>
        <v>15904</v>
      </c>
      <c r="G42" s="2">
        <f t="shared" si="8"/>
        <v>11790.606345033855</v>
      </c>
      <c r="H42" s="10">
        <f>B42/$B$16</f>
        <v>0.24446330691929427</v>
      </c>
    </row>
    <row r="43" spans="1:8" x14ac:dyDescent="0.2">
      <c r="A43" s="15" t="s">
        <v>74</v>
      </c>
      <c r="B43" s="7">
        <v>699512</v>
      </c>
      <c r="C43" s="7">
        <f>B43-B42</f>
        <v>20798.253541072714</v>
      </c>
      <c r="D43" s="7">
        <v>14356</v>
      </c>
      <c r="E43" s="7">
        <v>1434</v>
      </c>
      <c r="F43" s="7">
        <f t="shared" si="7"/>
        <v>12922</v>
      </c>
      <c r="G43" s="7">
        <f t="shared" si="8"/>
        <v>7876.2535410727141</v>
      </c>
      <c r="H43" s="16">
        <f>B43/$B$17</f>
        <v>0.24859755358615809</v>
      </c>
    </row>
    <row r="44" spans="1:8" x14ac:dyDescent="0.2">
      <c r="A44" s="12" t="s">
        <v>92</v>
      </c>
      <c r="H44" s="10"/>
    </row>
    <row r="45" spans="1:8" x14ac:dyDescent="0.2">
      <c r="A45" s="9" t="s">
        <v>93</v>
      </c>
      <c r="B45" s="2">
        <v>14774</v>
      </c>
      <c r="H45" s="10">
        <f>B45/$B$6</f>
        <v>5.9142935833877766E-3</v>
      </c>
    </row>
    <row r="46" spans="1:8" x14ac:dyDescent="0.2">
      <c r="A46" s="14" t="s">
        <v>81</v>
      </c>
      <c r="B46" s="2">
        <v>14802.730897865882</v>
      </c>
      <c r="C46" s="2">
        <f>B46-B45</f>
        <v>28.730897865882071</v>
      </c>
      <c r="D46" s="2">
        <v>16</v>
      </c>
      <c r="E46" s="2">
        <v>2</v>
      </c>
      <c r="F46" s="2">
        <f>D46-E46</f>
        <v>14</v>
      </c>
      <c r="G46" s="2">
        <f>C46-F46</f>
        <v>14.730897865882071</v>
      </c>
      <c r="H46" s="10">
        <f>B46/$B$7</f>
        <v>5.9095167976431296E-3</v>
      </c>
    </row>
    <row r="47" spans="1:8" x14ac:dyDescent="0.2">
      <c r="A47" s="14" t="s">
        <v>82</v>
      </c>
      <c r="B47" s="2">
        <v>15048.287960635171</v>
      </c>
      <c r="C47" s="2">
        <v>245.65125765027187</v>
      </c>
      <c r="D47" s="2">
        <v>63</v>
      </c>
      <c r="E47" s="2">
        <v>10</v>
      </c>
      <c r="F47" s="2">
        <f t="shared" ref="F47:F56" si="9">D47-E47</f>
        <v>53</v>
      </c>
      <c r="G47" s="2">
        <f t="shared" ref="G47:G56" si="10">C47-F47</f>
        <v>192.65125765027187</v>
      </c>
      <c r="H47" s="10">
        <f>B47/$B$8</f>
        <v>5.8907069146115053E-3</v>
      </c>
    </row>
    <row r="48" spans="1:8" x14ac:dyDescent="0.2">
      <c r="A48" s="14" t="s">
        <v>83</v>
      </c>
      <c r="B48" s="2">
        <v>15210.832196026176</v>
      </c>
      <c r="C48" s="2">
        <v>162.18567286095094</v>
      </c>
      <c r="D48" s="2">
        <v>84</v>
      </c>
      <c r="E48" s="2">
        <v>7</v>
      </c>
      <c r="F48" s="2">
        <f t="shared" si="9"/>
        <v>77</v>
      </c>
      <c r="G48" s="2">
        <f t="shared" si="10"/>
        <v>85.185672860950945</v>
      </c>
      <c r="H48" s="10">
        <f>B48/$B$9</f>
        <v>5.8723594922892057E-3</v>
      </c>
    </row>
    <row r="49" spans="1:8" x14ac:dyDescent="0.2">
      <c r="A49" s="14" t="s">
        <v>84</v>
      </c>
      <c r="B49" s="2">
        <v>15209.155106815209</v>
      </c>
      <c r="C49" s="2">
        <v>-1.2899431279056444</v>
      </c>
      <c r="D49" s="2">
        <v>88</v>
      </c>
      <c r="E49" s="2">
        <v>10</v>
      </c>
      <c r="F49" s="2">
        <f t="shared" si="9"/>
        <v>78</v>
      </c>
      <c r="G49" s="2">
        <f t="shared" si="10"/>
        <v>-79.289943127905644</v>
      </c>
      <c r="H49" s="10">
        <f>B49/$B$10</f>
        <v>5.8544576826666129E-3</v>
      </c>
    </row>
    <row r="50" spans="1:8" x14ac:dyDescent="0.2">
      <c r="A50" s="14" t="s">
        <v>75</v>
      </c>
      <c r="B50" s="2">
        <v>15240.304793466335</v>
      </c>
      <c r="C50" s="2">
        <v>31.073386506652241</v>
      </c>
      <c r="D50" s="2">
        <v>100</v>
      </c>
      <c r="E50" s="2">
        <v>7</v>
      </c>
      <c r="F50" s="2">
        <f t="shared" si="9"/>
        <v>93</v>
      </c>
      <c r="G50" s="2">
        <f t="shared" si="10"/>
        <v>-61.926613493347759</v>
      </c>
      <c r="H50" s="10">
        <f>B50/$B$11</f>
        <v>5.8369854463064894E-3</v>
      </c>
    </row>
    <row r="51" spans="1:8" x14ac:dyDescent="0.2">
      <c r="A51" s="14" t="s">
        <v>76</v>
      </c>
      <c r="B51" s="2">
        <v>15220.280229467478</v>
      </c>
      <c r="C51" s="2">
        <v>-20.094590766271722</v>
      </c>
      <c r="D51" s="2">
        <v>105</v>
      </c>
      <c r="E51" s="2">
        <v>4</v>
      </c>
      <c r="F51" s="2">
        <f t="shared" si="9"/>
        <v>101</v>
      </c>
      <c r="G51" s="2">
        <f t="shared" si="10"/>
        <v>-121.09459076627172</v>
      </c>
      <c r="H51" s="10">
        <f>B51/$B$12</f>
        <v>5.8199275044126531E-3</v>
      </c>
    </row>
    <row r="52" spans="1:8" x14ac:dyDescent="0.2">
      <c r="A52" s="14" t="s">
        <v>77</v>
      </c>
      <c r="B52" s="2">
        <v>15245.321911236497</v>
      </c>
      <c r="C52" s="2">
        <v>24.914026502754496</v>
      </c>
      <c r="D52" s="2">
        <v>92</v>
      </c>
      <c r="E52" s="2">
        <v>11</v>
      </c>
      <c r="F52" s="2">
        <f t="shared" si="9"/>
        <v>81</v>
      </c>
      <c r="G52" s="2">
        <f t="shared" si="10"/>
        <v>-56.085973497245504</v>
      </c>
      <c r="H52" s="10">
        <f>B52/$B$13</f>
        <v>5.8032692942682641E-3</v>
      </c>
    </row>
    <row r="53" spans="1:8" x14ac:dyDescent="0.2">
      <c r="A53" s="14" t="s">
        <v>78</v>
      </c>
      <c r="B53" s="2">
        <v>15508.960795526544</v>
      </c>
      <c r="C53" s="2">
        <v>263.96333038243029</v>
      </c>
      <c r="D53" s="2">
        <v>107</v>
      </c>
      <c r="E53" s="2">
        <v>12</v>
      </c>
      <c r="F53" s="2">
        <f t="shared" si="9"/>
        <v>95</v>
      </c>
      <c r="G53" s="2">
        <f t="shared" si="10"/>
        <v>168.96333038243029</v>
      </c>
      <c r="H53" s="10">
        <f>B53/$B$14</f>
        <v>5.7869969277705826E-3</v>
      </c>
    </row>
    <row r="54" spans="1:8" x14ac:dyDescent="0.2">
      <c r="A54" s="14" t="s">
        <v>79</v>
      </c>
      <c r="B54" s="2">
        <v>15730.383389174021</v>
      </c>
      <c r="C54" s="2">
        <v>221.12774300011188</v>
      </c>
      <c r="D54" s="2">
        <v>94</v>
      </c>
      <c r="E54" s="2">
        <v>6</v>
      </c>
      <c r="F54" s="2">
        <f t="shared" si="9"/>
        <v>88</v>
      </c>
      <c r="G54" s="2">
        <f t="shared" si="10"/>
        <v>133.12774300011188</v>
      </c>
      <c r="H54" s="10">
        <f>B54/$B$15</f>
        <v>5.771097152814055E-3</v>
      </c>
    </row>
    <row r="55" spans="1:8" x14ac:dyDescent="0.2">
      <c r="A55" s="14" t="s">
        <v>80</v>
      </c>
      <c r="B55" s="2">
        <v>15979.395513416246</v>
      </c>
      <c r="C55" s="2">
        <v>248.87427058364847</v>
      </c>
      <c r="D55" s="2">
        <v>102</v>
      </c>
      <c r="E55" s="2">
        <v>15</v>
      </c>
      <c r="F55" s="2">
        <f t="shared" si="9"/>
        <v>87</v>
      </c>
      <c r="G55" s="2">
        <f t="shared" si="10"/>
        <v>161.87427058364847</v>
      </c>
      <c r="H55" s="10">
        <f>B55/$B$16</f>
        <v>5.7555573172960129E-3</v>
      </c>
    </row>
    <row r="56" spans="1:8" x14ac:dyDescent="0.2">
      <c r="A56" s="15" t="s">
        <v>74</v>
      </c>
      <c r="B56" s="7">
        <v>16168</v>
      </c>
      <c r="C56" s="7">
        <f>B56-B55</f>
        <v>188.6044865837539</v>
      </c>
      <c r="D56" s="7">
        <v>61</v>
      </c>
      <c r="E56" s="7">
        <v>6</v>
      </c>
      <c r="F56" s="7">
        <f t="shared" si="9"/>
        <v>55</v>
      </c>
      <c r="G56" s="7">
        <f t="shared" si="10"/>
        <v>133.6044865837539</v>
      </c>
      <c r="H56" s="16">
        <f>B56/$B$17</f>
        <v>5.7458989215067131E-3</v>
      </c>
    </row>
    <row r="57" spans="1:8" x14ac:dyDescent="0.2">
      <c r="A57" s="23"/>
      <c r="B57" s="24"/>
      <c r="C57" s="24"/>
      <c r="D57" s="24"/>
      <c r="E57" s="24"/>
      <c r="F57" s="24"/>
      <c r="G57" s="24"/>
      <c r="H57" s="22"/>
    </row>
    <row r="58" spans="1:8" x14ac:dyDescent="0.2">
      <c r="A58" s="1"/>
    </row>
    <row r="59" spans="1:8" x14ac:dyDescent="0.2">
      <c r="A59" s="12" t="s">
        <v>86</v>
      </c>
      <c r="H59" s="10"/>
    </row>
    <row r="60" spans="1:8" x14ac:dyDescent="0.2">
      <c r="A60" s="9" t="s">
        <v>89</v>
      </c>
      <c r="B60" s="2">
        <v>7734</v>
      </c>
      <c r="H60" s="10">
        <f>B60/$B$6</f>
        <v>3.0960570308596904E-3</v>
      </c>
    </row>
    <row r="61" spans="1:8" x14ac:dyDescent="0.2">
      <c r="A61" s="14" t="s">
        <v>81</v>
      </c>
      <c r="B61" s="2">
        <v>7963.3495412208813</v>
      </c>
      <c r="C61" s="2">
        <f>B61-B60</f>
        <v>229.34954122088129</v>
      </c>
      <c r="D61" s="2">
        <v>8</v>
      </c>
      <c r="E61" s="2">
        <v>1</v>
      </c>
      <c r="F61" s="2">
        <f>D61-E61</f>
        <v>7</v>
      </c>
      <c r="G61" s="2">
        <f>C61-F61</f>
        <v>222.34954122088129</v>
      </c>
      <c r="H61" s="10">
        <f>B61/$B$7</f>
        <v>3.1791125707846994E-3</v>
      </c>
    </row>
    <row r="62" spans="1:8" x14ac:dyDescent="0.2">
      <c r="A62" s="14" t="s">
        <v>82</v>
      </c>
      <c r="B62" s="2">
        <v>8956.7854917685563</v>
      </c>
      <c r="C62" s="2">
        <v>993.49303036727451</v>
      </c>
      <c r="D62" s="2">
        <v>29</v>
      </c>
      <c r="E62" s="2">
        <v>2</v>
      </c>
      <c r="F62" s="2">
        <f t="shared" ref="F62:F71" si="11">D62-E62</f>
        <v>27</v>
      </c>
      <c r="G62" s="2">
        <f t="shared" ref="G62:G71" si="12">C62-F62</f>
        <v>966.49303036727451</v>
      </c>
      <c r="H62" s="10">
        <f>B62/$B$8</f>
        <v>3.5061661743231308E-3</v>
      </c>
    </row>
    <row r="63" spans="1:8" x14ac:dyDescent="0.2">
      <c r="A63" s="14" t="s">
        <v>83</v>
      </c>
      <c r="B63" s="2">
        <v>9908.1388419435152</v>
      </c>
      <c r="C63" s="2">
        <v>951.1260755071271</v>
      </c>
      <c r="D63" s="2">
        <v>36</v>
      </c>
      <c r="E63" s="2">
        <v>4</v>
      </c>
      <c r="F63" s="2">
        <f t="shared" si="11"/>
        <v>32</v>
      </c>
      <c r="G63" s="2">
        <f t="shared" si="12"/>
        <v>919.1260755071271</v>
      </c>
      <c r="H63" s="10">
        <f>B63/$B$9</f>
        <v>3.8251788218797763E-3</v>
      </c>
    </row>
    <row r="64" spans="1:8" x14ac:dyDescent="0.2">
      <c r="A64" s="14" t="s">
        <v>84</v>
      </c>
      <c r="B64" s="2">
        <v>10745.967177937882</v>
      </c>
      <c r="C64" s="2">
        <v>838.08826814781423</v>
      </c>
      <c r="D64" s="2">
        <v>50</v>
      </c>
      <c r="E64" s="2">
        <v>4</v>
      </c>
      <c r="F64" s="2">
        <f t="shared" si="11"/>
        <v>46</v>
      </c>
      <c r="G64" s="2">
        <f t="shared" si="12"/>
        <v>792.08826814781423</v>
      </c>
      <c r="H64" s="10">
        <f>B64/$B$10</f>
        <v>4.1364434553219174E-3</v>
      </c>
    </row>
    <row r="65" spans="1:8" x14ac:dyDescent="0.2">
      <c r="A65" s="14" t="s">
        <v>75</v>
      </c>
      <c r="B65" s="2">
        <v>11593.4150756746</v>
      </c>
      <c r="C65" s="2">
        <v>847.39746572232434</v>
      </c>
      <c r="D65" s="2">
        <v>43</v>
      </c>
      <c r="E65" s="2">
        <v>5</v>
      </c>
      <c r="F65" s="2">
        <f t="shared" si="11"/>
        <v>38</v>
      </c>
      <c r="G65" s="2">
        <f t="shared" si="12"/>
        <v>809.39746572232434</v>
      </c>
      <c r="H65" s="10">
        <f>B65/$B$11</f>
        <v>4.4402389576036518E-3</v>
      </c>
    </row>
    <row r="66" spans="1:8" x14ac:dyDescent="0.2">
      <c r="A66" s="14" t="s">
        <v>76</v>
      </c>
      <c r="B66" s="2">
        <v>12387.765131846512</v>
      </c>
      <c r="C66" s="2">
        <v>794.29647671239218</v>
      </c>
      <c r="D66" s="2">
        <v>54</v>
      </c>
      <c r="E66" s="2">
        <v>3</v>
      </c>
      <c r="F66" s="2">
        <f t="shared" si="11"/>
        <v>51</v>
      </c>
      <c r="G66" s="2">
        <f t="shared" si="12"/>
        <v>743.29647671239218</v>
      </c>
      <c r="H66" s="10">
        <f>B66/$B$12</f>
        <v>4.7368309861637826E-3</v>
      </c>
    </row>
    <row r="67" spans="1:8" x14ac:dyDescent="0.2">
      <c r="A67" s="14" t="s">
        <v>77</v>
      </c>
      <c r="B67" s="2">
        <v>13204.659517172409</v>
      </c>
      <c r="C67" s="2">
        <v>816.78351328368626</v>
      </c>
      <c r="D67" s="2">
        <v>63</v>
      </c>
      <c r="E67" s="2">
        <v>6</v>
      </c>
      <c r="F67" s="2">
        <f t="shared" si="11"/>
        <v>57</v>
      </c>
      <c r="G67" s="2">
        <f t="shared" si="12"/>
        <v>759.78351328368626</v>
      </c>
      <c r="H67" s="10">
        <f>B67/$B$13</f>
        <v>5.0264727477347592E-3</v>
      </c>
    </row>
    <row r="68" spans="1:8" x14ac:dyDescent="0.2">
      <c r="A68" s="14" t="s">
        <v>78</v>
      </c>
      <c r="B68" s="2">
        <v>14229.032117368433</v>
      </c>
      <c r="C68" s="2">
        <v>1024.6634194579583</v>
      </c>
      <c r="D68" s="2">
        <v>61</v>
      </c>
      <c r="E68" s="2">
        <v>12</v>
      </c>
      <c r="F68" s="2">
        <f t="shared" si="11"/>
        <v>49</v>
      </c>
      <c r="G68" s="2">
        <f t="shared" si="12"/>
        <v>975.6634194579583</v>
      </c>
      <c r="H68" s="10">
        <f>B68/$B$14</f>
        <v>5.3094057193123767E-3</v>
      </c>
    </row>
    <row r="69" spans="1:8" x14ac:dyDescent="0.2">
      <c r="A69" s="14" t="s">
        <v>79</v>
      </c>
      <c r="B69" s="2">
        <v>15225.480018622042</v>
      </c>
      <c r="C69" s="2">
        <v>996.17214537911786</v>
      </c>
      <c r="D69" s="2">
        <v>68</v>
      </c>
      <c r="E69" s="2">
        <v>3</v>
      </c>
      <c r="F69" s="2">
        <f t="shared" si="11"/>
        <v>65</v>
      </c>
      <c r="G69" s="2">
        <f t="shared" si="12"/>
        <v>931.17214537911786</v>
      </c>
      <c r="H69" s="10">
        <f>B69/$B$15</f>
        <v>5.5858603196009427E-3</v>
      </c>
    </row>
    <row r="70" spans="1:8" x14ac:dyDescent="0.2">
      <c r="A70" s="14" t="s">
        <v>80</v>
      </c>
      <c r="B70" s="2">
        <v>16258.415712100312</v>
      </c>
      <c r="C70" s="2">
        <v>1032.7902845895587</v>
      </c>
      <c r="D70" s="2">
        <v>68</v>
      </c>
      <c r="E70" s="2">
        <v>8</v>
      </c>
      <c r="F70" s="2">
        <f t="shared" si="11"/>
        <v>60</v>
      </c>
      <c r="G70" s="2">
        <f t="shared" si="12"/>
        <v>972.79028458955872</v>
      </c>
      <c r="H70" s="10">
        <f>B70/$B$16</f>
        <v>5.85605653485785E-3</v>
      </c>
    </row>
    <row r="71" spans="1:8" x14ac:dyDescent="0.2">
      <c r="A71" s="15" t="s">
        <v>74</v>
      </c>
      <c r="B71" s="7">
        <v>17040</v>
      </c>
      <c r="C71" s="7">
        <f>B71-B70</f>
        <v>781.58428789968821</v>
      </c>
      <c r="D71" s="7">
        <v>49</v>
      </c>
      <c r="E71" s="7">
        <v>5</v>
      </c>
      <c r="F71" s="7">
        <f t="shared" si="11"/>
        <v>44</v>
      </c>
      <c r="G71" s="7">
        <f t="shared" si="12"/>
        <v>737.58428789968821</v>
      </c>
      <c r="H71" s="16">
        <f>B71/$B$17</f>
        <v>6.0557964882777338E-3</v>
      </c>
    </row>
    <row r="72" spans="1:8" x14ac:dyDescent="0.2">
      <c r="A72" s="12" t="s">
        <v>85</v>
      </c>
      <c r="H72" s="10"/>
    </row>
    <row r="73" spans="1:8" x14ac:dyDescent="0.2">
      <c r="A73" s="9" t="s">
        <v>90</v>
      </c>
      <c r="B73" s="2">
        <v>21067</v>
      </c>
      <c r="H73" s="10">
        <f>B73/$B$6</f>
        <v>8.4334928199018746E-3</v>
      </c>
    </row>
    <row r="74" spans="1:8" x14ac:dyDescent="0.2">
      <c r="A74" s="14" t="s">
        <v>81</v>
      </c>
      <c r="B74" s="2">
        <v>20972.811490904933</v>
      </c>
      <c r="C74" s="2">
        <f>B74-B73</f>
        <v>-94.188509095067275</v>
      </c>
      <c r="D74" s="2">
        <v>12</v>
      </c>
      <c r="E74" s="2">
        <v>1</v>
      </c>
      <c r="F74" s="2">
        <f>D74-E74</f>
        <v>11</v>
      </c>
      <c r="G74" s="2">
        <f>C74-F74</f>
        <v>-105.18850909506727</v>
      </c>
      <c r="H74" s="10">
        <f>B74/$B$7</f>
        <v>8.3727241043863015E-3</v>
      </c>
    </row>
    <row r="75" spans="1:8" x14ac:dyDescent="0.2">
      <c r="A75" s="14" t="s">
        <v>82</v>
      </c>
      <c r="B75" s="2">
        <v>20777.508008086414</v>
      </c>
      <c r="C75" s="2">
        <v>-195.17406580398165</v>
      </c>
      <c r="D75" s="2">
        <v>90</v>
      </c>
      <c r="E75" s="2">
        <v>6</v>
      </c>
      <c r="F75" s="2">
        <f t="shared" ref="F75:F84" si="13">D75-E75</f>
        <v>84</v>
      </c>
      <c r="G75" s="2">
        <f t="shared" ref="G75:G84" si="14">C75-F75</f>
        <v>-279.17406580398165</v>
      </c>
      <c r="H75" s="10">
        <f>B75/$B$8</f>
        <v>8.1334308867428429E-3</v>
      </c>
    </row>
    <row r="76" spans="1:8" x14ac:dyDescent="0.2">
      <c r="A76" s="14" t="s">
        <v>83</v>
      </c>
      <c r="B76" s="2">
        <v>20462.966049814273</v>
      </c>
      <c r="C76" s="2">
        <v>-315.02829433863735</v>
      </c>
      <c r="D76" s="2">
        <v>76</v>
      </c>
      <c r="E76" s="2">
        <v>5</v>
      </c>
      <c r="F76" s="2">
        <f t="shared" si="13"/>
        <v>71</v>
      </c>
      <c r="G76" s="2">
        <f t="shared" si="14"/>
        <v>-386.02829433863735</v>
      </c>
      <c r="H76" s="10">
        <f>B76/$B$9</f>
        <v>7.9000209439173148E-3</v>
      </c>
    </row>
    <row r="77" spans="1:8" x14ac:dyDescent="0.2">
      <c r="A77" s="14" t="s">
        <v>84</v>
      </c>
      <c r="B77" s="2">
        <v>19931.631924025834</v>
      </c>
      <c r="C77" s="2">
        <v>-530.81819019020986</v>
      </c>
      <c r="D77" s="2">
        <v>97</v>
      </c>
      <c r="E77" s="2">
        <v>5</v>
      </c>
      <c r="F77" s="2">
        <f t="shared" si="13"/>
        <v>92</v>
      </c>
      <c r="G77" s="2">
        <f t="shared" si="14"/>
        <v>-622.81819019020986</v>
      </c>
      <c r="H77" s="10">
        <f>B77/$B$10</f>
        <v>7.6722799410078981E-3</v>
      </c>
    </row>
    <row r="78" spans="1:8" x14ac:dyDescent="0.2">
      <c r="A78" s="14" t="s">
        <v>75</v>
      </c>
      <c r="B78" s="2">
        <v>19451.878048802824</v>
      </c>
      <c r="C78" s="2">
        <v>-479.85605989946998</v>
      </c>
      <c r="D78" s="2">
        <v>131</v>
      </c>
      <c r="E78" s="2">
        <v>11</v>
      </c>
      <c r="F78" s="2">
        <f t="shared" si="13"/>
        <v>120</v>
      </c>
      <c r="G78" s="2">
        <f t="shared" si="14"/>
        <v>-599.85605989946998</v>
      </c>
      <c r="H78" s="10">
        <f>B78/$B$11</f>
        <v>7.4500038295078315E-3</v>
      </c>
    </row>
    <row r="79" spans="1:8" x14ac:dyDescent="0.2">
      <c r="A79" s="14" t="s">
        <v>76</v>
      </c>
      <c r="B79" s="2">
        <v>18915.744223808979</v>
      </c>
      <c r="C79" s="2">
        <v>-536.22300803420876</v>
      </c>
      <c r="D79" s="2">
        <v>83</v>
      </c>
      <c r="E79" s="2">
        <v>9</v>
      </c>
      <c r="F79" s="2">
        <f t="shared" si="13"/>
        <v>74</v>
      </c>
      <c r="G79" s="2">
        <f t="shared" si="14"/>
        <v>-610.22300803420876</v>
      </c>
      <c r="H79" s="10">
        <f>B79/$B$12</f>
        <v>7.2329982375385201E-3</v>
      </c>
    </row>
    <row r="80" spans="1:8" x14ac:dyDescent="0.2">
      <c r="A80" s="14" t="s">
        <v>77</v>
      </c>
      <c r="B80" s="2">
        <v>18444.533135841484</v>
      </c>
      <c r="C80" s="2">
        <v>-471.36533976102146</v>
      </c>
      <c r="D80" s="2">
        <v>101</v>
      </c>
      <c r="E80" s="2">
        <v>7</v>
      </c>
      <c r="F80" s="2">
        <f t="shared" si="13"/>
        <v>94</v>
      </c>
      <c r="G80" s="2">
        <f t="shared" si="14"/>
        <v>-565.36533976102146</v>
      </c>
      <c r="H80" s="10">
        <f>B80/$B$13</f>
        <v>7.0210779029500252E-3</v>
      </c>
    </row>
    <row r="81" spans="1:11" x14ac:dyDescent="0.2">
      <c r="A81" s="14" t="s">
        <v>78</v>
      </c>
      <c r="B81" s="2">
        <v>18261.472406598106</v>
      </c>
      <c r="C81" s="2">
        <v>-182.67438026879972</v>
      </c>
      <c r="D81" s="2">
        <v>114</v>
      </c>
      <c r="E81" s="2">
        <v>9</v>
      </c>
      <c r="F81" s="2">
        <f t="shared" si="13"/>
        <v>105</v>
      </c>
      <c r="G81" s="2">
        <f t="shared" si="14"/>
        <v>-287.67438026879972</v>
      </c>
      <c r="H81" s="10">
        <f>B81/$B$14</f>
        <v>6.8140661458137757E-3</v>
      </c>
    </row>
    <row r="82" spans="1:11" x14ac:dyDescent="0.2">
      <c r="A82" s="14" t="s">
        <v>79</v>
      </c>
      <c r="B82" s="2">
        <v>18021.886946098155</v>
      </c>
      <c r="C82" s="2">
        <v>-239.92933698154957</v>
      </c>
      <c r="D82" s="2">
        <v>103</v>
      </c>
      <c r="E82" s="2">
        <v>5</v>
      </c>
      <c r="F82" s="2">
        <f t="shared" si="13"/>
        <v>98</v>
      </c>
      <c r="G82" s="2">
        <f t="shared" si="14"/>
        <v>-337.92933698154957</v>
      </c>
      <c r="H82" s="10">
        <f>B82/$B$15</f>
        <v>6.611794377150591E-3</v>
      </c>
    </row>
    <row r="83" spans="1:11" x14ac:dyDescent="0.2">
      <c r="A83" s="14" t="s">
        <v>80</v>
      </c>
      <c r="B83" s="2">
        <v>17807.739778241001</v>
      </c>
      <c r="C83" s="2">
        <v>-214.29754782728924</v>
      </c>
      <c r="D83" s="2">
        <v>124</v>
      </c>
      <c r="E83" s="2">
        <v>1</v>
      </c>
      <c r="F83" s="2">
        <f t="shared" si="13"/>
        <v>123</v>
      </c>
      <c r="G83" s="2">
        <f t="shared" si="14"/>
        <v>-337.29754782728924</v>
      </c>
      <c r="H83" s="10">
        <f>B83/$B$16</f>
        <v>6.4141016410229719E-3</v>
      </c>
    </row>
    <row r="84" spans="1:11" x14ac:dyDescent="0.2">
      <c r="A84" s="15" t="s">
        <v>74</v>
      </c>
      <c r="B84" s="7">
        <v>17638</v>
      </c>
      <c r="C84" s="7">
        <f>B84-B83</f>
        <v>-169.73977824100075</v>
      </c>
      <c r="D84" s="7">
        <v>69</v>
      </c>
      <c r="E84" s="7">
        <v>5</v>
      </c>
      <c r="F84" s="7">
        <f t="shared" si="13"/>
        <v>64</v>
      </c>
      <c r="G84" s="7">
        <f t="shared" si="14"/>
        <v>-233.73977824100075</v>
      </c>
      <c r="H84" s="16">
        <f>B84/$B$17</f>
        <v>6.2683179847560248E-3</v>
      </c>
    </row>
    <row r="85" spans="1:11" x14ac:dyDescent="0.2">
      <c r="A85" s="12" t="s">
        <v>94</v>
      </c>
      <c r="H85" s="10"/>
    </row>
    <row r="86" spans="1:11" x14ac:dyDescent="0.2">
      <c r="A86" s="13" t="s">
        <v>73</v>
      </c>
      <c r="B86" s="2">
        <v>1635949</v>
      </c>
      <c r="H86" s="10">
        <f>B86/$B$6</f>
        <v>0.65489932810678553</v>
      </c>
      <c r="K86" s="38"/>
    </row>
    <row r="87" spans="1:11" x14ac:dyDescent="0.2">
      <c r="A87" s="14" t="s">
        <v>81</v>
      </c>
      <c r="B87" s="2">
        <v>1633559.5003228176</v>
      </c>
      <c r="C87" s="2">
        <f>B87-B86</f>
        <v>-2389.499677182408</v>
      </c>
      <c r="D87" s="2">
        <v>6361</v>
      </c>
      <c r="E87" s="2">
        <v>3446</v>
      </c>
      <c r="F87" s="2">
        <f>D87-E87</f>
        <v>2915</v>
      </c>
      <c r="G87" s="2">
        <f>C87-F87</f>
        <v>-5304.499677182408</v>
      </c>
      <c r="H87" s="10">
        <f>B87/$B$7</f>
        <v>0.6521463758081939</v>
      </c>
    </row>
    <row r="88" spans="1:11" x14ac:dyDescent="0.2">
      <c r="A88" s="14" t="s">
        <v>82</v>
      </c>
      <c r="B88" s="2">
        <v>1638267.8243187524</v>
      </c>
      <c r="C88" s="2">
        <v>4718.5523685875814</v>
      </c>
      <c r="D88" s="2">
        <v>24220</v>
      </c>
      <c r="E88" s="2">
        <v>14069</v>
      </c>
      <c r="F88" s="2">
        <f t="shared" ref="F88:F97" si="15">D88-E88</f>
        <v>10151</v>
      </c>
      <c r="G88" s="2">
        <f t="shared" ref="G88:G97" si="16">C88-F88</f>
        <v>-5432.4476314124186</v>
      </c>
      <c r="H88" s="10">
        <f>B88/$B$8</f>
        <v>0.64130588316391324</v>
      </c>
    </row>
    <row r="89" spans="1:11" x14ac:dyDescent="0.2">
      <c r="A89" s="14" t="s">
        <v>83</v>
      </c>
      <c r="B89" s="2">
        <v>1633748.2980223314</v>
      </c>
      <c r="C89" s="2">
        <v>-4558.2018486484885</v>
      </c>
      <c r="D89" s="2">
        <v>23141</v>
      </c>
      <c r="E89" s="2">
        <v>14550</v>
      </c>
      <c r="F89" s="2">
        <f t="shared" si="15"/>
        <v>8591</v>
      </c>
      <c r="G89" s="2">
        <f t="shared" si="16"/>
        <v>-13149.201848648489</v>
      </c>
      <c r="H89" s="10">
        <f>B89/$B$9</f>
        <v>0.63073191540494344</v>
      </c>
    </row>
    <row r="90" spans="1:11" x14ac:dyDescent="0.2">
      <c r="A90" s="14" t="s">
        <v>84</v>
      </c>
      <c r="B90" s="2">
        <v>1611760.6220731903</v>
      </c>
      <c r="C90" s="2">
        <v>-21946.295254389057</v>
      </c>
      <c r="D90" s="2">
        <v>21438</v>
      </c>
      <c r="E90" s="2">
        <v>14572</v>
      </c>
      <c r="F90" s="2">
        <f t="shared" si="15"/>
        <v>6866</v>
      </c>
      <c r="G90" s="2">
        <f t="shared" si="16"/>
        <v>-28812.295254389057</v>
      </c>
      <c r="H90" s="10">
        <f>B90/$B$10</f>
        <v>0.62041476270352791</v>
      </c>
    </row>
    <row r="91" spans="1:11" x14ac:dyDescent="0.2">
      <c r="A91" s="14" t="s">
        <v>75</v>
      </c>
      <c r="B91" s="2">
        <v>1593604.5543880733</v>
      </c>
      <c r="C91" s="2">
        <v>-18164.243842428317</v>
      </c>
      <c r="D91" s="2">
        <v>22123</v>
      </c>
      <c r="E91" s="2">
        <v>15089</v>
      </c>
      <c r="F91" s="2">
        <f t="shared" si="15"/>
        <v>7034</v>
      </c>
      <c r="G91" s="2">
        <f t="shared" si="16"/>
        <v>-25198.243842428317</v>
      </c>
      <c r="H91" s="10">
        <f>B91/$B$11</f>
        <v>0.61034518122752457</v>
      </c>
    </row>
    <row r="92" spans="1:11" x14ac:dyDescent="0.2">
      <c r="A92" s="14" t="s">
        <v>76</v>
      </c>
      <c r="B92" s="2">
        <v>1570465.7692135524</v>
      </c>
      <c r="C92" s="2">
        <v>-23146.09948588023</v>
      </c>
      <c r="D92" s="2">
        <v>19800</v>
      </c>
      <c r="E92" s="2">
        <v>14906</v>
      </c>
      <c r="F92" s="2">
        <f t="shared" si="15"/>
        <v>4894</v>
      </c>
      <c r="G92" s="2">
        <f t="shared" si="16"/>
        <v>-28040.09948588023</v>
      </c>
      <c r="H92" s="10">
        <f>B92/$B$12</f>
        <v>0.60051436551666659</v>
      </c>
    </row>
    <row r="93" spans="1:11" x14ac:dyDescent="0.2">
      <c r="A93" s="14" t="s">
        <v>77</v>
      </c>
      <c r="B93" s="2">
        <v>1552344.4662179411</v>
      </c>
      <c r="C93" s="2">
        <v>-18134.293501469772</v>
      </c>
      <c r="D93" s="2">
        <v>19560</v>
      </c>
      <c r="E93" s="2">
        <v>15277</v>
      </c>
      <c r="F93" s="2">
        <f t="shared" si="15"/>
        <v>4283</v>
      </c>
      <c r="G93" s="2">
        <f t="shared" si="16"/>
        <v>-22417.293501469772</v>
      </c>
      <c r="H93" s="10">
        <f>B93/$B$13</f>
        <v>0.59091392280080579</v>
      </c>
    </row>
    <row r="94" spans="1:11" x14ac:dyDescent="0.2">
      <c r="A94" s="14" t="s">
        <v>78</v>
      </c>
      <c r="B94" s="2">
        <v>1558496.8849122392</v>
      </c>
      <c r="C94" s="2">
        <v>6185.2003975426778</v>
      </c>
      <c r="D94" s="2">
        <v>18221</v>
      </c>
      <c r="E94" s="2">
        <v>14953</v>
      </c>
      <c r="F94" s="2">
        <f t="shared" si="15"/>
        <v>3268</v>
      </c>
      <c r="G94" s="2">
        <f t="shared" si="16"/>
        <v>2917.2003975426778</v>
      </c>
      <c r="H94" s="10">
        <f>B94/$B$14</f>
        <v>0.58153584910270884</v>
      </c>
    </row>
    <row r="95" spans="1:11" x14ac:dyDescent="0.2">
      <c r="A95" s="14" t="s">
        <v>79</v>
      </c>
      <c r="B95" s="2">
        <v>1560126.0449870266</v>
      </c>
      <c r="C95" s="2">
        <v>1599.666686641518</v>
      </c>
      <c r="D95" s="2">
        <v>17977</v>
      </c>
      <c r="E95" s="2">
        <v>15417</v>
      </c>
      <c r="F95" s="2">
        <f t="shared" si="15"/>
        <v>2560</v>
      </c>
      <c r="G95" s="2">
        <f t="shared" si="16"/>
        <v>-960.33331335848197</v>
      </c>
      <c r="H95" s="10">
        <f>B95/$B$15</f>
        <v>0.57237250698239017</v>
      </c>
    </row>
    <row r="96" spans="1:11" x14ac:dyDescent="0.2">
      <c r="A96" s="14" t="s">
        <v>80</v>
      </c>
      <c r="B96" s="2">
        <v>1564237.1833839763</v>
      </c>
      <c r="C96" s="2">
        <v>4097.7776046739891</v>
      </c>
      <c r="D96" s="2">
        <v>17796</v>
      </c>
      <c r="E96" s="2">
        <v>14959</v>
      </c>
      <c r="F96" s="2">
        <f t="shared" si="15"/>
        <v>2837</v>
      </c>
      <c r="G96" s="2">
        <f t="shared" si="16"/>
        <v>1260.7776046739891</v>
      </c>
      <c r="H96" s="10">
        <f>B96/$B$16</f>
        <v>0.56341660479291689</v>
      </c>
    </row>
    <row r="97" spans="1:11" x14ac:dyDescent="0.2">
      <c r="A97" s="15" t="s">
        <v>74</v>
      </c>
      <c r="B97" s="7">
        <v>1566836</v>
      </c>
      <c r="C97" s="7">
        <f>B97-B96</f>
        <v>2598.8166160236578</v>
      </c>
      <c r="D97" s="7">
        <v>13237</v>
      </c>
      <c r="E97" s="7">
        <v>12202</v>
      </c>
      <c r="F97" s="7">
        <f t="shared" si="15"/>
        <v>1035</v>
      </c>
      <c r="G97" s="7">
        <f t="shared" si="16"/>
        <v>1563.8166160236578</v>
      </c>
      <c r="H97" s="16">
        <f>B97/$B$17</f>
        <v>0.55683333019408043</v>
      </c>
      <c r="J97" s="38"/>
      <c r="K97" s="38"/>
    </row>
    <row r="98" spans="1:11" x14ac:dyDescent="0.2">
      <c r="A98" s="12" t="s">
        <v>95</v>
      </c>
      <c r="H98" s="10"/>
      <c r="J98" s="38"/>
    </row>
    <row r="99" spans="1:11" x14ac:dyDescent="0.2">
      <c r="A99" s="17" t="s">
        <v>96</v>
      </c>
      <c r="B99" s="2">
        <v>150561</v>
      </c>
      <c r="H99" s="10">
        <f>B99/$B$6</f>
        <v>6.0272232043349604E-2</v>
      </c>
    </row>
    <row r="100" spans="1:11" x14ac:dyDescent="0.2">
      <c r="A100" s="14" t="s">
        <v>81</v>
      </c>
      <c r="B100" s="2">
        <v>151027.3426547476</v>
      </c>
      <c r="C100" s="2">
        <f>B100-B99</f>
        <v>466.34265474759741</v>
      </c>
      <c r="D100" s="2">
        <v>912</v>
      </c>
      <c r="E100" s="2">
        <v>187</v>
      </c>
      <c r="F100" s="2">
        <f>D100-E100</f>
        <v>725</v>
      </c>
      <c r="G100" s="2">
        <f>C100-F100</f>
        <v>-258.65734525240259</v>
      </c>
      <c r="H100" s="10">
        <f>B100/$B$7</f>
        <v>6.02928354558082E-2</v>
      </c>
    </row>
    <row r="101" spans="1:11" x14ac:dyDescent="0.2">
      <c r="A101" s="14" t="s">
        <v>82</v>
      </c>
      <c r="B101" s="2">
        <v>154230.18887231816</v>
      </c>
      <c r="C101" s="2">
        <v>3203.8124444363057</v>
      </c>
      <c r="D101" s="2">
        <v>3603</v>
      </c>
      <c r="E101" s="2">
        <v>788</v>
      </c>
      <c r="F101" s="2">
        <f t="shared" ref="F101:F110" si="17">D101-E101</f>
        <v>2815</v>
      </c>
      <c r="G101" s="2">
        <f t="shared" ref="G101:G110" si="18">C101-F101</f>
        <v>388.81244443630567</v>
      </c>
      <c r="H101" s="10">
        <f>B101/$B$8</f>
        <v>6.0373966952826388E-2</v>
      </c>
    </row>
    <row r="102" spans="1:11" x14ac:dyDescent="0.2">
      <c r="A102" s="14" t="s">
        <v>83</v>
      </c>
      <c r="B102" s="2">
        <v>156588.1683554966</v>
      </c>
      <c r="C102" s="2">
        <v>2354.2933474489546</v>
      </c>
      <c r="D102" s="2">
        <v>3622</v>
      </c>
      <c r="E102" s="2">
        <v>785</v>
      </c>
      <c r="F102" s="2">
        <f t="shared" si="17"/>
        <v>2837</v>
      </c>
      <c r="G102" s="2">
        <f t="shared" si="18"/>
        <v>-482.70665255104541</v>
      </c>
      <c r="H102" s="10">
        <f>B102/$B$9</f>
        <v>6.0453103746868672E-2</v>
      </c>
    </row>
    <row r="103" spans="1:11" x14ac:dyDescent="0.2">
      <c r="A103" s="14" t="s">
        <v>84</v>
      </c>
      <c r="B103" s="2">
        <v>157250.26172274502</v>
      </c>
      <c r="C103" s="2">
        <v>666.08512524998514</v>
      </c>
      <c r="D103" s="2">
        <v>3572</v>
      </c>
      <c r="E103" s="2">
        <v>822</v>
      </c>
      <c r="F103" s="2">
        <f t="shared" si="17"/>
        <v>2750</v>
      </c>
      <c r="G103" s="2">
        <f t="shared" si="18"/>
        <v>-2083.9148747500149</v>
      </c>
      <c r="H103" s="10">
        <f>B103/$B$10</f>
        <v>6.0530318507405673E-2</v>
      </c>
    </row>
    <row r="104" spans="1:11" x14ac:dyDescent="0.2">
      <c r="A104" s="14" t="s">
        <v>75</v>
      </c>
      <c r="B104" s="2">
        <v>158240.76490458715</v>
      </c>
      <c r="C104" s="2">
        <v>989.71711668252829</v>
      </c>
      <c r="D104" s="2">
        <v>3563</v>
      </c>
      <c r="E104" s="2">
        <v>841</v>
      </c>
      <c r="F104" s="2">
        <f t="shared" si="17"/>
        <v>2722</v>
      </c>
      <c r="G104" s="2">
        <f t="shared" si="18"/>
        <v>-1732.2828833174717</v>
      </c>
      <c r="H104" s="10">
        <f>B104/$B$11</f>
        <v>6.0605680416343059E-2</v>
      </c>
    </row>
    <row r="105" spans="1:11" x14ac:dyDescent="0.2">
      <c r="A105" s="14" t="s">
        <v>76</v>
      </c>
      <c r="B105" s="2">
        <v>158688.44933533014</v>
      </c>
      <c r="C105" s="2">
        <v>446.95708900300087</v>
      </c>
      <c r="D105" s="2">
        <v>3367</v>
      </c>
      <c r="E105" s="2">
        <v>847</v>
      </c>
      <c r="F105" s="2">
        <f t="shared" si="17"/>
        <v>2520</v>
      </c>
      <c r="G105" s="2">
        <f t="shared" si="18"/>
        <v>-2073.0429109969991</v>
      </c>
      <c r="H105" s="10">
        <f>B105/$B$12</f>
        <v>6.0679255374760911E-2</v>
      </c>
    </row>
    <row r="106" spans="1:11" x14ac:dyDescent="0.2">
      <c r="A106" s="14" t="s">
        <v>77</v>
      </c>
      <c r="B106" s="2">
        <v>159594.55325001961</v>
      </c>
      <c r="C106" s="2">
        <v>904.76731850238866</v>
      </c>
      <c r="D106" s="2">
        <v>3179</v>
      </c>
      <c r="E106" s="2">
        <v>843</v>
      </c>
      <c r="F106" s="2">
        <f t="shared" si="17"/>
        <v>2336</v>
      </c>
      <c r="G106" s="2">
        <f t="shared" si="18"/>
        <v>-1431.2326814976113</v>
      </c>
      <c r="H106" s="10">
        <f>B106/$B$13</f>
        <v>6.0751106195118816E-2</v>
      </c>
    </row>
    <row r="107" spans="1:11" x14ac:dyDescent="0.2">
      <c r="A107" s="14" t="s">
        <v>78</v>
      </c>
      <c r="B107" s="2">
        <v>162999.05754802056</v>
      </c>
      <c r="C107" s="2">
        <v>3407.9086761051731</v>
      </c>
      <c r="D107" s="2">
        <v>3039</v>
      </c>
      <c r="E107" s="2">
        <v>800</v>
      </c>
      <c r="F107" s="2">
        <f t="shared" si="17"/>
        <v>2239</v>
      </c>
      <c r="G107" s="2">
        <f t="shared" si="18"/>
        <v>1168.9086761051731</v>
      </c>
      <c r="H107" s="10">
        <f>B107/$B$14</f>
        <v>6.0821292780105334E-2</v>
      </c>
    </row>
    <row r="108" spans="1:11" x14ac:dyDescent="0.2">
      <c r="A108" s="14" t="s">
        <v>79</v>
      </c>
      <c r="B108" s="2">
        <v>165968.62091637927</v>
      </c>
      <c r="C108" s="2">
        <v>2966.4602479957684</v>
      </c>
      <c r="D108" s="2">
        <v>2868</v>
      </c>
      <c r="E108" s="2">
        <v>849</v>
      </c>
      <c r="F108" s="2">
        <f t="shared" si="17"/>
        <v>2019</v>
      </c>
      <c r="G108" s="2">
        <f t="shared" si="18"/>
        <v>947.46024799576844</v>
      </c>
      <c r="H108" s="10">
        <f>B108/$B$15</f>
        <v>6.0889872289202063E-2</v>
      </c>
    </row>
    <row r="109" spans="1:11" x14ac:dyDescent="0.2">
      <c r="A109" s="14" t="s">
        <v>80</v>
      </c>
      <c r="B109" s="2">
        <v>169237.19969952333</v>
      </c>
      <c r="C109" s="2">
        <v>3267.1146110749105</v>
      </c>
      <c r="D109" s="2">
        <v>2883</v>
      </c>
      <c r="E109" s="2">
        <v>830</v>
      </c>
      <c r="F109" s="2">
        <f t="shared" si="17"/>
        <v>2053</v>
      </c>
      <c r="G109" s="2">
        <f t="shared" si="18"/>
        <v>1214.1146110749105</v>
      </c>
      <c r="H109" s="10">
        <f>B109/$B$16</f>
        <v>6.0956899293935447E-2</v>
      </c>
    </row>
    <row r="110" spans="1:11" x14ac:dyDescent="0.2">
      <c r="A110" s="15" t="s">
        <v>74</v>
      </c>
      <c r="B110" s="7">
        <v>171663</v>
      </c>
      <c r="C110" s="7">
        <f>B110-B109</f>
        <v>2425.8003004766651</v>
      </c>
      <c r="D110" s="7">
        <v>2039</v>
      </c>
      <c r="E110" s="7">
        <v>639</v>
      </c>
      <c r="F110" s="7">
        <f t="shared" si="17"/>
        <v>1400</v>
      </c>
      <c r="G110" s="7">
        <f t="shared" si="18"/>
        <v>1025.8003004766651</v>
      </c>
      <c r="H110" s="16">
        <f>B110/$B$17</f>
        <v>6.1006818812630315E-2</v>
      </c>
      <c r="I110" s="38"/>
      <c r="K110" s="38"/>
    </row>
    <row r="111" spans="1:11" x14ac:dyDescent="0.2">
      <c r="A111" s="23"/>
      <c r="B111" s="24"/>
      <c r="C111" s="24"/>
      <c r="D111" s="24"/>
      <c r="E111" s="24"/>
      <c r="F111" s="24"/>
      <c r="G111" s="24"/>
      <c r="H111" s="22"/>
    </row>
    <row r="112" spans="1:11" x14ac:dyDescent="0.2">
      <c r="A112" s="1"/>
    </row>
    <row r="113" spans="1:11" x14ac:dyDescent="0.2">
      <c r="A113" s="12" t="s">
        <v>98</v>
      </c>
      <c r="H113" s="10"/>
    </row>
    <row r="114" spans="1:11" x14ac:dyDescent="0.2">
      <c r="A114" s="9" t="s">
        <v>97</v>
      </c>
      <c r="B114" s="2">
        <v>15075</v>
      </c>
      <c r="H114" s="10">
        <f>B114/$B$6</f>
        <v>6.0347892087160371E-3</v>
      </c>
    </row>
    <row r="115" spans="1:11" x14ac:dyDescent="0.2">
      <c r="A115" s="14" t="s">
        <v>81</v>
      </c>
      <c r="B115" s="2">
        <v>15467.20188656179</v>
      </c>
      <c r="C115" s="2">
        <f>B115-B114</f>
        <v>392.20188656179016</v>
      </c>
      <c r="D115" s="2">
        <v>60</v>
      </c>
      <c r="E115" s="2">
        <v>11</v>
      </c>
      <c r="F115" s="2">
        <f>D115-E115</f>
        <v>49</v>
      </c>
      <c r="G115" s="2">
        <f>C115-F115</f>
        <v>343.20188656179016</v>
      </c>
      <c r="H115" s="10">
        <f>B115/$B$7</f>
        <v>6.174785584621559E-3</v>
      </c>
    </row>
    <row r="116" spans="1:11" x14ac:dyDescent="0.2">
      <c r="A116" s="14" t="s">
        <v>82</v>
      </c>
      <c r="B116" s="2">
        <v>17182.26277423558</v>
      </c>
      <c r="C116" s="2">
        <v>1715.1701584398797</v>
      </c>
      <c r="D116" s="2">
        <v>232</v>
      </c>
      <c r="E116" s="2">
        <v>60</v>
      </c>
      <c r="F116" s="2">
        <f t="shared" ref="F116:F125" si="19">D116-E116</f>
        <v>172</v>
      </c>
      <c r="G116" s="2">
        <f t="shared" ref="G116:G125" si="20">C116-F116</f>
        <v>1543.1701584398797</v>
      </c>
      <c r="H116" s="10">
        <f>B116/$B$8</f>
        <v>6.7260590970635043E-3</v>
      </c>
    </row>
    <row r="117" spans="1:11" x14ac:dyDescent="0.2">
      <c r="A117" s="14" t="s">
        <v>83</v>
      </c>
      <c r="B117" s="2">
        <v>18814.945371513972</v>
      </c>
      <c r="C117" s="2">
        <v>1632.2497234387301</v>
      </c>
      <c r="D117" s="2">
        <v>223</v>
      </c>
      <c r="E117" s="2">
        <v>56</v>
      </c>
      <c r="F117" s="2">
        <f t="shared" si="19"/>
        <v>167</v>
      </c>
      <c r="G117" s="2">
        <f t="shared" si="20"/>
        <v>1465.2497234387301</v>
      </c>
      <c r="H117" s="10">
        <f>B117/$B$9</f>
        <v>7.2637789718157496E-3</v>
      </c>
    </row>
    <row r="118" spans="1:11" x14ac:dyDescent="0.2">
      <c r="A118" s="14" t="s">
        <v>84</v>
      </c>
      <c r="B118" s="2">
        <v>20233.398715262767</v>
      </c>
      <c r="C118" s="2">
        <v>1418.9453450012406</v>
      </c>
      <c r="D118" s="2">
        <v>262</v>
      </c>
      <c r="E118" s="2">
        <v>64</v>
      </c>
      <c r="F118" s="2">
        <f t="shared" si="19"/>
        <v>198</v>
      </c>
      <c r="G118" s="2">
        <f t="shared" si="20"/>
        <v>1220.9453450012406</v>
      </c>
      <c r="H118" s="10">
        <f>B118/$B$10</f>
        <v>7.7884389844868531E-3</v>
      </c>
    </row>
    <row r="119" spans="1:11" x14ac:dyDescent="0.2">
      <c r="A119" s="14" t="s">
        <v>75</v>
      </c>
      <c r="B119" s="2">
        <v>21672.538250395428</v>
      </c>
      <c r="C119" s="2">
        <v>1439.0439181983784</v>
      </c>
      <c r="D119" s="2">
        <v>252</v>
      </c>
      <c r="E119" s="2">
        <v>58</v>
      </c>
      <c r="F119" s="2">
        <f t="shared" si="19"/>
        <v>194</v>
      </c>
      <c r="G119" s="2">
        <f t="shared" si="20"/>
        <v>1245.0439181983784</v>
      </c>
      <c r="H119" s="10">
        <f>B119/$B$11</f>
        <v>8.3005092133269908E-3</v>
      </c>
    </row>
    <row r="120" spans="1:11" x14ac:dyDescent="0.2">
      <c r="A120" s="14" t="s">
        <v>76</v>
      </c>
      <c r="B120" s="2">
        <v>23014.912803941672</v>
      </c>
      <c r="C120" s="2">
        <v>1342.2744475074505</v>
      </c>
      <c r="D120" s="2">
        <v>232</v>
      </c>
      <c r="E120" s="2">
        <v>68</v>
      </c>
      <c r="F120" s="2">
        <f t="shared" si="19"/>
        <v>164</v>
      </c>
      <c r="G120" s="2">
        <f t="shared" si="20"/>
        <v>1178.2744475074505</v>
      </c>
      <c r="H120" s="10">
        <f>B120/$B$12</f>
        <v>8.8004374439829558E-3</v>
      </c>
    </row>
    <row r="121" spans="1:11" x14ac:dyDescent="0.2">
      <c r="A121" s="14" t="s">
        <v>77</v>
      </c>
      <c r="B121" s="2">
        <v>24401.498438091669</v>
      </c>
      <c r="C121" s="2">
        <v>1386.3807956265082</v>
      </c>
      <c r="D121" s="2">
        <v>243</v>
      </c>
      <c r="E121" s="2">
        <v>59</v>
      </c>
      <c r="F121" s="2">
        <f t="shared" si="19"/>
        <v>184</v>
      </c>
      <c r="G121" s="2">
        <f t="shared" si="20"/>
        <v>1202.3807956265082</v>
      </c>
      <c r="H121" s="10">
        <f>B121/$B$13</f>
        <v>9.2886504754970435E-3</v>
      </c>
    </row>
    <row r="122" spans="1:11" x14ac:dyDescent="0.2">
      <c r="A122" s="14" t="s">
        <v>78</v>
      </c>
      <c r="B122" s="2">
        <v>26171.366035963656</v>
      </c>
      <c r="C122" s="2">
        <v>1770.4035001589982</v>
      </c>
      <c r="D122" s="2">
        <v>252</v>
      </c>
      <c r="E122" s="2">
        <v>66</v>
      </c>
      <c r="F122" s="2">
        <f t="shared" si="19"/>
        <v>186</v>
      </c>
      <c r="G122" s="2">
        <f t="shared" si="20"/>
        <v>1584.4035001589982</v>
      </c>
      <c r="H122" s="10">
        <f>B122/$B$14</f>
        <v>9.76555533555587E-3</v>
      </c>
    </row>
    <row r="123" spans="1:11" x14ac:dyDescent="0.2">
      <c r="A123" s="14" t="s">
        <v>79</v>
      </c>
      <c r="B123" s="2">
        <v>27888.293869429446</v>
      </c>
      <c r="C123" s="2">
        <v>1716.4214024122921</v>
      </c>
      <c r="D123" s="2">
        <v>231</v>
      </c>
      <c r="E123" s="2">
        <v>76</v>
      </c>
      <c r="F123" s="2">
        <f t="shared" si="19"/>
        <v>155</v>
      </c>
      <c r="G123" s="2">
        <f t="shared" si="20"/>
        <v>1561.4214024122921</v>
      </c>
      <c r="H123" s="10">
        <f>B123/$B$15</f>
        <v>1.0231540412261814E-2</v>
      </c>
    </row>
    <row r="124" spans="1:11" x14ac:dyDescent="0.2">
      <c r="A124" s="14" t="s">
        <v>80</v>
      </c>
      <c r="B124" s="2">
        <v>29670.70173506462</v>
      </c>
      <c r="C124" s="2">
        <v>1782.1431803492196</v>
      </c>
      <c r="D124" s="2">
        <v>226</v>
      </c>
      <c r="E124" s="2">
        <v>71</v>
      </c>
      <c r="F124" s="2">
        <f t="shared" si="19"/>
        <v>155</v>
      </c>
      <c r="G124" s="2">
        <f t="shared" si="20"/>
        <v>1627.1431803492196</v>
      </c>
      <c r="H124" s="10">
        <f>B124/$B$16</f>
        <v>1.0686976509041256E-2</v>
      </c>
    </row>
    <row r="125" spans="1:11" x14ac:dyDescent="0.2">
      <c r="A125" s="15" t="s">
        <v>74</v>
      </c>
      <c r="B125" s="7">
        <v>31007</v>
      </c>
      <c r="C125" s="7">
        <f>B125-B124</f>
        <v>1336.2982649353798</v>
      </c>
      <c r="D125" s="7">
        <v>161</v>
      </c>
      <c r="E125" s="7">
        <v>47</v>
      </c>
      <c r="F125" s="7">
        <f t="shared" si="19"/>
        <v>114</v>
      </c>
      <c r="G125" s="7">
        <f t="shared" si="20"/>
        <v>1222.2982649353798</v>
      </c>
      <c r="H125" s="16">
        <f>B125/$B$17</f>
        <v>1.1019488363381907E-2</v>
      </c>
      <c r="J125" s="38"/>
      <c r="K125" s="38"/>
    </row>
    <row r="126" spans="1:11" x14ac:dyDescent="0.2">
      <c r="A126" s="12" t="s">
        <v>99</v>
      </c>
      <c r="H126" s="10"/>
    </row>
    <row r="127" spans="1:11" x14ac:dyDescent="0.2">
      <c r="A127" s="9" t="s">
        <v>100</v>
      </c>
      <c r="B127" s="2">
        <v>185646</v>
      </c>
      <c r="H127" s="10">
        <f>B127/$B$6</f>
        <v>7.4317378271396187E-2</v>
      </c>
      <c r="I127" s="38"/>
    </row>
    <row r="128" spans="1:11" x14ac:dyDescent="0.2">
      <c r="A128" s="14" t="s">
        <v>81</v>
      </c>
      <c r="B128" s="2">
        <v>188278.01985467054</v>
      </c>
      <c r="C128" s="2">
        <f>B128-B127</f>
        <v>2632.019854670536</v>
      </c>
      <c r="D128" s="2">
        <f>981+82</f>
        <v>1063</v>
      </c>
      <c r="E128" s="2">
        <v>109</v>
      </c>
      <c r="F128" s="2">
        <f>D128-E128</f>
        <v>954</v>
      </c>
      <c r="G128" s="2">
        <f>C128-F128</f>
        <v>1678.019854670536</v>
      </c>
      <c r="H128" s="10">
        <f>B128/$B$7</f>
        <v>7.5163976744221636E-2</v>
      </c>
    </row>
    <row r="129" spans="1:12" x14ac:dyDescent="0.2">
      <c r="A129" s="14" t="s">
        <v>82</v>
      </c>
      <c r="B129" s="2">
        <v>200528.69901721209</v>
      </c>
      <c r="C129" s="2">
        <v>12251.945126658858</v>
      </c>
      <c r="D129" s="2">
        <v>3976</v>
      </c>
      <c r="E129" s="2">
        <v>489</v>
      </c>
      <c r="F129" s="2">
        <f t="shared" ref="F129:F138" si="21">D129-E129</f>
        <v>3487</v>
      </c>
      <c r="G129" s="2">
        <f t="shared" ref="G129:G138" si="22">C129-F129</f>
        <v>8764.9451266588585</v>
      </c>
      <c r="H129" s="10">
        <f>B129/$B$8</f>
        <v>7.849768671152417E-2</v>
      </c>
    </row>
    <row r="130" spans="1:12" x14ac:dyDescent="0.2">
      <c r="A130" s="14" t="s">
        <v>83</v>
      </c>
      <c r="B130" s="2">
        <v>211750.81721998329</v>
      </c>
      <c r="C130" s="2">
        <v>11217.193270498916</v>
      </c>
      <c r="D130" s="2">
        <v>4291</v>
      </c>
      <c r="E130" s="2">
        <v>594</v>
      </c>
      <c r="F130" s="2">
        <f t="shared" si="21"/>
        <v>3697</v>
      </c>
      <c r="G130" s="2">
        <f t="shared" si="22"/>
        <v>7520.1932704989158</v>
      </c>
      <c r="H130" s="10">
        <f>B130/$B$9</f>
        <v>8.1749433921611686E-2</v>
      </c>
    </row>
    <row r="131" spans="1:12" x14ac:dyDescent="0.2">
      <c r="A131" s="14" t="s">
        <v>84</v>
      </c>
      <c r="B131" s="2">
        <v>220617.35662080251</v>
      </c>
      <c r="C131" s="2">
        <v>8872.0110099490557</v>
      </c>
      <c r="D131" s="2">
        <v>4314</v>
      </c>
      <c r="E131" s="2">
        <v>627</v>
      </c>
      <c r="F131" s="2">
        <f t="shared" si="21"/>
        <v>3687</v>
      </c>
      <c r="G131" s="2">
        <f t="shared" si="22"/>
        <v>5185.0110099490557</v>
      </c>
      <c r="H131" s="10">
        <f>B131/$B$10</f>
        <v>8.4922204378039032E-2</v>
      </c>
    </row>
    <row r="132" spans="1:12" x14ac:dyDescent="0.2">
      <c r="A132" s="14" t="s">
        <v>75</v>
      </c>
      <c r="B132" s="2">
        <v>229816.22506828303</v>
      </c>
      <c r="C132" s="2">
        <v>9197.7985218240065</v>
      </c>
      <c r="D132" s="2">
        <v>4246</v>
      </c>
      <c r="E132" s="2">
        <v>676</v>
      </c>
      <c r="F132" s="2">
        <f t="shared" si="21"/>
        <v>3570</v>
      </c>
      <c r="G132" s="2">
        <f t="shared" si="22"/>
        <v>5627.7985218240065</v>
      </c>
      <c r="H132" s="10">
        <f>B132/$B$11</f>
        <v>8.801884077959847E-2</v>
      </c>
    </row>
    <row r="133" spans="1:12" x14ac:dyDescent="0.2">
      <c r="A133" s="14" t="s">
        <v>76</v>
      </c>
      <c r="B133" s="2">
        <v>238093.26285720713</v>
      </c>
      <c r="C133" s="2">
        <v>8275.9785396244843</v>
      </c>
      <c r="D133" s="2">
        <v>4457</v>
      </c>
      <c r="E133" s="2">
        <v>635</v>
      </c>
      <c r="F133" s="2">
        <f t="shared" si="21"/>
        <v>3822</v>
      </c>
      <c r="G133" s="2">
        <f t="shared" si="22"/>
        <v>4453.9785396244843</v>
      </c>
      <c r="H133" s="10">
        <f>B133/$B$12</f>
        <v>9.1042051015278402E-2</v>
      </c>
    </row>
    <row r="134" spans="1:12" x14ac:dyDescent="0.2">
      <c r="A134" s="14" t="s">
        <v>77</v>
      </c>
      <c r="B134" s="2">
        <v>246925.49286648378</v>
      </c>
      <c r="C134" s="2">
        <v>8830.1591797582514</v>
      </c>
      <c r="D134" s="2">
        <v>4311</v>
      </c>
      <c r="E134" s="2">
        <v>679</v>
      </c>
      <c r="F134" s="2">
        <f t="shared" si="21"/>
        <v>3632</v>
      </c>
      <c r="G134" s="2">
        <f t="shared" si="22"/>
        <v>5198.1591797582514</v>
      </c>
      <c r="H134" s="10">
        <f>B134/$B$13</f>
        <v>9.3994416062015362E-2</v>
      </c>
      <c r="I134" s="38"/>
    </row>
    <row r="135" spans="1:12" x14ac:dyDescent="0.2">
      <c r="A135" s="14" t="s">
        <v>78</v>
      </c>
      <c r="B135" s="2">
        <v>259630.90786708123</v>
      </c>
      <c r="C135" s="2">
        <v>12710.773859278881</v>
      </c>
      <c r="D135" s="2">
        <v>4285</v>
      </c>
      <c r="E135" s="2">
        <v>829</v>
      </c>
      <c r="F135" s="2">
        <f t="shared" si="21"/>
        <v>3456</v>
      </c>
      <c r="G135" s="2">
        <f t="shared" si="22"/>
        <v>9254.773859278881</v>
      </c>
      <c r="H135" s="10">
        <f>B135/$B$14</f>
        <v>9.6878397333654193E-2</v>
      </c>
    </row>
    <row r="136" spans="1:12" x14ac:dyDescent="0.2">
      <c r="A136" s="14" t="s">
        <v>79</v>
      </c>
      <c r="B136" s="2">
        <v>271744.11808053916</v>
      </c>
      <c r="C136" s="2">
        <v>12108.218692162482</v>
      </c>
      <c r="D136" s="2">
        <v>4358</v>
      </c>
      <c r="E136" s="2">
        <v>845</v>
      </c>
      <c r="F136" s="2">
        <f t="shared" si="21"/>
        <v>3513</v>
      </c>
      <c r="G136" s="2">
        <f t="shared" si="22"/>
        <v>8595.2186921624816</v>
      </c>
      <c r="H136" s="10">
        <f>B136/$B$15</f>
        <v>9.969634352509657E-2</v>
      </c>
    </row>
    <row r="137" spans="1:12" x14ac:dyDescent="0.2">
      <c r="A137" s="14" t="s">
        <v>80</v>
      </c>
      <c r="B137" s="2">
        <v>284437.61771875084</v>
      </c>
      <c r="C137" s="2">
        <v>12690.991251521511</v>
      </c>
      <c r="D137" s="2">
        <v>4295</v>
      </c>
      <c r="E137" s="2">
        <v>842</v>
      </c>
      <c r="F137" s="2">
        <f t="shared" si="21"/>
        <v>3453</v>
      </c>
      <c r="G137" s="2">
        <f t="shared" si="22"/>
        <v>9237.991251521511</v>
      </c>
      <c r="H137" s="10">
        <f>B137/$B$16</f>
        <v>0.10245049699163535</v>
      </c>
    </row>
    <row r="138" spans="1:12" ht="12" thickBot="1" x14ac:dyDescent="0.25">
      <c r="A138" s="11" t="s">
        <v>74</v>
      </c>
      <c r="B138" s="5">
        <v>293969</v>
      </c>
      <c r="C138" s="5">
        <f>B138-B137</f>
        <v>9531.3822812491562</v>
      </c>
      <c r="D138" s="5">
        <v>3433</v>
      </c>
      <c r="E138" s="5">
        <v>618</v>
      </c>
      <c r="F138" s="5">
        <f t="shared" si="21"/>
        <v>2815</v>
      </c>
      <c r="G138" s="5">
        <f t="shared" si="22"/>
        <v>6716.3822812491562</v>
      </c>
      <c r="H138" s="8">
        <f>B138/$B$17</f>
        <v>0.10447279564920875</v>
      </c>
      <c r="I138" s="39"/>
      <c r="J138" s="38"/>
      <c r="L138" s="38"/>
    </row>
  </sheetData>
  <mergeCells count="1">
    <mergeCell ref="A1:H2"/>
  </mergeCells>
  <phoneticPr fontId="0" type="noConversion"/>
  <pageMargins left="0.75" right="0.75" top="1" bottom="1" header="0.5" footer="0.5"/>
  <pageSetup orientation="portrait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8"/>
  <sheetViews>
    <sheetView workbookViewId="0">
      <selection activeCell="L1" sqref="L1:L65536"/>
    </sheetView>
  </sheetViews>
  <sheetFormatPr defaultRowHeight="11.25" x14ac:dyDescent="0.2"/>
  <cols>
    <col min="1" max="1" width="25.7109375" style="2" customWidth="1"/>
    <col min="2" max="3" width="9.7109375" style="2" customWidth="1"/>
    <col min="4" max="5" width="8.42578125" style="2" customWidth="1"/>
    <col min="6" max="7" width="9.7109375" style="2" customWidth="1"/>
    <col min="8" max="8" width="7.7109375" style="6" customWidth="1"/>
    <col min="9" max="16384" width="9.140625" style="2"/>
  </cols>
  <sheetData>
    <row r="1" spans="1:8" ht="12.75" customHeight="1" x14ac:dyDescent="0.2">
      <c r="A1" s="40" t="s">
        <v>87</v>
      </c>
      <c r="B1" s="41"/>
      <c r="C1" s="41"/>
      <c r="D1" s="41"/>
      <c r="E1" s="41"/>
      <c r="F1" s="41"/>
      <c r="G1" s="41"/>
      <c r="H1" s="42"/>
    </row>
    <row r="2" spans="1:8" ht="12.75" customHeight="1" thickBot="1" x14ac:dyDescent="0.25">
      <c r="A2" s="43"/>
      <c r="B2" s="44"/>
      <c r="C2" s="44"/>
      <c r="D2" s="44"/>
      <c r="E2" s="44"/>
      <c r="F2" s="44"/>
      <c r="G2" s="44"/>
      <c r="H2" s="45"/>
    </row>
    <row r="3" spans="1:8" x14ac:dyDescent="0.2">
      <c r="A3" s="9" t="s">
        <v>1</v>
      </c>
      <c r="C3" s="1" t="s">
        <v>62</v>
      </c>
      <c r="D3" s="3"/>
      <c r="E3" s="3"/>
      <c r="F3" s="1" t="s">
        <v>66</v>
      </c>
      <c r="G3" s="3" t="s">
        <v>68</v>
      </c>
      <c r="H3" s="19" t="s">
        <v>71</v>
      </c>
    </row>
    <row r="4" spans="1:8" ht="12" thickBot="1" x14ac:dyDescent="0.25">
      <c r="A4" s="18" t="s">
        <v>88</v>
      </c>
      <c r="B4" s="5" t="s">
        <v>64</v>
      </c>
      <c r="C4" s="4" t="s">
        <v>63</v>
      </c>
      <c r="D4" s="4" t="s">
        <v>65</v>
      </c>
      <c r="E4" s="4" t="s">
        <v>70</v>
      </c>
      <c r="F4" s="4" t="s">
        <v>67</v>
      </c>
      <c r="G4" s="5" t="s">
        <v>69</v>
      </c>
      <c r="H4" s="20" t="s">
        <v>72</v>
      </c>
    </row>
    <row r="5" spans="1:8" x14ac:dyDescent="0.2">
      <c r="A5" s="12" t="s">
        <v>2</v>
      </c>
      <c r="H5" s="10"/>
    </row>
    <row r="6" spans="1:8" x14ac:dyDescent="0.2">
      <c r="A6" s="13" t="s">
        <v>73</v>
      </c>
      <c r="B6" s="2">
        <f t="shared" ref="B6:B17" si="0">B32+B45+B60+B73+B86+B99+B114+B127</f>
        <v>723959</v>
      </c>
      <c r="H6" s="10"/>
    </row>
    <row r="7" spans="1:8" x14ac:dyDescent="0.2">
      <c r="A7" s="14" t="s">
        <v>81</v>
      </c>
      <c r="B7" s="2">
        <f t="shared" si="0"/>
        <v>723187</v>
      </c>
      <c r="C7" s="2">
        <f t="shared" ref="C7:G17" si="1">C33+C46+C61+C74+C87+C100+C115+C128</f>
        <v>-771.99999999994293</v>
      </c>
      <c r="D7" s="2">
        <f t="shared" si="1"/>
        <v>2421</v>
      </c>
      <c r="E7" s="2">
        <f t="shared" si="1"/>
        <v>1940</v>
      </c>
      <c r="F7" s="2">
        <f t="shared" si="1"/>
        <v>481</v>
      </c>
      <c r="G7" s="2">
        <f t="shared" si="1"/>
        <v>-1252.9999999999429</v>
      </c>
      <c r="H7" s="10"/>
    </row>
    <row r="8" spans="1:8" x14ac:dyDescent="0.2">
      <c r="A8" s="14" t="s">
        <v>82</v>
      </c>
      <c r="B8" s="2">
        <f t="shared" si="0"/>
        <v>725869</v>
      </c>
      <c r="C8" s="2">
        <f t="shared" si="1"/>
        <v>2699.9999999999272</v>
      </c>
      <c r="D8" s="2">
        <f t="shared" si="1"/>
        <v>10026</v>
      </c>
      <c r="E8" s="2">
        <f t="shared" si="1"/>
        <v>8242</v>
      </c>
      <c r="F8" s="2">
        <f t="shared" si="1"/>
        <v>1784</v>
      </c>
      <c r="G8" s="2">
        <f t="shared" si="1"/>
        <v>915.99999999992747</v>
      </c>
      <c r="H8" s="10"/>
    </row>
    <row r="9" spans="1:8" x14ac:dyDescent="0.2">
      <c r="A9" s="14" t="s">
        <v>83</v>
      </c>
      <c r="B9" s="2">
        <f t="shared" si="0"/>
        <v>731042</v>
      </c>
      <c r="C9" s="2">
        <f t="shared" si="1"/>
        <v>5100.0000000000427</v>
      </c>
      <c r="D9" s="2">
        <f t="shared" si="1"/>
        <v>9886</v>
      </c>
      <c r="E9" s="2">
        <f t="shared" si="1"/>
        <v>8246</v>
      </c>
      <c r="F9" s="2">
        <f t="shared" si="1"/>
        <v>1640</v>
      </c>
      <c r="G9" s="2">
        <f t="shared" si="1"/>
        <v>3460.0000000000423</v>
      </c>
      <c r="H9" s="10"/>
    </row>
    <row r="10" spans="1:8" x14ac:dyDescent="0.2">
      <c r="A10" s="14" t="s">
        <v>84</v>
      </c>
      <c r="B10" s="2">
        <f t="shared" si="0"/>
        <v>742234.00000000023</v>
      </c>
      <c r="C10" s="2">
        <f t="shared" si="1"/>
        <v>11200.000000000029</v>
      </c>
      <c r="D10" s="2">
        <f t="shared" si="1"/>
        <v>9390</v>
      </c>
      <c r="E10" s="2">
        <f t="shared" si="1"/>
        <v>8198</v>
      </c>
      <c r="F10" s="2">
        <f t="shared" si="1"/>
        <v>1192</v>
      </c>
      <c r="G10" s="2">
        <f t="shared" si="1"/>
        <v>10008.000000000029</v>
      </c>
      <c r="H10" s="10"/>
    </row>
    <row r="11" spans="1:8" x14ac:dyDescent="0.2">
      <c r="A11" s="14" t="s">
        <v>75</v>
      </c>
      <c r="B11" s="2">
        <f t="shared" si="0"/>
        <v>743343</v>
      </c>
      <c r="C11" s="2">
        <f t="shared" si="1"/>
        <v>1100.0000000000687</v>
      </c>
      <c r="D11" s="2">
        <f t="shared" si="1"/>
        <v>8911</v>
      </c>
      <c r="E11" s="2">
        <f t="shared" si="1"/>
        <v>7886</v>
      </c>
      <c r="F11" s="2">
        <f t="shared" si="1"/>
        <v>1025</v>
      </c>
      <c r="G11" s="2">
        <f t="shared" si="1"/>
        <v>75.000000000068439</v>
      </c>
      <c r="H11" s="10"/>
    </row>
    <row r="12" spans="1:8" x14ac:dyDescent="0.2">
      <c r="A12" s="14" t="s">
        <v>76</v>
      </c>
      <c r="B12" s="2">
        <f t="shared" si="0"/>
        <v>739863</v>
      </c>
      <c r="C12" s="2">
        <f t="shared" si="1"/>
        <v>-3400.0000000001119</v>
      </c>
      <c r="D12" s="2">
        <f t="shared" si="1"/>
        <v>8826</v>
      </c>
      <c r="E12" s="2">
        <f t="shared" si="1"/>
        <v>7838</v>
      </c>
      <c r="F12" s="2">
        <f t="shared" si="1"/>
        <v>988</v>
      </c>
      <c r="G12" s="2">
        <f t="shared" si="1"/>
        <v>-4388.0000000001119</v>
      </c>
      <c r="H12" s="10"/>
    </row>
    <row r="13" spans="1:8" x14ac:dyDescent="0.2">
      <c r="A13" s="14" t="s">
        <v>77</v>
      </c>
      <c r="B13" s="2">
        <f t="shared" si="0"/>
        <v>744072</v>
      </c>
      <c r="C13" s="2">
        <f t="shared" si="1"/>
        <v>4200.0000000000246</v>
      </c>
      <c r="D13" s="2">
        <f t="shared" si="1"/>
        <v>8451</v>
      </c>
      <c r="E13" s="2">
        <f t="shared" si="1"/>
        <v>7735</v>
      </c>
      <c r="F13" s="2">
        <f t="shared" si="1"/>
        <v>716</v>
      </c>
      <c r="G13" s="2">
        <f t="shared" si="1"/>
        <v>3484.0000000000246</v>
      </c>
      <c r="H13" s="10"/>
    </row>
    <row r="14" spans="1:8" x14ac:dyDescent="0.2">
      <c r="A14" s="14" t="s">
        <v>78</v>
      </c>
      <c r="B14" s="2">
        <f t="shared" si="0"/>
        <v>749406.00000000012</v>
      </c>
      <c r="C14" s="2">
        <f t="shared" si="1"/>
        <v>5300.0000000000364</v>
      </c>
      <c r="D14" s="2">
        <f t="shared" si="1"/>
        <v>8337</v>
      </c>
      <c r="E14" s="2">
        <f t="shared" si="1"/>
        <v>6990</v>
      </c>
      <c r="F14" s="2">
        <f t="shared" si="1"/>
        <v>1347</v>
      </c>
      <c r="G14" s="2">
        <f t="shared" si="1"/>
        <v>3953.0000000000359</v>
      </c>
      <c r="H14" s="10"/>
    </row>
    <row r="15" spans="1:8" x14ac:dyDescent="0.2">
      <c r="A15" s="14" t="s">
        <v>79</v>
      </c>
      <c r="B15" s="2">
        <f t="shared" si="0"/>
        <v>758210</v>
      </c>
      <c r="C15" s="2">
        <f t="shared" si="1"/>
        <v>8800.0000000000036</v>
      </c>
      <c r="D15" s="2">
        <f t="shared" si="1"/>
        <v>8077</v>
      </c>
      <c r="E15" s="2">
        <f t="shared" si="1"/>
        <v>6722</v>
      </c>
      <c r="F15" s="2">
        <f t="shared" si="1"/>
        <v>1355</v>
      </c>
      <c r="G15" s="2">
        <f t="shared" si="1"/>
        <v>7445.0000000000036</v>
      </c>
      <c r="H15" s="10"/>
    </row>
    <row r="16" spans="1:8" x14ac:dyDescent="0.2">
      <c r="A16" s="14" t="s">
        <v>80</v>
      </c>
      <c r="B16" s="2">
        <f t="shared" si="0"/>
        <v>766471</v>
      </c>
      <c r="C16" s="2">
        <f t="shared" si="1"/>
        <v>8299.9999999999036</v>
      </c>
      <c r="D16" s="2">
        <f t="shared" si="1"/>
        <v>8215</v>
      </c>
      <c r="E16" s="2">
        <f t="shared" si="1"/>
        <v>6841</v>
      </c>
      <c r="F16" s="2">
        <f t="shared" si="1"/>
        <v>1374</v>
      </c>
      <c r="G16" s="2">
        <f t="shared" si="1"/>
        <v>6925.9999999999036</v>
      </c>
      <c r="H16" s="10"/>
    </row>
    <row r="17" spans="1:11" x14ac:dyDescent="0.2">
      <c r="A17" s="15" t="s">
        <v>74</v>
      </c>
      <c r="B17" s="7">
        <f t="shared" si="0"/>
        <v>776733</v>
      </c>
      <c r="C17" s="7">
        <f t="shared" si="1"/>
        <v>10262.000000000058</v>
      </c>
      <c r="D17" s="7">
        <f t="shared" si="1"/>
        <v>6203</v>
      </c>
      <c r="E17" s="7">
        <f t="shared" si="1"/>
        <v>4802</v>
      </c>
      <c r="F17" s="7">
        <f t="shared" si="1"/>
        <v>1401</v>
      </c>
      <c r="G17" s="7">
        <f t="shared" si="1"/>
        <v>8861.0000000000582</v>
      </c>
      <c r="H17" s="16"/>
    </row>
    <row r="18" spans="1:11" x14ac:dyDescent="0.2">
      <c r="A18" s="12" t="s">
        <v>3</v>
      </c>
      <c r="H18" s="10"/>
    </row>
    <row r="19" spans="1:11" x14ac:dyDescent="0.2">
      <c r="A19" s="13" t="s">
        <v>73</v>
      </c>
      <c r="B19" s="2">
        <f t="shared" ref="B19:B30" si="2">B32+B45+B60+B73</f>
        <v>100719</v>
      </c>
      <c r="H19" s="10">
        <f>B19/$B$6</f>
        <v>0.13912251936919079</v>
      </c>
      <c r="K19" s="6"/>
    </row>
    <row r="20" spans="1:11" x14ac:dyDescent="0.2">
      <c r="A20" s="14" t="s">
        <v>81</v>
      </c>
      <c r="B20" s="2">
        <f t="shared" si="2"/>
        <v>100645.16259141435</v>
      </c>
      <c r="C20" s="2">
        <f>B20-B19</f>
        <v>-73.837408585648518</v>
      </c>
      <c r="D20" s="2">
        <f t="shared" ref="D20:E30" si="3">D33+D46+D61+D74</f>
        <v>518</v>
      </c>
      <c r="E20" s="2">
        <f t="shared" si="3"/>
        <v>155</v>
      </c>
      <c r="F20" s="2">
        <f>D20-E20</f>
        <v>363</v>
      </c>
      <c r="G20" s="2">
        <f>C20-F20</f>
        <v>-436.83740858564852</v>
      </c>
      <c r="H20" s="10">
        <f>B20/$B$7</f>
        <v>0.13916893222833701</v>
      </c>
    </row>
    <row r="21" spans="1:11" x14ac:dyDescent="0.2">
      <c r="A21" s="14" t="s">
        <v>82</v>
      </c>
      <c r="B21" s="2">
        <f t="shared" si="2"/>
        <v>101151.95545097804</v>
      </c>
      <c r="C21" s="2">
        <f t="shared" ref="C21:C30" si="4">B21-B20</f>
        <v>506.79285956369131</v>
      </c>
      <c r="D21" s="2">
        <f t="shared" si="3"/>
        <v>2253</v>
      </c>
      <c r="E21" s="2">
        <f t="shared" si="3"/>
        <v>561</v>
      </c>
      <c r="F21" s="2">
        <f t="shared" ref="F21:F30" si="5">D21-E21</f>
        <v>1692</v>
      </c>
      <c r="G21" s="2">
        <f t="shared" ref="G21:G30" si="6">C21-F21</f>
        <v>-1185.2071404363087</v>
      </c>
      <c r="H21" s="10">
        <f>B21/$B$8</f>
        <v>0.13935290727524946</v>
      </c>
    </row>
    <row r="22" spans="1:11" x14ac:dyDescent="0.2">
      <c r="A22" s="14" t="s">
        <v>83</v>
      </c>
      <c r="B22" s="2">
        <f t="shared" si="2"/>
        <v>102005.39235029205</v>
      </c>
      <c r="C22" s="2">
        <f t="shared" si="4"/>
        <v>853.43689931400877</v>
      </c>
      <c r="D22" s="2">
        <f t="shared" si="3"/>
        <v>2295</v>
      </c>
      <c r="E22" s="2">
        <f t="shared" si="3"/>
        <v>571</v>
      </c>
      <c r="F22" s="2">
        <f t="shared" si="5"/>
        <v>1724</v>
      </c>
      <c r="G22" s="2">
        <f t="shared" si="6"/>
        <v>-870.56310068599123</v>
      </c>
      <c r="H22" s="10">
        <f>B22/$B$9</f>
        <v>0.13953424338176473</v>
      </c>
    </row>
    <row r="23" spans="1:11" x14ac:dyDescent="0.2">
      <c r="A23" s="14" t="s">
        <v>84</v>
      </c>
      <c r="B23" s="2">
        <f t="shared" si="2"/>
        <v>103699.73655818409</v>
      </c>
      <c r="C23" s="2">
        <f t="shared" si="4"/>
        <v>1694.3442078920343</v>
      </c>
      <c r="D23" s="2">
        <f t="shared" si="3"/>
        <v>2220</v>
      </c>
      <c r="E23" s="2">
        <f t="shared" si="3"/>
        <v>592</v>
      </c>
      <c r="F23" s="2">
        <f t="shared" si="5"/>
        <v>1628</v>
      </c>
      <c r="G23" s="2">
        <f t="shared" si="6"/>
        <v>66.344207892034319</v>
      </c>
      <c r="H23" s="10">
        <f>B23/$B$10</f>
        <v>0.13971299692305128</v>
      </c>
    </row>
    <row r="24" spans="1:11" x14ac:dyDescent="0.2">
      <c r="A24" s="14" t="s">
        <v>75</v>
      </c>
      <c r="B24" s="2">
        <f t="shared" si="2"/>
        <v>103985.6744545121</v>
      </c>
      <c r="C24" s="2">
        <f t="shared" si="4"/>
        <v>285.93789632801781</v>
      </c>
      <c r="D24" s="2">
        <f t="shared" si="3"/>
        <v>2023</v>
      </c>
      <c r="E24" s="2">
        <f t="shared" si="3"/>
        <v>555</v>
      </c>
      <c r="F24" s="2">
        <f t="shared" si="5"/>
        <v>1468</v>
      </c>
      <c r="G24" s="2">
        <f t="shared" si="6"/>
        <v>-1182.0621036719822</v>
      </c>
      <c r="H24" s="10">
        <f>B24/$B$11</f>
        <v>0.13988922267985587</v>
      </c>
    </row>
    <row r="25" spans="1:11" x14ac:dyDescent="0.2">
      <c r="A25" s="14" t="s">
        <v>76</v>
      </c>
      <c r="B25" s="2">
        <f t="shared" si="2"/>
        <v>103627.41205448794</v>
      </c>
      <c r="C25" s="2">
        <f t="shared" si="4"/>
        <v>-358.26240002416307</v>
      </c>
      <c r="D25" s="2">
        <f t="shared" si="3"/>
        <v>1967</v>
      </c>
      <c r="E25" s="2">
        <f t="shared" si="3"/>
        <v>540</v>
      </c>
      <c r="F25" s="2">
        <f t="shared" si="5"/>
        <v>1427</v>
      </c>
      <c r="G25" s="2">
        <f t="shared" si="6"/>
        <v>-1785.2624000241631</v>
      </c>
      <c r="H25" s="10">
        <f>B25/$B$12</f>
        <v>0.14006297389447497</v>
      </c>
    </row>
    <row r="26" spans="1:11" x14ac:dyDescent="0.2">
      <c r="A26" s="14" t="s">
        <v>77</v>
      </c>
      <c r="B26" s="2">
        <f t="shared" si="2"/>
        <v>104344.41779911007</v>
      </c>
      <c r="C26" s="2">
        <f t="shared" si="4"/>
        <v>717.00574462213262</v>
      </c>
      <c r="D26" s="2">
        <f t="shared" si="3"/>
        <v>1870</v>
      </c>
      <c r="E26" s="2">
        <f t="shared" si="3"/>
        <v>599</v>
      </c>
      <c r="F26" s="2">
        <f t="shared" si="5"/>
        <v>1271</v>
      </c>
      <c r="G26" s="2">
        <f t="shared" si="6"/>
        <v>-553.99425537786738</v>
      </c>
      <c r="H26" s="10">
        <f>B26/$B$13</f>
        <v>0.14023430232438538</v>
      </c>
    </row>
    <row r="27" spans="1:11" x14ac:dyDescent="0.2">
      <c r="A27" s="14" t="s">
        <v>78</v>
      </c>
      <c r="B27" s="2">
        <f t="shared" si="2"/>
        <v>105219.04418480842</v>
      </c>
      <c r="C27" s="2">
        <f t="shared" si="4"/>
        <v>874.62638569834235</v>
      </c>
      <c r="D27" s="2">
        <f t="shared" si="3"/>
        <v>1948</v>
      </c>
      <c r="E27" s="2">
        <f t="shared" si="3"/>
        <v>540</v>
      </c>
      <c r="F27" s="2">
        <f t="shared" si="5"/>
        <v>1408</v>
      </c>
      <c r="G27" s="2">
        <f t="shared" si="6"/>
        <v>-533.37361430165765</v>
      </c>
      <c r="H27" s="10">
        <f>B27/$B$14</f>
        <v>0.14040325829364644</v>
      </c>
    </row>
    <row r="28" spans="1:11" x14ac:dyDescent="0.2">
      <c r="A28" s="14" t="s">
        <v>79</v>
      </c>
      <c r="B28" s="2">
        <f t="shared" si="2"/>
        <v>106581.49685962962</v>
      </c>
      <c r="C28" s="2">
        <f t="shared" si="4"/>
        <v>1362.4526748212083</v>
      </c>
      <c r="D28" s="2">
        <f t="shared" si="3"/>
        <v>1813</v>
      </c>
      <c r="E28" s="2">
        <f t="shared" si="3"/>
        <v>482</v>
      </c>
      <c r="F28" s="2">
        <f t="shared" si="5"/>
        <v>1331</v>
      </c>
      <c r="G28" s="2">
        <f t="shared" si="6"/>
        <v>31.452674821208348</v>
      </c>
      <c r="H28" s="10">
        <f>B28/$B$15</f>
        <v>0.14056989074218174</v>
      </c>
    </row>
    <row r="29" spans="1:11" x14ac:dyDescent="0.2">
      <c r="A29" s="14" t="s">
        <v>80</v>
      </c>
      <c r="B29" s="2">
        <f t="shared" si="2"/>
        <v>107868.71924161556</v>
      </c>
      <c r="C29" s="2">
        <f t="shared" si="4"/>
        <v>1287.2223819859355</v>
      </c>
      <c r="D29" s="2">
        <f t="shared" si="3"/>
        <v>1855</v>
      </c>
      <c r="E29" s="2">
        <f t="shared" si="3"/>
        <v>511</v>
      </c>
      <c r="F29" s="2">
        <f t="shared" si="5"/>
        <v>1344</v>
      </c>
      <c r="G29" s="2">
        <f t="shared" si="6"/>
        <v>-56.777618014064501</v>
      </c>
      <c r="H29" s="10">
        <f>B29/$B$16</f>
        <v>0.14073424727304171</v>
      </c>
    </row>
    <row r="30" spans="1:11" x14ac:dyDescent="0.2">
      <c r="A30" s="15" t="s">
        <v>74</v>
      </c>
      <c r="B30" s="7">
        <f t="shared" si="2"/>
        <v>109401</v>
      </c>
      <c r="C30" s="7">
        <f t="shared" si="4"/>
        <v>1532.2807583844406</v>
      </c>
      <c r="D30" s="7">
        <f t="shared" si="3"/>
        <v>1391</v>
      </c>
      <c r="E30" s="7">
        <f t="shared" si="3"/>
        <v>345</v>
      </c>
      <c r="F30" s="7">
        <f t="shared" si="5"/>
        <v>1046</v>
      </c>
      <c r="G30" s="7">
        <f t="shared" si="6"/>
        <v>486.28075838444056</v>
      </c>
      <c r="H30" s="16">
        <f>B30/$B$17</f>
        <v>0.14084762717690635</v>
      </c>
      <c r="I30" s="38"/>
      <c r="K30" s="39"/>
    </row>
    <row r="31" spans="1:11" x14ac:dyDescent="0.2">
      <c r="A31" s="12" t="s">
        <v>4</v>
      </c>
      <c r="H31" s="10"/>
    </row>
    <row r="32" spans="1:11" x14ac:dyDescent="0.2">
      <c r="A32" s="13" t="s">
        <v>73</v>
      </c>
      <c r="B32" s="2">
        <v>88263</v>
      </c>
      <c r="H32" s="10">
        <f>B32/$B$6</f>
        <v>0.12191712514106462</v>
      </c>
    </row>
    <row r="33" spans="1:8" x14ac:dyDescent="0.2">
      <c r="A33" s="14" t="s">
        <v>81</v>
      </c>
      <c r="B33" s="2">
        <v>88259.135054993021</v>
      </c>
      <c r="C33" s="2">
        <f>B33-B32</f>
        <v>-3.8649450069788145</v>
      </c>
      <c r="D33" s="2">
        <v>505</v>
      </c>
      <c r="E33" s="2">
        <v>153</v>
      </c>
      <c r="F33" s="2">
        <f>D33-E33</f>
        <v>352</v>
      </c>
      <c r="G33" s="2">
        <f>C33-F33</f>
        <v>-355.86494500697881</v>
      </c>
      <c r="H33" s="10">
        <f>B33/$B$7</f>
        <v>0.12204192699121115</v>
      </c>
    </row>
    <row r="34" spans="1:8" x14ac:dyDescent="0.2">
      <c r="A34" s="14" t="s">
        <v>82</v>
      </c>
      <c r="B34" s="2">
        <v>88945.538660012593</v>
      </c>
      <c r="C34" s="2">
        <v>688.61569539528864</v>
      </c>
      <c r="D34" s="2">
        <v>2219</v>
      </c>
      <c r="E34" s="2">
        <v>544</v>
      </c>
      <c r="F34" s="2">
        <v>1675</v>
      </c>
      <c r="G34" s="2">
        <v>-986.38430460471136</v>
      </c>
      <c r="H34" s="10">
        <f>B34/$B$8</f>
        <v>0.12253662666405728</v>
      </c>
    </row>
    <row r="35" spans="1:8" x14ac:dyDescent="0.2">
      <c r="A35" s="14" t="s">
        <v>83</v>
      </c>
      <c r="B35" s="2">
        <v>89935.879409772329</v>
      </c>
      <c r="C35" s="2">
        <v>981.37509665808466</v>
      </c>
      <c r="D35" s="2">
        <v>2256</v>
      </c>
      <c r="E35" s="2">
        <v>556</v>
      </c>
      <c r="F35" s="2">
        <v>1700</v>
      </c>
      <c r="G35" s="2">
        <v>-718.62490334191534</v>
      </c>
      <c r="H35" s="10">
        <f>B35/$B$9</f>
        <v>0.12302423035854619</v>
      </c>
    </row>
    <row r="36" spans="1:8" x14ac:dyDescent="0.2">
      <c r="A36" s="14" t="s">
        <v>84</v>
      </c>
      <c r="B36" s="2">
        <v>91669.528275372766</v>
      </c>
      <c r="C36" s="2">
        <v>1734.6167170268891</v>
      </c>
      <c r="D36" s="2">
        <v>2182</v>
      </c>
      <c r="E36" s="2">
        <v>581</v>
      </c>
      <c r="F36" s="2">
        <v>1601</v>
      </c>
      <c r="G36" s="2">
        <v>133.61671702688909</v>
      </c>
      <c r="H36" s="10">
        <f>B36/$B$10</f>
        <v>0.12350488966467817</v>
      </c>
    </row>
    <row r="37" spans="1:8" x14ac:dyDescent="0.2">
      <c r="A37" s="14" t="s">
        <v>75</v>
      </c>
      <c r="B37" s="2">
        <v>92158.73736255063</v>
      </c>
      <c r="C37" s="2">
        <v>488.07716709542728</v>
      </c>
      <c r="D37" s="2">
        <v>1996</v>
      </c>
      <c r="E37" s="2">
        <v>541</v>
      </c>
      <c r="F37" s="2">
        <v>1455</v>
      </c>
      <c r="G37" s="2">
        <v>-966.92283290457272</v>
      </c>
      <c r="H37" s="10">
        <f>B37/$B$11</f>
        <v>0.12397875188513328</v>
      </c>
    </row>
    <row r="38" spans="1:8" x14ac:dyDescent="0.2">
      <c r="A38" s="14" t="s">
        <v>76</v>
      </c>
      <c r="B38" s="2">
        <v>92072.961440928964</v>
      </c>
      <c r="C38" s="2">
        <v>-75.840334763750434</v>
      </c>
      <c r="D38" s="2">
        <v>1924</v>
      </c>
      <c r="E38" s="2">
        <v>534</v>
      </c>
      <c r="F38" s="2">
        <v>1390</v>
      </c>
      <c r="G38" s="2">
        <v>-1465.8403347637504</v>
      </c>
      <c r="H38" s="10">
        <f>B38/$B$12</f>
        <v>0.12444596018577624</v>
      </c>
    </row>
    <row r="39" spans="1:8" x14ac:dyDescent="0.2">
      <c r="A39" s="14" t="s">
        <v>77</v>
      </c>
      <c r="B39" s="2">
        <v>92939.543661529475</v>
      </c>
      <c r="C39" s="2">
        <v>865.4751063783624</v>
      </c>
      <c r="D39" s="2">
        <v>1838</v>
      </c>
      <c r="E39" s="2">
        <v>585</v>
      </c>
      <c r="F39" s="2">
        <v>1253</v>
      </c>
      <c r="G39" s="2">
        <v>-387.5248936216376</v>
      </c>
      <c r="H39" s="10">
        <f>B39/$B$13</f>
        <v>0.12490665373986587</v>
      </c>
    </row>
    <row r="40" spans="1:8" x14ac:dyDescent="0.2">
      <c r="A40" s="14" t="s">
        <v>78</v>
      </c>
      <c r="B40" s="2">
        <v>93946.261484792572</v>
      </c>
      <c r="C40" s="2">
        <v>1002.4682711511705</v>
      </c>
      <c r="D40" s="2">
        <v>1905</v>
      </c>
      <c r="E40" s="2">
        <v>525</v>
      </c>
      <c r="F40" s="2">
        <v>1380</v>
      </c>
      <c r="G40" s="2">
        <v>-377.53172884882952</v>
      </c>
      <c r="H40" s="10">
        <f>B40/$B$14</f>
        <v>0.12536096786627349</v>
      </c>
    </row>
    <row r="41" spans="1:8" x14ac:dyDescent="0.2">
      <c r="A41" s="14" t="s">
        <v>79</v>
      </c>
      <c r="B41" s="2">
        <v>95389.667791969187</v>
      </c>
      <c r="C41" s="2">
        <v>1442.9003826421977</v>
      </c>
      <c r="D41" s="2">
        <v>1786</v>
      </c>
      <c r="E41" s="2">
        <v>469</v>
      </c>
      <c r="F41" s="2">
        <v>1317</v>
      </c>
      <c r="G41" s="2">
        <v>125.90038264219766</v>
      </c>
      <c r="H41" s="10">
        <f>B41/$B$15</f>
        <v>0.1258090341619989</v>
      </c>
    </row>
    <row r="42" spans="1:8" x14ac:dyDescent="0.2">
      <c r="A42" s="14" t="s">
        <v>80</v>
      </c>
      <c r="B42" s="2">
        <v>96767.715373886953</v>
      </c>
      <c r="C42" s="2">
        <v>1382.9669506976352</v>
      </c>
      <c r="D42" s="2">
        <v>1823</v>
      </c>
      <c r="E42" s="2">
        <v>495</v>
      </c>
      <c r="F42" s="2">
        <v>1328</v>
      </c>
      <c r="G42" s="2">
        <v>54.966950697635184</v>
      </c>
      <c r="H42" s="10">
        <f>B42/$B$16</f>
        <v>0.12625098062925663</v>
      </c>
    </row>
    <row r="43" spans="1:8" x14ac:dyDescent="0.2">
      <c r="A43" s="15" t="s">
        <v>74</v>
      </c>
      <c r="B43" s="7">
        <v>98316</v>
      </c>
      <c r="C43" s="7">
        <f>B43-B42</f>
        <v>1548.2846261130471</v>
      </c>
      <c r="D43" s="7">
        <v>1368</v>
      </c>
      <c r="E43" s="7">
        <v>338</v>
      </c>
      <c r="F43" s="7">
        <f>D43-E43</f>
        <v>1030</v>
      </c>
      <c r="G43" s="7">
        <f>C43-F43</f>
        <v>518.28462611304712</v>
      </c>
      <c r="H43" s="16">
        <f>B43/$B$17</f>
        <v>0.12657631386847218</v>
      </c>
    </row>
    <row r="44" spans="1:8" x14ac:dyDescent="0.2">
      <c r="A44" s="12" t="s">
        <v>92</v>
      </c>
      <c r="H44" s="10"/>
    </row>
    <row r="45" spans="1:8" x14ac:dyDescent="0.2">
      <c r="A45" s="9" t="s">
        <v>93</v>
      </c>
      <c r="B45" s="2">
        <v>3670</v>
      </c>
      <c r="H45" s="10">
        <f>B45/$B$6</f>
        <v>5.0693478498091745E-3</v>
      </c>
    </row>
    <row r="46" spans="1:8" x14ac:dyDescent="0.2">
      <c r="A46" s="14" t="s">
        <v>81</v>
      </c>
      <c r="B46" s="2">
        <v>3665.7202848848842</v>
      </c>
      <c r="C46" s="2">
        <f>B46-B45</f>
        <v>-4.2797151151157777</v>
      </c>
      <c r="D46" s="2">
        <v>6</v>
      </c>
      <c r="E46" s="2">
        <v>0</v>
      </c>
      <c r="F46" s="2">
        <f>D46-E46</f>
        <v>6</v>
      </c>
      <c r="G46" s="2">
        <f>C46-F46</f>
        <v>-10.279715115115778</v>
      </c>
      <c r="H46" s="10">
        <f>B46/$B$7</f>
        <v>5.0688415097130957E-3</v>
      </c>
    </row>
    <row r="47" spans="1:8" x14ac:dyDescent="0.2">
      <c r="A47" s="14" t="s">
        <v>82</v>
      </c>
      <c r="B47" s="2">
        <v>3677.8580465794421</v>
      </c>
      <c r="C47" s="2">
        <v>12.228938622505666</v>
      </c>
      <c r="D47" s="2">
        <v>13</v>
      </c>
      <c r="E47" s="2">
        <v>8</v>
      </c>
      <c r="F47" s="2">
        <v>5</v>
      </c>
      <c r="G47" s="2">
        <v>7.228938622505666</v>
      </c>
      <c r="H47" s="10">
        <f>B47/$B$8</f>
        <v>5.0668344378661193E-3</v>
      </c>
    </row>
    <row r="48" spans="1:8" x14ac:dyDescent="0.2">
      <c r="A48" s="14" t="s">
        <v>83</v>
      </c>
      <c r="B48" s="2">
        <v>3702.622573616658</v>
      </c>
      <c r="C48" s="2">
        <v>24.394731211111321</v>
      </c>
      <c r="D48" s="2">
        <v>12</v>
      </c>
      <c r="E48" s="2">
        <v>12</v>
      </c>
      <c r="F48" s="2">
        <v>0</v>
      </c>
      <c r="G48" s="2">
        <v>24.394731211111321</v>
      </c>
      <c r="H48" s="10">
        <f>B48/$B$9</f>
        <v>5.0648561554830747E-3</v>
      </c>
    </row>
    <row r="49" spans="1:8" x14ac:dyDescent="0.2">
      <c r="A49" s="14" t="s">
        <v>84</v>
      </c>
      <c r="B49" s="2">
        <v>3757.8610072899992</v>
      </c>
      <c r="C49" s="2">
        <v>55.279018826254742</v>
      </c>
      <c r="D49" s="2">
        <v>15</v>
      </c>
      <c r="E49" s="2">
        <v>8</v>
      </c>
      <c r="F49" s="2">
        <v>7</v>
      </c>
      <c r="G49" s="2">
        <v>48.279018826254742</v>
      </c>
      <c r="H49" s="10">
        <f>B49/$B$10</f>
        <v>5.0629060475402606E-3</v>
      </c>
    </row>
    <row r="50" spans="1:8" x14ac:dyDescent="0.2">
      <c r="A50" s="14" t="s">
        <v>75</v>
      </c>
      <c r="B50" s="2">
        <v>3762.0466700374909</v>
      </c>
      <c r="C50" s="2">
        <v>4.1401792619035405</v>
      </c>
      <c r="D50" s="2">
        <v>6</v>
      </c>
      <c r="E50" s="2">
        <v>12</v>
      </c>
      <c r="F50" s="2">
        <v>-6</v>
      </c>
      <c r="G50" s="2">
        <v>10.14017926190354</v>
      </c>
      <c r="H50" s="10">
        <f>B50/$B$11</f>
        <v>5.0609835164082944E-3</v>
      </c>
    </row>
    <row r="51" spans="1:8" x14ac:dyDescent="0.2">
      <c r="A51" s="14" t="s">
        <v>76</v>
      </c>
      <c r="B51" s="2">
        <v>3743.0320110652619</v>
      </c>
      <c r="C51" s="2">
        <v>-18.609850425717923</v>
      </c>
      <c r="D51" s="2">
        <v>22</v>
      </c>
      <c r="E51" s="2">
        <v>6</v>
      </c>
      <c r="F51" s="2">
        <v>16</v>
      </c>
      <c r="G51" s="2">
        <v>-34.609850425717923</v>
      </c>
      <c r="H51" s="10">
        <f>B51/$B$12</f>
        <v>5.0590879812414755E-3</v>
      </c>
    </row>
    <row r="52" spans="1:8" x14ac:dyDescent="0.2">
      <c r="A52" s="14" t="s">
        <v>77</v>
      </c>
      <c r="B52" s="2">
        <v>3762.934964539354</v>
      </c>
      <c r="C52" s="2">
        <v>19.857369347353142</v>
      </c>
      <c r="D52" s="2">
        <v>13</v>
      </c>
      <c r="E52" s="2">
        <v>7</v>
      </c>
      <c r="F52" s="2">
        <v>6</v>
      </c>
      <c r="G52" s="2">
        <v>13.857369347353142</v>
      </c>
      <c r="H52" s="10">
        <f>B52/$B$13</f>
        <v>5.0572188773927171E-3</v>
      </c>
    </row>
    <row r="53" spans="1:8" x14ac:dyDescent="0.2">
      <c r="A53" s="14" t="s">
        <v>78</v>
      </c>
      <c r="B53" s="2">
        <v>3788.5288487500002</v>
      </c>
      <c r="C53" s="2">
        <v>25.421949828143624</v>
      </c>
      <c r="D53" s="2">
        <v>13</v>
      </c>
      <c r="E53" s="2">
        <v>9</v>
      </c>
      <c r="F53" s="2">
        <v>4</v>
      </c>
      <c r="G53" s="2">
        <v>21.421949828143624</v>
      </c>
      <c r="H53" s="10">
        <f>B53/$B$14</f>
        <v>5.0553756558527679E-3</v>
      </c>
    </row>
    <row r="54" spans="1:8" x14ac:dyDescent="0.2">
      <c r="A54" s="14" t="s">
        <v>79</v>
      </c>
      <c r="B54" s="2">
        <v>3831.6580464305021</v>
      </c>
      <c r="C54" s="2">
        <v>43.108994356610765</v>
      </c>
      <c r="D54" s="2">
        <v>10</v>
      </c>
      <c r="E54" s="2">
        <v>4</v>
      </c>
      <c r="F54" s="2">
        <v>6</v>
      </c>
      <c r="G54" s="2">
        <v>37.108994356610765</v>
      </c>
      <c r="H54" s="10">
        <f>B54/$B$15</f>
        <v>5.0535577827125755E-3</v>
      </c>
    </row>
    <row r="55" spans="1:8" x14ac:dyDescent="0.2">
      <c r="A55" s="14" t="s">
        <v>80</v>
      </c>
      <c r="B55" s="2">
        <v>3872.0311709960251</v>
      </c>
      <c r="C55" s="2">
        <v>40.570161320770694</v>
      </c>
      <c r="D55" s="2">
        <v>10</v>
      </c>
      <c r="E55" s="2">
        <v>7</v>
      </c>
      <c r="F55" s="2">
        <v>3</v>
      </c>
      <c r="G55" s="2">
        <v>37.570161320770694</v>
      </c>
      <c r="H55" s="10">
        <f>B55/$B$16</f>
        <v>5.0517647386476789E-3</v>
      </c>
    </row>
    <row r="56" spans="1:8" x14ac:dyDescent="0.2">
      <c r="A56" s="15" t="s">
        <v>74</v>
      </c>
      <c r="B56" s="7">
        <v>3926</v>
      </c>
      <c r="C56" s="7">
        <f>B56-B55</f>
        <v>53.968829003974861</v>
      </c>
      <c r="D56" s="7">
        <v>5</v>
      </c>
      <c r="E56" s="7">
        <v>3</v>
      </c>
      <c r="F56" s="7">
        <f>D56-E56</f>
        <v>2</v>
      </c>
      <c r="G56" s="7">
        <f>C56-F56</f>
        <v>51.968829003974861</v>
      </c>
      <c r="H56" s="16">
        <f>B56/$B$17</f>
        <v>5.0545039286344212E-3</v>
      </c>
    </row>
    <row r="57" spans="1:8" x14ac:dyDescent="0.2">
      <c r="A57" s="23"/>
      <c r="B57" s="24"/>
      <c r="C57" s="24"/>
      <c r="D57" s="24"/>
      <c r="E57" s="24"/>
      <c r="F57" s="24"/>
      <c r="G57" s="24"/>
      <c r="H57" s="22"/>
    </row>
    <row r="58" spans="1:8" x14ac:dyDescent="0.2">
      <c r="A58" s="1"/>
    </row>
    <row r="59" spans="1:8" x14ac:dyDescent="0.2">
      <c r="A59" s="12" t="s">
        <v>86</v>
      </c>
      <c r="H59" s="10"/>
    </row>
    <row r="60" spans="1:8" x14ac:dyDescent="0.2">
      <c r="A60" s="9" t="s">
        <v>89</v>
      </c>
      <c r="B60" s="2">
        <v>1255</v>
      </c>
      <c r="H60" s="10">
        <f>B60/$B$6</f>
        <v>1.7335235835178511E-3</v>
      </c>
    </row>
    <row r="61" spans="1:8" x14ac:dyDescent="0.2">
      <c r="A61" s="14" t="s">
        <v>81</v>
      </c>
      <c r="B61" s="2">
        <v>1301.2360017344374</v>
      </c>
      <c r="C61" s="2">
        <f>B61-B60</f>
        <v>46.236001734437423</v>
      </c>
      <c r="D61" s="2">
        <v>0</v>
      </c>
      <c r="E61" s="2">
        <v>2</v>
      </c>
      <c r="F61" s="2">
        <f>D61-E61</f>
        <v>-2</v>
      </c>
      <c r="G61" s="2">
        <f>C61-F61</f>
        <v>48.236001734437423</v>
      </c>
      <c r="H61" s="10">
        <f>B61/$B$7</f>
        <v>1.7993077886278893E-3</v>
      </c>
    </row>
    <row r="62" spans="1:8" x14ac:dyDescent="0.2">
      <c r="A62" s="14" t="s">
        <v>82</v>
      </c>
      <c r="B62" s="2">
        <v>1495.3398941411904</v>
      </c>
      <c r="C62" s="2">
        <v>194.1443635303724</v>
      </c>
      <c r="D62" s="2">
        <v>2</v>
      </c>
      <c r="E62" s="2">
        <v>2</v>
      </c>
      <c r="F62" s="2">
        <v>0</v>
      </c>
      <c r="G62" s="2">
        <v>194.1443635303724</v>
      </c>
      <c r="H62" s="10">
        <f>B62/$B$8</f>
        <v>2.0600685442430941E-3</v>
      </c>
    </row>
    <row r="63" spans="1:8" x14ac:dyDescent="0.2">
      <c r="A63" s="14" t="s">
        <v>83</v>
      </c>
      <c r="B63" s="2">
        <v>1693.8893360082466</v>
      </c>
      <c r="C63" s="2">
        <v>198.38826200652443</v>
      </c>
      <c r="D63" s="2">
        <v>6</v>
      </c>
      <c r="E63" s="2">
        <v>0</v>
      </c>
      <c r="F63" s="2">
        <v>6</v>
      </c>
      <c r="G63" s="2">
        <v>192.38826200652443</v>
      </c>
      <c r="H63" s="10">
        <f>B63/$B$9</f>
        <v>2.3170889442853441E-3</v>
      </c>
    </row>
    <row r="64" spans="1:8" x14ac:dyDescent="0.2">
      <c r="A64" s="14" t="s">
        <v>84</v>
      </c>
      <c r="B64" s="2">
        <v>1907.8745638255079</v>
      </c>
      <c r="C64" s="2">
        <v>213.99515029055101</v>
      </c>
      <c r="D64" s="2">
        <v>4</v>
      </c>
      <c r="E64" s="2">
        <v>1</v>
      </c>
      <c r="F64" s="2">
        <v>3</v>
      </c>
      <c r="G64" s="2">
        <v>210.99515029055101</v>
      </c>
      <c r="H64" s="10">
        <f>B64/$B$10</f>
        <v>2.5704488932405513E-3</v>
      </c>
    </row>
    <row r="65" spans="1:8" x14ac:dyDescent="0.2">
      <c r="A65" s="14" t="s">
        <v>75</v>
      </c>
      <c r="B65" s="2">
        <v>2096.3952820617033</v>
      </c>
      <c r="C65" s="2">
        <v>188.48684377903078</v>
      </c>
      <c r="D65" s="2">
        <v>8</v>
      </c>
      <c r="E65" s="2">
        <v>1</v>
      </c>
      <c r="F65" s="2">
        <v>7</v>
      </c>
      <c r="G65" s="2">
        <v>181.48684377903078</v>
      </c>
      <c r="H65" s="10">
        <f>B65/$B$11</f>
        <v>2.8202260357085536E-3</v>
      </c>
    </row>
    <row r="66" spans="1:8" x14ac:dyDescent="0.2">
      <c r="A66" s="14" t="s">
        <v>76</v>
      </c>
      <c r="B66" s="2">
        <v>2268.7868085149753</v>
      </c>
      <c r="C66" s="2">
        <v>172.62625651872941</v>
      </c>
      <c r="D66" s="2">
        <v>7</v>
      </c>
      <c r="E66" s="2">
        <v>0</v>
      </c>
      <c r="F66" s="2">
        <v>7</v>
      </c>
      <c r="G66" s="2">
        <v>165.62625651872941</v>
      </c>
      <c r="H66" s="10">
        <f>B66/$B$12</f>
        <v>3.0664958357357716E-3</v>
      </c>
    </row>
    <row r="67" spans="1:8" x14ac:dyDescent="0.2">
      <c r="A67" s="14" t="s">
        <v>77</v>
      </c>
      <c r="B67" s="2">
        <v>2462.3810215839571</v>
      </c>
      <c r="C67" s="2">
        <v>193.57341400933865</v>
      </c>
      <c r="D67" s="2">
        <v>3</v>
      </c>
      <c r="E67" s="2">
        <v>1</v>
      </c>
      <c r="F67" s="2">
        <v>2</v>
      </c>
      <c r="G67" s="2">
        <v>191.57341400933865</v>
      </c>
      <c r="H67" s="10">
        <f>B67/$B$13</f>
        <v>3.3093316528292386E-3</v>
      </c>
    </row>
    <row r="68" spans="1:8" x14ac:dyDescent="0.2">
      <c r="A68" s="14" t="s">
        <v>78</v>
      </c>
      <c r="B68" s="2">
        <v>2659.4956210496134</v>
      </c>
      <c r="C68" s="2">
        <v>197.00064535048796</v>
      </c>
      <c r="D68" s="2">
        <v>5</v>
      </c>
      <c r="E68" s="2">
        <v>2</v>
      </c>
      <c r="F68" s="2">
        <v>3</v>
      </c>
      <c r="G68" s="2">
        <v>194.00064535048796</v>
      </c>
      <c r="H68" s="10">
        <f>B68/$B$14</f>
        <v>3.5488048148128158E-3</v>
      </c>
    </row>
    <row r="69" spans="1:8" x14ac:dyDescent="0.2">
      <c r="A69" s="14" t="s">
        <v>79</v>
      </c>
      <c r="B69" s="2">
        <v>2869.8132400440436</v>
      </c>
      <c r="C69" s="2">
        <v>210.30106197644272</v>
      </c>
      <c r="D69" s="2">
        <v>2</v>
      </c>
      <c r="E69" s="2">
        <v>3</v>
      </c>
      <c r="F69" s="2">
        <v>-1</v>
      </c>
      <c r="G69" s="2">
        <v>211.30106197644272</v>
      </c>
      <c r="H69" s="10">
        <f>B69/$B$15</f>
        <v>3.784984687677614E-3</v>
      </c>
    </row>
    <row r="70" spans="1:8" x14ac:dyDescent="0.2">
      <c r="A70" s="14" t="s">
        <v>80</v>
      </c>
      <c r="B70" s="2">
        <v>3079.6335259565953</v>
      </c>
      <c r="C70" s="2">
        <v>209.97465598296276</v>
      </c>
      <c r="D70" s="2">
        <v>7</v>
      </c>
      <c r="E70" s="2">
        <v>3</v>
      </c>
      <c r="F70" s="2">
        <v>4</v>
      </c>
      <c r="G70" s="2">
        <v>205.97465598296276</v>
      </c>
      <c r="H70" s="10">
        <f>B70/$B$16</f>
        <v>4.017938742570293E-3</v>
      </c>
    </row>
    <row r="71" spans="1:8" x14ac:dyDescent="0.2">
      <c r="A71" s="15" t="s">
        <v>74</v>
      </c>
      <c r="B71" s="7">
        <v>3248</v>
      </c>
      <c r="C71" s="7">
        <f>B71-B70</f>
        <v>168.36647404340465</v>
      </c>
      <c r="D71" s="7">
        <v>5</v>
      </c>
      <c r="E71" s="7">
        <v>0</v>
      </c>
      <c r="F71" s="7">
        <f>D71-E71</f>
        <v>5</v>
      </c>
      <c r="G71" s="7">
        <f>C71-F71</f>
        <v>163.36647404340465</v>
      </c>
      <c r="H71" s="16">
        <f>B71/$B$17</f>
        <v>4.1816171065218039E-3</v>
      </c>
    </row>
    <row r="72" spans="1:8" x14ac:dyDescent="0.2">
      <c r="A72" s="12" t="s">
        <v>85</v>
      </c>
      <c r="H72" s="10"/>
    </row>
    <row r="73" spans="1:8" x14ac:dyDescent="0.2">
      <c r="A73" s="9" t="s">
        <v>90</v>
      </c>
      <c r="B73" s="2">
        <v>7531</v>
      </c>
      <c r="H73" s="10">
        <f>B73/$B$6</f>
        <v>1.0402522794799153E-2</v>
      </c>
    </row>
    <row r="74" spans="1:8" x14ac:dyDescent="0.2">
      <c r="A74" s="14" t="s">
        <v>81</v>
      </c>
      <c r="B74" s="2">
        <v>7419.0712498020084</v>
      </c>
      <c r="C74" s="2">
        <f>B74-B73</f>
        <v>-111.92875019799158</v>
      </c>
      <c r="D74" s="2">
        <v>7</v>
      </c>
      <c r="E74" s="2">
        <v>0</v>
      </c>
      <c r="F74" s="2">
        <f>D74-E74</f>
        <v>7</v>
      </c>
      <c r="G74" s="2">
        <f>C74-F74</f>
        <v>-118.92875019799158</v>
      </c>
      <c r="H74" s="10">
        <f>B74/$B$7</f>
        <v>1.0258855938784863E-2</v>
      </c>
    </row>
    <row r="75" spans="1:8" x14ac:dyDescent="0.2">
      <c r="A75" s="14" t="s">
        <v>82</v>
      </c>
      <c r="B75" s="2">
        <v>7033.2188502448207</v>
      </c>
      <c r="C75" s="2">
        <v>-385.68539397788936</v>
      </c>
      <c r="D75" s="2">
        <v>19</v>
      </c>
      <c r="E75" s="2">
        <v>7</v>
      </c>
      <c r="F75" s="2">
        <v>12</v>
      </c>
      <c r="G75" s="2">
        <v>-397.68539397788936</v>
      </c>
      <c r="H75" s="10">
        <f>B75/$B$8</f>
        <v>9.6893776290829618E-3</v>
      </c>
    </row>
    <row r="76" spans="1:8" x14ac:dyDescent="0.2">
      <c r="A76" s="14" t="s">
        <v>83</v>
      </c>
      <c r="B76" s="2">
        <v>6673.0010308948295</v>
      </c>
      <c r="C76" s="2">
        <v>-360.90156890927847</v>
      </c>
      <c r="D76" s="2">
        <v>21</v>
      </c>
      <c r="E76" s="2">
        <v>3</v>
      </c>
      <c r="F76" s="2">
        <v>18</v>
      </c>
      <c r="G76" s="2">
        <v>-378.90156890927847</v>
      </c>
      <c r="H76" s="10">
        <f>B76/$B$9</f>
        <v>9.128067923450129E-3</v>
      </c>
    </row>
    <row r="77" spans="1:8" x14ac:dyDescent="0.2">
      <c r="A77" s="14" t="s">
        <v>84</v>
      </c>
      <c r="B77" s="2">
        <v>6364.4727116958074</v>
      </c>
      <c r="C77" s="2">
        <v>-308.43648192503588</v>
      </c>
      <c r="D77" s="2">
        <v>19</v>
      </c>
      <c r="E77" s="2">
        <v>2</v>
      </c>
      <c r="F77" s="2">
        <v>17</v>
      </c>
      <c r="G77" s="2">
        <v>-325.43648192503588</v>
      </c>
      <c r="H77" s="10">
        <f>B77/$B$10</f>
        <v>8.5747523175923029E-3</v>
      </c>
    </row>
    <row r="78" spans="1:8" x14ac:dyDescent="0.2">
      <c r="A78" s="14" t="s">
        <v>75</v>
      </c>
      <c r="B78" s="2">
        <v>5968.4951398622752</v>
      </c>
      <c r="C78" s="2">
        <v>-396.03128848816414</v>
      </c>
      <c r="D78" s="2">
        <v>13</v>
      </c>
      <c r="E78" s="2">
        <v>1</v>
      </c>
      <c r="F78" s="2">
        <v>12</v>
      </c>
      <c r="G78" s="2">
        <v>-408.03128848816414</v>
      </c>
      <c r="H78" s="10">
        <f>B78/$B$11</f>
        <v>8.0292612426057352E-3</v>
      </c>
    </row>
    <row r="79" spans="1:8" x14ac:dyDescent="0.2">
      <c r="A79" s="14" t="s">
        <v>76</v>
      </c>
      <c r="B79" s="2">
        <v>5542.6317939787295</v>
      </c>
      <c r="C79" s="2">
        <v>-425.24090474412151</v>
      </c>
      <c r="D79" s="2">
        <v>14</v>
      </c>
      <c r="E79" s="2">
        <v>0</v>
      </c>
      <c r="F79" s="2">
        <v>14</v>
      </c>
      <c r="G79" s="2">
        <v>-439.24090474412151</v>
      </c>
      <c r="H79" s="10">
        <f>B79/$B$12</f>
        <v>7.4914298917214805E-3</v>
      </c>
    </row>
    <row r="80" spans="1:8" x14ac:dyDescent="0.2">
      <c r="A80" s="14" t="s">
        <v>77</v>
      </c>
      <c r="B80" s="2">
        <v>5179.5581514572787</v>
      </c>
      <c r="C80" s="2">
        <v>-363.1559146819236</v>
      </c>
      <c r="D80" s="2">
        <v>16</v>
      </c>
      <c r="E80" s="2">
        <v>6</v>
      </c>
      <c r="F80" s="2">
        <v>10</v>
      </c>
      <c r="G80" s="2">
        <v>-373.1559146819236</v>
      </c>
      <c r="H80" s="10">
        <f>B80/$B$13</f>
        <v>6.9610980542975393E-3</v>
      </c>
    </row>
    <row r="81" spans="1:11" x14ac:dyDescent="0.2">
      <c r="A81" s="14" t="s">
        <v>78</v>
      </c>
      <c r="B81" s="2">
        <v>4824.7582302162282</v>
      </c>
      <c r="C81" s="2">
        <v>-355.03346064631114</v>
      </c>
      <c r="D81" s="2">
        <v>25</v>
      </c>
      <c r="E81" s="2">
        <v>4</v>
      </c>
      <c r="F81" s="2">
        <v>21</v>
      </c>
      <c r="G81" s="2">
        <v>-376.03346064631114</v>
      </c>
      <c r="H81" s="10">
        <f>B81/$B$14</f>
        <v>6.4381099567073488E-3</v>
      </c>
    </row>
    <row r="82" spans="1:11" x14ac:dyDescent="0.2">
      <c r="A82" s="14" t="s">
        <v>79</v>
      </c>
      <c r="B82" s="2">
        <v>4490.357781185905</v>
      </c>
      <c r="C82" s="2">
        <v>-334.42104351168109</v>
      </c>
      <c r="D82" s="2">
        <v>15</v>
      </c>
      <c r="E82" s="2">
        <v>6</v>
      </c>
      <c r="F82" s="2">
        <v>9</v>
      </c>
      <c r="G82" s="2">
        <v>-343.42104351168109</v>
      </c>
      <c r="H82" s="10">
        <f>B82/$B$15</f>
        <v>5.9223141097926764E-3</v>
      </c>
    </row>
    <row r="83" spans="1:11" x14ac:dyDescent="0.2">
      <c r="A83" s="14" t="s">
        <v>80</v>
      </c>
      <c r="B83" s="2">
        <v>4149.3391707759847</v>
      </c>
      <c r="C83" s="2">
        <v>-340.8023939371069</v>
      </c>
      <c r="D83" s="2">
        <v>15</v>
      </c>
      <c r="E83" s="2">
        <v>6</v>
      </c>
      <c r="F83" s="2">
        <v>9</v>
      </c>
      <c r="G83" s="2">
        <v>-349.8023939371069</v>
      </c>
      <c r="H83" s="10">
        <f>B83/$B$16</f>
        <v>5.4135631625671218E-3</v>
      </c>
    </row>
    <row r="84" spans="1:11" x14ac:dyDescent="0.2">
      <c r="A84" s="15" t="s">
        <v>74</v>
      </c>
      <c r="B84" s="7">
        <v>3911</v>
      </c>
      <c r="C84" s="7">
        <f>B84-B83</f>
        <v>-238.33917077598471</v>
      </c>
      <c r="D84" s="7">
        <v>13</v>
      </c>
      <c r="E84" s="7">
        <v>4</v>
      </c>
      <c r="F84" s="7">
        <f>D84-E84</f>
        <v>9</v>
      </c>
      <c r="G84" s="7">
        <f>C84-F84</f>
        <v>-247.33917077598471</v>
      </c>
      <c r="H84" s="16">
        <f>B84/$B$17</f>
        <v>5.0351922732779471E-3</v>
      </c>
    </row>
    <row r="85" spans="1:11" x14ac:dyDescent="0.2">
      <c r="A85" s="12" t="s">
        <v>94</v>
      </c>
      <c r="H85" s="10"/>
    </row>
    <row r="86" spans="1:11" x14ac:dyDescent="0.2">
      <c r="A86" s="13" t="s">
        <v>73</v>
      </c>
      <c r="B86" s="2">
        <v>337882</v>
      </c>
      <c r="H86" s="10">
        <f>B86/$B$6</f>
        <v>0.46671427525591919</v>
      </c>
      <c r="K86" s="38"/>
    </row>
    <row r="87" spans="1:11" x14ac:dyDescent="0.2">
      <c r="A87" s="14" t="s">
        <v>81</v>
      </c>
      <c r="B87" s="2">
        <v>337094.37232726492</v>
      </c>
      <c r="C87" s="2">
        <f>B87-B86</f>
        <v>-787.62767273507779</v>
      </c>
      <c r="D87" s="2">
        <f>725</f>
        <v>725</v>
      </c>
      <c r="E87" s="2">
        <v>1248</v>
      </c>
      <c r="F87" s="2">
        <f>D87-E87</f>
        <v>-523</v>
      </c>
      <c r="G87" s="2">
        <f>C87-F87</f>
        <v>-264.62767273507779</v>
      </c>
      <c r="H87" s="10">
        <f>B87/$B$7</f>
        <v>0.46612338486071364</v>
      </c>
    </row>
    <row r="88" spans="1:11" x14ac:dyDescent="0.2">
      <c r="A88" s="14" t="s">
        <v>82</v>
      </c>
      <c r="B88" s="2">
        <v>336644.37096264079</v>
      </c>
      <c r="C88" s="2">
        <v>-441.68375249073142</v>
      </c>
      <c r="D88" s="2">
        <v>2987</v>
      </c>
      <c r="E88" s="2">
        <v>5407</v>
      </c>
      <c r="F88" s="2">
        <v>-2420</v>
      </c>
      <c r="G88" s="2">
        <v>1978.3162475092686</v>
      </c>
      <c r="H88" s="10">
        <f>B88/$B$8</f>
        <v>0.4637811656960702</v>
      </c>
    </row>
    <row r="89" spans="1:11" x14ac:dyDescent="0.2">
      <c r="A89" s="14" t="s">
        <v>83</v>
      </c>
      <c r="B89" s="2">
        <v>337355.81103765604</v>
      </c>
      <c r="C89" s="2">
        <v>677.68101205781568</v>
      </c>
      <c r="D89" s="2">
        <v>2814</v>
      </c>
      <c r="E89" s="2">
        <v>5297</v>
      </c>
      <c r="F89" s="2">
        <v>-2483</v>
      </c>
      <c r="G89" s="2">
        <v>3160.6810120578157</v>
      </c>
      <c r="H89" s="10">
        <f>B89/$B$9</f>
        <v>0.46147254335271576</v>
      </c>
    </row>
    <row r="90" spans="1:11" x14ac:dyDescent="0.2">
      <c r="A90" s="14" t="s">
        <v>84</v>
      </c>
      <c r="B90" s="2">
        <v>340831.47773159563</v>
      </c>
      <c r="C90" s="2">
        <v>3479.4358495566994</v>
      </c>
      <c r="D90" s="2">
        <v>2701</v>
      </c>
      <c r="E90" s="2">
        <v>5160</v>
      </c>
      <c r="F90" s="2">
        <v>-2459</v>
      </c>
      <c r="G90" s="2">
        <v>5938.4358495566994</v>
      </c>
      <c r="H90" s="10">
        <f>B90/$B$10</f>
        <v>0.45919680010831559</v>
      </c>
    </row>
    <row r="91" spans="1:11" x14ac:dyDescent="0.2">
      <c r="A91" s="14" t="s">
        <v>75</v>
      </c>
      <c r="B91" s="2">
        <v>339672.99119559681</v>
      </c>
      <c r="C91" s="2">
        <v>-1162.5228340522153</v>
      </c>
      <c r="D91" s="2">
        <v>2618</v>
      </c>
      <c r="E91" s="2">
        <v>4915</v>
      </c>
      <c r="F91" s="2">
        <v>-2297</v>
      </c>
      <c r="G91" s="2">
        <v>1134.4771659477847</v>
      </c>
      <c r="H91" s="10">
        <f>B91/$B$11</f>
        <v>0.45695323853940484</v>
      </c>
    </row>
    <row r="92" spans="1:11" x14ac:dyDescent="0.2">
      <c r="A92" s="14" t="s">
        <v>76</v>
      </c>
      <c r="B92" s="2">
        <v>336446.17425674212</v>
      </c>
      <c r="C92" s="2">
        <v>-3190.3425259076175</v>
      </c>
      <c r="D92" s="2">
        <v>2601</v>
      </c>
      <c r="E92" s="2">
        <v>4795</v>
      </c>
      <c r="F92" s="2">
        <v>-2194</v>
      </c>
      <c r="G92" s="2">
        <v>-996.34252590761753</v>
      </c>
      <c r="H92" s="10">
        <f>B92/$B$12</f>
        <v>0.45474118080880127</v>
      </c>
    </row>
    <row r="93" spans="1:11" x14ac:dyDescent="0.2">
      <c r="A93" s="14" t="s">
        <v>77</v>
      </c>
      <c r="B93" s="2">
        <v>336737.20049691939</v>
      </c>
      <c r="C93" s="2">
        <v>286.87249559088377</v>
      </c>
      <c r="D93" s="2">
        <v>2613</v>
      </c>
      <c r="E93" s="2">
        <v>4694</v>
      </c>
      <c r="F93" s="2">
        <v>-2081</v>
      </c>
      <c r="G93" s="2">
        <v>2367.8724955908838</v>
      </c>
      <c r="H93" s="10">
        <f>B93/$B$13</f>
        <v>0.45255996798282883</v>
      </c>
    </row>
    <row r="94" spans="1:11" x14ac:dyDescent="0.2">
      <c r="A94" s="14" t="s">
        <v>78</v>
      </c>
      <c r="B94" s="2">
        <v>337539.17661080835</v>
      </c>
      <c r="C94" s="2">
        <v>786.60198102914728</v>
      </c>
      <c r="D94" s="2">
        <v>2655</v>
      </c>
      <c r="E94" s="2">
        <v>4085</v>
      </c>
      <c r="F94" s="2">
        <v>-1430</v>
      </c>
      <c r="G94" s="2">
        <v>2216.6019810291473</v>
      </c>
      <c r="H94" s="10">
        <f>B94/$B$14</f>
        <v>0.45040895937690423</v>
      </c>
    </row>
    <row r="95" spans="1:11" x14ac:dyDescent="0.2">
      <c r="A95" s="14" t="s">
        <v>79</v>
      </c>
      <c r="B95" s="2">
        <v>339896.08958322235</v>
      </c>
      <c r="C95" s="2">
        <v>2355.1325508510345</v>
      </c>
      <c r="D95" s="2">
        <v>2670</v>
      </c>
      <c r="E95" s="2">
        <v>3855</v>
      </c>
      <c r="F95" s="2">
        <v>-1185</v>
      </c>
      <c r="G95" s="2">
        <v>3540.1325508510345</v>
      </c>
      <c r="H95" s="10">
        <f>B95/$B$15</f>
        <v>0.44828753192812326</v>
      </c>
    </row>
    <row r="96" spans="1:11" x14ac:dyDescent="0.2">
      <c r="A96" s="14" t="s">
        <v>80</v>
      </c>
      <c r="B96" s="2">
        <v>341995.58885115106</v>
      </c>
      <c r="C96" s="2">
        <v>2116.9218005561852</v>
      </c>
      <c r="D96" s="2">
        <v>2834</v>
      </c>
      <c r="E96" s="2">
        <v>3856</v>
      </c>
      <c r="F96" s="2">
        <v>-1022</v>
      </c>
      <c r="G96" s="2">
        <v>3138.9218005561852</v>
      </c>
      <c r="H96" s="10">
        <f>B96/$B$16</f>
        <v>0.44619507959355414</v>
      </c>
    </row>
    <row r="97" spans="1:11" x14ac:dyDescent="0.2">
      <c r="A97" s="15" t="s">
        <v>74</v>
      </c>
      <c r="B97" s="7">
        <v>345375</v>
      </c>
      <c r="C97" s="7">
        <f>B97-B96</f>
        <v>3379.4111488489434</v>
      </c>
      <c r="D97" s="7">
        <v>2111</v>
      </c>
      <c r="E97" s="7">
        <v>2689</v>
      </c>
      <c r="F97" s="7">
        <f>D97-E97</f>
        <v>-578</v>
      </c>
      <c r="G97" s="7">
        <f>C97-F97</f>
        <v>3957.4111488489434</v>
      </c>
      <c r="H97" s="16">
        <f>B97/$B$17</f>
        <v>0.44465086458281033</v>
      </c>
      <c r="J97" s="38"/>
      <c r="K97" s="38"/>
    </row>
    <row r="98" spans="1:11" x14ac:dyDescent="0.2">
      <c r="A98" s="12" t="s">
        <v>95</v>
      </c>
      <c r="H98" s="10"/>
      <c r="J98" s="38"/>
    </row>
    <row r="99" spans="1:11" x14ac:dyDescent="0.2">
      <c r="A99" s="17" t="s">
        <v>96</v>
      </c>
      <c r="B99" s="2">
        <v>76542</v>
      </c>
      <c r="H99" s="10">
        <f>B99/$B$6</f>
        <v>0.10572698177659232</v>
      </c>
    </row>
    <row r="100" spans="1:11" x14ac:dyDescent="0.2">
      <c r="A100" s="14" t="s">
        <v>81</v>
      </c>
      <c r="B100" s="2">
        <v>75978.679346243473</v>
      </c>
      <c r="C100" s="2">
        <f>B100-B99</f>
        <v>-563.32065375652746</v>
      </c>
      <c r="D100" s="2">
        <v>360</v>
      </c>
      <c r="E100" s="2">
        <v>261</v>
      </c>
      <c r="F100" s="2">
        <f>D100-E100</f>
        <v>99</v>
      </c>
      <c r="G100" s="2">
        <f>C100-F100</f>
        <v>-662.32065375652746</v>
      </c>
      <c r="H100" s="10">
        <f>B100/$B$7</f>
        <v>0.10506090312221247</v>
      </c>
    </row>
    <row r="101" spans="1:11" x14ac:dyDescent="0.2">
      <c r="A101" s="14" t="s">
        <v>82</v>
      </c>
      <c r="B101" s="2">
        <v>74343.972364246816</v>
      </c>
      <c r="C101" s="2">
        <v>-1632.8977336910611</v>
      </c>
      <c r="D101" s="2">
        <v>1431</v>
      </c>
      <c r="E101" s="2">
        <v>986</v>
      </c>
      <c r="F101" s="2">
        <v>445</v>
      </c>
      <c r="G101" s="2">
        <v>-2077.8977336910611</v>
      </c>
      <c r="H101" s="10">
        <f>B101/$B$8</f>
        <v>0.10242064665145752</v>
      </c>
    </row>
    <row r="102" spans="1:11" x14ac:dyDescent="0.2">
      <c r="A102" s="14" t="s">
        <v>83</v>
      </c>
      <c r="B102" s="2">
        <v>72971.341927658345</v>
      </c>
      <c r="C102" s="2">
        <v>-1379.9978436409001</v>
      </c>
      <c r="D102" s="2">
        <v>1385</v>
      </c>
      <c r="E102" s="2">
        <v>1079</v>
      </c>
      <c r="F102" s="2">
        <v>306</v>
      </c>
      <c r="G102" s="2">
        <v>-1685.9978436409001</v>
      </c>
      <c r="H102" s="10">
        <f>B102/$B$9</f>
        <v>9.9818262052875681E-2</v>
      </c>
    </row>
    <row r="103" spans="1:11" x14ac:dyDescent="0.2">
      <c r="A103" s="14" t="s">
        <v>84</v>
      </c>
      <c r="B103" s="2">
        <v>72184.438873599662</v>
      </c>
      <c r="C103" s="2">
        <v>-786.01728702186665</v>
      </c>
      <c r="D103" s="2">
        <v>1253</v>
      </c>
      <c r="E103" s="2">
        <v>1085</v>
      </c>
      <c r="F103" s="2">
        <v>168</v>
      </c>
      <c r="G103" s="2">
        <v>-954.01728702186665</v>
      </c>
      <c r="H103" s="10">
        <f>B103/$B$10</f>
        <v>9.7252940277055E-2</v>
      </c>
    </row>
    <row r="104" spans="1:11" x14ac:dyDescent="0.2">
      <c r="A104" s="14" t="s">
        <v>75</v>
      </c>
      <c r="B104" s="2">
        <v>70412.344397241352</v>
      </c>
      <c r="C104" s="2">
        <v>-1772.8610038806073</v>
      </c>
      <c r="D104" s="2">
        <v>1149</v>
      </c>
      <c r="E104" s="2">
        <v>1074</v>
      </c>
      <c r="F104" s="2">
        <v>75</v>
      </c>
      <c r="G104" s="2">
        <v>-1847.8610038806073</v>
      </c>
      <c r="H104" s="10">
        <f>B104/$B$11</f>
        <v>9.4723895156396648E-2</v>
      </c>
    </row>
    <row r="105" spans="1:11" x14ac:dyDescent="0.2">
      <c r="A105" s="14" t="s">
        <v>76</v>
      </c>
      <c r="B105" s="2">
        <v>68237.83276569625</v>
      </c>
      <c r="C105" s="2">
        <v>-2167.0259806371178</v>
      </c>
      <c r="D105" s="2">
        <v>1134</v>
      </c>
      <c r="E105" s="2">
        <v>1045</v>
      </c>
      <c r="F105" s="2">
        <v>89</v>
      </c>
      <c r="G105" s="2">
        <v>-2256.0259806371178</v>
      </c>
      <c r="H105" s="10">
        <f>B105/$B$12</f>
        <v>9.2230362601855007E-2</v>
      </c>
    </row>
    <row r="106" spans="1:11" x14ac:dyDescent="0.2">
      <c r="A106" s="14" t="s">
        <v>77</v>
      </c>
      <c r="B106" s="2">
        <v>66796.533831148481</v>
      </c>
      <c r="C106" s="2">
        <v>-1442.1978531686909</v>
      </c>
      <c r="D106" s="2">
        <v>940</v>
      </c>
      <c r="E106" s="2">
        <v>971</v>
      </c>
      <c r="F106" s="2">
        <v>-31</v>
      </c>
      <c r="G106" s="2">
        <v>-1411.1978531686909</v>
      </c>
      <c r="H106" s="10">
        <f>B106/$B$13</f>
        <v>8.9771599833280216E-2</v>
      </c>
    </row>
    <row r="107" spans="1:11" x14ac:dyDescent="0.2">
      <c r="A107" s="14" t="s">
        <v>78</v>
      </c>
      <c r="B107" s="2">
        <v>65458.279431823241</v>
      </c>
      <c r="C107" s="2">
        <v>-1341.2920854284384</v>
      </c>
      <c r="D107" s="2">
        <v>838</v>
      </c>
      <c r="E107" s="2">
        <v>958</v>
      </c>
      <c r="F107" s="2">
        <v>-120</v>
      </c>
      <c r="G107" s="2">
        <v>-1221.2920854284384</v>
      </c>
      <c r="H107" s="10">
        <f>B107/$B$14</f>
        <v>8.7346884641733888E-2</v>
      </c>
    </row>
    <row r="108" spans="1:11" x14ac:dyDescent="0.2">
      <c r="A108" s="14" t="s">
        <v>79</v>
      </c>
      <c r="B108" s="2">
        <v>64414.120787220505</v>
      </c>
      <c r="C108" s="2">
        <v>-1044.4841184417019</v>
      </c>
      <c r="D108" s="2">
        <v>772</v>
      </c>
      <c r="E108" s="2">
        <v>951</v>
      </c>
      <c r="F108" s="2">
        <v>-179</v>
      </c>
      <c r="G108" s="2">
        <v>-865.48411844170187</v>
      </c>
      <c r="H108" s="10">
        <f>B108/$B$15</f>
        <v>8.4955514682239094E-2</v>
      </c>
    </row>
    <row r="109" spans="1:11" x14ac:dyDescent="0.2">
      <c r="A109" s="14" t="s">
        <v>80</v>
      </c>
      <c r="B109" s="2">
        <v>63308.057101361403</v>
      </c>
      <c r="C109" s="2">
        <v>-1102.8188233152105</v>
      </c>
      <c r="D109" s="2">
        <v>802</v>
      </c>
      <c r="E109" s="2">
        <v>901</v>
      </c>
      <c r="F109" s="2">
        <v>-99</v>
      </c>
      <c r="G109" s="2">
        <v>-1003.8188233152105</v>
      </c>
      <c r="H109" s="10">
        <f>B109/$B$16</f>
        <v>8.2596806795510069E-2</v>
      </c>
    </row>
    <row r="110" spans="1:11" x14ac:dyDescent="0.2">
      <c r="A110" s="15" t="s">
        <v>74</v>
      </c>
      <c r="B110" s="7">
        <v>62806</v>
      </c>
      <c r="C110" s="7">
        <f>B110-B109</f>
        <v>-502.0571013614026</v>
      </c>
      <c r="D110" s="7">
        <v>581</v>
      </c>
      <c r="E110" s="7">
        <v>623</v>
      </c>
      <c r="F110" s="7">
        <f>D110-E110</f>
        <v>-42</v>
      </c>
      <c r="G110" s="7">
        <f>C110-F110</f>
        <v>-460.0571013614026</v>
      </c>
      <c r="H110" s="16">
        <f>B110/$B$17</f>
        <v>8.0859188421246425E-2</v>
      </c>
      <c r="I110" s="38"/>
      <c r="K110" s="38"/>
    </row>
    <row r="111" spans="1:11" x14ac:dyDescent="0.2">
      <c r="A111" s="23"/>
      <c r="B111" s="24"/>
      <c r="C111" s="24"/>
      <c r="D111" s="24"/>
      <c r="E111" s="24"/>
      <c r="F111" s="24"/>
      <c r="G111" s="24"/>
      <c r="H111" s="22"/>
    </row>
    <row r="112" spans="1:11" x14ac:dyDescent="0.2">
      <c r="A112" s="1"/>
    </row>
    <row r="113" spans="1:11" x14ac:dyDescent="0.2">
      <c r="A113" s="12" t="s">
        <v>98</v>
      </c>
      <c r="H113" s="10"/>
    </row>
    <row r="114" spans="1:11" x14ac:dyDescent="0.2">
      <c r="A114" s="9" t="s">
        <v>97</v>
      </c>
      <c r="B114" s="2">
        <v>2644</v>
      </c>
      <c r="H114" s="10">
        <f>B114/$B$6</f>
        <v>3.6521405217698794E-3</v>
      </c>
    </row>
    <row r="115" spans="1:11" x14ac:dyDescent="0.2">
      <c r="A115" s="14" t="s">
        <v>81</v>
      </c>
      <c r="B115" s="2">
        <v>2726.0912254959976</v>
      </c>
      <c r="C115" s="2">
        <f>B115-B114</f>
        <v>82.091225495997605</v>
      </c>
      <c r="D115" s="2">
        <v>7</v>
      </c>
      <c r="E115" s="2">
        <v>4</v>
      </c>
      <c r="F115" s="2">
        <f>D115-E115</f>
        <v>3</v>
      </c>
      <c r="G115" s="2">
        <f>C115-F115</f>
        <v>79.091225495997605</v>
      </c>
      <c r="H115" s="10">
        <f>B115/$B$7</f>
        <v>3.7695523087334223E-3</v>
      </c>
    </row>
    <row r="116" spans="1:11" x14ac:dyDescent="0.2">
      <c r="A116" s="14" t="s">
        <v>82</v>
      </c>
      <c r="B116" s="2">
        <v>3074.0252011262219</v>
      </c>
      <c r="C116" s="2">
        <v>348.01625516839522</v>
      </c>
      <c r="D116" s="2">
        <v>22</v>
      </c>
      <c r="E116" s="2">
        <v>14</v>
      </c>
      <c r="F116" s="2">
        <v>8</v>
      </c>
      <c r="G116" s="2">
        <v>340.01625516839522</v>
      </c>
      <c r="H116" s="10">
        <f>B116/$B$8</f>
        <v>4.2349586511150382E-3</v>
      </c>
    </row>
    <row r="117" spans="1:11" x14ac:dyDescent="0.2">
      <c r="A117" s="14" t="s">
        <v>83</v>
      </c>
      <c r="B117" s="2">
        <v>3431.2839394458156</v>
      </c>
      <c r="C117" s="2">
        <v>356.93031965504952</v>
      </c>
      <c r="D117" s="2">
        <v>23</v>
      </c>
      <c r="E117" s="2">
        <v>16</v>
      </c>
      <c r="F117" s="2">
        <v>7</v>
      </c>
      <c r="G117" s="2">
        <v>349.93031965504952</v>
      </c>
      <c r="H117" s="10">
        <f>B117/$B$9</f>
        <v>4.6936891990416634E-3</v>
      </c>
    </row>
    <row r="118" spans="1:11" x14ac:dyDescent="0.2">
      <c r="A118" s="14" t="s">
        <v>84</v>
      </c>
      <c r="B118" s="2">
        <v>3819.4519695820782</v>
      </c>
      <c r="C118" s="2">
        <v>388.19020493937069</v>
      </c>
      <c r="D118" s="2">
        <v>15</v>
      </c>
      <c r="E118" s="2">
        <v>21</v>
      </c>
      <c r="F118" s="2">
        <v>-6</v>
      </c>
      <c r="G118" s="2">
        <v>394.19020493937069</v>
      </c>
      <c r="H118" s="10">
        <f>B118/$B$10</f>
        <v>5.1458865662069872E-3</v>
      </c>
    </row>
    <row r="119" spans="1:11" x14ac:dyDescent="0.2">
      <c r="A119" s="14" t="s">
        <v>75</v>
      </c>
      <c r="B119" s="2">
        <v>4156.5431237526627</v>
      </c>
      <c r="C119" s="2">
        <v>337.02567167252391</v>
      </c>
      <c r="D119" s="2">
        <v>20</v>
      </c>
      <c r="E119" s="2">
        <v>18</v>
      </c>
      <c r="F119" s="2">
        <v>2</v>
      </c>
      <c r="G119" s="2">
        <v>335.02567167252391</v>
      </c>
      <c r="H119" s="10">
        <f>B119/$B$11</f>
        <v>5.5916893328553071E-3</v>
      </c>
    </row>
    <row r="120" spans="1:11" x14ac:dyDescent="0.2">
      <c r="A120" s="14" t="s">
        <v>76</v>
      </c>
      <c r="B120" s="2">
        <v>4462.2855398475485</v>
      </c>
      <c r="C120" s="2">
        <v>306.20601432713102</v>
      </c>
      <c r="D120" s="2">
        <v>27</v>
      </c>
      <c r="E120" s="2">
        <v>18</v>
      </c>
      <c r="F120" s="2">
        <v>9</v>
      </c>
      <c r="G120" s="2">
        <v>297.20601432713102</v>
      </c>
      <c r="H120" s="10">
        <f>B120/$B$12</f>
        <v>6.0312321873746202E-3</v>
      </c>
    </row>
    <row r="121" spans="1:11" x14ac:dyDescent="0.2">
      <c r="A121" s="14" t="s">
        <v>77</v>
      </c>
      <c r="B121" s="2">
        <v>4810.1621246196219</v>
      </c>
      <c r="C121" s="2">
        <v>347.83443927087501</v>
      </c>
      <c r="D121" s="2">
        <v>17</v>
      </c>
      <c r="E121" s="2">
        <v>19</v>
      </c>
      <c r="F121" s="2">
        <v>-2</v>
      </c>
      <c r="G121" s="2">
        <v>349.83443927087501</v>
      </c>
      <c r="H121" s="10">
        <f>B121/$B$13</f>
        <v>6.4646460619666134E-3</v>
      </c>
    </row>
    <row r="122" spans="1:11" x14ac:dyDescent="0.2">
      <c r="A122" s="14" t="s">
        <v>78</v>
      </c>
      <c r="B122" s="2">
        <v>5164.9498144024201</v>
      </c>
      <c r="C122" s="2">
        <v>354.5653273434873</v>
      </c>
      <c r="D122" s="2">
        <v>20</v>
      </c>
      <c r="E122" s="2">
        <v>19</v>
      </c>
      <c r="F122" s="2">
        <v>1</v>
      </c>
      <c r="G122" s="2">
        <v>353.5653273434873</v>
      </c>
      <c r="H122" s="10">
        <f>B122/$B$14</f>
        <v>6.8920582626806025E-3</v>
      </c>
    </row>
    <row r="123" spans="1:11" x14ac:dyDescent="0.2">
      <c r="A123" s="14" t="s">
        <v>79</v>
      </c>
      <c r="B123" s="2">
        <v>5545.2390407594439</v>
      </c>
      <c r="C123" s="2">
        <v>380.2574427806594</v>
      </c>
      <c r="D123" s="2">
        <v>18</v>
      </c>
      <c r="E123" s="2">
        <v>13</v>
      </c>
      <c r="F123" s="2">
        <v>5</v>
      </c>
      <c r="G123" s="2">
        <v>375.2574427806594</v>
      </c>
      <c r="H123" s="10">
        <f>B123/$B$15</f>
        <v>7.3135925940826995E-3</v>
      </c>
    </row>
    <row r="124" spans="1:11" x14ac:dyDescent="0.2">
      <c r="A124" s="14" t="s">
        <v>80</v>
      </c>
      <c r="B124" s="2">
        <v>5924.3375537980992</v>
      </c>
      <c r="C124" s="2">
        <v>379.39580067948191</v>
      </c>
      <c r="D124" s="2">
        <v>20</v>
      </c>
      <c r="E124" s="2">
        <v>13</v>
      </c>
      <c r="F124" s="2">
        <v>7</v>
      </c>
      <c r="G124" s="2">
        <v>372.39580067948191</v>
      </c>
      <c r="H124" s="10">
        <f>B124/$B$16</f>
        <v>7.7293694788166797E-3</v>
      </c>
    </row>
    <row r="125" spans="1:11" x14ac:dyDescent="0.2">
      <c r="A125" s="15" t="s">
        <v>74</v>
      </c>
      <c r="B125" s="7">
        <v>6238</v>
      </c>
      <c r="C125" s="7">
        <f>B125-B124</f>
        <v>313.66244620190082</v>
      </c>
      <c r="D125" s="7">
        <v>8</v>
      </c>
      <c r="E125" s="7">
        <v>6</v>
      </c>
      <c r="F125" s="7">
        <f>D125-E125</f>
        <v>2</v>
      </c>
      <c r="G125" s="7">
        <f>C125-F125</f>
        <v>311.66244620190082</v>
      </c>
      <c r="H125" s="16">
        <f>B125/$B$17</f>
        <v>8.0310737409122566E-3</v>
      </c>
      <c r="J125" s="38"/>
      <c r="K125" s="38"/>
    </row>
    <row r="126" spans="1:11" x14ac:dyDescent="0.2">
      <c r="A126" s="12" t="s">
        <v>99</v>
      </c>
      <c r="H126" s="10"/>
    </row>
    <row r="127" spans="1:11" x14ac:dyDescent="0.2">
      <c r="A127" s="9" t="s">
        <v>100</v>
      </c>
      <c r="B127" s="2">
        <v>206172</v>
      </c>
      <c r="H127" s="10">
        <f>B127/$B$6</f>
        <v>0.28478408307652781</v>
      </c>
      <c r="I127" s="38"/>
    </row>
    <row r="128" spans="1:11" x14ac:dyDescent="0.2">
      <c r="A128" s="14" t="s">
        <v>81</v>
      </c>
      <c r="B128" s="2">
        <v>206742.69450958131</v>
      </c>
      <c r="C128" s="2">
        <f>B128-B127</f>
        <v>570.69450958131347</v>
      </c>
      <c r="D128" s="2">
        <f>779+32</f>
        <v>811</v>
      </c>
      <c r="E128" s="2">
        <v>272</v>
      </c>
      <c r="F128" s="2">
        <f>D128-E128</f>
        <v>539</v>
      </c>
      <c r="G128" s="2">
        <f>C128-F128</f>
        <v>31.694509581313469</v>
      </c>
      <c r="H128" s="10">
        <f>B128/$B$7</f>
        <v>0.28587722748000355</v>
      </c>
    </row>
    <row r="129" spans="1:12" x14ac:dyDescent="0.2">
      <c r="A129" s="14" t="s">
        <v>82</v>
      </c>
      <c r="B129" s="2">
        <v>210654.67602100808</v>
      </c>
      <c r="C129" s="2">
        <v>3917.2616274430475</v>
      </c>
      <c r="D129" s="2">
        <v>3333</v>
      </c>
      <c r="E129" s="2">
        <v>1274</v>
      </c>
      <c r="F129" s="2">
        <v>2059</v>
      </c>
      <c r="G129" s="2">
        <v>1858.2616274430475</v>
      </c>
      <c r="H129" s="10">
        <f>B129/$B$8</f>
        <v>0.29021032172610772</v>
      </c>
    </row>
    <row r="130" spans="1:12" x14ac:dyDescent="0.2">
      <c r="A130" s="14" t="s">
        <v>83</v>
      </c>
      <c r="B130" s="2">
        <v>215278.1707449478</v>
      </c>
      <c r="C130" s="2">
        <v>4602.1299909616355</v>
      </c>
      <c r="D130" s="2">
        <v>3369</v>
      </c>
      <c r="E130" s="2">
        <v>1283</v>
      </c>
      <c r="F130" s="2">
        <v>2086</v>
      </c>
      <c r="G130" s="2">
        <v>2516.1299909616355</v>
      </c>
      <c r="H130" s="10">
        <f>B130/$B$9</f>
        <v>0.29448126201360225</v>
      </c>
    </row>
    <row r="131" spans="1:12" x14ac:dyDescent="0.2">
      <c r="A131" s="14" t="s">
        <v>84</v>
      </c>
      <c r="B131" s="2">
        <v>221698.8948670387</v>
      </c>
      <c r="C131" s="2">
        <v>6422.9368283071672</v>
      </c>
      <c r="D131" s="2">
        <v>3201</v>
      </c>
      <c r="E131" s="2">
        <v>1340</v>
      </c>
      <c r="F131" s="2">
        <v>1861</v>
      </c>
      <c r="G131" s="2">
        <v>4561.9368283071672</v>
      </c>
      <c r="H131" s="10">
        <f>B131/$B$10</f>
        <v>0.298691376125371</v>
      </c>
    </row>
    <row r="132" spans="1:12" x14ac:dyDescent="0.2">
      <c r="A132" s="14" t="s">
        <v>75</v>
      </c>
      <c r="B132" s="2">
        <v>225115.44682889705</v>
      </c>
      <c r="C132" s="2">
        <v>3413.6852646121697</v>
      </c>
      <c r="D132" s="2">
        <v>3101</v>
      </c>
      <c r="E132" s="2">
        <v>1324</v>
      </c>
      <c r="F132" s="2">
        <v>1777</v>
      </c>
      <c r="G132" s="2">
        <v>1636.6852646121697</v>
      </c>
      <c r="H132" s="10">
        <f>B132/$B$11</f>
        <v>0.3028419542914873</v>
      </c>
    </row>
    <row r="133" spans="1:12" x14ac:dyDescent="0.2">
      <c r="A133" s="14" t="s">
        <v>76</v>
      </c>
      <c r="B133" s="2">
        <v>227089.29538322613</v>
      </c>
      <c r="C133" s="2">
        <v>1998.2273256323533</v>
      </c>
      <c r="D133" s="2">
        <v>3097</v>
      </c>
      <c r="E133" s="2">
        <v>1440</v>
      </c>
      <c r="F133" s="2">
        <v>1657</v>
      </c>
      <c r="G133" s="2">
        <v>341.22732563235331</v>
      </c>
      <c r="H133" s="10">
        <f>B133/$B$12</f>
        <v>0.30693425050749412</v>
      </c>
    </row>
    <row r="134" spans="1:12" x14ac:dyDescent="0.2">
      <c r="A134" s="14" t="s">
        <v>77</v>
      </c>
      <c r="B134" s="2">
        <v>231383.68574820241</v>
      </c>
      <c r="C134" s="2">
        <v>4291.7409432538261</v>
      </c>
      <c r="D134" s="2">
        <v>3011</v>
      </c>
      <c r="E134" s="2">
        <v>1452</v>
      </c>
      <c r="F134" s="2">
        <v>1559</v>
      </c>
      <c r="G134" s="2">
        <v>2732.7409432538261</v>
      </c>
      <c r="H134" s="10">
        <f>B134/$B$13</f>
        <v>0.31096948379753897</v>
      </c>
      <c r="I134" s="38"/>
    </row>
    <row r="135" spans="1:12" x14ac:dyDescent="0.2">
      <c r="A135" s="14" t="s">
        <v>78</v>
      </c>
      <c r="B135" s="2">
        <v>236024.54995815767</v>
      </c>
      <c r="C135" s="2">
        <v>4630.2673713723489</v>
      </c>
      <c r="D135" s="2">
        <v>2876</v>
      </c>
      <c r="E135" s="2">
        <v>1388</v>
      </c>
      <c r="F135" s="2">
        <v>1488</v>
      </c>
      <c r="G135" s="2">
        <v>3142.2673713723489</v>
      </c>
      <c r="H135" s="10">
        <f>B135/$B$14</f>
        <v>0.31494883942503482</v>
      </c>
    </row>
    <row r="136" spans="1:12" x14ac:dyDescent="0.2">
      <c r="A136" s="14" t="s">
        <v>79</v>
      </c>
      <c r="B136" s="2">
        <v>241773.05372916808</v>
      </c>
      <c r="C136" s="2">
        <v>5747.204729346442</v>
      </c>
      <c r="D136" s="2">
        <v>2804</v>
      </c>
      <c r="E136" s="2">
        <v>1421</v>
      </c>
      <c r="F136" s="2">
        <v>1383</v>
      </c>
      <c r="G136" s="2">
        <v>4364.204729346442</v>
      </c>
      <c r="H136" s="10">
        <f>B136/$B$15</f>
        <v>0.31887347005337319</v>
      </c>
    </row>
    <row r="137" spans="1:12" x14ac:dyDescent="0.2">
      <c r="A137" s="14" t="s">
        <v>80</v>
      </c>
      <c r="B137" s="2">
        <v>247374.29725207383</v>
      </c>
      <c r="C137" s="2">
        <v>5613.7918480151857</v>
      </c>
      <c r="D137" s="2">
        <v>2704</v>
      </c>
      <c r="E137" s="2">
        <v>1560</v>
      </c>
      <c r="F137" s="2">
        <v>1144</v>
      </c>
      <c r="G137" s="2">
        <v>4469.7918480151857</v>
      </c>
      <c r="H137" s="10">
        <f>B137/$B$16</f>
        <v>0.3227444968590773</v>
      </c>
    </row>
    <row r="138" spans="1:12" ht="12" thickBot="1" x14ac:dyDescent="0.25">
      <c r="A138" s="11" t="s">
        <v>74</v>
      </c>
      <c r="B138" s="5">
        <v>252913</v>
      </c>
      <c r="C138" s="5">
        <f>B138-B137</f>
        <v>5538.7027479261742</v>
      </c>
      <c r="D138" s="5">
        <v>2112</v>
      </c>
      <c r="E138" s="5">
        <v>1139</v>
      </c>
      <c r="F138" s="5">
        <f>D138-E138</f>
        <v>973</v>
      </c>
      <c r="G138" s="5">
        <f>C138-F138</f>
        <v>4565.7027479261742</v>
      </c>
      <c r="H138" s="8">
        <f>B138/$B$17</f>
        <v>0.32561124607812464</v>
      </c>
      <c r="I138" s="39"/>
      <c r="J138" s="38"/>
      <c r="L138" s="38"/>
    </row>
  </sheetData>
  <mergeCells count="1">
    <mergeCell ref="A1:H2"/>
  </mergeCells>
  <phoneticPr fontId="0" type="noConversion"/>
  <pageMargins left="0.75" right="0.75" top="1" bottom="1" header="0.5" footer="0.5"/>
  <pageSetup orientation="portrait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8"/>
  <sheetViews>
    <sheetView workbookViewId="0">
      <selection activeCell="L1" sqref="L1:L65536"/>
    </sheetView>
  </sheetViews>
  <sheetFormatPr defaultRowHeight="11.25" x14ac:dyDescent="0.2"/>
  <cols>
    <col min="1" max="1" width="25.7109375" style="2" customWidth="1"/>
    <col min="2" max="3" width="9.7109375" style="2" customWidth="1"/>
    <col min="4" max="5" width="8.42578125" style="2" customWidth="1"/>
    <col min="6" max="7" width="9.7109375" style="2" customWidth="1"/>
    <col min="8" max="8" width="7.7109375" style="6" customWidth="1"/>
    <col min="9" max="16384" width="9.140625" style="2"/>
  </cols>
  <sheetData>
    <row r="1" spans="1:8" ht="12.75" customHeight="1" x14ac:dyDescent="0.2">
      <c r="A1" s="40" t="s">
        <v>87</v>
      </c>
      <c r="B1" s="41"/>
      <c r="C1" s="41"/>
      <c r="D1" s="41"/>
      <c r="E1" s="41"/>
      <c r="F1" s="41"/>
      <c r="G1" s="41"/>
      <c r="H1" s="42"/>
    </row>
    <row r="2" spans="1:8" ht="12.75" customHeight="1" thickBot="1" x14ac:dyDescent="0.25">
      <c r="A2" s="43"/>
      <c r="B2" s="44"/>
      <c r="C2" s="44"/>
      <c r="D2" s="44"/>
      <c r="E2" s="44"/>
      <c r="F2" s="44"/>
      <c r="G2" s="44"/>
      <c r="H2" s="45"/>
    </row>
    <row r="3" spans="1:8" x14ac:dyDescent="0.2">
      <c r="A3" s="9" t="s">
        <v>42</v>
      </c>
      <c r="C3" s="1" t="s">
        <v>62</v>
      </c>
      <c r="D3" s="3"/>
      <c r="E3" s="3"/>
      <c r="F3" s="1" t="s">
        <v>66</v>
      </c>
      <c r="G3" s="3" t="s">
        <v>68</v>
      </c>
      <c r="H3" s="19" t="s">
        <v>71</v>
      </c>
    </row>
    <row r="4" spans="1:8" ht="12" thickBot="1" x14ac:dyDescent="0.25">
      <c r="A4" s="18" t="s">
        <v>88</v>
      </c>
      <c r="B4" s="5" t="s">
        <v>64</v>
      </c>
      <c r="C4" s="4" t="s">
        <v>63</v>
      </c>
      <c r="D4" s="4" t="s">
        <v>65</v>
      </c>
      <c r="E4" s="4" t="s">
        <v>70</v>
      </c>
      <c r="F4" s="4" t="s">
        <v>67</v>
      </c>
      <c r="G4" s="5" t="s">
        <v>69</v>
      </c>
      <c r="H4" s="20" t="s">
        <v>72</v>
      </c>
    </row>
    <row r="5" spans="1:8" x14ac:dyDescent="0.2">
      <c r="A5" s="12" t="s">
        <v>2</v>
      </c>
      <c r="H5" s="10"/>
    </row>
    <row r="6" spans="1:8" x14ac:dyDescent="0.2">
      <c r="A6" s="13" t="s">
        <v>73</v>
      </c>
      <c r="B6" s="2">
        <f t="shared" ref="B6:B17" si="0">B32+B45+B60+B73+B86+B99+B114+B127</f>
        <v>480628</v>
      </c>
      <c r="H6" s="10"/>
    </row>
    <row r="7" spans="1:8" x14ac:dyDescent="0.2">
      <c r="A7" s="14" t="s">
        <v>81</v>
      </c>
      <c r="B7" s="2">
        <f t="shared" si="0"/>
        <v>481938.99999999994</v>
      </c>
      <c r="C7" s="2">
        <f t="shared" ref="C7:G17" si="1">C33+C46+C61+C74+C87+C100+C115+C128</f>
        <v>1310.99999999997</v>
      </c>
      <c r="D7" s="2">
        <f t="shared" si="1"/>
        <v>2485</v>
      </c>
      <c r="E7" s="2">
        <f t="shared" si="1"/>
        <v>923</v>
      </c>
      <c r="F7" s="2">
        <f t="shared" si="1"/>
        <v>1562</v>
      </c>
      <c r="G7" s="2">
        <f t="shared" si="1"/>
        <v>-251.00000000003001</v>
      </c>
      <c r="H7" s="10"/>
    </row>
    <row r="8" spans="1:8" x14ac:dyDescent="0.2">
      <c r="A8" s="14" t="s">
        <v>82</v>
      </c>
      <c r="B8" s="2">
        <f t="shared" si="0"/>
        <v>493965</v>
      </c>
      <c r="C8" s="2">
        <f t="shared" si="1"/>
        <v>12100.00000000006</v>
      </c>
      <c r="D8" s="2">
        <f t="shared" si="1"/>
        <v>9846</v>
      </c>
      <c r="E8" s="2">
        <f t="shared" si="1"/>
        <v>3853</v>
      </c>
      <c r="F8" s="2">
        <f t="shared" si="1"/>
        <v>5993</v>
      </c>
      <c r="G8" s="2">
        <f t="shared" si="1"/>
        <v>6107.00000000006</v>
      </c>
      <c r="H8" s="10"/>
    </row>
    <row r="9" spans="1:8" x14ac:dyDescent="0.2">
      <c r="A9" s="14" t="s">
        <v>83</v>
      </c>
      <c r="B9" s="2">
        <f t="shared" si="0"/>
        <v>503273.00000000012</v>
      </c>
      <c r="C9" s="2">
        <f t="shared" si="1"/>
        <v>9299.9999999999636</v>
      </c>
      <c r="D9" s="2">
        <f t="shared" si="1"/>
        <v>9864</v>
      </c>
      <c r="E9" s="2">
        <f t="shared" si="1"/>
        <v>3923</v>
      </c>
      <c r="F9" s="2">
        <f t="shared" si="1"/>
        <v>5941</v>
      </c>
      <c r="G9" s="2">
        <f t="shared" si="1"/>
        <v>3358.9999999999623</v>
      </c>
      <c r="H9" s="10"/>
    </row>
    <row r="10" spans="1:8" x14ac:dyDescent="0.2">
      <c r="A10" s="14" t="s">
        <v>84</v>
      </c>
      <c r="B10" s="2">
        <f t="shared" si="0"/>
        <v>508327.99999999994</v>
      </c>
      <c r="C10" s="2">
        <f t="shared" si="1"/>
        <v>5000.0000000000737</v>
      </c>
      <c r="D10" s="2">
        <f t="shared" si="1"/>
        <v>9362</v>
      </c>
      <c r="E10" s="2">
        <f t="shared" si="1"/>
        <v>3843</v>
      </c>
      <c r="F10" s="2">
        <f t="shared" si="1"/>
        <v>5519</v>
      </c>
      <c r="G10" s="2">
        <f t="shared" si="1"/>
        <v>-518.99999999992633</v>
      </c>
      <c r="H10" s="10"/>
    </row>
    <row r="11" spans="1:8" x14ac:dyDescent="0.2">
      <c r="A11" s="14" t="s">
        <v>75</v>
      </c>
      <c r="B11" s="2">
        <f t="shared" si="0"/>
        <v>513779</v>
      </c>
      <c r="C11" s="2">
        <f t="shared" si="1"/>
        <v>5499.9999999999382</v>
      </c>
      <c r="D11" s="2">
        <f t="shared" si="1"/>
        <v>9356</v>
      </c>
      <c r="E11" s="2">
        <f t="shared" si="1"/>
        <v>3892</v>
      </c>
      <c r="F11" s="2">
        <f t="shared" si="1"/>
        <v>5464</v>
      </c>
      <c r="G11" s="2">
        <f t="shared" si="1"/>
        <v>35.9999999999377</v>
      </c>
      <c r="H11" s="10"/>
    </row>
    <row r="12" spans="1:8" x14ac:dyDescent="0.2">
      <c r="A12" s="14" t="s">
        <v>76</v>
      </c>
      <c r="B12" s="2">
        <f t="shared" si="0"/>
        <v>522088.99999999994</v>
      </c>
      <c r="C12" s="2">
        <f t="shared" si="1"/>
        <v>8300</v>
      </c>
      <c r="D12" s="2">
        <f t="shared" si="1"/>
        <v>9214</v>
      </c>
      <c r="E12" s="2">
        <f t="shared" si="1"/>
        <v>3944</v>
      </c>
      <c r="F12" s="2">
        <f t="shared" si="1"/>
        <v>5270</v>
      </c>
      <c r="G12" s="2">
        <f t="shared" si="1"/>
        <v>3029.9999999999995</v>
      </c>
      <c r="H12" s="10"/>
    </row>
    <row r="13" spans="1:8" x14ac:dyDescent="0.2">
      <c r="A13" s="14" t="s">
        <v>77</v>
      </c>
      <c r="B13" s="2">
        <f t="shared" si="0"/>
        <v>528654.99999999988</v>
      </c>
      <c r="C13" s="2">
        <f t="shared" si="1"/>
        <v>6599.9999999999955</v>
      </c>
      <c r="D13" s="2">
        <f t="shared" si="1"/>
        <v>8950</v>
      </c>
      <c r="E13" s="2">
        <f t="shared" si="1"/>
        <v>4007</v>
      </c>
      <c r="F13" s="2">
        <f t="shared" si="1"/>
        <v>4943</v>
      </c>
      <c r="G13" s="2">
        <f t="shared" si="1"/>
        <v>1656.999999999995</v>
      </c>
      <c r="H13" s="10"/>
    </row>
    <row r="14" spans="1:8" x14ac:dyDescent="0.2">
      <c r="A14" s="14" t="s">
        <v>78</v>
      </c>
      <c r="B14" s="2">
        <f t="shared" si="0"/>
        <v>536476</v>
      </c>
      <c r="C14" s="2">
        <f t="shared" si="1"/>
        <v>7800.0000000000773</v>
      </c>
      <c r="D14" s="2">
        <f t="shared" si="1"/>
        <v>8658</v>
      </c>
      <c r="E14" s="2">
        <f t="shared" si="1"/>
        <v>4020</v>
      </c>
      <c r="F14" s="2">
        <f t="shared" si="1"/>
        <v>4638</v>
      </c>
      <c r="G14" s="2">
        <f t="shared" si="1"/>
        <v>3162.0000000000769</v>
      </c>
      <c r="H14" s="10"/>
    </row>
    <row r="15" spans="1:8" x14ac:dyDescent="0.2">
      <c r="A15" s="14" t="s">
        <v>79</v>
      </c>
      <c r="B15" s="2">
        <f t="shared" si="0"/>
        <v>543745.00000000012</v>
      </c>
      <c r="C15" s="2">
        <f t="shared" si="1"/>
        <v>7199.99999999998</v>
      </c>
      <c r="D15" s="2">
        <f t="shared" si="1"/>
        <v>8643</v>
      </c>
      <c r="E15" s="2">
        <f t="shared" si="1"/>
        <v>4143</v>
      </c>
      <c r="F15" s="2">
        <f t="shared" si="1"/>
        <v>4500</v>
      </c>
      <c r="G15" s="2">
        <f t="shared" si="1"/>
        <v>2699.99999999998</v>
      </c>
      <c r="H15" s="10"/>
    </row>
    <row r="16" spans="1:8" x14ac:dyDescent="0.2">
      <c r="A16" s="14" t="s">
        <v>80</v>
      </c>
      <c r="B16" s="2">
        <f t="shared" si="0"/>
        <v>554705.99999999988</v>
      </c>
      <c r="C16" s="2">
        <f t="shared" si="1"/>
        <v>10999.999999999942</v>
      </c>
      <c r="D16" s="2">
        <f t="shared" si="1"/>
        <v>8828</v>
      </c>
      <c r="E16" s="2">
        <f t="shared" si="1"/>
        <v>4306</v>
      </c>
      <c r="F16" s="2">
        <f t="shared" si="1"/>
        <v>4522</v>
      </c>
      <c r="G16" s="2">
        <f t="shared" si="1"/>
        <v>6477.9999999999409</v>
      </c>
      <c r="H16" s="10"/>
    </row>
    <row r="17" spans="1:11" x14ac:dyDescent="0.2">
      <c r="A17" s="15" t="s">
        <v>74</v>
      </c>
      <c r="B17" s="7">
        <f t="shared" si="0"/>
        <v>563598.38434539526</v>
      </c>
      <c r="C17" s="7">
        <f t="shared" si="1"/>
        <v>8892.3843453953086</v>
      </c>
      <c r="D17" s="7">
        <f t="shared" si="1"/>
        <v>6758</v>
      </c>
      <c r="E17" s="7">
        <f t="shared" si="1"/>
        <v>3180</v>
      </c>
      <c r="F17" s="7">
        <f t="shared" si="1"/>
        <v>3578</v>
      </c>
      <c r="G17" s="7">
        <f t="shared" si="1"/>
        <v>5314.3843453953095</v>
      </c>
      <c r="H17" s="16"/>
    </row>
    <row r="18" spans="1:11" x14ac:dyDescent="0.2">
      <c r="A18" s="12" t="s">
        <v>3</v>
      </c>
      <c r="H18" s="10"/>
    </row>
    <row r="19" spans="1:11" x14ac:dyDescent="0.2">
      <c r="A19" s="13" t="s">
        <v>73</v>
      </c>
      <c r="B19" s="2">
        <f t="shared" ref="B19:B30" si="2">B32+B45+B60+B73</f>
        <v>112670</v>
      </c>
      <c r="H19" s="10">
        <f>B19/$B$6</f>
        <v>0.23442246394300789</v>
      </c>
      <c r="K19" s="6"/>
    </row>
    <row r="20" spans="1:11" x14ac:dyDescent="0.2">
      <c r="A20" s="14" t="s">
        <v>81</v>
      </c>
      <c r="B20" s="2">
        <f t="shared" si="2"/>
        <v>113970.63896745571</v>
      </c>
      <c r="C20" s="2">
        <f>B20-B19</f>
        <v>1300.638967455714</v>
      </c>
      <c r="D20" s="2">
        <f t="shared" ref="D20:E30" si="3">D33+D46+D61+D74</f>
        <v>722</v>
      </c>
      <c r="E20" s="2">
        <f t="shared" si="3"/>
        <v>86</v>
      </c>
      <c r="F20" s="2">
        <f>D20-E20</f>
        <v>636</v>
      </c>
      <c r="G20" s="2">
        <f>C20-F20</f>
        <v>664.63896745571401</v>
      </c>
      <c r="H20" s="10">
        <f>B20/$B$7</f>
        <v>0.23648353623063442</v>
      </c>
    </row>
    <row r="21" spans="1:11" x14ac:dyDescent="0.2">
      <c r="A21" s="14" t="s">
        <v>82</v>
      </c>
      <c r="B21" s="2">
        <f t="shared" si="2"/>
        <v>120800.96021895199</v>
      </c>
      <c r="C21" s="2">
        <f t="shared" ref="C21:C30" si="4">B21-B20</f>
        <v>6830.3212514962797</v>
      </c>
      <c r="D21" s="2">
        <f t="shared" si="3"/>
        <v>3061</v>
      </c>
      <c r="E21" s="2">
        <f t="shared" si="3"/>
        <v>365</v>
      </c>
      <c r="F21" s="2">
        <f t="shared" ref="F21:F30" si="5">D21-E21</f>
        <v>2696</v>
      </c>
      <c r="G21" s="2">
        <f t="shared" ref="G21:G30" si="6">C21-F21</f>
        <v>4134.3212514962797</v>
      </c>
      <c r="H21" s="10">
        <f>B21/$B$8</f>
        <v>0.24455368339649974</v>
      </c>
    </row>
    <row r="22" spans="1:11" x14ac:dyDescent="0.2">
      <c r="A22" s="14" t="s">
        <v>83</v>
      </c>
      <c r="B22" s="2">
        <f t="shared" si="2"/>
        <v>127003.77045421848</v>
      </c>
      <c r="C22" s="2">
        <f t="shared" si="4"/>
        <v>6202.8102352664864</v>
      </c>
      <c r="D22" s="2">
        <f t="shared" si="3"/>
        <v>3077</v>
      </c>
      <c r="E22" s="2">
        <f t="shared" si="3"/>
        <v>439</v>
      </c>
      <c r="F22" s="2">
        <f t="shared" si="5"/>
        <v>2638</v>
      </c>
      <c r="G22" s="2">
        <f t="shared" si="6"/>
        <v>3564.8102352664864</v>
      </c>
      <c r="H22" s="10">
        <f>B22/$B$9</f>
        <v>0.25235562101328396</v>
      </c>
    </row>
    <row r="23" spans="1:11" x14ac:dyDescent="0.2">
      <c r="A23" s="14" t="s">
        <v>84</v>
      </c>
      <c r="B23" s="2">
        <f t="shared" si="2"/>
        <v>132115.71870715715</v>
      </c>
      <c r="C23" s="2">
        <f t="shared" si="4"/>
        <v>5111.9482529386732</v>
      </c>
      <c r="D23" s="2">
        <f t="shared" si="3"/>
        <v>3099</v>
      </c>
      <c r="E23" s="2">
        <f t="shared" si="3"/>
        <v>390</v>
      </c>
      <c r="F23" s="2">
        <f t="shared" si="5"/>
        <v>2709</v>
      </c>
      <c r="G23" s="2">
        <f t="shared" si="6"/>
        <v>2402.9482529386732</v>
      </c>
      <c r="H23" s="10">
        <f>B23/$B$10</f>
        <v>0.25990250135179876</v>
      </c>
    </row>
    <row r="24" spans="1:11" x14ac:dyDescent="0.2">
      <c r="A24" s="14" t="s">
        <v>75</v>
      </c>
      <c r="B24" s="2">
        <f t="shared" si="2"/>
        <v>137285.15545141749</v>
      </c>
      <c r="C24" s="2">
        <f t="shared" si="4"/>
        <v>5169.4367442603398</v>
      </c>
      <c r="D24" s="2">
        <f t="shared" si="3"/>
        <v>3242</v>
      </c>
      <c r="E24" s="2">
        <f t="shared" si="3"/>
        <v>457</v>
      </c>
      <c r="F24" s="2">
        <f t="shared" si="5"/>
        <v>2785</v>
      </c>
      <c r="G24" s="2">
        <f t="shared" si="6"/>
        <v>2384.4367442603398</v>
      </c>
      <c r="H24" s="10">
        <f>B24/$B$11</f>
        <v>0.26720663057738347</v>
      </c>
    </row>
    <row r="25" spans="1:11" x14ac:dyDescent="0.2">
      <c r="A25" s="14" t="s">
        <v>76</v>
      </c>
      <c r="B25" s="2">
        <f t="shared" si="2"/>
        <v>143198.32852035132</v>
      </c>
      <c r="C25" s="2">
        <f t="shared" si="4"/>
        <v>5913.1730689338292</v>
      </c>
      <c r="D25" s="2">
        <f t="shared" si="3"/>
        <v>3467</v>
      </c>
      <c r="E25" s="2">
        <f t="shared" si="3"/>
        <v>431</v>
      </c>
      <c r="F25" s="2">
        <f t="shared" si="5"/>
        <v>3036</v>
      </c>
      <c r="G25" s="2">
        <f t="shared" si="6"/>
        <v>2877.1730689338292</v>
      </c>
      <c r="H25" s="10">
        <f>B25/$B$12</f>
        <v>0.27427953571201719</v>
      </c>
    </row>
    <row r="26" spans="1:11" x14ac:dyDescent="0.2">
      <c r="A26" s="14" t="s">
        <v>77</v>
      </c>
      <c r="B26" s="2">
        <f t="shared" si="2"/>
        <v>148621.85085407572</v>
      </c>
      <c r="C26" s="2">
        <f t="shared" si="4"/>
        <v>5423.5223337243951</v>
      </c>
      <c r="D26" s="2">
        <f t="shared" si="3"/>
        <v>3333</v>
      </c>
      <c r="E26" s="2">
        <f t="shared" si="3"/>
        <v>483</v>
      </c>
      <c r="F26" s="2">
        <f t="shared" si="5"/>
        <v>2850</v>
      </c>
      <c r="G26" s="2">
        <f t="shared" si="6"/>
        <v>2573.5223337243951</v>
      </c>
      <c r="H26" s="10">
        <f>B26/$B$13</f>
        <v>0.28113202533613746</v>
      </c>
    </row>
    <row r="27" spans="1:11" x14ac:dyDescent="0.2">
      <c r="A27" s="14" t="s">
        <v>78</v>
      </c>
      <c r="B27" s="2">
        <f t="shared" si="2"/>
        <v>154383.97570102371</v>
      </c>
      <c r="C27" s="2">
        <f t="shared" si="4"/>
        <v>5762.1248469479906</v>
      </c>
      <c r="D27" s="2">
        <f t="shared" si="3"/>
        <v>3395</v>
      </c>
      <c r="E27" s="2">
        <f t="shared" si="3"/>
        <v>458</v>
      </c>
      <c r="F27" s="2">
        <f t="shared" si="5"/>
        <v>2937</v>
      </c>
      <c r="G27" s="2">
        <f t="shared" si="6"/>
        <v>2825.1248469479906</v>
      </c>
      <c r="H27" s="10">
        <f>B27/$B$14</f>
        <v>0.2877742447025099</v>
      </c>
    </row>
    <row r="28" spans="1:11" x14ac:dyDescent="0.2">
      <c r="A28" s="14" t="s">
        <v>79</v>
      </c>
      <c r="B28" s="2">
        <f t="shared" si="2"/>
        <v>159978.32985405761</v>
      </c>
      <c r="C28" s="2">
        <f t="shared" si="4"/>
        <v>5594.3541530338989</v>
      </c>
      <c r="D28" s="2">
        <f t="shared" si="3"/>
        <v>3472</v>
      </c>
      <c r="E28" s="2">
        <f t="shared" si="3"/>
        <v>511</v>
      </c>
      <c r="F28" s="2">
        <f t="shared" si="5"/>
        <v>2961</v>
      </c>
      <c r="G28" s="2">
        <f t="shared" si="6"/>
        <v>2633.3541530338989</v>
      </c>
      <c r="H28" s="10">
        <f>B28/$B$15</f>
        <v>0.2942157258532172</v>
      </c>
    </row>
    <row r="29" spans="1:11" x14ac:dyDescent="0.2">
      <c r="A29" s="14" t="s">
        <v>80</v>
      </c>
      <c r="B29" s="2">
        <f t="shared" si="2"/>
        <v>166669.97862216886</v>
      </c>
      <c r="C29" s="2">
        <f t="shared" si="4"/>
        <v>6691.6487681112485</v>
      </c>
      <c r="D29" s="2">
        <f t="shared" si="3"/>
        <v>3569</v>
      </c>
      <c r="E29" s="2">
        <f t="shared" si="3"/>
        <v>500</v>
      </c>
      <c r="F29" s="2">
        <f t="shared" si="5"/>
        <v>3069</v>
      </c>
      <c r="G29" s="2">
        <f t="shared" si="6"/>
        <v>3622.6487681112485</v>
      </c>
      <c r="H29" s="10">
        <f>B29/$B$16</f>
        <v>0.30046543326044589</v>
      </c>
    </row>
    <row r="30" spans="1:11" x14ac:dyDescent="0.2">
      <c r="A30" s="15" t="s">
        <v>74</v>
      </c>
      <c r="B30" s="7">
        <f t="shared" si="2"/>
        <v>171920</v>
      </c>
      <c r="C30" s="7">
        <f t="shared" si="4"/>
        <v>5250.0213778311445</v>
      </c>
      <c r="D30" s="7">
        <f t="shared" si="3"/>
        <v>2876</v>
      </c>
      <c r="E30" s="7">
        <f t="shared" si="3"/>
        <v>376</v>
      </c>
      <c r="F30" s="7">
        <f t="shared" si="5"/>
        <v>2500</v>
      </c>
      <c r="G30" s="7">
        <f t="shared" si="6"/>
        <v>2750.0213778311445</v>
      </c>
      <c r="H30" s="16">
        <f>B30/$B$17</f>
        <v>0.30503990922486512</v>
      </c>
      <c r="I30" s="38"/>
      <c r="K30" s="39"/>
    </row>
    <row r="31" spans="1:11" x14ac:dyDescent="0.2">
      <c r="A31" s="12" t="s">
        <v>4</v>
      </c>
      <c r="H31" s="10"/>
    </row>
    <row r="32" spans="1:11" x14ac:dyDescent="0.2">
      <c r="A32" s="13" t="s">
        <v>73</v>
      </c>
      <c r="B32" s="2">
        <v>102888</v>
      </c>
      <c r="H32" s="10">
        <f>B32/$B$6</f>
        <v>0.21406992518122123</v>
      </c>
    </row>
    <row r="33" spans="1:8" x14ac:dyDescent="0.2">
      <c r="A33" s="14" t="s">
        <v>81</v>
      </c>
      <c r="B33" s="2">
        <v>104065.93578243654</v>
      </c>
      <c r="C33" s="2">
        <f>B33-B32</f>
        <v>1177.9357824365434</v>
      </c>
      <c r="D33" s="2">
        <v>699</v>
      </c>
      <c r="E33" s="2">
        <v>84</v>
      </c>
      <c r="F33" s="2">
        <f>D33-E33</f>
        <v>615</v>
      </c>
      <c r="G33" s="2">
        <f>C33-F33</f>
        <v>562.93578243654338</v>
      </c>
      <c r="H33" s="10">
        <f>B33/$B$7</f>
        <v>0.21593175854711188</v>
      </c>
    </row>
    <row r="34" spans="1:8" x14ac:dyDescent="0.2">
      <c r="A34" s="14" t="s">
        <v>82</v>
      </c>
      <c r="B34" s="2">
        <v>110263.74849138297</v>
      </c>
      <c r="C34" s="2">
        <v>6214.0468099667632</v>
      </c>
      <c r="D34" s="2">
        <v>2985</v>
      </c>
      <c r="E34" s="2">
        <v>361</v>
      </c>
      <c r="F34" s="2">
        <f t="shared" ref="F34:F43" si="7">D34-E34</f>
        <v>2624</v>
      </c>
      <c r="G34" s="2">
        <f t="shared" ref="G34:G43" si="8">C34-F34</f>
        <v>3590.0468099667632</v>
      </c>
      <c r="H34" s="10">
        <f>B34/$B$8</f>
        <v>0.22322178391461533</v>
      </c>
    </row>
    <row r="35" spans="1:8" x14ac:dyDescent="0.2">
      <c r="A35" s="14" t="s">
        <v>83</v>
      </c>
      <c r="B35" s="2">
        <v>115888.43561545927</v>
      </c>
      <c r="C35" s="2">
        <v>5623.0916388657934</v>
      </c>
      <c r="D35" s="2">
        <v>3018</v>
      </c>
      <c r="E35" s="2">
        <v>437</v>
      </c>
      <c r="F35" s="2">
        <f t="shared" si="7"/>
        <v>2581</v>
      </c>
      <c r="G35" s="2">
        <f t="shared" si="8"/>
        <v>3042.0916388657934</v>
      </c>
      <c r="H35" s="10">
        <f>B35/$B$9</f>
        <v>0.23026952690778016</v>
      </c>
    </row>
    <row r="36" spans="1:8" x14ac:dyDescent="0.2">
      <c r="A36" s="14" t="s">
        <v>84</v>
      </c>
      <c r="B36" s="2">
        <v>120517.89363947537</v>
      </c>
      <c r="C36" s="2">
        <v>4616.602314474454</v>
      </c>
      <c r="D36" s="2">
        <v>3028</v>
      </c>
      <c r="E36" s="2">
        <v>385</v>
      </c>
      <c r="F36" s="2">
        <f t="shared" si="7"/>
        <v>2643</v>
      </c>
      <c r="G36" s="2">
        <f t="shared" si="8"/>
        <v>1973.602314474454</v>
      </c>
      <c r="H36" s="10">
        <f>B36/$B$10</f>
        <v>0.2370868683988987</v>
      </c>
    </row>
    <row r="37" spans="1:8" x14ac:dyDescent="0.2">
      <c r="A37" s="14" t="s">
        <v>75</v>
      </c>
      <c r="B37" s="2">
        <v>125200.19705371806</v>
      </c>
      <c r="C37" s="2">
        <v>4694.0592299817072</v>
      </c>
      <c r="D37" s="2">
        <v>3166</v>
      </c>
      <c r="E37" s="2">
        <v>450</v>
      </c>
      <c r="F37" s="2">
        <f t="shared" si="7"/>
        <v>2716</v>
      </c>
      <c r="G37" s="2">
        <f t="shared" si="8"/>
        <v>1978.0592299817072</v>
      </c>
      <c r="H37" s="10">
        <f>B37/$B$11</f>
        <v>0.24368492494578031</v>
      </c>
    </row>
    <row r="38" spans="1:8" x14ac:dyDescent="0.2">
      <c r="A38" s="14" t="s">
        <v>76</v>
      </c>
      <c r="B38" s="2">
        <v>130560.94164030197</v>
      </c>
      <c r="C38" s="2">
        <v>5358.3780183621275</v>
      </c>
      <c r="D38" s="2">
        <v>3377</v>
      </c>
      <c r="E38" s="2">
        <v>423</v>
      </c>
      <c r="F38" s="2">
        <f t="shared" si="7"/>
        <v>2954</v>
      </c>
      <c r="G38" s="2">
        <f t="shared" si="8"/>
        <v>2404.3780183621275</v>
      </c>
      <c r="H38" s="10">
        <f>B38/$B$12</f>
        <v>0.25007410928079693</v>
      </c>
    </row>
    <row r="39" spans="1:8" x14ac:dyDescent="0.2">
      <c r="A39" s="14" t="s">
        <v>77</v>
      </c>
      <c r="B39" s="2">
        <v>135475.3427977252</v>
      </c>
      <c r="C39" s="2">
        <v>4923.1822305526875</v>
      </c>
      <c r="D39" s="2">
        <v>3226</v>
      </c>
      <c r="E39" s="2">
        <v>477</v>
      </c>
      <c r="F39" s="2">
        <f t="shared" si="7"/>
        <v>2749</v>
      </c>
      <c r="G39" s="2">
        <f t="shared" si="8"/>
        <v>2174.1822305526875</v>
      </c>
      <c r="H39" s="10">
        <f>B39/$B$13</f>
        <v>0.25626418514480187</v>
      </c>
    </row>
    <row r="40" spans="1:8" x14ac:dyDescent="0.2">
      <c r="A40" s="14" t="s">
        <v>78</v>
      </c>
      <c r="B40" s="2">
        <v>140698.51176620179</v>
      </c>
      <c r="C40" s="2">
        <v>5217.9314237548097</v>
      </c>
      <c r="D40" s="2">
        <v>3293</v>
      </c>
      <c r="E40" s="2">
        <v>447</v>
      </c>
      <c r="F40" s="2">
        <f t="shared" si="7"/>
        <v>2846</v>
      </c>
      <c r="G40" s="2">
        <f t="shared" si="8"/>
        <v>2371.9314237548097</v>
      </c>
      <c r="H40" s="10">
        <f>B40/$B$14</f>
        <v>0.26226431707327408</v>
      </c>
    </row>
    <row r="41" spans="1:8" x14ac:dyDescent="0.2">
      <c r="A41" s="14" t="s">
        <v>79</v>
      </c>
      <c r="B41" s="2">
        <v>145768.85372923242</v>
      </c>
      <c r="C41" s="2">
        <v>5051.9838792157534</v>
      </c>
      <c r="D41" s="2">
        <v>3365</v>
      </c>
      <c r="E41" s="2">
        <v>502</v>
      </c>
      <c r="F41" s="2">
        <f t="shared" si="7"/>
        <v>2863</v>
      </c>
      <c r="G41" s="2">
        <f t="shared" si="8"/>
        <v>2188.9838792157534</v>
      </c>
      <c r="H41" s="10">
        <f>B41/$B$15</f>
        <v>0.26808311566861742</v>
      </c>
    </row>
    <row r="42" spans="1:8" x14ac:dyDescent="0.2">
      <c r="A42" s="14" t="s">
        <v>80</v>
      </c>
      <c r="B42" s="2">
        <v>151838.94051849839</v>
      </c>
      <c r="C42" s="2">
        <v>6080.5081573981151</v>
      </c>
      <c r="D42" s="2">
        <v>3455</v>
      </c>
      <c r="E42" s="2">
        <v>496</v>
      </c>
      <c r="F42" s="2">
        <f t="shared" si="7"/>
        <v>2959</v>
      </c>
      <c r="G42" s="2">
        <f t="shared" si="8"/>
        <v>3121.5081573981151</v>
      </c>
      <c r="H42" s="10">
        <f>B42/$B$16</f>
        <v>0.2737286788289624</v>
      </c>
    </row>
    <row r="43" spans="1:8" x14ac:dyDescent="0.2">
      <c r="A43" s="15" t="s">
        <v>74</v>
      </c>
      <c r="B43" s="7">
        <v>156599</v>
      </c>
      <c r="C43" s="7">
        <f>B43-B42</f>
        <v>4760.0594815016084</v>
      </c>
      <c r="D43" s="7">
        <v>2798</v>
      </c>
      <c r="E43" s="7">
        <v>372</v>
      </c>
      <c r="F43" s="7">
        <f t="shared" si="7"/>
        <v>2426</v>
      </c>
      <c r="G43" s="7">
        <f t="shared" si="8"/>
        <v>2334.0594815016084</v>
      </c>
      <c r="H43" s="16">
        <f>B43/$B$17</f>
        <v>0.27785565812415453</v>
      </c>
    </row>
    <row r="44" spans="1:8" x14ac:dyDescent="0.2">
      <c r="A44" s="12" t="s">
        <v>92</v>
      </c>
      <c r="H44" s="10"/>
    </row>
    <row r="45" spans="1:8" x14ac:dyDescent="0.2">
      <c r="A45" s="9" t="s">
        <v>93</v>
      </c>
      <c r="B45" s="2">
        <v>2734</v>
      </c>
      <c r="H45" s="10">
        <f>B45/$B$6</f>
        <v>5.6883910217465482E-3</v>
      </c>
    </row>
    <row r="46" spans="1:8" x14ac:dyDescent="0.2">
      <c r="A46" s="14" t="s">
        <v>81</v>
      </c>
      <c r="B46" s="2">
        <v>2755.2418298138268</v>
      </c>
      <c r="C46" s="2">
        <f>B46-B45</f>
        <v>21.241829813826826</v>
      </c>
      <c r="D46" s="2">
        <v>3</v>
      </c>
      <c r="E46" s="2">
        <v>1</v>
      </c>
      <c r="F46" s="2">
        <f>D46-E46</f>
        <v>2</v>
      </c>
      <c r="G46" s="2">
        <f>C46-F46</f>
        <v>19.241829813826826</v>
      </c>
      <c r="H46" s="10">
        <f>B46/$B$7</f>
        <v>5.7169928763055643E-3</v>
      </c>
    </row>
    <row r="47" spans="1:8" x14ac:dyDescent="0.2">
      <c r="A47" s="14" t="s">
        <v>82</v>
      </c>
      <c r="B47" s="2">
        <v>2879.3139315305634</v>
      </c>
      <c r="C47" s="2">
        <v>124.49907886828169</v>
      </c>
      <c r="D47" s="2">
        <v>16</v>
      </c>
      <c r="E47" s="2">
        <v>1</v>
      </c>
      <c r="F47" s="2">
        <f t="shared" ref="F47:F56" si="9">D47-E47</f>
        <v>15</v>
      </c>
      <c r="G47" s="2">
        <f t="shared" ref="G47:G56" si="10">C47-F47</f>
        <v>109.49907886828169</v>
      </c>
      <c r="H47" s="10">
        <f>B47/$B$8</f>
        <v>5.828983696275168E-3</v>
      </c>
    </row>
    <row r="48" spans="1:8" x14ac:dyDescent="0.2">
      <c r="A48" s="14" t="s">
        <v>83</v>
      </c>
      <c r="B48" s="2">
        <v>2988.0588906236112</v>
      </c>
      <c r="C48" s="2">
        <v>108.70125048188584</v>
      </c>
      <c r="D48" s="2">
        <v>6</v>
      </c>
      <c r="E48" s="2">
        <v>0</v>
      </c>
      <c r="F48" s="2">
        <f t="shared" si="9"/>
        <v>6</v>
      </c>
      <c r="G48" s="2">
        <f t="shared" si="10"/>
        <v>102.70125048188584</v>
      </c>
      <c r="H48" s="10">
        <f>B48/$B$9</f>
        <v>5.9372525262106459E-3</v>
      </c>
    </row>
    <row r="49" spans="1:8" x14ac:dyDescent="0.2">
      <c r="A49" s="14" t="s">
        <v>84</v>
      </c>
      <c r="B49" s="2">
        <v>3071.3085663347897</v>
      </c>
      <c r="C49" s="2">
        <v>82.920194400263426</v>
      </c>
      <c r="D49" s="2">
        <v>15</v>
      </c>
      <c r="E49" s="2">
        <v>3</v>
      </c>
      <c r="F49" s="2">
        <f t="shared" si="9"/>
        <v>12</v>
      </c>
      <c r="G49" s="2">
        <f t="shared" si="10"/>
        <v>70.920194400263426</v>
      </c>
      <c r="H49" s="10">
        <f>B49/$B$10</f>
        <v>6.0419818824357305E-3</v>
      </c>
    </row>
    <row r="50" spans="1:8" x14ac:dyDescent="0.2">
      <c r="A50" s="14" t="s">
        <v>75</v>
      </c>
      <c r="B50" s="2">
        <v>3156.3203867163479</v>
      </c>
      <c r="C50" s="2">
        <v>85.31000606760017</v>
      </c>
      <c r="D50" s="2">
        <v>18</v>
      </c>
      <c r="E50" s="2">
        <v>2</v>
      </c>
      <c r="F50" s="2">
        <f t="shared" si="9"/>
        <v>16</v>
      </c>
      <c r="G50" s="2">
        <f t="shared" si="10"/>
        <v>69.31000606760017</v>
      </c>
      <c r="H50" s="10">
        <f>B50/$B$11</f>
        <v>6.1433425397230089E-3</v>
      </c>
    </row>
    <row r="51" spans="1:8" x14ac:dyDescent="0.2">
      <c r="A51" s="14" t="s">
        <v>76</v>
      </c>
      <c r="B51" s="2">
        <v>3258.6156014081803</v>
      </c>
      <c r="C51" s="2">
        <v>102.23486093756401</v>
      </c>
      <c r="D51" s="2">
        <v>16</v>
      </c>
      <c r="E51" s="2">
        <v>1</v>
      </c>
      <c r="F51" s="2">
        <f t="shared" si="9"/>
        <v>15</v>
      </c>
      <c r="G51" s="2">
        <f t="shared" si="10"/>
        <v>87.234860937564008</v>
      </c>
      <c r="H51" s="10">
        <f>B51/$B$12</f>
        <v>6.2414944605386829E-3</v>
      </c>
    </row>
    <row r="52" spans="1:8" x14ac:dyDescent="0.2">
      <c r="A52" s="14" t="s">
        <v>77</v>
      </c>
      <c r="B52" s="2">
        <v>3349.8687374561123</v>
      </c>
      <c r="C52" s="2">
        <v>91.469626052550211</v>
      </c>
      <c r="D52" s="2">
        <v>18</v>
      </c>
      <c r="E52" s="2">
        <v>1</v>
      </c>
      <c r="F52" s="2">
        <f t="shared" si="9"/>
        <v>17</v>
      </c>
      <c r="G52" s="2">
        <f t="shared" si="10"/>
        <v>74.469626052550211</v>
      </c>
      <c r="H52" s="10">
        <f>B52/$B$13</f>
        <v>6.3365876374121364E-3</v>
      </c>
    </row>
    <row r="53" spans="1:8" x14ac:dyDescent="0.2">
      <c r="A53" s="14" t="s">
        <v>78</v>
      </c>
      <c r="B53" s="2">
        <v>3448.8769828799673</v>
      </c>
      <c r="C53" s="2">
        <v>98.877389288757513</v>
      </c>
      <c r="D53" s="2">
        <v>25</v>
      </c>
      <c r="E53" s="2">
        <v>5</v>
      </c>
      <c r="F53" s="2">
        <f t="shared" si="9"/>
        <v>20</v>
      </c>
      <c r="G53" s="2">
        <f t="shared" si="10"/>
        <v>78.877389288757513</v>
      </c>
      <c r="H53" s="10">
        <f>B53/$B$14</f>
        <v>6.4287628577605841E-3</v>
      </c>
    </row>
    <row r="54" spans="1:8" x14ac:dyDescent="0.2">
      <c r="A54" s="14" t="s">
        <v>79</v>
      </c>
      <c r="B54" s="2">
        <v>3544.2127763960625</v>
      </c>
      <c r="C54" s="2">
        <v>94.888186349537136</v>
      </c>
      <c r="D54" s="2">
        <v>22</v>
      </c>
      <c r="E54" s="2">
        <v>0</v>
      </c>
      <c r="F54" s="2">
        <f t="shared" si="9"/>
        <v>22</v>
      </c>
      <c r="G54" s="2">
        <f t="shared" si="10"/>
        <v>72.888186349537136</v>
      </c>
      <c r="H54" s="10">
        <f>B54/$B$15</f>
        <v>6.5181523993711422E-3</v>
      </c>
    </row>
    <row r="55" spans="1:8" x14ac:dyDescent="0.2">
      <c r="A55" s="14" t="s">
        <v>80</v>
      </c>
      <c r="B55" s="2">
        <v>3663.7669334749189</v>
      </c>
      <c r="C55" s="2">
        <v>119.80784465284523</v>
      </c>
      <c r="D55" s="2">
        <v>23</v>
      </c>
      <c r="E55" s="2">
        <v>0</v>
      </c>
      <c r="F55" s="2">
        <f t="shared" si="9"/>
        <v>23</v>
      </c>
      <c r="G55" s="2">
        <f t="shared" si="10"/>
        <v>96.807844652845233</v>
      </c>
      <c r="H55" s="10">
        <f>B55/$B$16</f>
        <v>6.6048806637658865E-3</v>
      </c>
    </row>
    <row r="56" spans="1:8" x14ac:dyDescent="0.2">
      <c r="A56" s="15" t="s">
        <v>74</v>
      </c>
      <c r="B56" s="7">
        <v>3754</v>
      </c>
      <c r="C56" s="7">
        <f>B56-B55</f>
        <v>90.233066525081085</v>
      </c>
      <c r="D56" s="7">
        <v>17</v>
      </c>
      <c r="E56" s="7">
        <v>1</v>
      </c>
      <c r="F56" s="7">
        <f t="shared" si="9"/>
        <v>16</v>
      </c>
      <c r="G56" s="7">
        <f t="shared" si="10"/>
        <v>74.233066525081085</v>
      </c>
      <c r="H56" s="16">
        <f>B56/$B$17</f>
        <v>6.6607714008268008E-3</v>
      </c>
    </row>
    <row r="57" spans="1:8" x14ac:dyDescent="0.2">
      <c r="A57" s="23"/>
      <c r="B57" s="24"/>
      <c r="C57" s="24"/>
      <c r="D57" s="24"/>
      <c r="E57" s="24"/>
      <c r="F57" s="24"/>
      <c r="G57" s="24"/>
      <c r="H57" s="22"/>
    </row>
    <row r="58" spans="1:8" x14ac:dyDescent="0.2">
      <c r="A58" s="1"/>
    </row>
    <row r="59" spans="1:8" x14ac:dyDescent="0.2">
      <c r="A59" s="12" t="s">
        <v>86</v>
      </c>
      <c r="H59" s="10"/>
    </row>
    <row r="60" spans="1:8" x14ac:dyDescent="0.2">
      <c r="A60" s="9" t="s">
        <v>89</v>
      </c>
      <c r="B60" s="2">
        <v>1652</v>
      </c>
      <c r="H60" s="10">
        <f>B60/$B$6</f>
        <v>3.4371697029719449E-3</v>
      </c>
    </row>
    <row r="61" spans="1:8" x14ac:dyDescent="0.2">
      <c r="A61" s="14" t="s">
        <v>81</v>
      </c>
      <c r="B61" s="2">
        <v>1738.7813731948277</v>
      </c>
      <c r="C61" s="2">
        <f>B61-B60</f>
        <v>86.781373194827665</v>
      </c>
      <c r="D61" s="2">
        <v>5</v>
      </c>
      <c r="E61" s="2">
        <v>0</v>
      </c>
      <c r="F61" s="2">
        <f>D61-E61</f>
        <v>5</v>
      </c>
      <c r="G61" s="2">
        <f>C61-F61</f>
        <v>81.781373194827665</v>
      </c>
      <c r="H61" s="10">
        <f>B61/$B$7</f>
        <v>3.6078868346301664E-3</v>
      </c>
    </row>
    <row r="62" spans="1:8" x14ac:dyDescent="0.2">
      <c r="A62" s="14" t="s">
        <v>82</v>
      </c>
      <c r="B62" s="2">
        <v>2112.3579936782253</v>
      </c>
      <c r="C62" s="2">
        <v>373.86699966566607</v>
      </c>
      <c r="D62" s="2">
        <v>12</v>
      </c>
      <c r="E62" s="2">
        <v>1</v>
      </c>
      <c r="F62" s="2">
        <f t="shared" ref="F62:F71" si="11">D62-E62</f>
        <v>11</v>
      </c>
      <c r="G62" s="2">
        <f t="shared" ref="G62:G71" si="12">C62-F62</f>
        <v>362.86699966566607</v>
      </c>
      <c r="H62" s="10">
        <f>B62/$B$8</f>
        <v>4.2763313062225573E-3</v>
      </c>
    </row>
    <row r="63" spans="1:8" x14ac:dyDescent="0.2">
      <c r="A63" s="14" t="s">
        <v>83</v>
      </c>
      <c r="B63" s="2">
        <v>2477.3916265651001</v>
      </c>
      <c r="C63" s="2">
        <v>365.01687041586092</v>
      </c>
      <c r="D63" s="2">
        <v>11</v>
      </c>
      <c r="E63" s="2">
        <v>0</v>
      </c>
      <c r="F63" s="2">
        <f t="shared" si="11"/>
        <v>11</v>
      </c>
      <c r="G63" s="2">
        <f t="shared" si="12"/>
        <v>354.01687041586092</v>
      </c>
      <c r="H63" s="10">
        <f>B63/$B$9</f>
        <v>4.9225601742296917E-3</v>
      </c>
    </row>
    <row r="64" spans="1:8" x14ac:dyDescent="0.2">
      <c r="A64" s="14" t="s">
        <v>84</v>
      </c>
      <c r="B64" s="2">
        <v>2820.0323519433045</v>
      </c>
      <c r="C64" s="2">
        <v>342.35248169421175</v>
      </c>
      <c r="D64" s="2">
        <v>16</v>
      </c>
      <c r="E64" s="2">
        <v>2</v>
      </c>
      <c r="F64" s="2">
        <f t="shared" si="11"/>
        <v>14</v>
      </c>
      <c r="G64" s="2">
        <f t="shared" si="12"/>
        <v>328.35248169421175</v>
      </c>
      <c r="H64" s="10">
        <f>B64/$B$10</f>
        <v>5.5476628317608018E-3</v>
      </c>
    </row>
    <row r="65" spans="1:8" x14ac:dyDescent="0.2">
      <c r="A65" s="14" t="s">
        <v>75</v>
      </c>
      <c r="B65" s="2">
        <v>3161.1067775157721</v>
      </c>
      <c r="C65" s="2">
        <v>341.35896596213843</v>
      </c>
      <c r="D65" s="2">
        <v>15</v>
      </c>
      <c r="E65" s="2">
        <v>3</v>
      </c>
      <c r="F65" s="2">
        <f t="shared" si="11"/>
        <v>12</v>
      </c>
      <c r="G65" s="2">
        <f t="shared" si="12"/>
        <v>329.35896596213843</v>
      </c>
      <c r="H65" s="10">
        <f>B65/$B$11</f>
        <v>6.1526585896188287E-3</v>
      </c>
    </row>
    <row r="66" spans="1:8" x14ac:dyDescent="0.2">
      <c r="A66" s="14" t="s">
        <v>76</v>
      </c>
      <c r="B66" s="2">
        <v>3518.0978869597111</v>
      </c>
      <c r="C66" s="2">
        <v>356.93602713800692</v>
      </c>
      <c r="D66" s="2">
        <v>24</v>
      </c>
      <c r="E66" s="2">
        <v>2</v>
      </c>
      <c r="F66" s="2">
        <f t="shared" si="11"/>
        <v>22</v>
      </c>
      <c r="G66" s="2">
        <f t="shared" si="12"/>
        <v>334.93602713800692</v>
      </c>
      <c r="H66" s="10">
        <f>B66/$B$12</f>
        <v>6.7385022227239256E-3</v>
      </c>
    </row>
    <row r="67" spans="1:8" x14ac:dyDescent="0.2">
      <c r="A67" s="14" t="s">
        <v>77</v>
      </c>
      <c r="B67" s="2">
        <v>3862.4004792383812</v>
      </c>
      <c r="C67" s="2">
        <v>344.55724275913053</v>
      </c>
      <c r="D67" s="2">
        <v>21</v>
      </c>
      <c r="E67" s="2">
        <v>2</v>
      </c>
      <c r="F67" s="2">
        <f t="shared" si="11"/>
        <v>19</v>
      </c>
      <c r="G67" s="2">
        <f t="shared" si="12"/>
        <v>325.55724275913053</v>
      </c>
      <c r="H67" s="10">
        <f>B67/$B$13</f>
        <v>7.3060889980013088E-3</v>
      </c>
    </row>
    <row r="68" spans="1:8" x14ac:dyDescent="0.2">
      <c r="A68" s="14" t="s">
        <v>78</v>
      </c>
      <c r="B68" s="2">
        <v>4214.6945317288873</v>
      </c>
      <c r="C68" s="2">
        <v>352.1538287073422</v>
      </c>
      <c r="D68" s="2">
        <v>17</v>
      </c>
      <c r="E68" s="2">
        <v>2</v>
      </c>
      <c r="F68" s="2">
        <f t="shared" si="11"/>
        <v>15</v>
      </c>
      <c r="G68" s="2">
        <f t="shared" si="12"/>
        <v>337.1538287073422</v>
      </c>
      <c r="H68" s="10">
        <f>B68/$B$14</f>
        <v>7.8562592394233622E-3</v>
      </c>
    </row>
    <row r="69" spans="1:8" x14ac:dyDescent="0.2">
      <c r="A69" s="14" t="s">
        <v>79</v>
      </c>
      <c r="B69" s="2">
        <v>4561.9131490328518</v>
      </c>
      <c r="C69" s="2">
        <v>346.65252597065592</v>
      </c>
      <c r="D69" s="2">
        <v>28</v>
      </c>
      <c r="E69" s="2">
        <v>4</v>
      </c>
      <c r="F69" s="2">
        <f t="shared" si="11"/>
        <v>24</v>
      </c>
      <c r="G69" s="2">
        <f t="shared" si="12"/>
        <v>322.65252597065592</v>
      </c>
      <c r="H69" s="10">
        <f>B69/$B$15</f>
        <v>8.3898024791636723E-3</v>
      </c>
    </row>
    <row r="70" spans="1:8" x14ac:dyDescent="0.2">
      <c r="A70" s="14" t="s">
        <v>80</v>
      </c>
      <c r="B70" s="2">
        <v>4941.0221934807814</v>
      </c>
      <c r="C70" s="2">
        <v>379.43314079206357</v>
      </c>
      <c r="D70" s="2">
        <v>30</v>
      </c>
      <c r="E70" s="2">
        <v>2</v>
      </c>
      <c r="F70" s="2">
        <f t="shared" si="11"/>
        <v>28</v>
      </c>
      <c r="G70" s="2">
        <f t="shared" si="12"/>
        <v>351.43314079206357</v>
      </c>
      <c r="H70" s="10">
        <f>B70/$B$16</f>
        <v>8.9074612379905441E-3</v>
      </c>
    </row>
    <row r="71" spans="1:8" x14ac:dyDescent="0.2">
      <c r="A71" s="15" t="s">
        <v>74</v>
      </c>
      <c r="B71" s="7">
        <v>5236</v>
      </c>
      <c r="C71" s="7">
        <f>B71-B70</f>
        <v>294.97780651921857</v>
      </c>
      <c r="D71" s="7">
        <v>16</v>
      </c>
      <c r="E71" s="7">
        <v>3</v>
      </c>
      <c r="F71" s="7">
        <f t="shared" si="11"/>
        <v>13</v>
      </c>
      <c r="G71" s="7">
        <f t="shared" si="12"/>
        <v>281.97780651921857</v>
      </c>
      <c r="H71" s="16">
        <f>B71/$B$17</f>
        <v>9.2903034242752067E-3</v>
      </c>
    </row>
    <row r="72" spans="1:8" x14ac:dyDescent="0.2">
      <c r="A72" s="12" t="s">
        <v>85</v>
      </c>
      <c r="H72" s="10"/>
    </row>
    <row r="73" spans="1:8" x14ac:dyDescent="0.2">
      <c r="A73" s="9" t="s">
        <v>90</v>
      </c>
      <c r="B73" s="2">
        <v>5396</v>
      </c>
      <c r="H73" s="10">
        <f>B73/$B$6</f>
        <v>1.1226978037068168E-2</v>
      </c>
    </row>
    <row r="74" spans="1:8" x14ac:dyDescent="0.2">
      <c r="A74" s="14" t="s">
        <v>81</v>
      </c>
      <c r="B74" s="2">
        <v>5410.6799820105234</v>
      </c>
      <c r="C74" s="2">
        <f>B74-B73</f>
        <v>14.679982010523418</v>
      </c>
      <c r="D74" s="2">
        <v>15</v>
      </c>
      <c r="E74" s="2">
        <v>1</v>
      </c>
      <c r="F74" s="2">
        <f>D74-E74</f>
        <v>14</v>
      </c>
      <c r="G74" s="2">
        <f>C74-F74</f>
        <v>0.67998201052341756</v>
      </c>
      <c r="H74" s="10">
        <f>B74/$B$7</f>
        <v>1.122689797258683E-2</v>
      </c>
    </row>
    <row r="75" spans="1:8" x14ac:dyDescent="0.2">
      <c r="A75" s="14" t="s">
        <v>82</v>
      </c>
      <c r="B75" s="2">
        <v>5545.5398023602456</v>
      </c>
      <c r="C75" s="2">
        <v>135.69059982743147</v>
      </c>
      <c r="D75" s="2">
        <v>48</v>
      </c>
      <c r="E75" s="2">
        <v>2</v>
      </c>
      <c r="F75" s="2">
        <f t="shared" ref="F75:F84" si="13">D75-E75</f>
        <v>46</v>
      </c>
      <c r="G75" s="2">
        <f t="shared" ref="G75:G84" si="14">C75-F75</f>
        <v>89.69059982743147</v>
      </c>
      <c r="H75" s="10">
        <f>B75/$B$8</f>
        <v>1.1226584479386688E-2</v>
      </c>
    </row>
    <row r="76" spans="1:8" x14ac:dyDescent="0.2">
      <c r="A76" s="14" t="s">
        <v>83</v>
      </c>
      <c r="B76" s="2">
        <v>5649.8843215704946</v>
      </c>
      <c r="C76" s="2">
        <v>104.25469835140666</v>
      </c>
      <c r="D76" s="2">
        <v>42</v>
      </c>
      <c r="E76" s="2">
        <v>2</v>
      </c>
      <c r="F76" s="2">
        <f t="shared" si="13"/>
        <v>40</v>
      </c>
      <c r="G76" s="2">
        <f t="shared" si="14"/>
        <v>64.25469835140666</v>
      </c>
      <c r="H76" s="10">
        <f>B76/$B$9</f>
        <v>1.1226281405063441E-2</v>
      </c>
    </row>
    <row r="77" spans="1:8" x14ac:dyDescent="0.2">
      <c r="A77" s="14" t="s">
        <v>84</v>
      </c>
      <c r="B77" s="2">
        <v>5706.4841494036991</v>
      </c>
      <c r="C77" s="2">
        <v>55.98239056458533</v>
      </c>
      <c r="D77" s="2">
        <v>40</v>
      </c>
      <c r="E77" s="2">
        <v>0</v>
      </c>
      <c r="F77" s="2">
        <f t="shared" si="13"/>
        <v>40</v>
      </c>
      <c r="G77" s="2">
        <f t="shared" si="14"/>
        <v>15.98239056458533</v>
      </c>
      <c r="H77" s="10">
        <f>B77/$B$10</f>
        <v>1.1225988238703553E-2</v>
      </c>
    </row>
    <row r="78" spans="1:8" x14ac:dyDescent="0.2">
      <c r="A78" s="14" t="s">
        <v>75</v>
      </c>
      <c r="B78" s="2">
        <v>5767.5312334673163</v>
      </c>
      <c r="C78" s="2">
        <v>61.597151528847462</v>
      </c>
      <c r="D78" s="2">
        <v>43</v>
      </c>
      <c r="E78" s="2">
        <v>2</v>
      </c>
      <c r="F78" s="2">
        <f t="shared" si="13"/>
        <v>41</v>
      </c>
      <c r="G78" s="2">
        <f t="shared" si="14"/>
        <v>20.597151528847462</v>
      </c>
      <c r="H78" s="10">
        <f>B78/$B$11</f>
        <v>1.1225704502261315E-2</v>
      </c>
    </row>
    <row r="79" spans="1:8" x14ac:dyDescent="0.2">
      <c r="A79" s="14" t="s">
        <v>76</v>
      </c>
      <c r="B79" s="2">
        <v>5860.6733916814665</v>
      </c>
      <c r="C79" s="2">
        <v>93.029898146831329</v>
      </c>
      <c r="D79" s="2">
        <v>50</v>
      </c>
      <c r="E79" s="2">
        <v>5</v>
      </c>
      <c r="F79" s="2">
        <f t="shared" si="13"/>
        <v>45</v>
      </c>
      <c r="G79" s="2">
        <f t="shared" si="14"/>
        <v>48.029898146831329</v>
      </c>
      <c r="H79" s="10">
        <f>B79/$B$12</f>
        <v>1.1225429747957661E-2</v>
      </c>
    </row>
    <row r="80" spans="1:8" x14ac:dyDescent="0.2">
      <c r="A80" s="14" t="s">
        <v>77</v>
      </c>
      <c r="B80" s="2">
        <v>5934.2388396560073</v>
      </c>
      <c r="C80" s="2">
        <v>73.947100607329048</v>
      </c>
      <c r="D80" s="2">
        <v>68</v>
      </c>
      <c r="E80" s="2">
        <v>3</v>
      </c>
      <c r="F80" s="2">
        <f t="shared" si="13"/>
        <v>65</v>
      </c>
      <c r="G80" s="2">
        <f t="shared" si="14"/>
        <v>8.9471006073290482</v>
      </c>
      <c r="H80" s="10">
        <f>B80/$B$13</f>
        <v>1.1225163555922121E-2</v>
      </c>
    </row>
    <row r="81" spans="1:11" x14ac:dyDescent="0.2">
      <c r="A81" s="14" t="s">
        <v>78</v>
      </c>
      <c r="B81" s="2">
        <v>6021.8924202130602</v>
      </c>
      <c r="C81" s="2">
        <v>87.41784592980548</v>
      </c>
      <c r="D81" s="2">
        <v>60</v>
      </c>
      <c r="E81" s="2">
        <v>4</v>
      </c>
      <c r="F81" s="2">
        <f t="shared" si="13"/>
        <v>56</v>
      </c>
      <c r="G81" s="2">
        <f t="shared" si="14"/>
        <v>31.41784592980548</v>
      </c>
      <c r="H81" s="10">
        <f>B81/$B$14</f>
        <v>1.1224905532051872E-2</v>
      </c>
    </row>
    <row r="82" spans="1:11" x14ac:dyDescent="0.2">
      <c r="A82" s="14" t="s">
        <v>79</v>
      </c>
      <c r="B82" s="2">
        <v>6103.3501993962591</v>
      </c>
      <c r="C82" s="2">
        <v>80.683271961656828</v>
      </c>
      <c r="D82" s="2">
        <v>57</v>
      </c>
      <c r="E82" s="2">
        <v>5</v>
      </c>
      <c r="F82" s="2">
        <f t="shared" si="13"/>
        <v>52</v>
      </c>
      <c r="G82" s="2">
        <f t="shared" si="14"/>
        <v>28.683271961656828</v>
      </c>
      <c r="H82" s="10">
        <f>B82/$B$15</f>
        <v>1.1224655306064897E-2</v>
      </c>
    </row>
    <row r="83" spans="1:11" x14ac:dyDescent="0.2">
      <c r="A83" s="14" t="s">
        <v>80</v>
      </c>
      <c r="B83" s="2">
        <v>6226.248976714759</v>
      </c>
      <c r="C83" s="2">
        <v>123.33654033209405</v>
      </c>
      <c r="D83" s="2">
        <v>61</v>
      </c>
      <c r="E83" s="2">
        <v>2</v>
      </c>
      <c r="F83" s="2">
        <f t="shared" si="13"/>
        <v>59</v>
      </c>
      <c r="G83" s="2">
        <f t="shared" si="14"/>
        <v>64.336540332094046</v>
      </c>
      <c r="H83" s="10">
        <f>B83/$B$16</f>
        <v>1.1224412529727027E-2</v>
      </c>
    </row>
    <row r="84" spans="1:11" x14ac:dyDescent="0.2">
      <c r="A84" s="15" t="s">
        <v>74</v>
      </c>
      <c r="B84" s="7">
        <v>6331</v>
      </c>
      <c r="C84" s="7">
        <f>B84-B83</f>
        <v>104.75102328524099</v>
      </c>
      <c r="D84" s="7">
        <v>45</v>
      </c>
      <c r="E84" s="7">
        <v>0</v>
      </c>
      <c r="F84" s="7">
        <f t="shared" si="13"/>
        <v>45</v>
      </c>
      <c r="G84" s="7">
        <f t="shared" si="14"/>
        <v>59.75102328524099</v>
      </c>
      <c r="H84" s="16">
        <f>B84/$B$17</f>
        <v>1.1233176275608544E-2</v>
      </c>
    </row>
    <row r="85" spans="1:11" x14ac:dyDescent="0.2">
      <c r="A85" s="12" t="s">
        <v>94</v>
      </c>
      <c r="H85" s="10"/>
    </row>
    <row r="86" spans="1:11" x14ac:dyDescent="0.2">
      <c r="A86" s="13" t="s">
        <v>73</v>
      </c>
      <c r="B86" s="2">
        <v>283286</v>
      </c>
      <c r="H86" s="10">
        <f>B86/$B$6</f>
        <v>0.58940802450127749</v>
      </c>
      <c r="K86" s="38"/>
    </row>
    <row r="87" spans="1:11" x14ac:dyDescent="0.2">
      <c r="A87" s="14" t="s">
        <v>81</v>
      </c>
      <c r="B87" s="2">
        <v>282550.49439297465</v>
      </c>
      <c r="C87" s="2">
        <f>B87-B86</f>
        <v>-735.50560702534858</v>
      </c>
      <c r="D87" s="2">
        <v>1207</v>
      </c>
      <c r="E87" s="2">
        <v>690</v>
      </c>
      <c r="F87" s="2">
        <f>D87-E87</f>
        <v>517</v>
      </c>
      <c r="G87" s="2">
        <f>C87-F87</f>
        <v>-1252.5056070253486</v>
      </c>
      <c r="H87" s="10">
        <f>B87/$B$7</f>
        <v>0.5862785422905693</v>
      </c>
    </row>
    <row r="88" spans="1:11" x14ac:dyDescent="0.2">
      <c r="A88" s="14" t="s">
        <v>82</v>
      </c>
      <c r="B88" s="2">
        <v>283548.27217398543</v>
      </c>
      <c r="C88" s="2">
        <v>1040.733520084701</v>
      </c>
      <c r="D88" s="2">
        <v>4475</v>
      </c>
      <c r="E88" s="2">
        <v>2928</v>
      </c>
      <c r="F88" s="2">
        <f t="shared" ref="F88:F97" si="15">D88-E88</f>
        <v>1547</v>
      </c>
      <c r="G88" s="2">
        <f t="shared" ref="G88:G97" si="16">C88-F88</f>
        <v>-506.26647991529899</v>
      </c>
      <c r="H88" s="10">
        <f>B88/$B$8</f>
        <v>0.57402502641682185</v>
      </c>
    </row>
    <row r="89" spans="1:11" x14ac:dyDescent="0.2">
      <c r="A89" s="14" t="s">
        <v>83</v>
      </c>
      <c r="B89" s="2">
        <v>282929.38777107344</v>
      </c>
      <c r="C89" s="2">
        <v>-623.79645249422174</v>
      </c>
      <c r="D89" s="2">
        <v>4468</v>
      </c>
      <c r="E89" s="2">
        <v>2956</v>
      </c>
      <c r="F89" s="2">
        <f t="shared" si="15"/>
        <v>1512</v>
      </c>
      <c r="G89" s="2">
        <f t="shared" si="16"/>
        <v>-2135.7964524942217</v>
      </c>
      <c r="H89" s="10">
        <f>B89/$B$9</f>
        <v>0.56217875342224477</v>
      </c>
    </row>
    <row r="90" spans="1:11" x14ac:dyDescent="0.2">
      <c r="A90" s="14" t="s">
        <v>84</v>
      </c>
      <c r="B90" s="2">
        <v>279946.27071358985</v>
      </c>
      <c r="C90" s="2">
        <v>-3013.7160369159537</v>
      </c>
      <c r="D90" s="2">
        <v>4015</v>
      </c>
      <c r="E90" s="2">
        <v>2902</v>
      </c>
      <c r="F90" s="2">
        <f t="shared" si="15"/>
        <v>1113</v>
      </c>
      <c r="G90" s="2">
        <f t="shared" si="16"/>
        <v>-4126.7160369159537</v>
      </c>
      <c r="H90" s="10">
        <f>B90/$B$10</f>
        <v>0.55071975321758759</v>
      </c>
    </row>
    <row r="91" spans="1:11" x14ac:dyDescent="0.2">
      <c r="A91" s="14" t="s">
        <v>75</v>
      </c>
      <c r="B91" s="2">
        <v>277250.22289146407</v>
      </c>
      <c r="C91" s="2">
        <v>-2669.2954528869595</v>
      </c>
      <c r="D91" s="2">
        <v>3901</v>
      </c>
      <c r="E91" s="2">
        <v>2855</v>
      </c>
      <c r="F91" s="2">
        <f t="shared" si="15"/>
        <v>1046</v>
      </c>
      <c r="G91" s="2">
        <f t="shared" si="16"/>
        <v>-3715.2954528869595</v>
      </c>
      <c r="H91" s="10">
        <f>B91/$B$11</f>
        <v>0.53962934041964361</v>
      </c>
    </row>
    <row r="92" spans="1:11" x14ac:dyDescent="0.2">
      <c r="A92" s="14" t="s">
        <v>76</v>
      </c>
      <c r="B92" s="2">
        <v>276127.657828836</v>
      </c>
      <c r="C92" s="2">
        <v>-1128.0794886373915</v>
      </c>
      <c r="D92" s="2">
        <v>3667</v>
      </c>
      <c r="E92" s="2">
        <v>2939</v>
      </c>
      <c r="F92" s="2">
        <f t="shared" si="15"/>
        <v>728</v>
      </c>
      <c r="G92" s="2">
        <f t="shared" si="16"/>
        <v>-1856.0794886373915</v>
      </c>
      <c r="H92" s="10">
        <f>B92/$B$12</f>
        <v>0.52889001267760105</v>
      </c>
    </row>
    <row r="93" spans="1:11" x14ac:dyDescent="0.2">
      <c r="A93" s="14" t="s">
        <v>77</v>
      </c>
      <c r="B93" s="2">
        <v>274099.87720039376</v>
      </c>
      <c r="C93" s="2">
        <v>-2010.2665774489869</v>
      </c>
      <c r="D93" s="2">
        <v>3589</v>
      </c>
      <c r="E93" s="2">
        <v>2936</v>
      </c>
      <c r="F93" s="2">
        <f t="shared" si="15"/>
        <v>653</v>
      </c>
      <c r="G93" s="2">
        <f t="shared" si="16"/>
        <v>-2663.2665774489869</v>
      </c>
      <c r="H93" s="10">
        <f>B93/$B$13</f>
        <v>0.51848535850487332</v>
      </c>
    </row>
    <row r="94" spans="1:11" x14ac:dyDescent="0.2">
      <c r="A94" s="14" t="s">
        <v>78</v>
      </c>
      <c r="B94" s="2">
        <v>272744.38423463819</v>
      </c>
      <c r="C94" s="2">
        <v>-1366.6232075219741</v>
      </c>
      <c r="D94" s="2">
        <v>3306</v>
      </c>
      <c r="E94" s="2">
        <v>2937</v>
      </c>
      <c r="F94" s="2">
        <f t="shared" si="15"/>
        <v>369</v>
      </c>
      <c r="G94" s="2">
        <f t="shared" si="16"/>
        <v>-1735.6232075219741</v>
      </c>
      <c r="H94" s="10">
        <f>B94/$B$14</f>
        <v>0.5083999735955349</v>
      </c>
    </row>
    <row r="95" spans="1:11" x14ac:dyDescent="0.2">
      <c r="A95" s="14" t="s">
        <v>79</v>
      </c>
      <c r="B95" s="2">
        <v>271121.79734887206</v>
      </c>
      <c r="C95" s="2">
        <v>-1657.226357445179</v>
      </c>
      <c r="D95" s="2">
        <v>3301</v>
      </c>
      <c r="E95" s="2">
        <v>3006</v>
      </c>
      <c r="F95" s="2">
        <f t="shared" si="15"/>
        <v>295</v>
      </c>
      <c r="G95" s="2">
        <f t="shared" si="16"/>
        <v>-1952.226357445179</v>
      </c>
      <c r="H95" s="10">
        <f>B95/$B$15</f>
        <v>0.49861938472790002</v>
      </c>
    </row>
    <row r="96" spans="1:11" x14ac:dyDescent="0.2">
      <c r="A96" s="14" t="s">
        <v>80</v>
      </c>
      <c r="B96" s="2">
        <v>271323.33494362858</v>
      </c>
      <c r="C96" s="2">
        <v>221.04068718646886</v>
      </c>
      <c r="D96" s="2">
        <v>3395</v>
      </c>
      <c r="E96" s="2">
        <v>3127</v>
      </c>
      <c r="F96" s="2">
        <f t="shared" si="15"/>
        <v>268</v>
      </c>
      <c r="G96" s="2">
        <f t="shared" si="16"/>
        <v>-46.959312813531142</v>
      </c>
      <c r="H96" s="10">
        <f>B96/$B$16</f>
        <v>0.48912998046465811</v>
      </c>
    </row>
    <row r="97" spans="1:11" x14ac:dyDescent="0.2">
      <c r="A97" s="15" t="s">
        <v>74</v>
      </c>
      <c r="B97" s="7">
        <v>271758</v>
      </c>
      <c r="C97" s="7">
        <f>B97-B96</f>
        <v>434.66505637142109</v>
      </c>
      <c r="D97" s="7">
        <v>2444</v>
      </c>
      <c r="E97" s="7">
        <v>2372</v>
      </c>
      <c r="F97" s="7">
        <f t="shared" si="15"/>
        <v>72</v>
      </c>
      <c r="G97" s="7">
        <f t="shared" si="16"/>
        <v>362.66505637142109</v>
      </c>
      <c r="H97" s="16">
        <f>B97/$B$17</f>
        <v>0.48218378112570315</v>
      </c>
      <c r="J97" s="38"/>
      <c r="K97" s="38"/>
    </row>
    <row r="98" spans="1:11" x14ac:dyDescent="0.2">
      <c r="A98" s="12" t="s">
        <v>95</v>
      </c>
      <c r="H98" s="10"/>
      <c r="J98" s="38"/>
    </row>
    <row r="99" spans="1:11" x14ac:dyDescent="0.2">
      <c r="A99" s="17" t="s">
        <v>96</v>
      </c>
      <c r="B99" s="2">
        <v>24907</v>
      </c>
      <c r="H99" s="10">
        <f>B99/$B$6</f>
        <v>5.1821783167023142E-2</v>
      </c>
    </row>
    <row r="100" spans="1:11" x14ac:dyDescent="0.2">
      <c r="A100" s="14" t="s">
        <v>81</v>
      </c>
      <c r="B100" s="2">
        <v>25219.544248656155</v>
      </c>
      <c r="C100" s="2">
        <f>B100-B99</f>
        <v>312.5442486561551</v>
      </c>
      <c r="D100" s="2">
        <v>157</v>
      </c>
      <c r="E100" s="2">
        <v>67</v>
      </c>
      <c r="F100" s="2">
        <f>D100-E100</f>
        <v>90</v>
      </c>
      <c r="G100" s="2">
        <f>C100-F100</f>
        <v>222.5442486561551</v>
      </c>
      <c r="H100" s="10">
        <f>B100/$B$7</f>
        <v>5.2329328501441383E-2</v>
      </c>
    </row>
    <row r="101" spans="1:11" x14ac:dyDescent="0.2">
      <c r="A101" s="14" t="s">
        <v>82</v>
      </c>
      <c r="B101" s="2">
        <v>26830.512579238461</v>
      </c>
      <c r="C101" s="2">
        <v>1614.9102563334163</v>
      </c>
      <c r="D101" s="2">
        <v>620</v>
      </c>
      <c r="E101" s="2">
        <v>256</v>
      </c>
      <c r="F101" s="2">
        <f t="shared" ref="F101:F110" si="17">D101-E101</f>
        <v>364</v>
      </c>
      <c r="G101" s="2">
        <f t="shared" ref="G101:G110" si="18">C101-F101</f>
        <v>1250.9102563334163</v>
      </c>
      <c r="H101" s="10">
        <f>B101/$B$8</f>
        <v>5.4316626844489915E-2</v>
      </c>
    </row>
    <row r="102" spans="1:11" x14ac:dyDescent="0.2">
      <c r="A102" s="14" t="s">
        <v>83</v>
      </c>
      <c r="B102" s="2">
        <v>28303.005458129377</v>
      </c>
      <c r="C102" s="2">
        <v>1472.1102196511019</v>
      </c>
      <c r="D102" s="2">
        <v>673</v>
      </c>
      <c r="E102" s="2">
        <v>257</v>
      </c>
      <c r="F102" s="2">
        <f t="shared" si="17"/>
        <v>416</v>
      </c>
      <c r="G102" s="2">
        <f t="shared" si="18"/>
        <v>1056.1102196511019</v>
      </c>
      <c r="H102" s="10">
        <f>B102/$B$9</f>
        <v>5.6237877768386881E-2</v>
      </c>
    </row>
    <row r="103" spans="1:11" x14ac:dyDescent="0.2">
      <c r="A103" s="14" t="s">
        <v>84</v>
      </c>
      <c r="B103" s="2">
        <v>29531.986183417492</v>
      </c>
      <c r="C103" s="2">
        <v>1225.8356056267003</v>
      </c>
      <c r="D103" s="2">
        <v>608</v>
      </c>
      <c r="E103" s="2">
        <v>250</v>
      </c>
      <c r="F103" s="2">
        <f t="shared" si="17"/>
        <v>358</v>
      </c>
      <c r="G103" s="2">
        <f t="shared" si="18"/>
        <v>867.83560562670027</v>
      </c>
      <c r="H103" s="10">
        <f>B103/$B$10</f>
        <v>5.8096320059917016E-2</v>
      </c>
    </row>
    <row r="104" spans="1:11" x14ac:dyDescent="0.2">
      <c r="A104" s="14" t="s">
        <v>75</v>
      </c>
      <c r="B104" s="2">
        <v>30772.785061506707</v>
      </c>
      <c r="C104" s="2">
        <v>1243.6833697180336</v>
      </c>
      <c r="D104" s="2">
        <v>665</v>
      </c>
      <c r="E104" s="2">
        <v>242</v>
      </c>
      <c r="F104" s="2">
        <f t="shared" si="17"/>
        <v>423</v>
      </c>
      <c r="G104" s="2">
        <f t="shared" si="18"/>
        <v>820.68336971803365</v>
      </c>
      <c r="H104" s="10">
        <f>B104/$B$11</f>
        <v>5.9894984149812869E-2</v>
      </c>
    </row>
    <row r="105" spans="1:11" x14ac:dyDescent="0.2">
      <c r="A105" s="14" t="s">
        <v>76</v>
      </c>
      <c r="B105" s="2">
        <v>32179.847557507586</v>
      </c>
      <c r="C105" s="2">
        <v>1406.482705128361</v>
      </c>
      <c r="D105" s="2">
        <v>639</v>
      </c>
      <c r="E105" s="2">
        <v>263</v>
      </c>
      <c r="F105" s="2">
        <f t="shared" si="17"/>
        <v>376</v>
      </c>
      <c r="G105" s="2">
        <f t="shared" si="18"/>
        <v>1030.482705128361</v>
      </c>
      <c r="H105" s="10">
        <f>B105/$B$12</f>
        <v>6.163670860237927E-2</v>
      </c>
    </row>
    <row r="106" spans="1:11" x14ac:dyDescent="0.2">
      <c r="A106" s="14" t="s">
        <v>77</v>
      </c>
      <c r="B106" s="2">
        <v>33476.631195095142</v>
      </c>
      <c r="C106" s="2">
        <v>1298.9552207707929</v>
      </c>
      <c r="D106" s="2">
        <v>638</v>
      </c>
      <c r="E106" s="2">
        <v>263</v>
      </c>
      <c r="F106" s="2">
        <f t="shared" si="17"/>
        <v>375</v>
      </c>
      <c r="G106" s="2">
        <f t="shared" si="18"/>
        <v>923.95522077079295</v>
      </c>
      <c r="H106" s="10">
        <f>B106/$B$13</f>
        <v>6.3324155063501059E-2</v>
      </c>
    </row>
    <row r="107" spans="1:11" x14ac:dyDescent="0.2">
      <c r="A107" s="14" t="s">
        <v>78</v>
      </c>
      <c r="B107" s="2">
        <v>34849.385377466788</v>
      </c>
      <c r="C107" s="2">
        <v>1371.4636311177674</v>
      </c>
      <c r="D107" s="2">
        <v>654</v>
      </c>
      <c r="E107" s="2">
        <v>290</v>
      </c>
      <c r="F107" s="2">
        <f t="shared" si="17"/>
        <v>364</v>
      </c>
      <c r="G107" s="2">
        <f t="shared" si="18"/>
        <v>1007.4636311177674</v>
      </c>
      <c r="H107" s="10">
        <f>B107/$B$14</f>
        <v>6.4959821832601627E-2</v>
      </c>
    </row>
    <row r="108" spans="1:11" x14ac:dyDescent="0.2">
      <c r="A108" s="14" t="s">
        <v>79</v>
      </c>
      <c r="B108" s="2">
        <v>36184.085330700589</v>
      </c>
      <c r="C108" s="2">
        <v>1330.1463449806324</v>
      </c>
      <c r="D108" s="2">
        <v>622</v>
      </c>
      <c r="E108" s="2">
        <v>284</v>
      </c>
      <c r="F108" s="2">
        <f t="shared" si="17"/>
        <v>338</v>
      </c>
      <c r="G108" s="2">
        <f t="shared" si="18"/>
        <v>992.14634498063242</v>
      </c>
      <c r="H108" s="10">
        <f>B108/$B$15</f>
        <v>6.6546056204104101E-2</v>
      </c>
    </row>
    <row r="109" spans="1:11" x14ac:dyDescent="0.2">
      <c r="A109" s="14" t="s">
        <v>80</v>
      </c>
      <c r="B109" s="2">
        <v>37767.194457853278</v>
      </c>
      <c r="C109" s="2">
        <v>1585.6951892876314</v>
      </c>
      <c r="D109" s="2">
        <v>644</v>
      </c>
      <c r="E109" s="2">
        <v>295</v>
      </c>
      <c r="F109" s="2">
        <f t="shared" si="17"/>
        <v>349</v>
      </c>
      <c r="G109" s="2">
        <f t="shared" si="18"/>
        <v>1236.6951892876314</v>
      </c>
      <c r="H109" s="10">
        <f>B109/$B$16</f>
        <v>6.8085065706614475E-2</v>
      </c>
    </row>
    <row r="110" spans="1:11" x14ac:dyDescent="0.2">
      <c r="A110" s="15" t="s">
        <v>74</v>
      </c>
      <c r="B110" s="7">
        <v>39006.384345395272</v>
      </c>
      <c r="C110" s="7">
        <f>B110-B109</f>
        <v>1239.1898875419938</v>
      </c>
      <c r="D110" s="7">
        <v>528</v>
      </c>
      <c r="E110" s="7">
        <v>191</v>
      </c>
      <c r="F110" s="7">
        <f t="shared" si="17"/>
        <v>337</v>
      </c>
      <c r="G110" s="7">
        <f t="shared" si="18"/>
        <v>902.18988754199381</v>
      </c>
      <c r="H110" s="16">
        <f>B110/$B$17</f>
        <v>6.9209538971088724E-2</v>
      </c>
      <c r="I110" s="38"/>
      <c r="K110" s="38"/>
    </row>
    <row r="111" spans="1:11" x14ac:dyDescent="0.2">
      <c r="A111" s="23"/>
      <c r="B111" s="24"/>
      <c r="C111" s="24"/>
      <c r="D111" s="24"/>
      <c r="E111" s="24"/>
      <c r="F111" s="24"/>
      <c r="G111" s="24"/>
      <c r="H111" s="22"/>
    </row>
    <row r="112" spans="1:11" x14ac:dyDescent="0.2">
      <c r="A112" s="1"/>
    </row>
    <row r="113" spans="1:11" x14ac:dyDescent="0.2">
      <c r="A113" s="12" t="s">
        <v>98</v>
      </c>
      <c r="H113" s="10"/>
    </row>
    <row r="114" spans="1:11" x14ac:dyDescent="0.2">
      <c r="A114" s="9" t="s">
        <v>97</v>
      </c>
      <c r="B114" s="2">
        <v>3812</v>
      </c>
      <c r="H114" s="10">
        <f>B114/$B$6</f>
        <v>7.9312898957197668E-3</v>
      </c>
    </row>
    <row r="115" spans="1:11" x14ac:dyDescent="0.2">
      <c r="A115" s="14" t="s">
        <v>81</v>
      </c>
      <c r="B115" s="2">
        <v>3923.6948206165353</v>
      </c>
      <c r="C115" s="2">
        <f>B115-B114</f>
        <v>111.69482061653525</v>
      </c>
      <c r="D115" s="2">
        <v>15</v>
      </c>
      <c r="E115" s="2">
        <v>5</v>
      </c>
      <c r="F115" s="2">
        <f>D115-E115</f>
        <v>10</v>
      </c>
      <c r="G115" s="2">
        <f>C115-F115</f>
        <v>101.69482061653525</v>
      </c>
      <c r="H115" s="10">
        <f>B115/$B$7</f>
        <v>8.1414760387031049E-3</v>
      </c>
    </row>
    <row r="116" spans="1:11" x14ac:dyDescent="0.2">
      <c r="A116" s="14" t="s">
        <v>82</v>
      </c>
      <c r="B116" s="2">
        <v>4428.1303635417198</v>
      </c>
      <c r="C116" s="2">
        <v>505.06681665302085</v>
      </c>
      <c r="D116" s="2">
        <v>57</v>
      </c>
      <c r="E116" s="2">
        <v>9</v>
      </c>
      <c r="F116" s="2">
        <f t="shared" ref="F116:F125" si="19">D116-E116</f>
        <v>48</v>
      </c>
      <c r="G116" s="2">
        <f t="shared" ref="G116:G125" si="20">C116-F116</f>
        <v>457.06681665302085</v>
      </c>
      <c r="H116" s="10">
        <f>B116/$B$8</f>
        <v>8.9644617807774236E-3</v>
      </c>
    </row>
    <row r="117" spans="1:11" x14ac:dyDescent="0.2">
      <c r="A117" s="14" t="s">
        <v>83</v>
      </c>
      <c r="B117" s="2">
        <v>4911.9926806987569</v>
      </c>
      <c r="C117" s="2">
        <v>483.81208358062031</v>
      </c>
      <c r="D117" s="2">
        <v>56</v>
      </c>
      <c r="E117" s="2">
        <v>8</v>
      </c>
      <c r="F117" s="2">
        <f t="shared" si="19"/>
        <v>48</v>
      </c>
      <c r="G117" s="2">
        <f t="shared" si="20"/>
        <v>435.81208358062031</v>
      </c>
      <c r="H117" s="10">
        <f>B117/$B$9</f>
        <v>9.7600957744579109E-3</v>
      </c>
    </row>
    <row r="118" spans="1:11" x14ac:dyDescent="0.2">
      <c r="A118" s="14" t="s">
        <v>84</v>
      </c>
      <c r="B118" s="2">
        <v>5352.5511398776589</v>
      </c>
      <c r="C118" s="2">
        <v>440.00010445327825</v>
      </c>
      <c r="D118" s="2">
        <v>66</v>
      </c>
      <c r="E118" s="2">
        <v>12</v>
      </c>
      <c r="F118" s="2">
        <f t="shared" si="19"/>
        <v>54</v>
      </c>
      <c r="G118" s="2">
        <f t="shared" si="20"/>
        <v>386.00010445327825</v>
      </c>
      <c r="H118" s="10">
        <f>B118/$B$10</f>
        <v>1.0529719275502548E-2</v>
      </c>
    </row>
    <row r="119" spans="1:11" x14ac:dyDescent="0.2">
      <c r="A119" s="14" t="s">
        <v>75</v>
      </c>
      <c r="B119" s="2">
        <v>5792.6461651108903</v>
      </c>
      <c r="C119" s="2">
        <v>440.62662370529233</v>
      </c>
      <c r="D119" s="2">
        <v>75</v>
      </c>
      <c r="E119" s="2">
        <v>16</v>
      </c>
      <c r="F119" s="2">
        <f t="shared" si="19"/>
        <v>59</v>
      </c>
      <c r="G119" s="2">
        <f t="shared" si="20"/>
        <v>381.62662370529233</v>
      </c>
      <c r="H119" s="10">
        <f>B119/$B$11</f>
        <v>1.1274587254657917E-2</v>
      </c>
    </row>
    <row r="120" spans="1:11" x14ac:dyDescent="0.2">
      <c r="A120" s="14" t="s">
        <v>76</v>
      </c>
      <c r="B120" s="2">
        <v>6262.9145010708162</v>
      </c>
      <c r="C120" s="2">
        <v>470.1635242550683</v>
      </c>
      <c r="D120" s="2">
        <v>71</v>
      </c>
      <c r="E120" s="2">
        <v>7</v>
      </c>
      <c r="F120" s="2">
        <f t="shared" si="19"/>
        <v>64</v>
      </c>
      <c r="G120" s="2">
        <f t="shared" si="20"/>
        <v>406.1635242550683</v>
      </c>
      <c r="H120" s="10">
        <f>B120/$B$12</f>
        <v>1.1995875226390168E-2</v>
      </c>
    </row>
    <row r="121" spans="1:11" x14ac:dyDescent="0.2">
      <c r="A121" s="14" t="s">
        <v>77</v>
      </c>
      <c r="B121" s="2">
        <v>6711.1089308588453</v>
      </c>
      <c r="C121" s="2">
        <v>448.63373600530304</v>
      </c>
      <c r="D121" s="2">
        <v>73</v>
      </c>
      <c r="E121" s="2">
        <v>13</v>
      </c>
      <c r="F121" s="2">
        <f t="shared" si="19"/>
        <v>60</v>
      </c>
      <c r="G121" s="2">
        <f t="shared" si="20"/>
        <v>388.63373600530304</v>
      </c>
      <c r="H121" s="10">
        <f>B121/$B$13</f>
        <v>1.2694685439197297E-2</v>
      </c>
    </row>
    <row r="122" spans="1:11" x14ac:dyDescent="0.2">
      <c r="A122" s="14" t="s">
        <v>78</v>
      </c>
      <c r="B122" s="2">
        <v>7173.785234880499</v>
      </c>
      <c r="C122" s="2">
        <v>462.42597243679575</v>
      </c>
      <c r="D122" s="2">
        <v>76</v>
      </c>
      <c r="E122" s="2">
        <v>12</v>
      </c>
      <c r="F122" s="2">
        <f t="shared" si="19"/>
        <v>64</v>
      </c>
      <c r="G122" s="2">
        <f t="shared" si="20"/>
        <v>398.42597243679575</v>
      </c>
      <c r="H122" s="10">
        <f>B122/$B$14</f>
        <v>1.3372052496067856E-2</v>
      </c>
    </row>
    <row r="123" spans="1:11" x14ac:dyDescent="0.2">
      <c r="A123" s="14" t="s">
        <v>79</v>
      </c>
      <c r="B123" s="2">
        <v>7628.1705832986027</v>
      </c>
      <c r="C123" s="2">
        <v>453.43311647725659</v>
      </c>
      <c r="D123" s="2">
        <v>62</v>
      </c>
      <c r="E123" s="2">
        <v>20</v>
      </c>
      <c r="F123" s="2">
        <f t="shared" si="19"/>
        <v>42</v>
      </c>
      <c r="G123" s="2">
        <f t="shared" si="20"/>
        <v>411.43311647725659</v>
      </c>
      <c r="H123" s="10">
        <f>B123/$B$15</f>
        <v>1.4028948465362626E-2</v>
      </c>
    </row>
    <row r="124" spans="1:11" x14ac:dyDescent="0.2">
      <c r="A124" s="14" t="s">
        <v>80</v>
      </c>
      <c r="B124" s="2">
        <v>8135.4776935104201</v>
      </c>
      <c r="C124" s="2">
        <v>507.85041516754791</v>
      </c>
      <c r="D124" s="2">
        <v>52</v>
      </c>
      <c r="E124" s="2">
        <v>26</v>
      </c>
      <c r="F124" s="2">
        <f t="shared" si="19"/>
        <v>26</v>
      </c>
      <c r="G124" s="2">
        <f t="shared" si="20"/>
        <v>481.85041516754791</v>
      </c>
      <c r="H124" s="10">
        <f>B124/$B$16</f>
        <v>1.4666287535217613E-2</v>
      </c>
    </row>
    <row r="125" spans="1:11" x14ac:dyDescent="0.2">
      <c r="A125" s="15" t="s">
        <v>74</v>
      </c>
      <c r="B125" s="7">
        <v>8527</v>
      </c>
      <c r="C125" s="7">
        <f>B125-B124</f>
        <v>391.52230648957993</v>
      </c>
      <c r="D125" s="7">
        <v>44</v>
      </c>
      <c r="E125" s="7">
        <v>12</v>
      </c>
      <c r="F125" s="7">
        <f t="shared" si="19"/>
        <v>32</v>
      </c>
      <c r="G125" s="7">
        <f t="shared" si="20"/>
        <v>359.52230648957993</v>
      </c>
      <c r="H125" s="16">
        <f>B125/$B$17</f>
        <v>1.5129567856912661E-2</v>
      </c>
      <c r="J125" s="38"/>
      <c r="K125" s="38"/>
    </row>
    <row r="126" spans="1:11" x14ac:dyDescent="0.2">
      <c r="A126" s="12" t="s">
        <v>99</v>
      </c>
      <c r="H126" s="10"/>
    </row>
    <row r="127" spans="1:11" x14ac:dyDescent="0.2">
      <c r="A127" s="9" t="s">
        <v>100</v>
      </c>
      <c r="B127" s="2">
        <v>55953</v>
      </c>
      <c r="H127" s="10">
        <f>B127/$B$6</f>
        <v>0.1164164384929717</v>
      </c>
      <c r="I127" s="38"/>
    </row>
    <row r="128" spans="1:11" x14ac:dyDescent="0.2">
      <c r="A128" s="14" t="s">
        <v>81</v>
      </c>
      <c r="B128" s="2">
        <v>56274.627570296907</v>
      </c>
      <c r="C128" s="2">
        <f>B128-B127</f>
        <v>321.62757029690692</v>
      </c>
      <c r="D128" s="2">
        <v>384</v>
      </c>
      <c r="E128" s="2">
        <v>75</v>
      </c>
      <c r="F128" s="2">
        <f>D128-E128</f>
        <v>309</v>
      </c>
      <c r="G128" s="2">
        <f>C128-F128</f>
        <v>12.627570296906924</v>
      </c>
      <c r="H128" s="10">
        <f>B128/$B$7</f>
        <v>0.11676711693865181</v>
      </c>
    </row>
    <row r="129" spans="1:12" x14ac:dyDescent="0.2">
      <c r="A129" s="14" t="s">
        <v>82</v>
      </c>
      <c r="B129" s="2">
        <v>58357.124664282434</v>
      </c>
      <c r="C129" s="2">
        <v>2091.1859186007787</v>
      </c>
      <c r="D129" s="2">
        <v>1633</v>
      </c>
      <c r="E129" s="2">
        <v>295</v>
      </c>
      <c r="F129" s="2">
        <f t="shared" ref="F129:F138" si="21">D129-E129</f>
        <v>1338</v>
      </c>
      <c r="G129" s="2">
        <f t="shared" ref="G129:G138" si="22">C129-F129</f>
        <v>753.18591860077868</v>
      </c>
      <c r="H129" s="10">
        <f>B129/$B$8</f>
        <v>0.1181402015614111</v>
      </c>
    </row>
    <row r="130" spans="1:12" x14ac:dyDescent="0.2">
      <c r="A130" s="14" t="s">
        <v>83</v>
      </c>
      <c r="B130" s="2">
        <v>60124.84363588001</v>
      </c>
      <c r="C130" s="2">
        <v>1766.809691147515</v>
      </c>
      <c r="D130" s="2">
        <v>1590</v>
      </c>
      <c r="E130" s="2">
        <v>263</v>
      </c>
      <c r="F130" s="2">
        <f t="shared" si="21"/>
        <v>1327</v>
      </c>
      <c r="G130" s="2">
        <f t="shared" si="22"/>
        <v>439.80969114751497</v>
      </c>
      <c r="H130" s="10">
        <f>B130/$B$9</f>
        <v>0.11946765202162643</v>
      </c>
    </row>
    <row r="131" spans="1:12" x14ac:dyDescent="0.2">
      <c r="A131" s="14" t="s">
        <v>84</v>
      </c>
      <c r="B131" s="2">
        <v>61381.473255957775</v>
      </c>
      <c r="C131" s="2">
        <v>1250.0229457025343</v>
      </c>
      <c r="D131" s="2">
        <v>1574</v>
      </c>
      <c r="E131" s="2">
        <v>289</v>
      </c>
      <c r="F131" s="2">
        <f t="shared" si="21"/>
        <v>1285</v>
      </c>
      <c r="G131" s="2">
        <f t="shared" si="22"/>
        <v>-34.977054297465656</v>
      </c>
      <c r="H131" s="10">
        <f>B131/$B$10</f>
        <v>0.12075170609519402</v>
      </c>
    </row>
    <row r="132" spans="1:12" x14ac:dyDescent="0.2">
      <c r="A132" s="14" t="s">
        <v>75</v>
      </c>
      <c r="B132" s="2">
        <v>62678.190430500836</v>
      </c>
      <c r="C132" s="2">
        <v>1302.660105923278</v>
      </c>
      <c r="D132" s="2">
        <v>1473</v>
      </c>
      <c r="E132" s="2">
        <v>322</v>
      </c>
      <c r="F132" s="2">
        <f t="shared" si="21"/>
        <v>1151</v>
      </c>
      <c r="G132" s="2">
        <f t="shared" si="22"/>
        <v>151.66010592327802</v>
      </c>
      <c r="H132" s="10">
        <f>B132/$B$11</f>
        <v>0.12199445759850215</v>
      </c>
    </row>
    <row r="133" spans="1:12" x14ac:dyDescent="0.2">
      <c r="A133" s="14" t="s">
        <v>76</v>
      </c>
      <c r="B133" s="2">
        <v>64320.251592234235</v>
      </c>
      <c r="C133" s="2">
        <v>1640.854454669432</v>
      </c>
      <c r="D133" s="2">
        <v>1370</v>
      </c>
      <c r="E133" s="2">
        <v>304</v>
      </c>
      <c r="F133" s="2">
        <f t="shared" si="21"/>
        <v>1066</v>
      </c>
      <c r="G133" s="2">
        <f t="shared" si="22"/>
        <v>574.85445466943202</v>
      </c>
      <c r="H133" s="10">
        <f>B133/$B$12</f>
        <v>0.12319786778161242</v>
      </c>
    </row>
    <row r="134" spans="1:12" x14ac:dyDescent="0.2">
      <c r="A134" s="14" t="s">
        <v>77</v>
      </c>
      <c r="B134" s="2">
        <v>65745.531819576485</v>
      </c>
      <c r="C134" s="2">
        <v>1429.5214207011886</v>
      </c>
      <c r="D134" s="2">
        <v>1317</v>
      </c>
      <c r="E134" s="2">
        <v>312</v>
      </c>
      <c r="F134" s="2">
        <f t="shared" si="21"/>
        <v>1005</v>
      </c>
      <c r="G134" s="2">
        <f t="shared" si="22"/>
        <v>424.52142070118862</v>
      </c>
      <c r="H134" s="10">
        <f>B134/$B$13</f>
        <v>0.12436377565629096</v>
      </c>
      <c r="I134" s="38"/>
    </row>
    <row r="135" spans="1:12" x14ac:dyDescent="0.2">
      <c r="A135" s="14" t="s">
        <v>78</v>
      </c>
      <c r="B135" s="2">
        <v>67324.469451990837</v>
      </c>
      <c r="C135" s="2">
        <v>1576.353116286773</v>
      </c>
      <c r="D135" s="2">
        <v>1227</v>
      </c>
      <c r="E135" s="2">
        <v>323</v>
      </c>
      <c r="F135" s="2">
        <f t="shared" si="21"/>
        <v>904</v>
      </c>
      <c r="G135" s="2">
        <f t="shared" si="22"/>
        <v>672.353116286773</v>
      </c>
      <c r="H135" s="10">
        <f>B135/$B$14</f>
        <v>0.12549390737328572</v>
      </c>
    </row>
    <row r="136" spans="1:12" x14ac:dyDescent="0.2">
      <c r="A136" s="14" t="s">
        <v>79</v>
      </c>
      <c r="B136" s="2">
        <v>68832.616883071183</v>
      </c>
      <c r="C136" s="2">
        <v>1499.4390324896667</v>
      </c>
      <c r="D136" s="2">
        <v>1186</v>
      </c>
      <c r="E136" s="2">
        <v>322</v>
      </c>
      <c r="F136" s="2">
        <f t="shared" si="21"/>
        <v>864</v>
      </c>
      <c r="G136" s="2">
        <f t="shared" si="22"/>
        <v>635.43903248966672</v>
      </c>
      <c r="H136" s="10">
        <f>B136/$B$15</f>
        <v>0.12658988474941593</v>
      </c>
    </row>
    <row r="137" spans="1:12" x14ac:dyDescent="0.2">
      <c r="A137" s="14" t="s">
        <v>80</v>
      </c>
      <c r="B137" s="2">
        <v>70810.014282838834</v>
      </c>
      <c r="C137" s="2">
        <v>1982.3280251831748</v>
      </c>
      <c r="D137" s="2">
        <v>1168</v>
      </c>
      <c r="E137" s="2">
        <v>358</v>
      </c>
      <c r="F137" s="2">
        <f t="shared" si="21"/>
        <v>810</v>
      </c>
      <c r="G137" s="2">
        <f t="shared" si="22"/>
        <v>1172.3280251831748</v>
      </c>
      <c r="H137" s="10">
        <f>B137/$B$16</f>
        <v>0.12765323303306408</v>
      </c>
    </row>
    <row r="138" spans="1:12" ht="12" thickBot="1" x14ac:dyDescent="0.25">
      <c r="A138" s="11" t="s">
        <v>74</v>
      </c>
      <c r="B138" s="5">
        <v>72387</v>
      </c>
      <c r="C138" s="5">
        <f>B138-B137</f>
        <v>1576.9857171611657</v>
      </c>
      <c r="D138" s="5">
        <v>866</v>
      </c>
      <c r="E138" s="5">
        <v>229</v>
      </c>
      <c r="F138" s="5">
        <f t="shared" si="21"/>
        <v>637</v>
      </c>
      <c r="G138" s="5">
        <f t="shared" si="22"/>
        <v>939.98571716116567</v>
      </c>
      <c r="H138" s="8">
        <f>B138/$B$17</f>
        <v>0.12843720282143037</v>
      </c>
      <c r="I138" s="39"/>
      <c r="J138" s="38"/>
      <c r="L138" s="38"/>
    </row>
  </sheetData>
  <mergeCells count="1">
    <mergeCell ref="A1:H2"/>
  </mergeCells>
  <phoneticPr fontId="0" type="noConversion"/>
  <pageMargins left="0.75" right="0.75" top="1" bottom="1" header="0.5" footer="0.5"/>
  <pageSetup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8"/>
  <sheetViews>
    <sheetView workbookViewId="0">
      <selection activeCell="L1" sqref="L1:L65536"/>
    </sheetView>
  </sheetViews>
  <sheetFormatPr defaultRowHeight="11.25" x14ac:dyDescent="0.2"/>
  <cols>
    <col min="1" max="1" width="25.7109375" style="2" customWidth="1"/>
    <col min="2" max="3" width="9.7109375" style="2" customWidth="1"/>
    <col min="4" max="5" width="8.42578125" style="2" customWidth="1"/>
    <col min="6" max="7" width="9.7109375" style="2" customWidth="1"/>
    <col min="8" max="8" width="7.7109375" style="6" customWidth="1"/>
    <col min="9" max="16384" width="9.140625" style="2"/>
  </cols>
  <sheetData>
    <row r="1" spans="1:8" ht="12.75" customHeight="1" x14ac:dyDescent="0.2">
      <c r="A1" s="40" t="s">
        <v>87</v>
      </c>
      <c r="B1" s="41"/>
      <c r="C1" s="41"/>
      <c r="D1" s="41"/>
      <c r="E1" s="41"/>
      <c r="F1" s="41"/>
      <c r="G1" s="41"/>
      <c r="H1" s="42"/>
    </row>
    <row r="2" spans="1:8" ht="12.75" customHeight="1" thickBot="1" x14ac:dyDescent="0.25">
      <c r="A2" s="43"/>
      <c r="B2" s="44"/>
      <c r="C2" s="44"/>
      <c r="D2" s="44"/>
      <c r="E2" s="44"/>
      <c r="F2" s="44"/>
      <c r="G2" s="44"/>
      <c r="H2" s="45"/>
    </row>
    <row r="3" spans="1:8" x14ac:dyDescent="0.2">
      <c r="A3" s="9" t="s">
        <v>8</v>
      </c>
      <c r="C3" s="1" t="s">
        <v>62</v>
      </c>
      <c r="D3" s="3"/>
      <c r="E3" s="3"/>
      <c r="F3" s="1" t="s">
        <v>66</v>
      </c>
      <c r="G3" s="3" t="s">
        <v>68</v>
      </c>
      <c r="H3" s="19" t="s">
        <v>71</v>
      </c>
    </row>
    <row r="4" spans="1:8" ht="12" thickBot="1" x14ac:dyDescent="0.25">
      <c r="A4" s="18" t="s">
        <v>88</v>
      </c>
      <c r="B4" s="5" t="s">
        <v>64</v>
      </c>
      <c r="C4" s="4" t="s">
        <v>63</v>
      </c>
      <c r="D4" s="4" t="s">
        <v>65</v>
      </c>
      <c r="E4" s="4" t="s">
        <v>70</v>
      </c>
      <c r="F4" s="4" t="s">
        <v>67</v>
      </c>
      <c r="G4" s="5" t="s">
        <v>69</v>
      </c>
      <c r="H4" s="20" t="s">
        <v>72</v>
      </c>
    </row>
    <row r="5" spans="1:8" x14ac:dyDescent="0.2">
      <c r="A5" s="12" t="s">
        <v>2</v>
      </c>
      <c r="H5" s="10"/>
    </row>
    <row r="6" spans="1:8" x14ac:dyDescent="0.2">
      <c r="A6" s="13" t="s">
        <v>73</v>
      </c>
      <c r="B6" s="2">
        <f t="shared" ref="B6:B17" si="0">B32+B45+B60+B73+B86+B99+B114+B127</f>
        <v>182120</v>
      </c>
      <c r="H6" s="10"/>
    </row>
    <row r="7" spans="1:8" x14ac:dyDescent="0.2">
      <c r="A7" s="14" t="s">
        <v>81</v>
      </c>
      <c r="B7" s="2">
        <f t="shared" si="0"/>
        <v>183229</v>
      </c>
      <c r="C7" s="2">
        <f t="shared" ref="C7:G17" si="1">C33+C46+C61+C74+C87+C100+C115+C128</f>
        <v>1108.9999999999841</v>
      </c>
      <c r="D7" s="2">
        <f t="shared" si="1"/>
        <v>683</v>
      </c>
      <c r="E7" s="2">
        <f t="shared" si="1"/>
        <v>490</v>
      </c>
      <c r="F7" s="2">
        <f t="shared" si="1"/>
        <v>193</v>
      </c>
      <c r="G7" s="2">
        <f t="shared" si="1"/>
        <v>915.9999999999842</v>
      </c>
      <c r="H7" s="10"/>
    </row>
    <row r="8" spans="1:8" x14ac:dyDescent="0.2">
      <c r="A8" s="14" t="s">
        <v>82</v>
      </c>
      <c r="B8" s="2">
        <f t="shared" si="0"/>
        <v>187560.99999999994</v>
      </c>
      <c r="C8" s="2">
        <f t="shared" si="1"/>
        <v>4399.9999999999964</v>
      </c>
      <c r="D8" s="2">
        <f t="shared" si="1"/>
        <v>2609</v>
      </c>
      <c r="E8" s="2">
        <f t="shared" si="1"/>
        <v>1939</v>
      </c>
      <c r="F8" s="2">
        <f t="shared" si="1"/>
        <v>670</v>
      </c>
      <c r="G8" s="2">
        <f t="shared" si="1"/>
        <v>3729.9999999999959</v>
      </c>
      <c r="H8" s="10"/>
    </row>
    <row r="9" spans="1:8" x14ac:dyDescent="0.2">
      <c r="A9" s="14" t="s">
        <v>83</v>
      </c>
      <c r="B9" s="2">
        <f t="shared" si="0"/>
        <v>190704.00000000003</v>
      </c>
      <c r="C9" s="2">
        <f t="shared" si="1"/>
        <v>3100.0000000000455</v>
      </c>
      <c r="D9" s="2">
        <f t="shared" si="1"/>
        <v>2674</v>
      </c>
      <c r="E9" s="2">
        <f t="shared" si="1"/>
        <v>1854</v>
      </c>
      <c r="F9" s="2">
        <f t="shared" si="1"/>
        <v>820</v>
      </c>
      <c r="G9" s="2">
        <f t="shared" si="1"/>
        <v>2280.0000000000455</v>
      </c>
      <c r="H9" s="10"/>
    </row>
    <row r="10" spans="1:8" x14ac:dyDescent="0.2">
      <c r="A10" s="14" t="s">
        <v>84</v>
      </c>
      <c r="B10" s="2">
        <f t="shared" si="0"/>
        <v>192812.00000000006</v>
      </c>
      <c r="C10" s="2">
        <f t="shared" si="1"/>
        <v>2100.0000000000223</v>
      </c>
      <c r="D10" s="2">
        <f t="shared" si="1"/>
        <v>2551</v>
      </c>
      <c r="E10" s="2">
        <f t="shared" si="1"/>
        <v>2033</v>
      </c>
      <c r="F10" s="2">
        <f t="shared" si="1"/>
        <v>518</v>
      </c>
      <c r="G10" s="2">
        <f t="shared" si="1"/>
        <v>1582.0000000000223</v>
      </c>
      <c r="H10" s="10"/>
    </row>
    <row r="11" spans="1:8" x14ac:dyDescent="0.2">
      <c r="A11" s="14" t="s">
        <v>75</v>
      </c>
      <c r="B11" s="2">
        <f t="shared" si="0"/>
        <v>195327.00000000003</v>
      </c>
      <c r="C11" s="2">
        <f t="shared" si="1"/>
        <v>2499.9999999999668</v>
      </c>
      <c r="D11" s="2">
        <f t="shared" si="1"/>
        <v>2501</v>
      </c>
      <c r="E11" s="2">
        <f t="shared" si="1"/>
        <v>1980</v>
      </c>
      <c r="F11" s="2">
        <f t="shared" si="1"/>
        <v>521</v>
      </c>
      <c r="G11" s="2">
        <f t="shared" si="1"/>
        <v>1978.9999999999668</v>
      </c>
      <c r="H11" s="10"/>
    </row>
    <row r="12" spans="1:8" x14ac:dyDescent="0.2">
      <c r="A12" s="14" t="s">
        <v>76</v>
      </c>
      <c r="B12" s="2">
        <f t="shared" si="0"/>
        <v>197464</v>
      </c>
      <c r="C12" s="2">
        <f t="shared" si="1"/>
        <v>2199.9999999999632</v>
      </c>
      <c r="D12" s="2">
        <f t="shared" si="1"/>
        <v>2506</v>
      </c>
      <c r="E12" s="2">
        <f t="shared" si="1"/>
        <v>2034</v>
      </c>
      <c r="F12" s="2">
        <f t="shared" si="1"/>
        <v>472</v>
      </c>
      <c r="G12" s="2">
        <f t="shared" si="1"/>
        <v>1727.9999999999632</v>
      </c>
      <c r="H12" s="10"/>
    </row>
    <row r="13" spans="1:8" x14ac:dyDescent="0.2">
      <c r="A13" s="14" t="s">
        <v>77</v>
      </c>
      <c r="B13" s="2">
        <f t="shared" si="0"/>
        <v>197753.00000000003</v>
      </c>
      <c r="C13" s="2">
        <f t="shared" si="1"/>
        <v>300.00000000003331</v>
      </c>
      <c r="D13" s="2">
        <f t="shared" si="1"/>
        <v>2539</v>
      </c>
      <c r="E13" s="2">
        <f t="shared" si="1"/>
        <v>2188</v>
      </c>
      <c r="F13" s="2">
        <f t="shared" si="1"/>
        <v>351</v>
      </c>
      <c r="G13" s="2">
        <f t="shared" si="1"/>
        <v>-50.999999999966747</v>
      </c>
      <c r="H13" s="10"/>
    </row>
    <row r="14" spans="1:8" x14ac:dyDescent="0.2">
      <c r="A14" s="14" t="s">
        <v>78</v>
      </c>
      <c r="B14" s="2">
        <f t="shared" si="0"/>
        <v>199630.00000000003</v>
      </c>
      <c r="C14" s="2">
        <f t="shared" si="1"/>
        <v>1799.9999999999823</v>
      </c>
      <c r="D14" s="2">
        <f t="shared" si="1"/>
        <v>2376</v>
      </c>
      <c r="E14" s="2">
        <f t="shared" si="1"/>
        <v>2148</v>
      </c>
      <c r="F14" s="2">
        <f t="shared" si="1"/>
        <v>228</v>
      </c>
      <c r="G14" s="2">
        <f t="shared" si="1"/>
        <v>1571.9999999999823</v>
      </c>
      <c r="H14" s="10"/>
    </row>
    <row r="15" spans="1:8" x14ac:dyDescent="0.2">
      <c r="A15" s="14" t="s">
        <v>79</v>
      </c>
      <c r="B15" s="2">
        <f t="shared" si="0"/>
        <v>200392.99999999994</v>
      </c>
      <c r="C15" s="2">
        <f t="shared" si="1"/>
        <v>799.9999999999734</v>
      </c>
      <c r="D15" s="2">
        <f t="shared" si="1"/>
        <v>2246</v>
      </c>
      <c r="E15" s="2">
        <f t="shared" si="1"/>
        <v>2130</v>
      </c>
      <c r="F15" s="2">
        <f t="shared" si="1"/>
        <v>116</v>
      </c>
      <c r="G15" s="2">
        <f t="shared" si="1"/>
        <v>683.9999999999734</v>
      </c>
      <c r="H15" s="10"/>
    </row>
    <row r="16" spans="1:8" x14ac:dyDescent="0.2">
      <c r="A16" s="14" t="s">
        <v>80</v>
      </c>
      <c r="B16" s="2">
        <f t="shared" si="0"/>
        <v>201632</v>
      </c>
      <c r="C16" s="2">
        <f t="shared" si="1"/>
        <v>1200.0000000000448</v>
      </c>
      <c r="D16" s="2">
        <f t="shared" si="1"/>
        <v>2236</v>
      </c>
      <c r="E16" s="2">
        <f t="shared" si="1"/>
        <v>2132</v>
      </c>
      <c r="F16" s="2">
        <f t="shared" si="1"/>
        <v>104</v>
      </c>
      <c r="G16" s="2">
        <f t="shared" si="1"/>
        <v>1096.0000000000448</v>
      </c>
      <c r="H16" s="10"/>
    </row>
    <row r="17" spans="1:11" x14ac:dyDescent="0.2">
      <c r="A17" s="15" t="s">
        <v>74</v>
      </c>
      <c r="B17" s="7">
        <f t="shared" si="0"/>
        <v>203171</v>
      </c>
      <c r="C17" s="7">
        <f t="shared" si="1"/>
        <v>1538.9999999999968</v>
      </c>
      <c r="D17" s="7">
        <f t="shared" si="1"/>
        <v>1672</v>
      </c>
      <c r="E17" s="7">
        <f t="shared" si="1"/>
        <v>1597</v>
      </c>
      <c r="F17" s="7">
        <f t="shared" si="1"/>
        <v>75</v>
      </c>
      <c r="G17" s="7">
        <f t="shared" si="1"/>
        <v>1463.9999999999968</v>
      </c>
      <c r="H17" s="16"/>
    </row>
    <row r="18" spans="1:11" x14ac:dyDescent="0.2">
      <c r="A18" s="12" t="s">
        <v>3</v>
      </c>
      <c r="H18" s="10"/>
    </row>
    <row r="19" spans="1:11" x14ac:dyDescent="0.2">
      <c r="A19" s="13" t="s">
        <v>73</v>
      </c>
      <c r="B19" s="2">
        <f t="shared" ref="B19:B30" si="2">B32+B45+B60+B73</f>
        <v>13606</v>
      </c>
      <c r="H19" s="10">
        <f>B19/$B$6</f>
        <v>7.4708983088073791E-2</v>
      </c>
      <c r="K19" s="6"/>
    </row>
    <row r="20" spans="1:11" x14ac:dyDescent="0.2">
      <c r="A20" s="14" t="s">
        <v>81</v>
      </c>
      <c r="B20" s="2">
        <f t="shared" si="2"/>
        <v>13842.347185094834</v>
      </c>
      <c r="C20" s="2">
        <f>B20-B19</f>
        <v>236.34718509483355</v>
      </c>
      <c r="D20" s="2">
        <f t="shared" ref="D20:E30" si="3">D33+D46+D61+D74</f>
        <v>67</v>
      </c>
      <c r="E20" s="2">
        <f t="shared" si="3"/>
        <v>11</v>
      </c>
      <c r="F20" s="2">
        <f>D20-E20</f>
        <v>56</v>
      </c>
      <c r="G20" s="2">
        <f>C20-F20</f>
        <v>180.34718509483355</v>
      </c>
      <c r="H20" s="10">
        <f>B20/$B$7</f>
        <v>7.5546704861647634E-2</v>
      </c>
    </row>
    <row r="21" spans="1:11" x14ac:dyDescent="0.2">
      <c r="A21" s="14" t="s">
        <v>82</v>
      </c>
      <c r="B21" s="2">
        <f t="shared" si="2"/>
        <v>14789.159712212811</v>
      </c>
      <c r="C21" s="2">
        <f t="shared" ref="C21:C30" si="4">B21-B20</f>
        <v>946.81252711797788</v>
      </c>
      <c r="D21" s="2">
        <f t="shared" si="3"/>
        <v>315</v>
      </c>
      <c r="E21" s="2">
        <f t="shared" si="3"/>
        <v>34</v>
      </c>
      <c r="F21" s="2">
        <f t="shared" ref="F21:F30" si="5">D21-E21</f>
        <v>281</v>
      </c>
      <c r="G21" s="2">
        <f t="shared" ref="G21:G30" si="6">C21-F21</f>
        <v>665.81252711797788</v>
      </c>
      <c r="H21" s="10">
        <f>B21/$B$8</f>
        <v>7.884986597540436E-2</v>
      </c>
    </row>
    <row r="22" spans="1:11" x14ac:dyDescent="0.2">
      <c r="A22" s="14" t="s">
        <v>83</v>
      </c>
      <c r="B22" s="2">
        <f t="shared" si="2"/>
        <v>15652.717553422872</v>
      </c>
      <c r="C22" s="2">
        <f t="shared" si="4"/>
        <v>863.55784121006036</v>
      </c>
      <c r="D22" s="2">
        <f t="shared" si="3"/>
        <v>338</v>
      </c>
      <c r="E22" s="2">
        <f t="shared" si="3"/>
        <v>28</v>
      </c>
      <c r="F22" s="2">
        <f t="shared" si="5"/>
        <v>310</v>
      </c>
      <c r="G22" s="2">
        <f t="shared" si="6"/>
        <v>553.55784121006036</v>
      </c>
      <c r="H22" s="10">
        <f>B22/$B$9</f>
        <v>8.2078601148496466E-2</v>
      </c>
    </row>
    <row r="23" spans="1:11" x14ac:dyDescent="0.2">
      <c r="A23" s="14" t="s">
        <v>84</v>
      </c>
      <c r="B23" s="2">
        <f t="shared" si="2"/>
        <v>16434.407516039049</v>
      </c>
      <c r="C23" s="2">
        <f t="shared" si="4"/>
        <v>781.68996261617758</v>
      </c>
      <c r="D23" s="2">
        <f t="shared" si="3"/>
        <v>366</v>
      </c>
      <c r="E23" s="2">
        <f t="shared" si="3"/>
        <v>36</v>
      </c>
      <c r="F23" s="2">
        <f t="shared" si="5"/>
        <v>330</v>
      </c>
      <c r="G23" s="2">
        <f t="shared" si="6"/>
        <v>451.68996261617758</v>
      </c>
      <c r="H23" s="10">
        <f>B23/$B$10</f>
        <v>8.5235397776274535E-2</v>
      </c>
    </row>
    <row r="24" spans="1:11" x14ac:dyDescent="0.2">
      <c r="A24" s="14" t="s">
        <v>75</v>
      </c>
      <c r="B24" s="2">
        <f t="shared" si="2"/>
        <v>17251.795059707812</v>
      </c>
      <c r="C24" s="2">
        <f t="shared" si="4"/>
        <v>817.3875436687631</v>
      </c>
      <c r="D24" s="2">
        <f t="shared" si="3"/>
        <v>363</v>
      </c>
      <c r="E24" s="2">
        <f t="shared" si="3"/>
        <v>32</v>
      </c>
      <c r="F24" s="2">
        <f t="shared" si="5"/>
        <v>331</v>
      </c>
      <c r="G24" s="2">
        <f t="shared" si="6"/>
        <v>486.3875436687631</v>
      </c>
      <c r="H24" s="10">
        <f>B24/$B$11</f>
        <v>8.8322633633383038E-2</v>
      </c>
    </row>
    <row r="25" spans="1:11" x14ac:dyDescent="0.2">
      <c r="A25" s="14" t="s">
        <v>76</v>
      </c>
      <c r="B25" s="2">
        <f t="shared" si="2"/>
        <v>18036.871779250388</v>
      </c>
      <c r="C25" s="2">
        <f t="shared" si="4"/>
        <v>785.07671954257603</v>
      </c>
      <c r="D25" s="2">
        <f t="shared" si="3"/>
        <v>359</v>
      </c>
      <c r="E25" s="2">
        <f t="shared" si="3"/>
        <v>26</v>
      </c>
      <c r="F25" s="2">
        <f t="shared" si="5"/>
        <v>333</v>
      </c>
      <c r="G25" s="2">
        <f t="shared" si="6"/>
        <v>452.07671954257603</v>
      </c>
      <c r="H25" s="10">
        <f>B25/$B$12</f>
        <v>9.1342582846748718E-2</v>
      </c>
    </row>
    <row r="26" spans="1:11" x14ac:dyDescent="0.2">
      <c r="A26" s="14" t="s">
        <v>77</v>
      </c>
      <c r="B26" s="2">
        <f t="shared" si="2"/>
        <v>18647.597990376031</v>
      </c>
      <c r="C26" s="2">
        <f t="shared" si="4"/>
        <v>610.72621112564229</v>
      </c>
      <c r="D26" s="2">
        <f t="shared" si="3"/>
        <v>395</v>
      </c>
      <c r="E26" s="2">
        <f t="shared" si="3"/>
        <v>43</v>
      </c>
      <c r="F26" s="2">
        <f t="shared" si="5"/>
        <v>352</v>
      </c>
      <c r="G26" s="2">
        <f t="shared" si="6"/>
        <v>258.72621112564229</v>
      </c>
      <c r="H26" s="10">
        <f>B26/$B$13</f>
        <v>9.4297421482233024E-2</v>
      </c>
    </row>
    <row r="27" spans="1:11" x14ac:dyDescent="0.2">
      <c r="A27" s="14" t="s">
        <v>78</v>
      </c>
      <c r="B27" s="2">
        <f t="shared" si="2"/>
        <v>19401.886538631974</v>
      </c>
      <c r="C27" s="2">
        <f t="shared" si="4"/>
        <v>754.28854825594317</v>
      </c>
      <c r="D27" s="2">
        <f t="shared" si="3"/>
        <v>414</v>
      </c>
      <c r="E27" s="2">
        <f t="shared" si="3"/>
        <v>43</v>
      </c>
      <c r="F27" s="2">
        <f t="shared" si="5"/>
        <v>371</v>
      </c>
      <c r="G27" s="2">
        <f t="shared" si="6"/>
        <v>383.28854825594317</v>
      </c>
      <c r="H27" s="10">
        <f>B27/$B$14</f>
        <v>9.7189232773791365E-2</v>
      </c>
    </row>
    <row r="28" spans="1:11" x14ac:dyDescent="0.2">
      <c r="A28" s="14" t="s">
        <v>79</v>
      </c>
      <c r="B28" s="2">
        <f t="shared" si="2"/>
        <v>20043.310269033616</v>
      </c>
      <c r="C28" s="2">
        <f t="shared" si="4"/>
        <v>641.42373040164239</v>
      </c>
      <c r="D28" s="2">
        <f t="shared" si="3"/>
        <v>352</v>
      </c>
      <c r="E28" s="2">
        <f t="shared" si="3"/>
        <v>42</v>
      </c>
      <c r="F28" s="2">
        <f t="shared" si="5"/>
        <v>310</v>
      </c>
      <c r="G28" s="2">
        <f t="shared" si="6"/>
        <v>331.42373040164239</v>
      </c>
      <c r="H28" s="10">
        <f>B28/$B$15</f>
        <v>0.10002001202154577</v>
      </c>
    </row>
    <row r="29" spans="1:11" x14ac:dyDescent="0.2">
      <c r="A29" s="14" t="s">
        <v>80</v>
      </c>
      <c r="B29" s="2">
        <f t="shared" si="2"/>
        <v>20726.090243965198</v>
      </c>
      <c r="C29" s="2">
        <f t="shared" si="4"/>
        <v>682.77997493158182</v>
      </c>
      <c r="D29" s="2">
        <f t="shared" si="3"/>
        <v>409</v>
      </c>
      <c r="E29" s="2">
        <f t="shared" si="3"/>
        <v>52</v>
      </c>
      <c r="F29" s="2">
        <f t="shared" si="5"/>
        <v>357</v>
      </c>
      <c r="G29" s="2">
        <f t="shared" si="6"/>
        <v>325.77997493158182</v>
      </c>
      <c r="H29" s="10">
        <f>B29/$B$16</f>
        <v>0.10279167118297293</v>
      </c>
    </row>
    <row r="30" spans="1:11" x14ac:dyDescent="0.2">
      <c r="A30" s="15" t="s">
        <v>74</v>
      </c>
      <c r="B30" s="7">
        <f t="shared" si="2"/>
        <v>21297</v>
      </c>
      <c r="C30" s="7">
        <f t="shared" si="4"/>
        <v>570.90975603480183</v>
      </c>
      <c r="D30" s="7">
        <f t="shared" si="3"/>
        <v>302</v>
      </c>
      <c r="E30" s="7">
        <f t="shared" si="3"/>
        <v>40</v>
      </c>
      <c r="F30" s="7">
        <f t="shared" si="5"/>
        <v>262</v>
      </c>
      <c r="G30" s="7">
        <f t="shared" si="6"/>
        <v>308.90975603480183</v>
      </c>
      <c r="H30" s="16">
        <f>B30/$B$17</f>
        <v>0.10482303084593766</v>
      </c>
      <c r="I30" s="38"/>
      <c r="K30" s="39"/>
    </row>
    <row r="31" spans="1:11" x14ac:dyDescent="0.2">
      <c r="A31" s="12" t="s">
        <v>4</v>
      </c>
      <c r="H31" s="10"/>
    </row>
    <row r="32" spans="1:11" x14ac:dyDescent="0.2">
      <c r="A32" s="13" t="s">
        <v>73</v>
      </c>
      <c r="B32" s="2">
        <v>12574</v>
      </c>
      <c r="H32" s="10">
        <f>B32/$B$6</f>
        <v>6.904238963320887E-2</v>
      </c>
    </row>
    <row r="33" spans="1:8" x14ac:dyDescent="0.2">
      <c r="A33" s="14" t="s">
        <v>81</v>
      </c>
      <c r="B33" s="2">
        <v>12790.124599958157</v>
      </c>
      <c r="C33" s="2">
        <f>B33-B32</f>
        <v>216.12459995815698</v>
      </c>
      <c r="D33" s="2">
        <v>66</v>
      </c>
      <c r="E33" s="2">
        <v>9</v>
      </c>
      <c r="F33" s="2">
        <f>D33-E33</f>
        <v>57</v>
      </c>
      <c r="G33" s="2">
        <f>C33-F33</f>
        <v>159.12459995815698</v>
      </c>
      <c r="H33" s="10">
        <f>B33/$B$7</f>
        <v>6.9804040844834367E-2</v>
      </c>
    </row>
    <row r="34" spans="1:8" x14ac:dyDescent="0.2">
      <c r="A34" s="14" t="s">
        <v>82</v>
      </c>
      <c r="B34" s="2">
        <v>13655.801281008477</v>
      </c>
      <c r="C34" s="2">
        <v>870.54048112283635</v>
      </c>
      <c r="D34" s="2">
        <v>312</v>
      </c>
      <c r="E34" s="2">
        <v>34</v>
      </c>
      <c r="F34" s="2">
        <v>278</v>
      </c>
      <c r="G34" s="2">
        <v>592.54048112283635</v>
      </c>
      <c r="H34" s="10">
        <f>B34/$B$8</f>
        <v>7.2807253538893904E-2</v>
      </c>
    </row>
    <row r="35" spans="1:8" x14ac:dyDescent="0.2">
      <c r="A35" s="14" t="s">
        <v>83</v>
      </c>
      <c r="B35" s="2">
        <v>14444.454673686239</v>
      </c>
      <c r="C35" s="2">
        <v>785.51093859514731</v>
      </c>
      <c r="D35" s="2">
        <v>331</v>
      </c>
      <c r="E35" s="2">
        <v>28</v>
      </c>
      <c r="F35" s="2">
        <v>303</v>
      </c>
      <c r="G35" s="2">
        <v>482.51093859514731</v>
      </c>
      <c r="H35" s="10">
        <f>B35/$B$9</f>
        <v>7.5742798649667736E-2</v>
      </c>
    </row>
    <row r="36" spans="1:8" x14ac:dyDescent="0.2">
      <c r="A36" s="14" t="s">
        <v>84</v>
      </c>
      <c r="B36" s="2">
        <v>15157.51774398608</v>
      </c>
      <c r="C36" s="2">
        <v>712.42268624202916</v>
      </c>
      <c r="D36" s="2">
        <v>357</v>
      </c>
      <c r="E36" s="2">
        <v>36</v>
      </c>
      <c r="F36" s="2">
        <v>321</v>
      </c>
      <c r="G36" s="2">
        <v>391.42268624202916</v>
      </c>
      <c r="H36" s="10">
        <f>B36/$B$10</f>
        <v>7.8612937700900748E-2</v>
      </c>
    </row>
    <row r="37" spans="1:8" x14ac:dyDescent="0.2">
      <c r="A37" s="14" t="s">
        <v>75</v>
      </c>
      <c r="B37" s="2">
        <v>15903.491632474659</v>
      </c>
      <c r="C37" s="2">
        <v>744.71890826214258</v>
      </c>
      <c r="D37" s="2">
        <v>359</v>
      </c>
      <c r="E37" s="2">
        <v>32</v>
      </c>
      <c r="F37" s="2">
        <v>327</v>
      </c>
      <c r="G37" s="2">
        <v>417.71890826214258</v>
      </c>
      <c r="H37" s="10">
        <f>B37/$B$11</f>
        <v>8.1419832549901733E-2</v>
      </c>
    </row>
    <row r="38" spans="1:8" x14ac:dyDescent="0.2">
      <c r="A38" s="14" t="s">
        <v>76</v>
      </c>
      <c r="B38" s="2">
        <v>16619.666326754323</v>
      </c>
      <c r="C38" s="2">
        <v>721.40298958796484</v>
      </c>
      <c r="D38" s="2">
        <v>350</v>
      </c>
      <c r="E38" s="2">
        <v>26</v>
      </c>
      <c r="F38" s="2">
        <v>324</v>
      </c>
      <c r="G38" s="2">
        <v>397.40298958796484</v>
      </c>
      <c r="H38" s="10">
        <f>B38/$B$12</f>
        <v>8.4165550818145696E-2</v>
      </c>
    </row>
    <row r="39" spans="1:8" x14ac:dyDescent="0.2">
      <c r="A39" s="14" t="s">
        <v>77</v>
      </c>
      <c r="B39" s="2">
        <v>17175.257590653451</v>
      </c>
      <c r="C39" s="2">
        <v>556.64335140529147</v>
      </c>
      <c r="D39" s="2">
        <v>385</v>
      </c>
      <c r="E39" s="2">
        <v>42</v>
      </c>
      <c r="F39" s="2">
        <v>343</v>
      </c>
      <c r="G39" s="2">
        <v>213.64335140529147</v>
      </c>
      <c r="H39" s="10">
        <f>B39/$B$13</f>
        <v>8.6852070970622183E-2</v>
      </c>
    </row>
    <row r="40" spans="1:8" x14ac:dyDescent="0.2">
      <c r="A40" s="14" t="s">
        <v>78</v>
      </c>
      <c r="B40" s="2">
        <v>17863.149337814611</v>
      </c>
      <c r="C40" s="2">
        <v>681.12526121343399</v>
      </c>
      <c r="D40" s="2">
        <v>402</v>
      </c>
      <c r="E40" s="2">
        <v>43</v>
      </c>
      <c r="F40" s="2">
        <v>359</v>
      </c>
      <c r="G40" s="2">
        <v>322.12526121343399</v>
      </c>
      <c r="H40" s="10">
        <f>B40/$B$14</f>
        <v>8.9481287070152821E-2</v>
      </c>
    </row>
    <row r="41" spans="1:8" x14ac:dyDescent="0.2">
      <c r="A41" s="14" t="s">
        <v>79</v>
      </c>
      <c r="B41" s="2">
        <v>18447.180266337149</v>
      </c>
      <c r="C41" s="2">
        <v>587.3597522272612</v>
      </c>
      <c r="D41" s="2">
        <v>340</v>
      </c>
      <c r="E41" s="2">
        <v>42</v>
      </c>
      <c r="F41" s="2">
        <v>298</v>
      </c>
      <c r="G41" s="2">
        <v>289.3597522272612</v>
      </c>
      <c r="H41" s="10">
        <f>B41/$B$15</f>
        <v>9.2055013230687474E-2</v>
      </c>
    </row>
    <row r="42" spans="1:8" x14ac:dyDescent="0.2">
      <c r="A42" s="14" t="s">
        <v>80</v>
      </c>
      <c r="B42" s="2">
        <v>19069.343938392351</v>
      </c>
      <c r="C42" s="2">
        <v>618.49288735325536</v>
      </c>
      <c r="D42" s="2">
        <v>400</v>
      </c>
      <c r="E42" s="2">
        <v>51</v>
      </c>
      <c r="F42" s="2">
        <v>349</v>
      </c>
      <c r="G42" s="2">
        <v>269.49288735325536</v>
      </c>
      <c r="H42" s="10">
        <f>B42/$B$16</f>
        <v>9.4574987791582438E-2</v>
      </c>
    </row>
    <row r="43" spans="1:8" x14ac:dyDescent="0.2">
      <c r="A43" s="15" t="s">
        <v>74</v>
      </c>
      <c r="B43" s="7">
        <v>19585</v>
      </c>
      <c r="C43" s="7">
        <f>B43-B42</f>
        <v>515.65606160764946</v>
      </c>
      <c r="D43" s="7">
        <v>296</v>
      </c>
      <c r="E43" s="7">
        <v>40</v>
      </c>
      <c r="F43" s="7">
        <f>D43-E43</f>
        <v>256</v>
      </c>
      <c r="G43" s="7">
        <f>C43-F43</f>
        <v>259.65606160764946</v>
      </c>
      <c r="H43" s="16">
        <f>B43/$B$17</f>
        <v>9.6396631409010142E-2</v>
      </c>
    </row>
    <row r="44" spans="1:8" x14ac:dyDescent="0.2">
      <c r="A44" s="12" t="s">
        <v>92</v>
      </c>
      <c r="H44" s="10"/>
    </row>
    <row r="45" spans="1:8" x14ac:dyDescent="0.2">
      <c r="A45" s="9" t="s">
        <v>93</v>
      </c>
      <c r="B45" s="2">
        <v>177</v>
      </c>
      <c r="H45" s="10">
        <f>B45/$B$6</f>
        <v>9.7188666813090275E-4</v>
      </c>
    </row>
    <row r="46" spans="1:8" x14ac:dyDescent="0.2">
      <c r="A46" s="14" t="s">
        <v>81</v>
      </c>
      <c r="B46" s="2">
        <v>180.68493894209223</v>
      </c>
      <c r="C46" s="2">
        <f>B46-B45</f>
        <v>3.6849389420922307</v>
      </c>
      <c r="D46" s="2">
        <v>0</v>
      </c>
      <c r="E46" s="2">
        <v>0</v>
      </c>
      <c r="F46" s="2">
        <f>D46-E46</f>
        <v>0</v>
      </c>
      <c r="G46" s="2">
        <f>C46-F46</f>
        <v>3.6849389420922307</v>
      </c>
      <c r="H46" s="10">
        <f>B46/$B$7</f>
        <v>9.8611540172184662E-4</v>
      </c>
    </row>
    <row r="47" spans="1:8" x14ac:dyDescent="0.2">
      <c r="A47" s="14" t="s">
        <v>82</v>
      </c>
      <c r="B47" s="2">
        <v>195.47977077200369</v>
      </c>
      <c r="C47" s="2">
        <v>14.864075745198306</v>
      </c>
      <c r="D47" s="2">
        <v>0</v>
      </c>
      <c r="E47" s="2">
        <v>0</v>
      </c>
      <c r="F47" s="2">
        <v>0</v>
      </c>
      <c r="G47" s="2">
        <v>14.864075745198306</v>
      </c>
      <c r="H47" s="10">
        <f>B47/$B$8</f>
        <v>1.0422197086388096E-3</v>
      </c>
    </row>
    <row r="48" spans="1:8" x14ac:dyDescent="0.2">
      <c r="A48" s="14" t="s">
        <v>83</v>
      </c>
      <c r="B48" s="2">
        <v>209.21370894855198</v>
      </c>
      <c r="C48" s="2">
        <v>13.688903368357956</v>
      </c>
      <c r="D48" s="2">
        <v>2</v>
      </c>
      <c r="E48" s="2">
        <v>0</v>
      </c>
      <c r="F48" s="2">
        <v>2</v>
      </c>
      <c r="G48" s="2">
        <v>11.688903368357956</v>
      </c>
      <c r="H48" s="10">
        <f>B48/$B$9</f>
        <v>1.0970598883534271E-3</v>
      </c>
    </row>
    <row r="49" spans="1:8" x14ac:dyDescent="0.2">
      <c r="A49" s="14" t="s">
        <v>84</v>
      </c>
      <c r="B49" s="2">
        <v>221.86456304738712</v>
      </c>
      <c r="C49" s="2">
        <v>12.64143420011618</v>
      </c>
      <c r="D49" s="2">
        <v>1</v>
      </c>
      <c r="E49" s="2">
        <v>0</v>
      </c>
      <c r="F49" s="2">
        <v>1</v>
      </c>
      <c r="G49" s="2">
        <v>11.64143420011618</v>
      </c>
      <c r="H49" s="10">
        <f>B49/$B$10</f>
        <v>1.150678189362628E-3</v>
      </c>
    </row>
    <row r="50" spans="1:8" x14ac:dyDescent="0.2">
      <c r="A50" s="14" t="s">
        <v>75</v>
      </c>
      <c r="B50" s="2">
        <v>235.0008432635332</v>
      </c>
      <c r="C50" s="2">
        <v>13.117604249465671</v>
      </c>
      <c r="D50" s="2">
        <v>1</v>
      </c>
      <c r="E50" s="2">
        <v>0</v>
      </c>
      <c r="F50" s="2">
        <v>1</v>
      </c>
      <c r="G50" s="2">
        <v>12.117604249465671</v>
      </c>
      <c r="H50" s="10">
        <f>B50/$B$11</f>
        <v>1.2031149982518197E-3</v>
      </c>
    </row>
    <row r="51" spans="1:8" x14ac:dyDescent="0.2">
      <c r="A51" s="14" t="s">
        <v>76</v>
      </c>
      <c r="B51" s="2">
        <v>247.70060715451322</v>
      </c>
      <c r="C51" s="2">
        <v>12.777406717814017</v>
      </c>
      <c r="D51" s="2">
        <v>0</v>
      </c>
      <c r="E51" s="2">
        <v>0</v>
      </c>
      <c r="F51" s="2">
        <v>0</v>
      </c>
      <c r="G51" s="2">
        <v>12.777406717814017</v>
      </c>
      <c r="H51" s="10">
        <f>B51/$B$12</f>
        <v>1.2544089411463011E-3</v>
      </c>
    </row>
    <row r="52" spans="1:8" x14ac:dyDescent="0.2">
      <c r="A52" s="14" t="s">
        <v>77</v>
      </c>
      <c r="B52" s="2">
        <v>257.98796630923488</v>
      </c>
      <c r="C52" s="2">
        <v>10.303516490834625</v>
      </c>
      <c r="D52" s="2">
        <v>1</v>
      </c>
      <c r="E52" s="2">
        <v>0</v>
      </c>
      <c r="F52" s="2">
        <v>1</v>
      </c>
      <c r="G52" s="2">
        <v>9.3035164908346246</v>
      </c>
      <c r="H52" s="10">
        <f>B52/$B$13</f>
        <v>1.3045969786007537E-3</v>
      </c>
    </row>
    <row r="53" spans="1:8" x14ac:dyDescent="0.2">
      <c r="A53" s="14" t="s">
        <v>78</v>
      </c>
      <c r="B53" s="2">
        <v>270.24202452040362</v>
      </c>
      <c r="C53" s="2">
        <v>12.15213071834205</v>
      </c>
      <c r="D53" s="2">
        <v>0</v>
      </c>
      <c r="E53" s="2">
        <v>0</v>
      </c>
      <c r="F53" s="2">
        <v>0</v>
      </c>
      <c r="G53" s="2">
        <v>12.15213071834205</v>
      </c>
      <c r="H53" s="10">
        <f>B53/$B$14</f>
        <v>1.3537144944166888E-3</v>
      </c>
    </row>
    <row r="54" spans="1:8" x14ac:dyDescent="0.2">
      <c r="A54" s="14" t="s">
        <v>79</v>
      </c>
      <c r="B54" s="2">
        <v>280.90998135116035</v>
      </c>
      <c r="C54" s="2">
        <v>10.718380833241099</v>
      </c>
      <c r="D54" s="2">
        <v>3</v>
      </c>
      <c r="E54" s="2">
        <v>0</v>
      </c>
      <c r="F54" s="2">
        <v>3</v>
      </c>
      <c r="G54" s="2">
        <v>7.718380833241099</v>
      </c>
      <c r="H54" s="10">
        <f>B54/$B$15</f>
        <v>1.4017953788363886E-3</v>
      </c>
    </row>
    <row r="55" spans="1:8" x14ac:dyDescent="0.2">
      <c r="A55" s="14" t="s">
        <v>80</v>
      </c>
      <c r="B55" s="2">
        <v>292.13898058272588</v>
      </c>
      <c r="C55" s="2">
        <v>11.172822756504843</v>
      </c>
      <c r="D55" s="2">
        <v>3</v>
      </c>
      <c r="E55" s="2">
        <v>0</v>
      </c>
      <c r="F55" s="2">
        <v>3</v>
      </c>
      <c r="G55" s="2">
        <v>8.1728227565048428</v>
      </c>
      <c r="H55" s="10">
        <f>B55/$B$16</f>
        <v>1.4488721065243904E-3</v>
      </c>
    </row>
    <row r="56" spans="1:8" x14ac:dyDescent="0.2">
      <c r="A56" s="15" t="s">
        <v>74</v>
      </c>
      <c r="B56" s="7">
        <v>303</v>
      </c>
      <c r="C56" s="7">
        <f>B56-B55</f>
        <v>10.861019417274122</v>
      </c>
      <c r="D56" s="7">
        <v>0</v>
      </c>
      <c r="E56" s="7">
        <v>0</v>
      </c>
      <c r="F56" s="7">
        <f>D56-E56</f>
        <v>0</v>
      </c>
      <c r="G56" s="7">
        <f>C56-F56</f>
        <v>10.861019417274122</v>
      </c>
      <c r="H56" s="16">
        <f>B56/$B$17</f>
        <v>1.4913545732412599E-3</v>
      </c>
    </row>
    <row r="57" spans="1:8" x14ac:dyDescent="0.2">
      <c r="A57" s="23"/>
      <c r="B57" s="24"/>
      <c r="C57" s="24"/>
      <c r="D57" s="24"/>
      <c r="E57" s="24"/>
      <c r="F57" s="24"/>
      <c r="G57" s="24"/>
      <c r="H57" s="22"/>
    </row>
    <row r="58" spans="1:8" x14ac:dyDescent="0.2">
      <c r="A58" s="1"/>
    </row>
    <row r="59" spans="1:8" x14ac:dyDescent="0.2">
      <c r="A59" s="12" t="s">
        <v>86</v>
      </c>
      <c r="H59" s="10"/>
    </row>
    <row r="60" spans="1:8" x14ac:dyDescent="0.2">
      <c r="A60" s="9" t="s">
        <v>89</v>
      </c>
      <c r="B60" s="2">
        <v>503</v>
      </c>
      <c r="H60" s="10">
        <f>B60/$B$6</f>
        <v>2.7619152207335822E-3</v>
      </c>
    </row>
    <row r="61" spans="1:8" x14ac:dyDescent="0.2">
      <c r="A61" s="14" t="s">
        <v>81</v>
      </c>
      <c r="B61" s="2">
        <v>519.19884359842774</v>
      </c>
      <c r="C61" s="2">
        <f>B61-B60</f>
        <v>16.198843598427743</v>
      </c>
      <c r="D61" s="2">
        <v>1</v>
      </c>
      <c r="E61" s="2">
        <v>1</v>
      </c>
      <c r="F61" s="2">
        <f>D61-E61</f>
        <v>0</v>
      </c>
      <c r="G61" s="2">
        <f>C61-F61</f>
        <v>16.198843598427743</v>
      </c>
      <c r="H61" s="10">
        <f>B61/$B$7</f>
        <v>2.8336062719243557E-3</v>
      </c>
    </row>
    <row r="62" spans="1:8" x14ac:dyDescent="0.2">
      <c r="A62" s="14" t="s">
        <v>82</v>
      </c>
      <c r="B62" s="2">
        <v>584.49374740464782</v>
      </c>
      <c r="C62" s="2">
        <v>65.49861354812731</v>
      </c>
      <c r="D62" s="2">
        <v>2</v>
      </c>
      <c r="E62" s="2">
        <v>0</v>
      </c>
      <c r="F62" s="2">
        <v>2</v>
      </c>
      <c r="G62" s="2">
        <v>63.49861354812731</v>
      </c>
      <c r="H62" s="10">
        <f>B62/$B$8</f>
        <v>3.1162861543958926E-3</v>
      </c>
    </row>
    <row r="63" spans="1:8" x14ac:dyDescent="0.2">
      <c r="A63" s="14" t="s">
        <v>83</v>
      </c>
      <c r="B63" s="2">
        <v>646.98177433830938</v>
      </c>
      <c r="C63" s="2">
        <v>62.352921386562116</v>
      </c>
      <c r="D63" s="2">
        <v>3</v>
      </c>
      <c r="E63" s="2">
        <v>0</v>
      </c>
      <c r="F63" s="2">
        <v>3</v>
      </c>
      <c r="G63" s="2">
        <v>59.352921386562116</v>
      </c>
      <c r="H63" s="10">
        <f>B63/$B$9</f>
        <v>3.3925967695397543E-3</v>
      </c>
    </row>
    <row r="64" spans="1:8" x14ac:dyDescent="0.2">
      <c r="A64" s="14" t="s">
        <v>84</v>
      </c>
      <c r="B64" s="2">
        <v>706.2223429490715</v>
      </c>
      <c r="C64" s="2">
        <v>59.210185986018359</v>
      </c>
      <c r="D64" s="2">
        <v>7</v>
      </c>
      <c r="E64" s="2">
        <v>0</v>
      </c>
      <c r="F64" s="2">
        <v>7</v>
      </c>
      <c r="G64" s="2">
        <v>52.210185986018359</v>
      </c>
      <c r="H64" s="10">
        <f>B64/$B$10</f>
        <v>3.6627509851517087E-3</v>
      </c>
    </row>
    <row r="65" spans="1:8" x14ac:dyDescent="0.2">
      <c r="A65" s="14" t="s">
        <v>75</v>
      </c>
      <c r="B65" s="2">
        <v>767.03980952725033</v>
      </c>
      <c r="C65" s="2">
        <v>60.755391878229034</v>
      </c>
      <c r="D65" s="2">
        <v>3</v>
      </c>
      <c r="E65" s="2">
        <v>0</v>
      </c>
      <c r="F65" s="2">
        <v>3</v>
      </c>
      <c r="G65" s="2">
        <v>57.755391878229034</v>
      </c>
      <c r="H65" s="10">
        <f>B65/$B$11</f>
        <v>3.9269522878416716E-3</v>
      </c>
    </row>
    <row r="66" spans="1:8" x14ac:dyDescent="0.2">
      <c r="A66" s="14" t="s">
        <v>76</v>
      </c>
      <c r="B66" s="2">
        <v>826.46489637265415</v>
      </c>
      <c r="C66" s="2">
        <v>59.681788787766322</v>
      </c>
      <c r="D66" s="2">
        <v>8</v>
      </c>
      <c r="E66" s="2">
        <v>0</v>
      </c>
      <c r="F66" s="2">
        <v>8</v>
      </c>
      <c r="G66" s="2">
        <v>51.681788787766322</v>
      </c>
      <c r="H66" s="10">
        <f>B66/$B$12</f>
        <v>4.1853952941936466E-3</v>
      </c>
    </row>
    <row r="67" spans="1:8" x14ac:dyDescent="0.2">
      <c r="A67" s="14" t="s">
        <v>77</v>
      </c>
      <c r="B67" s="2">
        <v>877.68046155646141</v>
      </c>
      <c r="C67" s="2">
        <v>51.27348946597283</v>
      </c>
      <c r="D67" s="2">
        <v>8</v>
      </c>
      <c r="E67" s="2">
        <v>1</v>
      </c>
      <c r="F67" s="2">
        <v>7</v>
      </c>
      <c r="G67" s="2">
        <v>44.27348946597283</v>
      </c>
      <c r="H67" s="10">
        <f>B67/$B$13</f>
        <v>4.4382662288635884E-3</v>
      </c>
    </row>
    <row r="68" spans="1:8" x14ac:dyDescent="0.2">
      <c r="A68" s="14" t="s">
        <v>78</v>
      </c>
      <c r="B68" s="2">
        <v>935.41494936902711</v>
      </c>
      <c r="C68" s="2">
        <v>57.385316998646545</v>
      </c>
      <c r="D68" s="2">
        <v>9</v>
      </c>
      <c r="E68" s="2">
        <v>0</v>
      </c>
      <c r="F68" s="2">
        <v>9</v>
      </c>
      <c r="G68" s="2">
        <v>48.385316998646545</v>
      </c>
      <c r="H68" s="10">
        <f>B68/$B$14</f>
        <v>4.685743372083489E-3</v>
      </c>
    </row>
    <row r="69" spans="1:8" x14ac:dyDescent="0.2">
      <c r="A69" s="14" t="s">
        <v>79</v>
      </c>
      <c r="B69" s="2">
        <v>987.53619877549204</v>
      </c>
      <c r="C69" s="2">
        <v>52.296317689979332</v>
      </c>
      <c r="D69" s="2">
        <v>6</v>
      </c>
      <c r="E69" s="2">
        <v>0</v>
      </c>
      <c r="F69" s="2">
        <v>6</v>
      </c>
      <c r="G69" s="2">
        <v>46.296317689979332</v>
      </c>
      <c r="H69" s="10">
        <f>B69/$B$15</f>
        <v>4.9279974788315577E-3</v>
      </c>
    </row>
    <row r="70" spans="1:8" x14ac:dyDescent="0.2">
      <c r="A70" s="14" t="s">
        <v>80</v>
      </c>
      <c r="B70" s="2">
        <v>1041.468027972204</v>
      </c>
      <c r="C70" s="2">
        <v>53.732047064864446</v>
      </c>
      <c r="D70" s="2">
        <v>4</v>
      </c>
      <c r="E70" s="2">
        <v>1</v>
      </c>
      <c r="F70" s="2">
        <v>3</v>
      </c>
      <c r="G70" s="2">
        <v>50.732047064864446</v>
      </c>
      <c r="H70" s="10">
        <f>B70/$B$16</f>
        <v>5.165192171739625E-3</v>
      </c>
    </row>
    <row r="71" spans="1:8" x14ac:dyDescent="0.2">
      <c r="A71" s="15" t="s">
        <v>74</v>
      </c>
      <c r="B71" s="7">
        <v>1091</v>
      </c>
      <c r="C71" s="7">
        <f>B71-B70</f>
        <v>49.531972027795973</v>
      </c>
      <c r="D71" s="7">
        <v>6</v>
      </c>
      <c r="E71" s="7">
        <v>0</v>
      </c>
      <c r="F71" s="7">
        <f>D71-E71</f>
        <v>6</v>
      </c>
      <c r="G71" s="7">
        <f>C71-F71</f>
        <v>43.531972027795973</v>
      </c>
      <c r="H71" s="16">
        <f>B71/$B$17</f>
        <v>5.3698608561261203E-3</v>
      </c>
    </row>
    <row r="72" spans="1:8" x14ac:dyDescent="0.2">
      <c r="A72" s="12" t="s">
        <v>85</v>
      </c>
      <c r="H72" s="10"/>
    </row>
    <row r="73" spans="1:8" x14ac:dyDescent="0.2">
      <c r="A73" s="9" t="s">
        <v>90</v>
      </c>
      <c r="B73" s="2">
        <v>352</v>
      </c>
      <c r="H73" s="10">
        <f>B73/$B$6</f>
        <v>1.9327915660004393E-3</v>
      </c>
    </row>
    <row r="74" spans="1:8" x14ac:dyDescent="0.2">
      <c r="A74" s="14" t="s">
        <v>81</v>
      </c>
      <c r="B74" s="2">
        <v>352.33880259615808</v>
      </c>
      <c r="C74" s="2">
        <f>B74-B73</f>
        <v>0.33880259615807518</v>
      </c>
      <c r="D74" s="2">
        <v>0</v>
      </c>
      <c r="E74" s="2">
        <v>1</v>
      </c>
      <c r="F74" s="2">
        <f>D74-E74</f>
        <v>-1</v>
      </c>
      <c r="G74" s="2">
        <f>C74-F74</f>
        <v>1.3388025961580752</v>
      </c>
      <c r="H74" s="10">
        <f>B74/$B$7</f>
        <v>1.9229423431670646E-3</v>
      </c>
    </row>
    <row r="75" spans="1:8" x14ac:dyDescent="0.2">
      <c r="A75" s="14" t="s">
        <v>82</v>
      </c>
      <c r="B75" s="2">
        <v>353.38491302768216</v>
      </c>
      <c r="C75" s="2">
        <v>1.1753559158414646</v>
      </c>
      <c r="D75" s="2">
        <v>1</v>
      </c>
      <c r="E75" s="2">
        <v>0</v>
      </c>
      <c r="F75" s="2">
        <v>1</v>
      </c>
      <c r="G75" s="2">
        <v>0.17535591584146459</v>
      </c>
      <c r="H75" s="10">
        <f>B75/$B$8</f>
        <v>1.8841065734757348E-3</v>
      </c>
    </row>
    <row r="76" spans="1:8" x14ac:dyDescent="0.2">
      <c r="A76" s="14" t="s">
        <v>83</v>
      </c>
      <c r="B76" s="2">
        <v>352.06739644977034</v>
      </c>
      <c r="C76" s="2">
        <v>-1.3983813176410536</v>
      </c>
      <c r="D76" s="2">
        <v>2</v>
      </c>
      <c r="E76" s="2">
        <v>0</v>
      </c>
      <c r="F76" s="2">
        <v>2</v>
      </c>
      <c r="G76" s="2">
        <v>-3.3983813176410536</v>
      </c>
      <c r="H76" s="10">
        <f>B76/$B$9</f>
        <v>1.8461458409355352E-3</v>
      </c>
    </row>
    <row r="77" spans="1:8" x14ac:dyDescent="0.2">
      <c r="A77" s="14" t="s">
        <v>84</v>
      </c>
      <c r="B77" s="2">
        <v>348.80286605651099</v>
      </c>
      <c r="C77" s="2">
        <v>-3.2788541807059346</v>
      </c>
      <c r="D77" s="2">
        <v>1</v>
      </c>
      <c r="E77" s="2">
        <v>0</v>
      </c>
      <c r="F77" s="2">
        <v>1</v>
      </c>
      <c r="G77" s="2">
        <v>-4.2788541807059346</v>
      </c>
      <c r="H77" s="10">
        <f>B77/$B$10</f>
        <v>1.8090309008594429E-3</v>
      </c>
    </row>
    <row r="78" spans="1:8" x14ac:dyDescent="0.2">
      <c r="A78" s="14" t="s">
        <v>75</v>
      </c>
      <c r="B78" s="2">
        <v>346.2627744423699</v>
      </c>
      <c r="C78" s="2">
        <v>-2.5662470558602308</v>
      </c>
      <c r="D78" s="2">
        <v>0</v>
      </c>
      <c r="E78" s="2">
        <v>0</v>
      </c>
      <c r="F78" s="2">
        <v>0</v>
      </c>
      <c r="G78" s="2">
        <v>-2.5662470558602308</v>
      </c>
      <c r="H78" s="10">
        <f>B78/$B$11</f>
        <v>1.7727337973878156E-3</v>
      </c>
    </row>
    <row r="79" spans="1:8" x14ac:dyDescent="0.2">
      <c r="A79" s="14" t="s">
        <v>76</v>
      </c>
      <c r="B79" s="2">
        <v>343.03994896889657</v>
      </c>
      <c r="C79" s="2">
        <v>-3.1124214603864857</v>
      </c>
      <c r="D79" s="2">
        <v>1</v>
      </c>
      <c r="E79" s="2">
        <v>0</v>
      </c>
      <c r="F79" s="2">
        <v>1</v>
      </c>
      <c r="G79" s="2">
        <v>-4.1124214603864857</v>
      </c>
      <c r="H79" s="10">
        <f>B79/$B$12</f>
        <v>1.7372277932630584E-3</v>
      </c>
    </row>
    <row r="80" spans="1:8" x14ac:dyDescent="0.2">
      <c r="A80" s="14" t="s">
        <v>77</v>
      </c>
      <c r="B80" s="2">
        <v>336.67197185688218</v>
      </c>
      <c r="C80" s="2">
        <v>-6.3505004092769468</v>
      </c>
      <c r="D80" s="2">
        <v>1</v>
      </c>
      <c r="E80" s="2">
        <v>0</v>
      </c>
      <c r="F80" s="2">
        <v>1</v>
      </c>
      <c r="G80" s="2">
        <v>-7.3505004092769468</v>
      </c>
      <c r="H80" s="10">
        <f>B80/$B$13</f>
        <v>1.7024873041464965E-3</v>
      </c>
    </row>
    <row r="81" spans="1:11" x14ac:dyDescent="0.2">
      <c r="A81" s="14" t="s">
        <v>78</v>
      </c>
      <c r="B81" s="2">
        <v>333.0802269279298</v>
      </c>
      <c r="C81" s="2">
        <v>-3.7218164673614638</v>
      </c>
      <c r="D81" s="2">
        <v>3</v>
      </c>
      <c r="E81" s="2">
        <v>0</v>
      </c>
      <c r="F81" s="2">
        <v>3</v>
      </c>
      <c r="G81" s="2">
        <v>-6.7218164673614638</v>
      </c>
      <c r="H81" s="10">
        <f>B81/$B$14</f>
        <v>1.6684878371383547E-3</v>
      </c>
    </row>
    <row r="82" spans="1:11" x14ac:dyDescent="0.2">
      <c r="A82" s="14" t="s">
        <v>79</v>
      </c>
      <c r="B82" s="2">
        <v>327.68382256981664</v>
      </c>
      <c r="C82" s="2">
        <v>-5.334903281466552</v>
      </c>
      <c r="D82" s="2">
        <v>3</v>
      </c>
      <c r="E82" s="2">
        <v>0</v>
      </c>
      <c r="F82" s="2">
        <v>3</v>
      </c>
      <c r="G82" s="2">
        <v>-8.334903281466552</v>
      </c>
      <c r="H82" s="10">
        <f>B82/$B$15</f>
        <v>1.6352059331903646E-3</v>
      </c>
    </row>
    <row r="83" spans="1:11" x14ac:dyDescent="0.2">
      <c r="A83" s="14" t="s">
        <v>80</v>
      </c>
      <c r="B83" s="2">
        <v>323.13929701791591</v>
      </c>
      <c r="C83" s="2">
        <v>-4.6072558050531711</v>
      </c>
      <c r="D83" s="2">
        <v>2</v>
      </c>
      <c r="E83" s="2">
        <v>0</v>
      </c>
      <c r="F83" s="2">
        <v>2</v>
      </c>
      <c r="G83" s="2">
        <v>-6.6072558050531711</v>
      </c>
      <c r="H83" s="10">
        <f>B83/$B$16</f>
        <v>1.6026191131264676E-3</v>
      </c>
    </row>
    <row r="84" spans="1:11" x14ac:dyDescent="0.2">
      <c r="A84" s="15" t="s">
        <v>74</v>
      </c>
      <c r="B84" s="7">
        <v>318</v>
      </c>
      <c r="C84" s="7">
        <f>B84-B83</f>
        <v>-5.1392970179159079</v>
      </c>
      <c r="D84" s="7">
        <v>0</v>
      </c>
      <c r="E84" s="7">
        <v>0</v>
      </c>
      <c r="F84" s="7">
        <f>D84-E84</f>
        <v>0</v>
      </c>
      <c r="G84" s="7">
        <f>C84-F84</f>
        <v>-5.1392970179159079</v>
      </c>
      <c r="H84" s="16">
        <f>B84/$B$17</f>
        <v>1.565184007560134E-3</v>
      </c>
    </row>
    <row r="85" spans="1:11" x14ac:dyDescent="0.2">
      <c r="A85" s="12" t="s">
        <v>94</v>
      </c>
      <c r="H85" s="10"/>
    </row>
    <row r="86" spans="1:11" x14ac:dyDescent="0.2">
      <c r="A86" s="13" t="s">
        <v>73</v>
      </c>
      <c r="B86" s="2">
        <v>158359</v>
      </c>
      <c r="H86" s="10">
        <f>B86/$B$6</f>
        <v>0.86953107840983968</v>
      </c>
      <c r="K86" s="38"/>
    </row>
    <row r="87" spans="1:11" x14ac:dyDescent="0.2">
      <c r="A87" s="14" t="s">
        <v>81</v>
      </c>
      <c r="B87" s="2">
        <v>159001.37869669395</v>
      </c>
      <c r="C87" s="2">
        <f>B87-B86</f>
        <v>642.3786966939515</v>
      </c>
      <c r="D87" s="2">
        <v>560</v>
      </c>
      <c r="E87" s="2">
        <v>476</v>
      </c>
      <c r="F87" s="2">
        <f>D87-E87</f>
        <v>84</v>
      </c>
      <c r="G87" s="2">
        <f>C87-F87</f>
        <v>558.3786966939515</v>
      </c>
      <c r="H87" s="10">
        <f>B87/$B$7</f>
        <v>0.86777408978215209</v>
      </c>
    </row>
    <row r="88" spans="1:11" x14ac:dyDescent="0.2">
      <c r="A88" s="14" t="s">
        <v>82</v>
      </c>
      <c r="B88" s="2">
        <v>161461.18029838111</v>
      </c>
      <c r="C88" s="2">
        <v>2518.5400533759093</v>
      </c>
      <c r="D88" s="2">
        <v>2036</v>
      </c>
      <c r="E88" s="2">
        <v>1868</v>
      </c>
      <c r="F88" s="2">
        <v>168</v>
      </c>
      <c r="G88" s="2">
        <v>2350.5400533759093</v>
      </c>
      <c r="H88" s="10">
        <f>B88/$B$8</f>
        <v>0.86084623295024632</v>
      </c>
    </row>
    <row r="89" spans="1:11" x14ac:dyDescent="0.2">
      <c r="A89" s="14" t="s">
        <v>83</v>
      </c>
      <c r="B89" s="2">
        <v>162875.41824772596</v>
      </c>
      <c r="C89" s="2">
        <v>1377.2486483688699</v>
      </c>
      <c r="D89" s="2">
        <v>2040</v>
      </c>
      <c r="E89" s="2">
        <v>1789</v>
      </c>
      <c r="F89" s="2">
        <v>251</v>
      </c>
      <c r="G89" s="2">
        <v>1126.2486483688699</v>
      </c>
      <c r="H89" s="10">
        <f>B89/$B$9</f>
        <v>0.85407447273117465</v>
      </c>
    </row>
    <row r="90" spans="1:11" x14ac:dyDescent="0.2">
      <c r="A90" s="14" t="s">
        <v>84</v>
      </c>
      <c r="B90" s="2">
        <v>163399.2220207091</v>
      </c>
      <c r="C90" s="2">
        <v>517.05062776757404</v>
      </c>
      <c r="D90" s="2">
        <v>1873</v>
      </c>
      <c r="E90" s="2">
        <v>1947</v>
      </c>
      <c r="F90" s="2">
        <v>-74</v>
      </c>
      <c r="G90" s="2">
        <v>591.05062776757404</v>
      </c>
      <c r="H90" s="10">
        <f>B90/$B$10</f>
        <v>0.84745359220748218</v>
      </c>
    </row>
    <row r="91" spans="1:11" x14ac:dyDescent="0.2">
      <c r="A91" s="14" t="s">
        <v>75</v>
      </c>
      <c r="B91" s="2">
        <v>164265.82785651489</v>
      </c>
      <c r="C91" s="2">
        <v>854.06885659418185</v>
      </c>
      <c r="D91" s="2">
        <v>1841</v>
      </c>
      <c r="E91" s="2">
        <v>1896</v>
      </c>
      <c r="F91" s="2">
        <v>-55</v>
      </c>
      <c r="G91" s="2">
        <v>909.06885659418185</v>
      </c>
      <c r="H91" s="10">
        <f>B91/$B$11</f>
        <v>0.84097860437376737</v>
      </c>
    </row>
    <row r="92" spans="1:11" x14ac:dyDescent="0.2">
      <c r="A92" s="14" t="s">
        <v>76</v>
      </c>
      <c r="B92" s="2">
        <v>164812.28886220831</v>
      </c>
      <c r="C92" s="2">
        <v>599.21463863743702</v>
      </c>
      <c r="D92" s="2">
        <v>1851</v>
      </c>
      <c r="E92" s="2">
        <v>1971</v>
      </c>
      <c r="F92" s="2">
        <v>-120</v>
      </c>
      <c r="G92" s="2">
        <v>719.21463863743702</v>
      </c>
      <c r="H92" s="10">
        <f>B92/$B$12</f>
        <v>0.83464473960928731</v>
      </c>
    </row>
    <row r="93" spans="1:11" x14ac:dyDescent="0.2">
      <c r="A93" s="14" t="s">
        <v>77</v>
      </c>
      <c r="B93" s="2">
        <v>163827.96540805779</v>
      </c>
      <c r="C93" s="2">
        <v>-975.43363538029371</v>
      </c>
      <c r="D93" s="2">
        <v>1844</v>
      </c>
      <c r="E93" s="2">
        <v>2085</v>
      </c>
      <c r="F93" s="2">
        <v>-241</v>
      </c>
      <c r="G93" s="2">
        <v>-734.43363538029371</v>
      </c>
      <c r="H93" s="10">
        <f>B93/$B$13</f>
        <v>0.82844743396083886</v>
      </c>
    </row>
    <row r="94" spans="1:11" x14ac:dyDescent="0.2">
      <c r="A94" s="14" t="s">
        <v>78</v>
      </c>
      <c r="B94" s="2">
        <v>164172.18217736046</v>
      </c>
      <c r="C94" s="2">
        <v>280.60827036123374</v>
      </c>
      <c r="D94" s="2">
        <v>1672</v>
      </c>
      <c r="E94" s="2">
        <v>2035</v>
      </c>
      <c r="F94" s="2">
        <v>-363</v>
      </c>
      <c r="G94" s="2">
        <v>643.60827036123374</v>
      </c>
      <c r="H94" s="10">
        <f>B94/$B$14</f>
        <v>0.82238231817542673</v>
      </c>
    </row>
    <row r="95" spans="1:11" x14ac:dyDescent="0.2">
      <c r="A95" s="14" t="s">
        <v>79</v>
      </c>
      <c r="B95" s="2">
        <v>163609.90445198535</v>
      </c>
      <c r="C95" s="2">
        <v>-531.89113937783986</v>
      </c>
      <c r="D95" s="2">
        <v>1623</v>
      </c>
      <c r="E95" s="2">
        <v>2033</v>
      </c>
      <c r="F95" s="2">
        <v>-410</v>
      </c>
      <c r="G95" s="2">
        <v>-121.89113937783986</v>
      </c>
      <c r="H95" s="10">
        <f>B95/$B$15</f>
        <v>0.81644520742733229</v>
      </c>
    </row>
    <row r="96" spans="1:11" x14ac:dyDescent="0.2">
      <c r="A96" s="14" t="s">
        <v>80</v>
      </c>
      <c r="B96" s="2">
        <v>163449.36991140092</v>
      </c>
      <c r="C96" s="2">
        <v>-192.18988397045177</v>
      </c>
      <c r="D96" s="2">
        <v>1593</v>
      </c>
      <c r="E96" s="2">
        <v>2030</v>
      </c>
      <c r="F96" s="2">
        <v>-437</v>
      </c>
      <c r="G96" s="2">
        <v>244.81011602954823</v>
      </c>
      <c r="H96" s="10">
        <f>B96/$B$16</f>
        <v>0.81063209168882377</v>
      </c>
    </row>
    <row r="97" spans="1:11" x14ac:dyDescent="0.2">
      <c r="A97" s="15" t="s">
        <v>74</v>
      </c>
      <c r="B97" s="7">
        <v>163848</v>
      </c>
      <c r="C97" s="7">
        <f>B97-B96</f>
        <v>398.63008859907859</v>
      </c>
      <c r="D97" s="7">
        <v>1181</v>
      </c>
      <c r="E97" s="7">
        <v>1516</v>
      </c>
      <c r="F97" s="7">
        <f>D97-E97</f>
        <v>-335</v>
      </c>
      <c r="G97" s="7">
        <f>C97-F97</f>
        <v>733.63008859907859</v>
      </c>
      <c r="H97" s="16">
        <f>B97/$B$17</f>
        <v>0.80645367695192716</v>
      </c>
      <c r="J97" s="38"/>
      <c r="K97" s="38"/>
    </row>
    <row r="98" spans="1:11" x14ac:dyDescent="0.2">
      <c r="A98" s="12" t="s">
        <v>95</v>
      </c>
      <c r="H98" s="10"/>
      <c r="J98" s="38"/>
    </row>
    <row r="99" spans="1:11" x14ac:dyDescent="0.2">
      <c r="A99" s="17" t="s">
        <v>96</v>
      </c>
      <c r="B99" s="2">
        <v>2244</v>
      </c>
      <c r="H99" s="10">
        <f>B99/$B$6</f>
        <v>1.23215462332528E-2</v>
      </c>
    </row>
    <row r="100" spans="1:11" x14ac:dyDescent="0.2">
      <c r="A100" s="14" t="s">
        <v>81</v>
      </c>
      <c r="B100" s="2">
        <v>2286.8672914893805</v>
      </c>
      <c r="C100" s="2">
        <f>B100-B99</f>
        <v>42.867291489380477</v>
      </c>
      <c r="D100" s="2">
        <v>9</v>
      </c>
      <c r="E100" s="2">
        <v>3</v>
      </c>
      <c r="F100" s="2">
        <f>D100-E100</f>
        <v>6</v>
      </c>
      <c r="G100" s="2">
        <f>C100-F100</f>
        <v>36.867291489380477</v>
      </c>
      <c r="H100" s="10">
        <f>B100/$B$7</f>
        <v>1.2480924370538399E-2</v>
      </c>
    </row>
    <row r="101" spans="1:11" x14ac:dyDescent="0.2">
      <c r="A101" s="14" t="s">
        <v>82</v>
      </c>
      <c r="B101" s="2">
        <v>2458.8041012334061</v>
      </c>
      <c r="C101" s="2">
        <v>172.81002147230629</v>
      </c>
      <c r="D101" s="2">
        <v>42</v>
      </c>
      <c r="E101" s="2">
        <v>21</v>
      </c>
      <c r="F101" s="2">
        <v>21</v>
      </c>
      <c r="G101" s="2">
        <v>151.81002147230629</v>
      </c>
      <c r="H101" s="10">
        <f>B101/$B$8</f>
        <v>1.3109356962446387E-2</v>
      </c>
    </row>
    <row r="102" spans="1:11" x14ac:dyDescent="0.2">
      <c r="A102" s="14" t="s">
        <v>83</v>
      </c>
      <c r="B102" s="2">
        <v>2617.1511125728093</v>
      </c>
      <c r="C102" s="2">
        <v>157.78085189834928</v>
      </c>
      <c r="D102" s="2">
        <v>45</v>
      </c>
      <c r="E102" s="2">
        <v>12</v>
      </c>
      <c r="F102" s="2">
        <v>33</v>
      </c>
      <c r="G102" s="2">
        <v>124.78085189834928</v>
      </c>
      <c r="H102" s="10">
        <f>B102/$B$9</f>
        <v>1.372362987967116E-2</v>
      </c>
    </row>
    <row r="103" spans="1:11" x14ac:dyDescent="0.2">
      <c r="A103" s="14" t="s">
        <v>84</v>
      </c>
      <c r="B103" s="2">
        <v>2761.8808036164942</v>
      </c>
      <c r="C103" s="2">
        <v>144.61269496695786</v>
      </c>
      <c r="D103" s="2">
        <v>45</v>
      </c>
      <c r="E103" s="2">
        <v>21</v>
      </c>
      <c r="F103" s="2">
        <v>24</v>
      </c>
      <c r="G103" s="2">
        <v>120.61269496695786</v>
      </c>
      <c r="H103" s="10">
        <f>B103/$B$10</f>
        <v>1.4324216353839457E-2</v>
      </c>
    </row>
    <row r="104" spans="1:11" x14ac:dyDescent="0.2">
      <c r="A104" s="14" t="s">
        <v>75</v>
      </c>
      <c r="B104" s="2">
        <v>2912.6319913863449</v>
      </c>
      <c r="C104" s="2">
        <v>150.52046600954918</v>
      </c>
      <c r="D104" s="2">
        <v>63</v>
      </c>
      <c r="E104" s="2">
        <v>24</v>
      </c>
      <c r="F104" s="2">
        <v>39</v>
      </c>
      <c r="G104" s="2">
        <v>111.52046600954918</v>
      </c>
      <c r="H104" s="10">
        <f>B104/$B$11</f>
        <v>1.4911568761033264E-2</v>
      </c>
    </row>
    <row r="105" spans="1:11" x14ac:dyDescent="0.2">
      <c r="A105" s="14" t="s">
        <v>76</v>
      </c>
      <c r="B105" s="2">
        <v>3057.9511519257071</v>
      </c>
      <c r="C105" s="2">
        <v>146.279273207203</v>
      </c>
      <c r="D105" s="2">
        <v>42</v>
      </c>
      <c r="E105" s="2">
        <v>19</v>
      </c>
      <c r="F105" s="2">
        <v>23</v>
      </c>
      <c r="G105" s="2">
        <v>123.279273207203</v>
      </c>
      <c r="H105" s="10">
        <f>B105/$B$12</f>
        <v>1.5486119758162029E-2</v>
      </c>
    </row>
    <row r="106" spans="1:11" x14ac:dyDescent="0.2">
      <c r="A106" s="14" t="s">
        <v>77</v>
      </c>
      <c r="B106" s="2">
        <v>3173.5961764886674</v>
      </c>
      <c r="C106" s="2">
        <v>115.84179356892037</v>
      </c>
      <c r="D106" s="2">
        <v>54</v>
      </c>
      <c r="E106" s="2">
        <v>24</v>
      </c>
      <c r="F106" s="2">
        <v>30</v>
      </c>
      <c r="G106" s="2">
        <v>85.841793568920366</v>
      </c>
      <c r="H106" s="10">
        <f>B106/$B$13</f>
        <v>1.6048283345833778E-2</v>
      </c>
    </row>
    <row r="107" spans="1:11" x14ac:dyDescent="0.2">
      <c r="A107" s="14" t="s">
        <v>78</v>
      </c>
      <c r="B107" s="2">
        <v>3313.5497439730971</v>
      </c>
      <c r="C107" s="2">
        <v>138.70134449127909</v>
      </c>
      <c r="D107" s="2">
        <v>37</v>
      </c>
      <c r="E107" s="2">
        <v>26</v>
      </c>
      <c r="F107" s="2">
        <v>11</v>
      </c>
      <c r="G107" s="2">
        <v>127.70134449127909</v>
      </c>
      <c r="H107" s="10">
        <f>B107/$B$14</f>
        <v>1.6598455863212427E-2</v>
      </c>
    </row>
    <row r="108" spans="1:11" x14ac:dyDescent="0.2">
      <c r="A108" s="14" t="s">
        <v>79</v>
      </c>
      <c r="B108" s="2">
        <v>3434.1382316265795</v>
      </c>
      <c r="C108" s="2">
        <v>121.2064004478184</v>
      </c>
      <c r="D108" s="2">
        <v>38</v>
      </c>
      <c r="E108" s="2">
        <v>21</v>
      </c>
      <c r="F108" s="2">
        <v>17</v>
      </c>
      <c r="G108" s="2">
        <v>104.2064004478184</v>
      </c>
      <c r="H108" s="10">
        <f>B108/$B$15</f>
        <v>1.7137016919885329E-2</v>
      </c>
    </row>
    <row r="109" spans="1:11" x14ac:dyDescent="0.2">
      <c r="A109" s="14" t="s">
        <v>80</v>
      </c>
      <c r="B109" s="2">
        <v>3561.6942408686441</v>
      </c>
      <c r="C109" s="2">
        <v>126.87079155500624</v>
      </c>
      <c r="D109" s="2">
        <v>43</v>
      </c>
      <c r="E109" s="2">
        <v>18</v>
      </c>
      <c r="F109" s="2">
        <v>25</v>
      </c>
      <c r="G109" s="2">
        <v>101.87079155500624</v>
      </c>
      <c r="H109" s="10">
        <f>B109/$B$16</f>
        <v>1.7664330269345361E-2</v>
      </c>
    </row>
    <row r="110" spans="1:11" x14ac:dyDescent="0.2">
      <c r="A110" s="15" t="s">
        <v>74</v>
      </c>
      <c r="B110" s="7">
        <v>3667</v>
      </c>
      <c r="C110" s="7">
        <f>B110-B109</f>
        <v>105.3057591313559</v>
      </c>
      <c r="D110" s="7">
        <v>31</v>
      </c>
      <c r="E110" s="7">
        <v>13</v>
      </c>
      <c r="F110" s="7">
        <f>D110-E110</f>
        <v>18</v>
      </c>
      <c r="G110" s="7">
        <f>C110-F110</f>
        <v>87.305759131355899</v>
      </c>
      <c r="H110" s="16">
        <f>B110/$B$17</f>
        <v>1.8048835709820792E-2</v>
      </c>
      <c r="I110" s="38"/>
      <c r="K110" s="38"/>
    </row>
    <row r="111" spans="1:11" x14ac:dyDescent="0.2">
      <c r="A111" s="23"/>
      <c r="B111" s="24"/>
      <c r="C111" s="24"/>
      <c r="D111" s="24"/>
      <c r="E111" s="24"/>
      <c r="F111" s="24"/>
      <c r="G111" s="24"/>
      <c r="H111" s="22"/>
    </row>
    <row r="112" spans="1:11" x14ac:dyDescent="0.2">
      <c r="A112" s="1"/>
    </row>
    <row r="113" spans="1:11" x14ac:dyDescent="0.2">
      <c r="A113" s="12" t="s">
        <v>98</v>
      </c>
      <c r="H113" s="10"/>
    </row>
    <row r="114" spans="1:11" x14ac:dyDescent="0.2">
      <c r="A114" s="9" t="s">
        <v>97</v>
      </c>
      <c r="B114" s="2">
        <v>2947</v>
      </c>
      <c r="H114" s="10">
        <f>B114/$B$6</f>
        <v>1.6181638480122995E-2</v>
      </c>
    </row>
    <row r="115" spans="1:11" x14ac:dyDescent="0.2">
      <c r="A115" s="14" t="s">
        <v>81</v>
      </c>
      <c r="B115" s="2">
        <v>3033.0859374599768</v>
      </c>
      <c r="C115" s="2">
        <f>B115-B114</f>
        <v>86.085937459976776</v>
      </c>
      <c r="D115" s="2">
        <v>8</v>
      </c>
      <c r="E115" s="2">
        <v>0</v>
      </c>
      <c r="F115" s="2">
        <f>D115-E115</f>
        <v>8</v>
      </c>
      <c r="G115" s="2">
        <f>C115-F115</f>
        <v>78.085937459976776</v>
      </c>
      <c r="H115" s="10">
        <f>B115/$B$7</f>
        <v>1.6553525574335815E-2</v>
      </c>
    </row>
    <row r="116" spans="1:11" x14ac:dyDescent="0.2">
      <c r="A116" s="14" t="s">
        <v>82</v>
      </c>
      <c r="B116" s="2">
        <v>3379.8280466763513</v>
      </c>
      <c r="C116" s="2">
        <v>347.92493705541074</v>
      </c>
      <c r="D116" s="2">
        <v>38</v>
      </c>
      <c r="E116" s="2">
        <v>4</v>
      </c>
      <c r="F116" s="2">
        <v>34</v>
      </c>
      <c r="G116" s="2">
        <v>313.92493705541074</v>
      </c>
      <c r="H116" s="10">
        <f>B116/$B$8</f>
        <v>1.8019887112333332E-2</v>
      </c>
    </row>
    <row r="117" spans="1:11" x14ac:dyDescent="0.2">
      <c r="A117" s="14" t="s">
        <v>83</v>
      </c>
      <c r="B117" s="2">
        <v>3709.8047663281277</v>
      </c>
      <c r="C117" s="2">
        <v>329.19613121845441</v>
      </c>
      <c r="D117" s="2">
        <v>46</v>
      </c>
      <c r="E117" s="2">
        <v>6</v>
      </c>
      <c r="F117" s="2">
        <v>40</v>
      </c>
      <c r="G117" s="2">
        <v>289.19613121845441</v>
      </c>
      <c r="H117" s="10">
        <f>B117/$B$9</f>
        <v>1.9453208985276277E-2</v>
      </c>
    </row>
    <row r="118" spans="1:11" x14ac:dyDescent="0.2">
      <c r="A118" s="14" t="s">
        <v>84</v>
      </c>
      <c r="B118" s="2">
        <v>4021.0162510544974</v>
      </c>
      <c r="C118" s="2">
        <v>311.03904241733744</v>
      </c>
      <c r="D118" s="2">
        <v>45</v>
      </c>
      <c r="E118" s="2">
        <v>7</v>
      </c>
      <c r="F118" s="2">
        <v>38</v>
      </c>
      <c r="G118" s="2">
        <v>273.03904241733744</v>
      </c>
      <c r="H118" s="10">
        <f>B118/$B$10</f>
        <v>2.0854595414468477E-2</v>
      </c>
    </row>
    <row r="119" spans="1:11" x14ac:dyDescent="0.2">
      <c r="A119" s="14" t="s">
        <v>75</v>
      </c>
      <c r="B119" s="2">
        <v>4341.1624900821625</v>
      </c>
      <c r="C119" s="2">
        <v>319.79641641978242</v>
      </c>
      <c r="D119" s="2">
        <v>33</v>
      </c>
      <c r="E119" s="2">
        <v>15</v>
      </c>
      <c r="F119" s="2">
        <v>18</v>
      </c>
      <c r="G119" s="2">
        <v>301.79641641978242</v>
      </c>
      <c r="H119" s="10">
        <f>B119/$B$11</f>
        <v>2.2225101957651334E-2</v>
      </c>
    </row>
    <row r="120" spans="1:11" x14ac:dyDescent="0.2">
      <c r="A120" s="14" t="s">
        <v>76</v>
      </c>
      <c r="B120" s="2">
        <v>4653.3849201393868</v>
      </c>
      <c r="C120" s="2">
        <v>313.67087438386079</v>
      </c>
      <c r="D120" s="2">
        <v>48</v>
      </c>
      <c r="E120" s="2">
        <v>6</v>
      </c>
      <c r="F120" s="2">
        <v>42</v>
      </c>
      <c r="G120" s="2">
        <v>271.67087438386079</v>
      </c>
      <c r="H120" s="10">
        <f>B120/$B$12</f>
        <v>2.3565738160572999E-2</v>
      </c>
    </row>
    <row r="121" spans="1:11" x14ac:dyDescent="0.2">
      <c r="A121" s="14" t="s">
        <v>77</v>
      </c>
      <c r="B121" s="2">
        <v>4919.5943322373087</v>
      </c>
      <c r="C121" s="2">
        <v>266.53028661588269</v>
      </c>
      <c r="D121" s="2">
        <v>39</v>
      </c>
      <c r="E121" s="2">
        <v>15</v>
      </c>
      <c r="F121" s="2">
        <v>24</v>
      </c>
      <c r="G121" s="2">
        <v>242.53028661588269</v>
      </c>
      <c r="H121" s="10">
        <f>B121/$B$13</f>
        <v>2.4877470037052828E-2</v>
      </c>
    </row>
    <row r="122" spans="1:11" x14ac:dyDescent="0.2">
      <c r="A122" s="14" t="s">
        <v>78</v>
      </c>
      <c r="B122" s="2">
        <v>5222.564825784556</v>
      </c>
      <c r="C122" s="2">
        <v>301.01641578379531</v>
      </c>
      <c r="D122" s="2">
        <v>43</v>
      </c>
      <c r="E122" s="2">
        <v>19</v>
      </c>
      <c r="F122" s="2">
        <v>24</v>
      </c>
      <c r="G122" s="2">
        <v>277.01641578379531</v>
      </c>
      <c r="H122" s="10">
        <f>B122/$B$14</f>
        <v>2.6161222390344914E-2</v>
      </c>
    </row>
    <row r="123" spans="1:11" x14ac:dyDescent="0.2">
      <c r="A123" s="14" t="s">
        <v>79</v>
      </c>
      <c r="B123" s="2">
        <v>5494.3514247328121</v>
      </c>
      <c r="C123" s="2">
        <v>272.76336078687928</v>
      </c>
      <c r="D123" s="2">
        <v>60</v>
      </c>
      <c r="E123" s="2">
        <v>16</v>
      </c>
      <c r="F123" s="2">
        <v>44</v>
      </c>
      <c r="G123" s="2">
        <v>228.76336078687928</v>
      </c>
      <c r="H123" s="10">
        <f>B123/$B$15</f>
        <v>2.7417880987523586E-2</v>
      </c>
    </row>
    <row r="124" spans="1:11" x14ac:dyDescent="0.2">
      <c r="A124" s="14" t="s">
        <v>80</v>
      </c>
      <c r="B124" s="2">
        <v>5776.4129363102311</v>
      </c>
      <c r="C124" s="2">
        <v>280.95284098338198</v>
      </c>
      <c r="D124" s="2">
        <v>64</v>
      </c>
      <c r="E124" s="2">
        <v>18</v>
      </c>
      <c r="F124" s="2">
        <v>46</v>
      </c>
      <c r="G124" s="2">
        <v>234.95284098338198</v>
      </c>
      <c r="H124" s="10">
        <f>B124/$B$16</f>
        <v>2.8648294597634457E-2</v>
      </c>
    </row>
    <row r="125" spans="1:11" x14ac:dyDescent="0.2">
      <c r="A125" s="15" t="s">
        <v>74</v>
      </c>
      <c r="B125" s="7">
        <v>5989</v>
      </c>
      <c r="C125" s="7">
        <f>B125-B124</f>
        <v>212.58706368976891</v>
      </c>
      <c r="D125" s="7">
        <v>38</v>
      </c>
      <c r="E125" s="7">
        <v>10</v>
      </c>
      <c r="F125" s="7">
        <f>D125-E125</f>
        <v>28</v>
      </c>
      <c r="G125" s="7">
        <f>C125-F125</f>
        <v>184.58706368976891</v>
      </c>
      <c r="H125" s="16">
        <f>B125/$B$17</f>
        <v>2.9477632142382526E-2</v>
      </c>
      <c r="J125" s="38"/>
      <c r="K125" s="38"/>
    </row>
    <row r="126" spans="1:11" x14ac:dyDescent="0.2">
      <c r="A126" s="12" t="s">
        <v>99</v>
      </c>
      <c r="H126" s="10"/>
    </row>
    <row r="127" spans="1:11" x14ac:dyDescent="0.2">
      <c r="A127" s="9" t="s">
        <v>100</v>
      </c>
      <c r="B127" s="2">
        <v>4964</v>
      </c>
      <c r="H127" s="10">
        <f>B127/$B$6</f>
        <v>2.7256753788710741E-2</v>
      </c>
      <c r="I127" s="38"/>
    </row>
    <row r="128" spans="1:11" x14ac:dyDescent="0.2">
      <c r="A128" s="14" t="s">
        <v>81</v>
      </c>
      <c r="B128" s="2">
        <v>5065.3208892618404</v>
      </c>
      <c r="C128" s="2">
        <f>B128-B127</f>
        <v>101.32088926184042</v>
      </c>
      <c r="D128" s="2">
        <v>39</v>
      </c>
      <c r="E128" s="2">
        <v>0</v>
      </c>
      <c r="F128" s="2">
        <f>D128-E128</f>
        <v>39</v>
      </c>
      <c r="G128" s="2">
        <f>C128-F128</f>
        <v>62.320889261840421</v>
      </c>
      <c r="H128" s="10">
        <f>B128/$B$7</f>
        <v>2.7644755411325939E-2</v>
      </c>
    </row>
    <row r="129" spans="1:12" x14ac:dyDescent="0.2">
      <c r="A129" s="14" t="s">
        <v>82</v>
      </c>
      <c r="B129" s="2">
        <v>5472.0278414962941</v>
      </c>
      <c r="C129" s="2">
        <v>408.64646176436599</v>
      </c>
      <c r="D129" s="2">
        <v>178</v>
      </c>
      <c r="E129" s="2">
        <v>12</v>
      </c>
      <c r="F129" s="2">
        <v>166</v>
      </c>
      <c r="G129" s="2">
        <v>242.64646176436599</v>
      </c>
      <c r="H129" s="10">
        <f>B129/$B$8</f>
        <v>2.9174656999569719E-2</v>
      </c>
    </row>
    <row r="130" spans="1:12" x14ac:dyDescent="0.2">
      <c r="A130" s="14" t="s">
        <v>83</v>
      </c>
      <c r="B130" s="2">
        <v>5848.9083199502447</v>
      </c>
      <c r="C130" s="2">
        <v>375.61998648194549</v>
      </c>
      <c r="D130" s="2">
        <v>205</v>
      </c>
      <c r="E130" s="2">
        <v>19</v>
      </c>
      <c r="F130" s="2">
        <v>186</v>
      </c>
      <c r="G130" s="2">
        <v>189.61998648194549</v>
      </c>
      <c r="H130" s="10">
        <f>B130/$B$9</f>
        <v>3.0670087255381343E-2</v>
      </c>
    </row>
    <row r="131" spans="1:12" x14ac:dyDescent="0.2">
      <c r="A131" s="14" t="s">
        <v>84</v>
      </c>
      <c r="B131" s="2">
        <v>6195.4734085808932</v>
      </c>
      <c r="C131" s="2">
        <v>346.30218260069523</v>
      </c>
      <c r="D131" s="2">
        <v>222</v>
      </c>
      <c r="E131" s="2">
        <v>22</v>
      </c>
      <c r="F131" s="2">
        <v>200</v>
      </c>
      <c r="G131" s="2">
        <v>146.30218260069523</v>
      </c>
      <c r="H131" s="10">
        <f>B131/$B$10</f>
        <v>3.2132198247935249E-2</v>
      </c>
    </row>
    <row r="132" spans="1:12" x14ac:dyDescent="0.2">
      <c r="A132" s="14" t="s">
        <v>75</v>
      </c>
      <c r="B132" s="2">
        <v>6555.5826023087966</v>
      </c>
      <c r="C132" s="2">
        <v>359.5886036424763</v>
      </c>
      <c r="D132" s="2">
        <v>201</v>
      </c>
      <c r="E132" s="2">
        <v>13</v>
      </c>
      <c r="F132" s="2">
        <v>188</v>
      </c>
      <c r="G132" s="2">
        <v>171.5886036424763</v>
      </c>
      <c r="H132" s="10">
        <f>B132/$B$11</f>
        <v>3.3562091274164839E-2</v>
      </c>
    </row>
    <row r="133" spans="1:12" x14ac:dyDescent="0.2">
      <c r="A133" s="14" t="s">
        <v>76</v>
      </c>
      <c r="B133" s="2">
        <v>6903.5032864761915</v>
      </c>
      <c r="C133" s="2">
        <v>350.08545013830371</v>
      </c>
      <c r="D133" s="2">
        <v>206</v>
      </c>
      <c r="E133" s="2">
        <v>12</v>
      </c>
      <c r="F133" s="2">
        <v>194</v>
      </c>
      <c r="G133" s="2">
        <v>156.08545013830371</v>
      </c>
      <c r="H133" s="10">
        <f>B133/$B$12</f>
        <v>3.4960819625228859E-2</v>
      </c>
    </row>
    <row r="134" spans="1:12" x14ac:dyDescent="0.2">
      <c r="A134" s="14" t="s">
        <v>77</v>
      </c>
      <c r="B134" s="2">
        <v>7184.2460928402206</v>
      </c>
      <c r="C134" s="2">
        <v>281.19169824270193</v>
      </c>
      <c r="D134" s="2">
        <v>207</v>
      </c>
      <c r="E134" s="2">
        <v>21</v>
      </c>
      <c r="F134" s="2">
        <v>186</v>
      </c>
      <c r="G134" s="2">
        <v>95.191698242701932</v>
      </c>
      <c r="H134" s="10">
        <f>B134/$B$13</f>
        <v>3.632939117404145E-2</v>
      </c>
      <c r="I134" s="38"/>
    </row>
    <row r="135" spans="1:12" x14ac:dyDescent="0.2">
      <c r="A135" s="14" t="s">
        <v>78</v>
      </c>
      <c r="B135" s="2">
        <v>7519.8167142499306</v>
      </c>
      <c r="C135" s="2">
        <v>332.73307690061301</v>
      </c>
      <c r="D135" s="2">
        <v>210</v>
      </c>
      <c r="E135" s="2">
        <v>25</v>
      </c>
      <c r="F135" s="2">
        <v>185</v>
      </c>
      <c r="G135" s="2">
        <v>147.73307690061301</v>
      </c>
      <c r="H135" s="10">
        <f>B135/$B$14</f>
        <v>3.7668770797224513E-2</v>
      </c>
    </row>
    <row r="136" spans="1:12" x14ac:dyDescent="0.2">
      <c r="A136" s="14" t="s">
        <v>79</v>
      </c>
      <c r="B136" s="2">
        <v>7811.2956226216083</v>
      </c>
      <c r="C136" s="2">
        <v>292.88183067410046</v>
      </c>
      <c r="D136" s="2">
        <v>173</v>
      </c>
      <c r="E136" s="2">
        <v>18</v>
      </c>
      <c r="F136" s="2">
        <v>155</v>
      </c>
      <c r="G136" s="2">
        <v>137.88183067410046</v>
      </c>
      <c r="H136" s="10">
        <f>B136/$B$15</f>
        <v>3.897988264371316E-2</v>
      </c>
    </row>
    <row r="137" spans="1:12" x14ac:dyDescent="0.2">
      <c r="A137" s="14" t="s">
        <v>80</v>
      </c>
      <c r="B137" s="2">
        <v>8118.4326674550102</v>
      </c>
      <c r="C137" s="2">
        <v>305.57575006253683</v>
      </c>
      <c r="D137" s="2">
        <v>127</v>
      </c>
      <c r="E137" s="2">
        <v>14</v>
      </c>
      <c r="F137" s="2">
        <v>113</v>
      </c>
      <c r="G137" s="2">
        <v>192.57575006253683</v>
      </c>
      <c r="H137" s="10">
        <f>B137/$B$16</f>
        <v>4.0263612261223471E-2</v>
      </c>
    </row>
    <row r="138" spans="1:12" ht="12" thickBot="1" x14ac:dyDescent="0.25">
      <c r="A138" s="11" t="s">
        <v>74</v>
      </c>
      <c r="B138" s="5">
        <v>8370</v>
      </c>
      <c r="C138" s="5">
        <f>B138-B137</f>
        <v>251.56733254498977</v>
      </c>
      <c r="D138" s="5">
        <v>120</v>
      </c>
      <c r="E138" s="5">
        <v>18</v>
      </c>
      <c r="F138" s="5">
        <f>D138-E138</f>
        <v>102</v>
      </c>
      <c r="G138" s="5">
        <f>C138-F138</f>
        <v>149.56733254498977</v>
      </c>
      <c r="H138" s="8">
        <f>B138/$B$17</f>
        <v>4.1196824349931833E-2</v>
      </c>
      <c r="I138" s="39"/>
      <c r="J138" s="38"/>
      <c r="L138" s="38"/>
    </row>
  </sheetData>
  <mergeCells count="1">
    <mergeCell ref="A1:H2"/>
  </mergeCells>
  <phoneticPr fontId="0" type="noConversion"/>
  <pageMargins left="0.75" right="0.75" top="1" bottom="1" header="0.5" footer="0.5"/>
  <pageSetup orientation="portrait"/>
  <headerFooter alignWithMargins="0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8"/>
  <sheetViews>
    <sheetView workbookViewId="0">
      <selection activeCell="L1" sqref="L1:L65536"/>
    </sheetView>
  </sheetViews>
  <sheetFormatPr defaultRowHeight="11.25" x14ac:dyDescent="0.2"/>
  <cols>
    <col min="1" max="1" width="25.7109375" style="2" customWidth="1"/>
    <col min="2" max="3" width="9.7109375" style="2" customWidth="1"/>
    <col min="4" max="5" width="8.42578125" style="2" customWidth="1"/>
    <col min="6" max="7" width="9.7109375" style="2" customWidth="1"/>
    <col min="8" max="8" width="7.7109375" style="6" customWidth="1"/>
    <col min="9" max="16384" width="9.140625" style="2"/>
  </cols>
  <sheetData>
    <row r="1" spans="1:8" ht="12.75" customHeight="1" x14ac:dyDescent="0.2">
      <c r="A1" s="40" t="s">
        <v>87</v>
      </c>
      <c r="B1" s="41"/>
      <c r="C1" s="41"/>
      <c r="D1" s="41"/>
      <c r="E1" s="41"/>
      <c r="F1" s="41"/>
      <c r="G1" s="41"/>
      <c r="H1" s="42"/>
    </row>
    <row r="2" spans="1:8" ht="12.75" customHeight="1" thickBot="1" x14ac:dyDescent="0.25">
      <c r="A2" s="43"/>
      <c r="B2" s="44"/>
      <c r="C2" s="44"/>
      <c r="D2" s="44"/>
      <c r="E2" s="44"/>
      <c r="F2" s="44"/>
      <c r="G2" s="44"/>
      <c r="H2" s="45"/>
    </row>
    <row r="3" spans="1:8" x14ac:dyDescent="0.2">
      <c r="A3" s="9" t="s">
        <v>43</v>
      </c>
      <c r="C3" s="1" t="s">
        <v>62</v>
      </c>
      <c r="D3" s="3"/>
      <c r="E3" s="3"/>
      <c r="F3" s="1" t="s">
        <v>66</v>
      </c>
      <c r="G3" s="3" t="s">
        <v>68</v>
      </c>
      <c r="H3" s="19" t="s">
        <v>71</v>
      </c>
    </row>
    <row r="4" spans="1:8" ht="12" thickBot="1" x14ac:dyDescent="0.25">
      <c r="A4" s="18" t="s">
        <v>88</v>
      </c>
      <c r="B4" s="5" t="s">
        <v>64</v>
      </c>
      <c r="C4" s="4" t="s">
        <v>63</v>
      </c>
      <c r="D4" s="4" t="s">
        <v>65</v>
      </c>
      <c r="E4" s="4" t="s">
        <v>70</v>
      </c>
      <c r="F4" s="4" t="s">
        <v>67</v>
      </c>
      <c r="G4" s="5" t="s">
        <v>69</v>
      </c>
      <c r="H4" s="20" t="s">
        <v>72</v>
      </c>
    </row>
    <row r="5" spans="1:8" x14ac:dyDescent="0.2">
      <c r="A5" s="12" t="s">
        <v>2</v>
      </c>
      <c r="H5" s="10"/>
    </row>
    <row r="6" spans="1:8" x14ac:dyDescent="0.2">
      <c r="A6" s="13" t="s">
        <v>73</v>
      </c>
      <c r="B6" s="2">
        <f t="shared" ref="B6:B17" si="0">B32+B45+B60+B73+B86+B99+B114+B127</f>
        <v>217162</v>
      </c>
      <c r="H6" s="10"/>
    </row>
    <row r="7" spans="1:8" x14ac:dyDescent="0.2">
      <c r="A7" s="14" t="s">
        <v>81</v>
      </c>
      <c r="B7" s="2">
        <f t="shared" si="0"/>
        <v>217807.99999999997</v>
      </c>
      <c r="C7" s="2">
        <f t="shared" ref="C7:G17" si="1">C33+C46+C61+C74+C87+C100+C115+C128</f>
        <v>646.00000000000205</v>
      </c>
      <c r="D7" s="2">
        <f t="shared" si="1"/>
        <v>759</v>
      </c>
      <c r="E7" s="2">
        <f t="shared" si="1"/>
        <v>413</v>
      </c>
      <c r="F7" s="2">
        <f t="shared" si="1"/>
        <v>346</v>
      </c>
      <c r="G7" s="2">
        <f t="shared" si="1"/>
        <v>300.00000000000205</v>
      </c>
      <c r="H7" s="10"/>
    </row>
    <row r="8" spans="1:8" x14ac:dyDescent="0.2">
      <c r="A8" s="14" t="s">
        <v>82</v>
      </c>
      <c r="B8" s="2">
        <f t="shared" si="0"/>
        <v>220814.99999999997</v>
      </c>
      <c r="C8" s="2">
        <f t="shared" si="1"/>
        <v>2999.9999999999714</v>
      </c>
      <c r="D8" s="2">
        <f t="shared" si="1"/>
        <v>2996</v>
      </c>
      <c r="E8" s="2">
        <f t="shared" si="1"/>
        <v>1709</v>
      </c>
      <c r="F8" s="2">
        <f t="shared" si="1"/>
        <v>1287</v>
      </c>
      <c r="G8" s="2">
        <f t="shared" si="1"/>
        <v>1712.9999999999711</v>
      </c>
      <c r="H8" s="10"/>
    </row>
    <row r="9" spans="1:8" x14ac:dyDescent="0.2">
      <c r="A9" s="14" t="s">
        <v>83</v>
      </c>
      <c r="B9" s="2">
        <f t="shared" si="0"/>
        <v>223079</v>
      </c>
      <c r="C9" s="2">
        <f t="shared" si="1"/>
        <v>2299.9999999999804</v>
      </c>
      <c r="D9" s="2">
        <f t="shared" si="1"/>
        <v>2855</v>
      </c>
      <c r="E9" s="2">
        <f t="shared" si="1"/>
        <v>1754</v>
      </c>
      <c r="F9" s="2">
        <f t="shared" si="1"/>
        <v>1101</v>
      </c>
      <c r="G9" s="2">
        <f t="shared" si="1"/>
        <v>1198.9999999999804</v>
      </c>
      <c r="H9" s="10"/>
    </row>
    <row r="10" spans="1:8" x14ac:dyDescent="0.2">
      <c r="A10" s="14" t="s">
        <v>84</v>
      </c>
      <c r="B10" s="2">
        <f t="shared" si="0"/>
        <v>225975</v>
      </c>
      <c r="C10" s="2">
        <f t="shared" si="1"/>
        <v>2900.0000000000532</v>
      </c>
      <c r="D10" s="2">
        <f t="shared" si="1"/>
        <v>2624</v>
      </c>
      <c r="E10" s="2">
        <f t="shared" si="1"/>
        <v>1750</v>
      </c>
      <c r="F10" s="2">
        <f t="shared" si="1"/>
        <v>874</v>
      </c>
      <c r="G10" s="2">
        <f t="shared" si="1"/>
        <v>2026.0000000000532</v>
      </c>
      <c r="H10" s="10"/>
    </row>
    <row r="11" spans="1:8" x14ac:dyDescent="0.2">
      <c r="A11" s="14" t="s">
        <v>75</v>
      </c>
      <c r="B11" s="2">
        <f t="shared" si="0"/>
        <v>228099.00000000003</v>
      </c>
      <c r="C11" s="2">
        <f t="shared" si="1"/>
        <v>2099.9999999999941</v>
      </c>
      <c r="D11" s="2">
        <f t="shared" si="1"/>
        <v>2672</v>
      </c>
      <c r="E11" s="2">
        <f t="shared" si="1"/>
        <v>1857</v>
      </c>
      <c r="F11" s="2">
        <f t="shared" si="1"/>
        <v>815</v>
      </c>
      <c r="G11" s="2">
        <f t="shared" si="1"/>
        <v>1284.9999999999941</v>
      </c>
      <c r="H11" s="10"/>
    </row>
    <row r="12" spans="1:8" x14ac:dyDescent="0.2">
      <c r="A12" s="14" t="s">
        <v>76</v>
      </c>
      <c r="B12" s="2">
        <f t="shared" si="0"/>
        <v>230223</v>
      </c>
      <c r="C12" s="2">
        <f t="shared" si="1"/>
        <v>2099.9999999999932</v>
      </c>
      <c r="D12" s="2">
        <f t="shared" si="1"/>
        <v>2699</v>
      </c>
      <c r="E12" s="2">
        <f t="shared" si="1"/>
        <v>1799</v>
      </c>
      <c r="F12" s="2">
        <f t="shared" si="1"/>
        <v>900</v>
      </c>
      <c r="G12" s="2">
        <f t="shared" si="1"/>
        <v>1199.9999999999932</v>
      </c>
      <c r="H12" s="10"/>
    </row>
    <row r="13" spans="1:8" x14ac:dyDescent="0.2">
      <c r="A13" s="14" t="s">
        <v>77</v>
      </c>
      <c r="B13" s="2">
        <f t="shared" si="0"/>
        <v>233534</v>
      </c>
      <c r="C13" s="2">
        <f t="shared" si="1"/>
        <v>3299.9999999999868</v>
      </c>
      <c r="D13" s="2">
        <f t="shared" si="1"/>
        <v>2540</v>
      </c>
      <c r="E13" s="2">
        <f t="shared" si="1"/>
        <v>1922</v>
      </c>
      <c r="F13" s="2">
        <f t="shared" si="1"/>
        <v>618</v>
      </c>
      <c r="G13" s="2">
        <f t="shared" si="1"/>
        <v>2681.9999999999868</v>
      </c>
      <c r="H13" s="10"/>
    </row>
    <row r="14" spans="1:8" x14ac:dyDescent="0.2">
      <c r="A14" s="14" t="s">
        <v>78</v>
      </c>
      <c r="B14" s="2">
        <f t="shared" si="0"/>
        <v>237858.00000000003</v>
      </c>
      <c r="C14" s="2">
        <f t="shared" si="1"/>
        <v>4400.0000000000255</v>
      </c>
      <c r="D14" s="2">
        <f t="shared" si="1"/>
        <v>2553</v>
      </c>
      <c r="E14" s="2">
        <f t="shared" si="1"/>
        <v>1930</v>
      </c>
      <c r="F14" s="2">
        <f t="shared" si="1"/>
        <v>623</v>
      </c>
      <c r="G14" s="2">
        <f t="shared" si="1"/>
        <v>3777.000000000025</v>
      </c>
      <c r="H14" s="10"/>
    </row>
    <row r="15" spans="1:8" x14ac:dyDescent="0.2">
      <c r="A15" s="14" t="s">
        <v>79</v>
      </c>
      <c r="B15" s="2">
        <f t="shared" si="0"/>
        <v>240433</v>
      </c>
      <c r="C15" s="2">
        <f t="shared" si="1"/>
        <v>2499.9999999999336</v>
      </c>
      <c r="D15" s="2">
        <f t="shared" si="1"/>
        <v>2386</v>
      </c>
      <c r="E15" s="2">
        <f t="shared" si="1"/>
        <v>1937</v>
      </c>
      <c r="F15" s="2">
        <f t="shared" si="1"/>
        <v>449</v>
      </c>
      <c r="G15" s="2">
        <f t="shared" si="1"/>
        <v>2050.9999999999341</v>
      </c>
      <c r="H15" s="10"/>
    </row>
    <row r="16" spans="1:8" x14ac:dyDescent="0.2">
      <c r="A16" s="14" t="s">
        <v>80</v>
      </c>
      <c r="B16" s="2">
        <f t="shared" si="0"/>
        <v>243726.00000000003</v>
      </c>
      <c r="C16" s="2">
        <f t="shared" si="1"/>
        <v>3300.0000000000291</v>
      </c>
      <c r="D16" s="2">
        <f t="shared" si="1"/>
        <v>2339</v>
      </c>
      <c r="E16" s="2">
        <f t="shared" si="1"/>
        <v>2004</v>
      </c>
      <c r="F16" s="2">
        <f t="shared" si="1"/>
        <v>335</v>
      </c>
      <c r="G16" s="2">
        <f t="shared" si="1"/>
        <v>2965.0000000000291</v>
      </c>
      <c r="H16" s="10"/>
    </row>
    <row r="17" spans="1:11" x14ac:dyDescent="0.2">
      <c r="A17" s="15" t="s">
        <v>74</v>
      </c>
      <c r="B17" s="7">
        <f t="shared" si="0"/>
        <v>246680.65963881311</v>
      </c>
      <c r="C17" s="7">
        <f t="shared" si="1"/>
        <v>2954.659638813112</v>
      </c>
      <c r="D17" s="7">
        <f t="shared" si="1"/>
        <v>1765</v>
      </c>
      <c r="E17" s="7">
        <f t="shared" si="1"/>
        <v>1532</v>
      </c>
      <c r="F17" s="7">
        <f t="shared" si="1"/>
        <v>233</v>
      </c>
      <c r="G17" s="7">
        <f t="shared" si="1"/>
        <v>2721.659638813112</v>
      </c>
      <c r="H17" s="16"/>
    </row>
    <row r="18" spans="1:11" x14ac:dyDescent="0.2">
      <c r="A18" s="12" t="s">
        <v>3</v>
      </c>
      <c r="H18" s="10"/>
    </row>
    <row r="19" spans="1:11" x14ac:dyDescent="0.2">
      <c r="A19" s="13" t="s">
        <v>73</v>
      </c>
      <c r="B19" s="2">
        <f t="shared" ref="B19:B30" si="2">B32+B45+B60+B73</f>
        <v>28922</v>
      </c>
      <c r="H19" s="10">
        <f>B19/$B$6</f>
        <v>0.13318168003610209</v>
      </c>
      <c r="K19" s="6"/>
    </row>
    <row r="20" spans="1:11" x14ac:dyDescent="0.2">
      <c r="A20" s="14" t="s">
        <v>81</v>
      </c>
      <c r="B20" s="2">
        <f t="shared" si="2"/>
        <v>29190.847742451795</v>
      </c>
      <c r="C20" s="2">
        <f>B20-B19</f>
        <v>268.84774245179506</v>
      </c>
      <c r="D20" s="2">
        <f t="shared" ref="D20:E30" si="3">D33+D46+D61+D74</f>
        <v>132</v>
      </c>
      <c r="E20" s="2">
        <f t="shared" si="3"/>
        <v>18</v>
      </c>
      <c r="F20" s="2">
        <f>D20-E20</f>
        <v>114</v>
      </c>
      <c r="G20" s="2">
        <f>C20-F20</f>
        <v>154.84774245179506</v>
      </c>
      <c r="H20" s="10">
        <f>B20/$B$7</f>
        <v>0.13402100814686238</v>
      </c>
    </row>
    <row r="21" spans="1:11" x14ac:dyDescent="0.2">
      <c r="A21" s="14" t="s">
        <v>82</v>
      </c>
      <c r="B21" s="2">
        <f t="shared" si="2"/>
        <v>30322.807866207902</v>
      </c>
      <c r="C21" s="2">
        <f t="shared" ref="C21:C30" si="4">B21-B20</f>
        <v>1131.9601237561074</v>
      </c>
      <c r="D21" s="2">
        <f t="shared" si="3"/>
        <v>651</v>
      </c>
      <c r="E21" s="2">
        <f t="shared" si="3"/>
        <v>56</v>
      </c>
      <c r="F21" s="2">
        <f t="shared" ref="F21:F30" si="5">D21-E21</f>
        <v>595</v>
      </c>
      <c r="G21" s="2">
        <f t="shared" ref="G21:G30" si="6">C21-F21</f>
        <v>536.96012375610735</v>
      </c>
      <c r="H21" s="10">
        <f>B21/$B$8</f>
        <v>0.13732222840933772</v>
      </c>
    </row>
    <row r="22" spans="1:11" x14ac:dyDescent="0.2">
      <c r="A22" s="14" t="s">
        <v>83</v>
      </c>
      <c r="B22" s="2">
        <f t="shared" si="2"/>
        <v>31350.711678432497</v>
      </c>
      <c r="C22" s="2">
        <f t="shared" si="4"/>
        <v>1027.9038122245947</v>
      </c>
      <c r="D22" s="2">
        <f t="shared" si="3"/>
        <v>677</v>
      </c>
      <c r="E22" s="2">
        <f t="shared" si="3"/>
        <v>73</v>
      </c>
      <c r="F22" s="2">
        <f t="shared" si="5"/>
        <v>604</v>
      </c>
      <c r="G22" s="2">
        <f t="shared" si="6"/>
        <v>423.90381222459473</v>
      </c>
      <c r="H22" s="10">
        <f>B22/$B$9</f>
        <v>0.14053636459923388</v>
      </c>
    </row>
    <row r="23" spans="1:11" x14ac:dyDescent="0.2">
      <c r="A23" s="14" t="s">
        <v>84</v>
      </c>
      <c r="B23" s="2">
        <f t="shared" si="2"/>
        <v>32465.109127887823</v>
      </c>
      <c r="C23" s="2">
        <f t="shared" si="4"/>
        <v>1114.3974494553258</v>
      </c>
      <c r="D23" s="2">
        <f t="shared" si="3"/>
        <v>701</v>
      </c>
      <c r="E23" s="2">
        <f t="shared" si="3"/>
        <v>49</v>
      </c>
      <c r="F23" s="2">
        <f t="shared" si="5"/>
        <v>652</v>
      </c>
      <c r="G23" s="2">
        <f t="shared" si="6"/>
        <v>462.39744945532584</v>
      </c>
      <c r="H23" s="10">
        <f>B23/$B$10</f>
        <v>0.14366681769172618</v>
      </c>
    </row>
    <row r="24" spans="1:11" x14ac:dyDescent="0.2">
      <c r="A24" s="14" t="s">
        <v>75</v>
      </c>
      <c r="B24" s="2">
        <f t="shared" si="2"/>
        <v>33465.958520666973</v>
      </c>
      <c r="C24" s="2">
        <f t="shared" si="4"/>
        <v>1000.8493927791496</v>
      </c>
      <c r="D24" s="2">
        <f t="shared" si="3"/>
        <v>685</v>
      </c>
      <c r="E24" s="2">
        <f t="shared" si="3"/>
        <v>68</v>
      </c>
      <c r="F24" s="2">
        <f t="shared" si="5"/>
        <v>617</v>
      </c>
      <c r="G24" s="2">
        <f t="shared" si="6"/>
        <v>383.84939277914964</v>
      </c>
      <c r="H24" s="10">
        <f>B24/$B$11</f>
        <v>0.14671681384252877</v>
      </c>
    </row>
    <row r="25" spans="1:11" x14ac:dyDescent="0.2">
      <c r="A25" s="14" t="s">
        <v>76</v>
      </c>
      <c r="B25" s="2">
        <f t="shared" si="2"/>
        <v>34461.946299621042</v>
      </c>
      <c r="C25" s="2">
        <f t="shared" si="4"/>
        <v>995.98777895406965</v>
      </c>
      <c r="D25" s="2">
        <f t="shared" si="3"/>
        <v>701</v>
      </c>
      <c r="E25" s="2">
        <f t="shared" si="3"/>
        <v>79</v>
      </c>
      <c r="F25" s="2">
        <f t="shared" si="5"/>
        <v>622</v>
      </c>
      <c r="G25" s="2">
        <f t="shared" si="6"/>
        <v>373.98777895406965</v>
      </c>
      <c r="H25" s="10">
        <f>B25/$B$12</f>
        <v>0.14968941547812792</v>
      </c>
    </row>
    <row r="26" spans="1:11" x14ac:dyDescent="0.2">
      <c r="A26" s="14" t="s">
        <v>77</v>
      </c>
      <c r="B26" s="2">
        <f t="shared" si="2"/>
        <v>35634.376593543981</v>
      </c>
      <c r="C26" s="2">
        <f t="shared" si="4"/>
        <v>1172.4302939229383</v>
      </c>
      <c r="D26" s="2">
        <f t="shared" si="3"/>
        <v>695</v>
      </c>
      <c r="E26" s="2">
        <f t="shared" si="3"/>
        <v>78</v>
      </c>
      <c r="F26" s="2">
        <f t="shared" si="5"/>
        <v>617</v>
      </c>
      <c r="G26" s="2">
        <f t="shared" si="6"/>
        <v>555.43029392293829</v>
      </c>
      <c r="H26" s="10">
        <f>B26/$B$13</f>
        <v>0.1525875315523392</v>
      </c>
    </row>
    <row r="27" spans="1:11" x14ac:dyDescent="0.2">
      <c r="A27" s="14" t="s">
        <v>78</v>
      </c>
      <c r="B27" s="2">
        <f t="shared" si="2"/>
        <v>36966.445858212806</v>
      </c>
      <c r="C27" s="2">
        <f t="shared" si="4"/>
        <v>1332.0692646688258</v>
      </c>
      <c r="D27" s="2">
        <f t="shared" si="3"/>
        <v>697</v>
      </c>
      <c r="E27" s="2">
        <f t="shared" si="3"/>
        <v>80</v>
      </c>
      <c r="F27" s="2">
        <f t="shared" si="5"/>
        <v>617</v>
      </c>
      <c r="G27" s="2">
        <f t="shared" si="6"/>
        <v>715.06926466882578</v>
      </c>
      <c r="H27" s="10">
        <f>B27/$B$14</f>
        <v>0.15541392704139781</v>
      </c>
    </row>
    <row r="28" spans="1:11" x14ac:dyDescent="0.2">
      <c r="A28" s="14" t="s">
        <v>79</v>
      </c>
      <c r="B28" s="2">
        <f t="shared" si="2"/>
        <v>38029.583761600137</v>
      </c>
      <c r="C28" s="2">
        <f t="shared" si="4"/>
        <v>1063.1379033873309</v>
      </c>
      <c r="D28" s="2">
        <f t="shared" si="3"/>
        <v>681</v>
      </c>
      <c r="E28" s="2">
        <f t="shared" si="3"/>
        <v>84</v>
      </c>
      <c r="F28" s="2">
        <f t="shared" si="5"/>
        <v>597</v>
      </c>
      <c r="G28" s="2">
        <f t="shared" si="6"/>
        <v>466.13790338733088</v>
      </c>
      <c r="H28" s="10">
        <f>B28/$B$15</f>
        <v>0.1581712317427314</v>
      </c>
    </row>
    <row r="29" spans="1:11" x14ac:dyDescent="0.2">
      <c r="A29" s="14" t="s">
        <v>80</v>
      </c>
      <c r="B29" s="2">
        <f t="shared" si="2"/>
        <v>39206.239244578326</v>
      </c>
      <c r="C29" s="2">
        <f t="shared" si="4"/>
        <v>1176.655482978189</v>
      </c>
      <c r="D29" s="2">
        <f t="shared" si="3"/>
        <v>660</v>
      </c>
      <c r="E29" s="2">
        <f t="shared" si="3"/>
        <v>89</v>
      </c>
      <c r="F29" s="2">
        <f t="shared" si="5"/>
        <v>571</v>
      </c>
      <c r="G29" s="2">
        <f t="shared" si="6"/>
        <v>605.65548297818896</v>
      </c>
      <c r="H29" s="10">
        <f>B29/$B$16</f>
        <v>0.16086194843626991</v>
      </c>
    </row>
    <row r="30" spans="1:11" x14ac:dyDescent="0.2">
      <c r="A30" s="15" t="s">
        <v>74</v>
      </c>
      <c r="B30" s="7">
        <f t="shared" si="2"/>
        <v>40157.659638813115</v>
      </c>
      <c r="C30" s="7">
        <f t="shared" si="4"/>
        <v>951.42039423478855</v>
      </c>
      <c r="D30" s="7">
        <f t="shared" si="3"/>
        <v>503</v>
      </c>
      <c r="E30" s="7">
        <f t="shared" si="3"/>
        <v>78</v>
      </c>
      <c r="F30" s="7">
        <f t="shared" si="5"/>
        <v>425</v>
      </c>
      <c r="G30" s="7">
        <f t="shared" si="6"/>
        <v>526.42039423478855</v>
      </c>
      <c r="H30" s="16">
        <f>B30/$B$17</f>
        <v>0.16279208794727354</v>
      </c>
      <c r="I30" s="38"/>
      <c r="K30" s="39"/>
    </row>
    <row r="31" spans="1:11" x14ac:dyDescent="0.2">
      <c r="A31" s="12" t="s">
        <v>4</v>
      </c>
      <c r="H31" s="10"/>
    </row>
    <row r="32" spans="1:11" x14ac:dyDescent="0.2">
      <c r="A32" s="13" t="s">
        <v>73</v>
      </c>
      <c r="B32" s="2">
        <v>26054</v>
      </c>
      <c r="H32" s="10">
        <f>B32/$B$6</f>
        <v>0.11997494957681362</v>
      </c>
    </row>
    <row r="33" spans="1:8" x14ac:dyDescent="0.2">
      <c r="A33" s="14" t="s">
        <v>81</v>
      </c>
      <c r="B33" s="2">
        <v>26322.687577381403</v>
      </c>
      <c r="C33" s="2">
        <f>B33-B32</f>
        <v>268.68757738140266</v>
      </c>
      <c r="D33" s="2">
        <v>128</v>
      </c>
      <c r="E33" s="2">
        <v>18</v>
      </c>
      <c r="F33" s="2">
        <f>D33-E33</f>
        <v>110</v>
      </c>
      <c r="G33" s="2">
        <f>C33-F33</f>
        <v>158.68757738140266</v>
      </c>
      <c r="H33" s="10">
        <f>B33/$B$7</f>
        <v>0.12085271237687048</v>
      </c>
    </row>
    <row r="34" spans="1:8" x14ac:dyDescent="0.2">
      <c r="A34" s="14" t="s">
        <v>82</v>
      </c>
      <c r="B34" s="2">
        <v>27448.431277345138</v>
      </c>
      <c r="C34" s="2">
        <v>1124.8459451205781</v>
      </c>
      <c r="D34" s="2">
        <v>642</v>
      </c>
      <c r="E34" s="2">
        <v>54</v>
      </c>
      <c r="F34" s="2">
        <v>588</v>
      </c>
      <c r="G34" s="2">
        <v>536.84594512057811</v>
      </c>
      <c r="H34" s="10">
        <f>B34/$B$8</f>
        <v>0.12430510281160764</v>
      </c>
    </row>
    <row r="35" spans="1:8" x14ac:dyDescent="0.2">
      <c r="A35" s="14" t="s">
        <v>83</v>
      </c>
      <c r="B35" s="2">
        <v>28479.69761984903</v>
      </c>
      <c r="C35" s="2">
        <v>1035.8119138954935</v>
      </c>
      <c r="D35" s="2">
        <v>667</v>
      </c>
      <c r="E35" s="2">
        <v>73</v>
      </c>
      <c r="F35" s="2">
        <v>594</v>
      </c>
      <c r="G35" s="2">
        <v>441.81191389549349</v>
      </c>
      <c r="H35" s="10">
        <f>B35/$B$9</f>
        <v>0.12766642140160675</v>
      </c>
    </row>
    <row r="36" spans="1:8" x14ac:dyDescent="0.2">
      <c r="A36" s="14" t="s">
        <v>84</v>
      </c>
      <c r="B36" s="2">
        <v>29589.217312786688</v>
      </c>
      <c r="C36" s="2">
        <v>1110.1122037097339</v>
      </c>
      <c r="D36" s="2">
        <v>689</v>
      </c>
      <c r="E36" s="2">
        <v>49</v>
      </c>
      <c r="F36" s="2">
        <v>640</v>
      </c>
      <c r="G36" s="2">
        <v>470.11220370973388</v>
      </c>
      <c r="H36" s="10">
        <f>B36/$B$10</f>
        <v>0.13094022486021326</v>
      </c>
    </row>
    <row r="37" spans="1:8" x14ac:dyDescent="0.2">
      <c r="A37" s="14" t="s">
        <v>75</v>
      </c>
      <c r="B37" s="2">
        <v>30594.893112135313</v>
      </c>
      <c r="C37" s="2">
        <v>1002.5364236141941</v>
      </c>
      <c r="D37" s="2">
        <v>674</v>
      </c>
      <c r="E37" s="2">
        <v>68</v>
      </c>
      <c r="F37" s="2">
        <v>606</v>
      </c>
      <c r="G37" s="2">
        <v>396.53642361419406</v>
      </c>
      <c r="H37" s="10">
        <f>B37/$B$11</f>
        <v>0.13412988707594206</v>
      </c>
    </row>
    <row r="38" spans="1:8" x14ac:dyDescent="0.2">
      <c r="A38" s="14" t="s">
        <v>76</v>
      </c>
      <c r="B38" s="2">
        <v>31595.484673616545</v>
      </c>
      <c r="C38" s="2">
        <v>997.30094354781249</v>
      </c>
      <c r="D38" s="2">
        <v>696</v>
      </c>
      <c r="E38" s="2">
        <v>79</v>
      </c>
      <c r="F38" s="2">
        <v>617</v>
      </c>
      <c r="G38" s="2">
        <v>380.30094354781249</v>
      </c>
      <c r="H38" s="10">
        <f>B38/$B$12</f>
        <v>0.13723861071055693</v>
      </c>
    </row>
    <row r="39" spans="1:8" x14ac:dyDescent="0.2">
      <c r="A39" s="14" t="s">
        <v>77</v>
      </c>
      <c r="B39" s="2">
        <v>32757.682916446542</v>
      </c>
      <c r="C39" s="2">
        <v>1160.5855699868807</v>
      </c>
      <c r="D39" s="2">
        <v>689</v>
      </c>
      <c r="E39" s="2">
        <v>78</v>
      </c>
      <c r="F39" s="2">
        <v>611</v>
      </c>
      <c r="G39" s="2">
        <v>549.58556998688073</v>
      </c>
      <c r="H39" s="10">
        <f>B39/$B$13</f>
        <v>0.140269437925298</v>
      </c>
    </row>
    <row r="40" spans="1:8" x14ac:dyDescent="0.2">
      <c r="A40" s="14" t="s">
        <v>78</v>
      </c>
      <c r="B40" s="2">
        <v>34067.273966999994</v>
      </c>
      <c r="C40" s="2">
        <v>1320.3756723759616</v>
      </c>
      <c r="D40" s="2">
        <v>686</v>
      </c>
      <c r="E40" s="2">
        <v>80</v>
      </c>
      <c r="F40" s="2">
        <v>606</v>
      </c>
      <c r="G40" s="2">
        <v>714.37567237596159</v>
      </c>
      <c r="H40" s="10">
        <f>B40/$B$14</f>
        <v>0.14322526031077362</v>
      </c>
    </row>
    <row r="41" spans="1:8" x14ac:dyDescent="0.2">
      <c r="A41" s="14" t="s">
        <v>79</v>
      </c>
      <c r="B41" s="2">
        <v>35129.383863837895</v>
      </c>
      <c r="C41" s="2">
        <v>1051.2728445779212</v>
      </c>
      <c r="D41" s="2">
        <v>672</v>
      </c>
      <c r="E41" s="2">
        <v>81</v>
      </c>
      <c r="F41" s="2">
        <v>591</v>
      </c>
      <c r="G41" s="2">
        <v>460.27284457792121</v>
      </c>
      <c r="H41" s="10">
        <f>B41/$B$15</f>
        <v>0.14610882808864795</v>
      </c>
    </row>
    <row r="42" spans="1:8" x14ac:dyDescent="0.2">
      <c r="A42" s="14" t="s">
        <v>80</v>
      </c>
      <c r="B42" s="2">
        <v>36296.348273919706</v>
      </c>
      <c r="C42" s="2">
        <v>1167.9140096839255</v>
      </c>
      <c r="D42" s="2">
        <v>652</v>
      </c>
      <c r="E42" s="2">
        <v>86</v>
      </c>
      <c r="F42" s="2">
        <v>566</v>
      </c>
      <c r="G42" s="2">
        <v>601.91400968392554</v>
      </c>
      <c r="H42" s="10">
        <f>B42/$B$16</f>
        <v>0.14892275864667578</v>
      </c>
    </row>
    <row r="43" spans="1:8" x14ac:dyDescent="0.2">
      <c r="A43" s="15" t="s">
        <v>74</v>
      </c>
      <c r="B43" s="7">
        <v>37240</v>
      </c>
      <c r="C43" s="7">
        <f>B43-B42</f>
        <v>943.65172608029388</v>
      </c>
      <c r="D43" s="7">
        <v>499</v>
      </c>
      <c r="E43" s="7">
        <v>75</v>
      </c>
      <c r="F43" s="7">
        <f>D43-E43</f>
        <v>424</v>
      </c>
      <c r="G43" s="7">
        <f>C43-F43</f>
        <v>519.65172608029388</v>
      </c>
      <c r="H43" s="16">
        <f>B43/$B$17</f>
        <v>0.15096440902390307</v>
      </c>
    </row>
    <row r="44" spans="1:8" x14ac:dyDescent="0.2">
      <c r="A44" s="12" t="s">
        <v>92</v>
      </c>
      <c r="H44" s="10"/>
    </row>
    <row r="45" spans="1:8" x14ac:dyDescent="0.2">
      <c r="A45" s="9" t="s">
        <v>93</v>
      </c>
      <c r="B45" s="2">
        <v>1502</v>
      </c>
      <c r="H45" s="10">
        <f>B45/$B$6</f>
        <v>6.9164955194739412E-3</v>
      </c>
    </row>
    <row r="46" spans="1:8" x14ac:dyDescent="0.2">
      <c r="A46" s="14" t="s">
        <v>81</v>
      </c>
      <c r="B46" s="2">
        <v>1477.8781141183481</v>
      </c>
      <c r="C46" s="2">
        <f>B46-B45</f>
        <v>-24.121885881651906</v>
      </c>
      <c r="D46" s="2">
        <v>2</v>
      </c>
      <c r="E46" s="2">
        <v>0</v>
      </c>
      <c r="F46" s="2">
        <f>D46-E46</f>
        <v>2</v>
      </c>
      <c r="G46" s="2">
        <f>C46-F46</f>
        <v>-26.121885881651906</v>
      </c>
      <c r="H46" s="10">
        <f>B46/$B$7</f>
        <v>6.7852333895832492E-3</v>
      </c>
    </row>
    <row r="47" spans="1:8" x14ac:dyDescent="0.2">
      <c r="A47" s="14" t="s">
        <v>82</v>
      </c>
      <c r="B47" s="2">
        <v>1384.2797620037181</v>
      </c>
      <c r="C47" s="2">
        <v>-93.638104604011232</v>
      </c>
      <c r="D47" s="2">
        <v>2</v>
      </c>
      <c r="E47" s="2">
        <v>0</v>
      </c>
      <c r="F47" s="2">
        <v>2</v>
      </c>
      <c r="G47" s="2">
        <v>-95.638104604011232</v>
      </c>
      <c r="H47" s="10">
        <f>B47/$B$8</f>
        <v>6.2689570998515423E-3</v>
      </c>
    </row>
    <row r="48" spans="1:8" x14ac:dyDescent="0.2">
      <c r="A48" s="14" t="s">
        <v>83</v>
      </c>
      <c r="B48" s="2">
        <v>1286.3404036622828</v>
      </c>
      <c r="C48" s="2">
        <v>-97.724231688141799</v>
      </c>
      <c r="D48" s="2">
        <v>1</v>
      </c>
      <c r="E48" s="2">
        <v>0</v>
      </c>
      <c r="F48" s="2">
        <v>1</v>
      </c>
      <c r="G48" s="2">
        <v>-98.724231688141799</v>
      </c>
      <c r="H48" s="10">
        <f>B48/$B$9</f>
        <v>5.7662998474185502E-3</v>
      </c>
    </row>
    <row r="49" spans="1:8" x14ac:dyDescent="0.2">
      <c r="A49" s="14" t="s">
        <v>84</v>
      </c>
      <c r="B49" s="2">
        <v>1192.4090064698421</v>
      </c>
      <c r="C49" s="2">
        <v>-93.920571245352221</v>
      </c>
      <c r="D49" s="2">
        <v>2</v>
      </c>
      <c r="E49" s="2">
        <v>0</v>
      </c>
      <c r="F49" s="2">
        <v>2</v>
      </c>
      <c r="G49" s="2">
        <v>-95.920571245352221</v>
      </c>
      <c r="H49" s="10">
        <f>B49/$B$10</f>
        <v>5.276729755370471E-3</v>
      </c>
    </row>
    <row r="50" spans="1:8" x14ac:dyDescent="0.2">
      <c r="A50" s="14" t="s">
        <v>75</v>
      </c>
      <c r="B50" s="2">
        <v>1094.8164158601642</v>
      </c>
      <c r="C50" s="2">
        <v>-97.719709111275506</v>
      </c>
      <c r="D50" s="2">
        <v>0</v>
      </c>
      <c r="E50" s="2">
        <v>0</v>
      </c>
      <c r="F50" s="2">
        <v>0</v>
      </c>
      <c r="G50" s="2">
        <v>-97.719709111275506</v>
      </c>
      <c r="H50" s="10">
        <f>B50/$B$11</f>
        <v>4.799742286727097E-3</v>
      </c>
    </row>
    <row r="51" spans="1:8" x14ac:dyDescent="0.2">
      <c r="A51" s="14" t="s">
        <v>76</v>
      </c>
      <c r="B51" s="2">
        <v>997.98413075819337</v>
      </c>
      <c r="C51" s="2">
        <v>-96.936786589988401</v>
      </c>
      <c r="D51" s="2">
        <v>1</v>
      </c>
      <c r="E51" s="2">
        <v>0</v>
      </c>
      <c r="F51" s="2">
        <v>1</v>
      </c>
      <c r="G51" s="2">
        <v>-97.936786589988401</v>
      </c>
      <c r="H51" s="10">
        <f>B51/$B$12</f>
        <v>4.334858510045449E-3</v>
      </c>
    </row>
    <row r="52" spans="1:8" x14ac:dyDescent="0.2">
      <c r="A52" s="14" t="s">
        <v>77</v>
      </c>
      <c r="B52" s="2">
        <v>906.49106137511671</v>
      </c>
      <c r="C52" s="2">
        <v>-91.525342836189338</v>
      </c>
      <c r="D52" s="2">
        <v>1</v>
      </c>
      <c r="E52" s="2">
        <v>0</v>
      </c>
      <c r="F52" s="2">
        <v>1</v>
      </c>
      <c r="G52" s="2">
        <v>-92.525342836189338</v>
      </c>
      <c r="H52" s="10">
        <f>B52/$B$13</f>
        <v>3.8816234954015976E-3</v>
      </c>
    </row>
    <row r="53" spans="1:8" x14ac:dyDescent="0.2">
      <c r="A53" s="14" t="s">
        <v>78</v>
      </c>
      <c r="B53" s="2">
        <v>818.13752552520111</v>
      </c>
      <c r="C53" s="2">
        <v>-88.077097248234736</v>
      </c>
      <c r="D53" s="2">
        <v>3</v>
      </c>
      <c r="E53" s="2">
        <v>0</v>
      </c>
      <c r="F53" s="2">
        <v>3</v>
      </c>
      <c r="G53" s="2">
        <v>-91.077097248234736</v>
      </c>
      <c r="H53" s="10">
        <f>B53/$B$14</f>
        <v>3.4396048294579162E-3</v>
      </c>
    </row>
    <row r="54" spans="1:8" x14ac:dyDescent="0.2">
      <c r="A54" s="14" t="s">
        <v>79</v>
      </c>
      <c r="B54" s="2">
        <v>723.31653086919016</v>
      </c>
      <c r="C54" s="2">
        <v>-95.064734969749338</v>
      </c>
      <c r="D54" s="2">
        <v>1</v>
      </c>
      <c r="E54" s="2">
        <v>0</v>
      </c>
      <c r="F54" s="2">
        <v>1</v>
      </c>
      <c r="G54" s="2">
        <v>-96.064734969749338</v>
      </c>
      <c r="H54" s="10">
        <f>B54/$B$15</f>
        <v>3.0083912394271591E-3</v>
      </c>
    </row>
    <row r="55" spans="1:8" x14ac:dyDescent="0.2">
      <c r="A55" s="14" t="s">
        <v>80</v>
      </c>
      <c r="B55" s="2">
        <v>630.66328126109261</v>
      </c>
      <c r="C55" s="2">
        <v>-92.621250071431405</v>
      </c>
      <c r="D55" s="2">
        <v>2</v>
      </c>
      <c r="E55" s="2">
        <v>1</v>
      </c>
      <c r="F55" s="2">
        <v>1</v>
      </c>
      <c r="G55" s="2">
        <v>-93.621250071431405</v>
      </c>
      <c r="H55" s="10">
        <f>B55/$B$16</f>
        <v>2.5875913167290013E-3</v>
      </c>
    </row>
    <row r="56" spans="1:8" x14ac:dyDescent="0.2">
      <c r="A56" s="15" t="s">
        <v>74</v>
      </c>
      <c r="B56" s="7">
        <v>558</v>
      </c>
      <c r="C56" s="7">
        <f>B56-B55</f>
        <v>-72.663281261092607</v>
      </c>
      <c r="D56" s="7">
        <v>1</v>
      </c>
      <c r="E56" s="7">
        <v>1</v>
      </c>
      <c r="F56" s="7">
        <f>D56-E56</f>
        <v>0</v>
      </c>
      <c r="G56" s="7">
        <f>C56-F56</f>
        <v>-72.663281261092607</v>
      </c>
      <c r="H56" s="16">
        <f>B56/$B$17</f>
        <v>2.2620338409059591E-3</v>
      </c>
    </row>
    <row r="57" spans="1:8" x14ac:dyDescent="0.2">
      <c r="A57" s="23"/>
      <c r="B57" s="24"/>
      <c r="C57" s="24"/>
      <c r="D57" s="24"/>
      <c r="E57" s="24"/>
      <c r="F57" s="24"/>
      <c r="G57" s="24"/>
      <c r="H57" s="22"/>
    </row>
    <row r="58" spans="1:8" x14ac:dyDescent="0.2">
      <c r="A58" s="1"/>
    </row>
    <row r="59" spans="1:8" x14ac:dyDescent="0.2">
      <c r="A59" s="12" t="s">
        <v>86</v>
      </c>
      <c r="H59" s="10"/>
    </row>
    <row r="60" spans="1:8" x14ac:dyDescent="0.2">
      <c r="A60" s="9" t="s">
        <v>89</v>
      </c>
      <c r="B60" s="2">
        <v>766</v>
      </c>
      <c r="H60" s="10">
        <f>B60/$B$6</f>
        <v>3.5273206177876422E-3</v>
      </c>
    </row>
    <row r="61" spans="1:8" x14ac:dyDescent="0.2">
      <c r="A61" s="14" t="s">
        <v>81</v>
      </c>
      <c r="B61" s="2">
        <v>785.40983157646156</v>
      </c>
      <c r="C61" s="2">
        <f>B61-B60</f>
        <v>19.409831576461556</v>
      </c>
      <c r="D61" s="2">
        <v>1</v>
      </c>
      <c r="E61" s="2">
        <v>0</v>
      </c>
      <c r="F61" s="2">
        <f>D61-E61</f>
        <v>1</v>
      </c>
      <c r="G61" s="2">
        <f>C61-F61</f>
        <v>18.409831576461556</v>
      </c>
      <c r="H61" s="10">
        <f>B61/$B$7</f>
        <v>3.6059732956386435E-3</v>
      </c>
    </row>
    <row r="62" spans="1:8" x14ac:dyDescent="0.2">
      <c r="A62" s="14" t="s">
        <v>82</v>
      </c>
      <c r="B62" s="2">
        <v>864.56307714419358</v>
      </c>
      <c r="C62" s="2">
        <v>79.123363439203899</v>
      </c>
      <c r="D62" s="2">
        <v>2</v>
      </c>
      <c r="E62" s="2">
        <v>1</v>
      </c>
      <c r="F62" s="2">
        <v>1</v>
      </c>
      <c r="G62" s="2">
        <v>78.123363439203899</v>
      </c>
      <c r="H62" s="10">
        <f>B62/$B$8</f>
        <v>3.9153276595529909E-3</v>
      </c>
    </row>
    <row r="63" spans="1:8" x14ac:dyDescent="0.2">
      <c r="A63" s="14" t="s">
        <v>83</v>
      </c>
      <c r="B63" s="2">
        <v>940.61738939626059</v>
      </c>
      <c r="C63" s="2">
        <v>76.201589117490357</v>
      </c>
      <c r="D63" s="2">
        <v>7</v>
      </c>
      <c r="E63" s="2">
        <v>0</v>
      </c>
      <c r="F63" s="2">
        <v>7</v>
      </c>
      <c r="G63" s="2">
        <v>69.201589117490357</v>
      </c>
      <c r="H63" s="10">
        <f>B63/$B$9</f>
        <v>4.2165214538179771E-3</v>
      </c>
    </row>
    <row r="64" spans="1:8" x14ac:dyDescent="0.2">
      <c r="A64" s="14" t="s">
        <v>84</v>
      </c>
      <c r="B64" s="2">
        <v>1019.118637212754</v>
      </c>
      <c r="C64" s="2">
        <v>78.525447700481891</v>
      </c>
      <c r="D64" s="2">
        <v>5</v>
      </c>
      <c r="E64" s="2">
        <v>0</v>
      </c>
      <c r="F64" s="2">
        <v>5</v>
      </c>
      <c r="G64" s="2">
        <v>73.525447700481891</v>
      </c>
      <c r="H64" s="10">
        <f>B64/$B$10</f>
        <v>4.5098733807401436E-3</v>
      </c>
    </row>
    <row r="65" spans="1:8" x14ac:dyDescent="0.2">
      <c r="A65" s="14" t="s">
        <v>75</v>
      </c>
      <c r="B65" s="2">
        <v>1093.8911262734555</v>
      </c>
      <c r="C65" s="2">
        <v>74.664537911943285</v>
      </c>
      <c r="D65" s="2">
        <v>3</v>
      </c>
      <c r="E65" s="2">
        <v>0</v>
      </c>
      <c r="F65" s="2">
        <v>3</v>
      </c>
      <c r="G65" s="2">
        <v>71.664537911943285</v>
      </c>
      <c r="H65" s="10">
        <f>B65/$B$11</f>
        <v>4.7956857604525022E-3</v>
      </c>
    </row>
    <row r="66" spans="1:8" x14ac:dyDescent="0.2">
      <c r="A66" s="14" t="s">
        <v>76</v>
      </c>
      <c r="B66" s="2">
        <v>1168.2080379013064</v>
      </c>
      <c r="C66" s="2">
        <v>74.19540829397647</v>
      </c>
      <c r="D66" s="2">
        <v>1</v>
      </c>
      <c r="E66" s="2">
        <v>0</v>
      </c>
      <c r="F66" s="2">
        <v>1</v>
      </c>
      <c r="G66" s="2">
        <v>73.19540829397647</v>
      </c>
      <c r="H66" s="10">
        <f>B66/$B$12</f>
        <v>5.0742455701702537E-3</v>
      </c>
    </row>
    <row r="67" spans="1:8" x14ac:dyDescent="0.2">
      <c r="A67" s="14" t="s">
        <v>77</v>
      </c>
      <c r="B67" s="2">
        <v>1248.4319902068148</v>
      </c>
      <c r="C67" s="2">
        <v>80.158901889841445</v>
      </c>
      <c r="D67" s="2">
        <v>2</v>
      </c>
      <c r="E67" s="2">
        <v>0</v>
      </c>
      <c r="F67" s="2">
        <v>2</v>
      </c>
      <c r="G67" s="2">
        <v>78.158901889841445</v>
      </c>
      <c r="H67" s="10">
        <f>B67/$B$13</f>
        <v>5.3458254053234851E-3</v>
      </c>
    </row>
    <row r="68" spans="1:8" x14ac:dyDescent="0.2">
      <c r="A68" s="14" t="s">
        <v>78</v>
      </c>
      <c r="B68" s="2">
        <v>1334.546162720929</v>
      </c>
      <c r="C68" s="2">
        <v>86.531579321407207</v>
      </c>
      <c r="D68" s="2">
        <v>6</v>
      </c>
      <c r="E68" s="2">
        <v>0</v>
      </c>
      <c r="F68" s="2">
        <v>6</v>
      </c>
      <c r="G68" s="2">
        <v>80.531579321407207</v>
      </c>
      <c r="H68" s="10">
        <f>B68/$B$14</f>
        <v>5.6106843693335051E-3</v>
      </c>
    </row>
    <row r="69" spans="1:8" x14ac:dyDescent="0.2">
      <c r="A69" s="14" t="s">
        <v>79</v>
      </c>
      <c r="B69" s="2">
        <v>1411.1178423859799</v>
      </c>
      <c r="C69" s="2">
        <v>76.142351647900114</v>
      </c>
      <c r="D69" s="2">
        <v>1</v>
      </c>
      <c r="E69" s="2">
        <v>3</v>
      </c>
      <c r="F69" s="2">
        <v>-2</v>
      </c>
      <c r="G69" s="2">
        <v>78.142351647900114</v>
      </c>
      <c r="H69" s="10">
        <f>B69/$B$15</f>
        <v>5.8690688981378591E-3</v>
      </c>
    </row>
    <row r="70" spans="1:8" x14ac:dyDescent="0.2">
      <c r="A70" s="14" t="s">
        <v>80</v>
      </c>
      <c r="B70" s="2">
        <v>1491.89888758911</v>
      </c>
      <c r="C70" s="2">
        <v>80.815572925119341</v>
      </c>
      <c r="D70" s="2">
        <v>0</v>
      </c>
      <c r="E70" s="2">
        <v>0</v>
      </c>
      <c r="F70" s="2">
        <v>0</v>
      </c>
      <c r="G70" s="2">
        <v>80.815572925119341</v>
      </c>
      <c r="H70" s="10">
        <f>B70/$B$16</f>
        <v>6.1212135249793208E-3</v>
      </c>
    </row>
    <row r="71" spans="1:8" x14ac:dyDescent="0.2">
      <c r="A71" s="15" t="s">
        <v>74</v>
      </c>
      <c r="B71" s="7">
        <v>1555.6596388131184</v>
      </c>
      <c r="C71" s="7">
        <f>B71-B70</f>
        <v>63.760751224008345</v>
      </c>
      <c r="D71" s="7">
        <v>2</v>
      </c>
      <c r="E71" s="7">
        <v>2</v>
      </c>
      <c r="F71" s="7">
        <f>D71-E71</f>
        <v>0</v>
      </c>
      <c r="G71" s="7">
        <f>C71-F71</f>
        <v>63.760751224008345</v>
      </c>
      <c r="H71" s="16">
        <f>B71/$B$17</f>
        <v>6.3063705159978759E-3</v>
      </c>
    </row>
    <row r="72" spans="1:8" x14ac:dyDescent="0.2">
      <c r="A72" s="12" t="s">
        <v>85</v>
      </c>
      <c r="H72" s="10"/>
    </row>
    <row r="73" spans="1:8" x14ac:dyDescent="0.2">
      <c r="A73" s="9" t="s">
        <v>90</v>
      </c>
      <c r="B73" s="2">
        <v>600</v>
      </c>
      <c r="H73" s="10">
        <f>B73/$B$6</f>
        <v>2.7629143220268739E-3</v>
      </c>
    </row>
    <row r="74" spans="1:8" x14ac:dyDescent="0.2">
      <c r="A74" s="14" t="s">
        <v>81</v>
      </c>
      <c r="B74" s="2">
        <v>604.87221937558161</v>
      </c>
      <c r="C74" s="2">
        <f>B74-B73</f>
        <v>4.8722193755816079</v>
      </c>
      <c r="D74" s="2">
        <v>1</v>
      </c>
      <c r="E74" s="2">
        <v>0</v>
      </c>
      <c r="F74" s="2">
        <f>D74-E74</f>
        <v>1</v>
      </c>
      <c r="G74" s="2">
        <f>C74-F74</f>
        <v>3.8722193755816079</v>
      </c>
      <c r="H74" s="10">
        <f>B74/$B$7</f>
        <v>2.7770890847699887E-3</v>
      </c>
    </row>
    <row r="75" spans="1:8" x14ac:dyDescent="0.2">
      <c r="A75" s="14" t="s">
        <v>82</v>
      </c>
      <c r="B75" s="2">
        <v>625.53374971485357</v>
      </c>
      <c r="C75" s="2">
        <v>20.641254439375075</v>
      </c>
      <c r="D75" s="2">
        <v>5</v>
      </c>
      <c r="E75" s="2">
        <v>1</v>
      </c>
      <c r="F75" s="2">
        <v>4</v>
      </c>
      <c r="G75" s="2">
        <v>16.641254439375075</v>
      </c>
      <c r="H75" s="10">
        <f>B75/$B$8</f>
        <v>2.832840838325538E-3</v>
      </c>
    </row>
    <row r="76" spans="1:8" x14ac:dyDescent="0.2">
      <c r="A76" s="14" t="s">
        <v>83</v>
      </c>
      <c r="B76" s="2">
        <v>644.0562655249239</v>
      </c>
      <c r="C76" s="2">
        <v>18.625637982469357</v>
      </c>
      <c r="D76" s="2">
        <v>2</v>
      </c>
      <c r="E76" s="2">
        <v>0</v>
      </c>
      <c r="F76" s="2">
        <v>2</v>
      </c>
      <c r="G76" s="2">
        <v>16.625637982469357</v>
      </c>
      <c r="H76" s="10">
        <f>B76/$B$9</f>
        <v>2.8871218963906235E-3</v>
      </c>
    </row>
    <row r="77" spans="1:8" x14ac:dyDescent="0.2">
      <c r="A77" s="14" t="s">
        <v>84</v>
      </c>
      <c r="B77" s="2">
        <v>664.36417141853576</v>
      </c>
      <c r="C77" s="2">
        <v>20.32077607617282</v>
      </c>
      <c r="D77" s="2">
        <v>5</v>
      </c>
      <c r="E77" s="2">
        <v>0</v>
      </c>
      <c r="F77" s="2">
        <v>5</v>
      </c>
      <c r="G77" s="2">
        <v>15.32077607617282</v>
      </c>
      <c r="H77" s="10">
        <f>B77/$B$10</f>
        <v>2.9399896954023044E-3</v>
      </c>
    </row>
    <row r="78" spans="1:8" x14ac:dyDescent="0.2">
      <c r="A78" s="14" t="s">
        <v>75</v>
      </c>
      <c r="B78" s="2">
        <v>682.35786639803723</v>
      </c>
      <c r="C78" s="2">
        <v>17.923186735835884</v>
      </c>
      <c r="D78" s="2">
        <v>8</v>
      </c>
      <c r="E78" s="2">
        <v>0</v>
      </c>
      <c r="F78" s="2">
        <v>8</v>
      </c>
      <c r="G78" s="2">
        <v>9.9231867358358841</v>
      </c>
      <c r="H78" s="10">
        <f>B78/$B$11</f>
        <v>2.9914987194070868E-3</v>
      </c>
    </row>
    <row r="79" spans="1:8" x14ac:dyDescent="0.2">
      <c r="A79" s="14" t="s">
        <v>76</v>
      </c>
      <c r="B79" s="2">
        <v>700.26945734499691</v>
      </c>
      <c r="C79" s="2">
        <v>17.838640332431169</v>
      </c>
      <c r="D79" s="2">
        <v>3</v>
      </c>
      <c r="E79" s="2">
        <v>0</v>
      </c>
      <c r="F79" s="2">
        <v>3</v>
      </c>
      <c r="G79" s="2">
        <v>14.838640332431169</v>
      </c>
      <c r="H79" s="10">
        <f>B79/$B$12</f>
        <v>3.0417006873552899E-3</v>
      </c>
    </row>
    <row r="80" spans="1:8" x14ac:dyDescent="0.2">
      <c r="A80" s="14" t="s">
        <v>77</v>
      </c>
      <c r="B80" s="2">
        <v>721.77062551550353</v>
      </c>
      <c r="C80" s="2">
        <v>21.466045365620857</v>
      </c>
      <c r="D80" s="2">
        <v>3</v>
      </c>
      <c r="E80" s="2">
        <v>0</v>
      </c>
      <c r="F80" s="2">
        <v>3</v>
      </c>
      <c r="G80" s="2">
        <v>18.466045365620857</v>
      </c>
      <c r="H80" s="10">
        <f>B80/$B$13</f>
        <v>3.0906447263160976E-3</v>
      </c>
    </row>
    <row r="81" spans="1:11" x14ac:dyDescent="0.2">
      <c r="A81" s="14" t="s">
        <v>78</v>
      </c>
      <c r="B81" s="2">
        <v>746.48820296668464</v>
      </c>
      <c r="C81" s="2">
        <v>24.954471228212924</v>
      </c>
      <c r="D81" s="2">
        <v>2</v>
      </c>
      <c r="E81" s="2">
        <v>0</v>
      </c>
      <c r="F81" s="2">
        <v>2</v>
      </c>
      <c r="G81" s="2">
        <v>22.954471228212924</v>
      </c>
      <c r="H81" s="10">
        <f>B81/$B$14</f>
        <v>3.1383775318327934E-3</v>
      </c>
    </row>
    <row r="82" spans="1:11" x14ac:dyDescent="0.2">
      <c r="A82" s="14" t="s">
        <v>79</v>
      </c>
      <c r="B82" s="2">
        <v>765.76552450707311</v>
      </c>
      <c r="C82" s="2">
        <v>19.040406548006331</v>
      </c>
      <c r="D82" s="2">
        <v>7</v>
      </c>
      <c r="E82" s="2">
        <v>0</v>
      </c>
      <c r="F82" s="2">
        <v>7</v>
      </c>
      <c r="G82" s="2">
        <v>12.040406548006331</v>
      </c>
      <c r="H82" s="10">
        <f>B82/$B$15</f>
        <v>3.1849435165184192E-3</v>
      </c>
    </row>
    <row r="83" spans="1:11" x14ac:dyDescent="0.2">
      <c r="A83" s="14" t="s">
        <v>80</v>
      </c>
      <c r="B83" s="2">
        <v>787.32880180842051</v>
      </c>
      <c r="C83" s="2">
        <v>21.584390428747497</v>
      </c>
      <c r="D83" s="2">
        <v>6</v>
      </c>
      <c r="E83" s="2">
        <v>2</v>
      </c>
      <c r="F83" s="2">
        <v>4</v>
      </c>
      <c r="G83" s="2">
        <v>17.584390428747497</v>
      </c>
      <c r="H83" s="10">
        <f>B83/$B$16</f>
        <v>3.2303849478858243E-3</v>
      </c>
    </row>
    <row r="84" spans="1:11" x14ac:dyDescent="0.2">
      <c r="A84" s="15" t="s">
        <v>74</v>
      </c>
      <c r="B84" s="7">
        <v>804</v>
      </c>
      <c r="C84" s="7">
        <f>B84-B83</f>
        <v>16.671198191579492</v>
      </c>
      <c r="D84" s="7">
        <v>1</v>
      </c>
      <c r="E84" s="7">
        <v>0</v>
      </c>
      <c r="F84" s="7">
        <f>D84-E84</f>
        <v>1</v>
      </c>
      <c r="G84" s="7">
        <f>C84-F84</f>
        <v>15.671198191579492</v>
      </c>
      <c r="H84" s="16">
        <f>B84/$B$17</f>
        <v>3.2592745664666504E-3</v>
      </c>
    </row>
    <row r="85" spans="1:11" x14ac:dyDescent="0.2">
      <c r="A85" s="12" t="s">
        <v>94</v>
      </c>
      <c r="H85" s="10"/>
    </row>
    <row r="86" spans="1:11" x14ac:dyDescent="0.2">
      <c r="A86" s="13" t="s">
        <v>73</v>
      </c>
      <c r="B86" s="2">
        <v>176450</v>
      </c>
      <c r="H86" s="10">
        <f>B86/$B$6</f>
        <v>0.8125270535360698</v>
      </c>
      <c r="K86" s="38"/>
    </row>
    <row r="87" spans="1:11" x14ac:dyDescent="0.2">
      <c r="A87" s="14" t="s">
        <v>81</v>
      </c>
      <c r="B87" s="2">
        <v>176692.33866832414</v>
      </c>
      <c r="C87" s="2">
        <f>B87-B86</f>
        <v>242.3386683241406</v>
      </c>
      <c r="D87" s="2">
        <v>598</v>
      </c>
      <c r="E87" s="2">
        <v>384</v>
      </c>
      <c r="F87" s="2">
        <f>D87-E87</f>
        <v>214</v>
      </c>
      <c r="G87" s="2">
        <f>C87-F87</f>
        <v>28.338668324140599</v>
      </c>
      <c r="H87" s="10">
        <f>B87/$B$7</f>
        <v>0.81122979260782047</v>
      </c>
    </row>
    <row r="88" spans="1:11" x14ac:dyDescent="0.2">
      <c r="A88" s="14" t="s">
        <v>82</v>
      </c>
      <c r="B88" s="2">
        <v>178005.0316929743</v>
      </c>
      <c r="C88" s="2">
        <v>1307.0909513210936</v>
      </c>
      <c r="D88" s="2">
        <v>2236</v>
      </c>
      <c r="E88" s="2">
        <v>1616</v>
      </c>
      <c r="F88" s="2">
        <v>620</v>
      </c>
      <c r="G88" s="2">
        <v>687.0909513210936</v>
      </c>
      <c r="H88" s="10">
        <f>B88/$B$8</f>
        <v>0.80612744466170472</v>
      </c>
    </row>
    <row r="89" spans="1:11" x14ac:dyDescent="0.2">
      <c r="A89" s="14" t="s">
        <v>83</v>
      </c>
      <c r="B89" s="2">
        <v>178721.90323972303</v>
      </c>
      <c r="C89" s="2">
        <v>745.78781197962235</v>
      </c>
      <c r="D89" s="2">
        <v>2045</v>
      </c>
      <c r="E89" s="2">
        <v>1640</v>
      </c>
      <c r="F89" s="2">
        <v>405</v>
      </c>
      <c r="G89" s="2">
        <v>340.78781197962235</v>
      </c>
      <c r="H89" s="10">
        <f>B89/$B$9</f>
        <v>0.80115969338092352</v>
      </c>
    </row>
    <row r="90" spans="1:11" x14ac:dyDescent="0.2">
      <c r="A90" s="14" t="s">
        <v>84</v>
      </c>
      <c r="B90" s="2">
        <v>179948.70175347989</v>
      </c>
      <c r="C90" s="2">
        <v>1229.8821922518255</v>
      </c>
      <c r="D90" s="2">
        <v>1798</v>
      </c>
      <c r="E90" s="2">
        <v>1662</v>
      </c>
      <c r="F90" s="2">
        <v>136</v>
      </c>
      <c r="G90" s="2">
        <v>1093.8821922518255</v>
      </c>
      <c r="H90" s="10">
        <f>B90/$B$10</f>
        <v>0.79632128223688414</v>
      </c>
    </row>
    <row r="91" spans="1:11" x14ac:dyDescent="0.2">
      <c r="A91" s="14" t="s">
        <v>75</v>
      </c>
      <c r="B91" s="2">
        <v>180564.81639269204</v>
      </c>
      <c r="C91" s="2">
        <v>596.99821438110666</v>
      </c>
      <c r="D91" s="2">
        <v>1877</v>
      </c>
      <c r="E91" s="2">
        <v>1742</v>
      </c>
      <c r="F91" s="2">
        <v>135</v>
      </c>
      <c r="G91" s="2">
        <v>461.99821438110666</v>
      </c>
      <c r="H91" s="10">
        <f>B91/$B$11</f>
        <v>0.79160722490099478</v>
      </c>
    </row>
    <row r="92" spans="1:11" x14ac:dyDescent="0.2">
      <c r="A92" s="14" t="s">
        <v>76</v>
      </c>
      <c r="B92" s="2">
        <v>181188.44511558925</v>
      </c>
      <c r="C92" s="2">
        <v>604.73582154593896</v>
      </c>
      <c r="D92" s="2">
        <v>1879</v>
      </c>
      <c r="E92" s="2">
        <v>1683</v>
      </c>
      <c r="F92" s="2">
        <v>196</v>
      </c>
      <c r="G92" s="2">
        <v>408.73582154593896</v>
      </c>
      <c r="H92" s="10">
        <f>B92/$B$12</f>
        <v>0.78701278810366138</v>
      </c>
    </row>
    <row r="93" spans="1:11" x14ac:dyDescent="0.2">
      <c r="A93" s="14" t="s">
        <v>77</v>
      </c>
      <c r="B93" s="2">
        <v>182748.17273322886</v>
      </c>
      <c r="C93" s="2">
        <v>1551.2227735893975</v>
      </c>
      <c r="D93" s="2">
        <v>1734</v>
      </c>
      <c r="E93" s="2">
        <v>1806</v>
      </c>
      <c r="F93" s="2">
        <v>-72</v>
      </c>
      <c r="G93" s="2">
        <v>1623.2227735893975</v>
      </c>
      <c r="H93" s="10">
        <f>B93/$B$13</f>
        <v>0.78253347578180843</v>
      </c>
    </row>
    <row r="94" spans="1:11" x14ac:dyDescent="0.2">
      <c r="A94" s="14" t="s">
        <v>78</v>
      </c>
      <c r="B94" s="2">
        <v>185092.77399594479</v>
      </c>
      <c r="C94" s="2">
        <v>2403.890331497445</v>
      </c>
      <c r="D94" s="2">
        <v>1753</v>
      </c>
      <c r="E94" s="2">
        <v>1803</v>
      </c>
      <c r="F94" s="2">
        <v>-50</v>
      </c>
      <c r="G94" s="2">
        <v>2453.890331497445</v>
      </c>
      <c r="H94" s="10">
        <f>B94/$B$14</f>
        <v>0.77816501440331953</v>
      </c>
    </row>
    <row r="95" spans="1:11" x14ac:dyDescent="0.2">
      <c r="A95" s="14" t="s">
        <v>79</v>
      </c>
      <c r="B95" s="2">
        <v>186071.90159419479</v>
      </c>
      <c r="C95" s="2">
        <v>920.90585744590499</v>
      </c>
      <c r="D95" s="2">
        <v>1611</v>
      </c>
      <c r="E95" s="2">
        <v>1804</v>
      </c>
      <c r="F95" s="2">
        <v>-193</v>
      </c>
      <c r="G95" s="2">
        <v>1113.905857445905</v>
      </c>
      <c r="H95" s="10">
        <f>B95/$B$15</f>
        <v>0.77390333936770239</v>
      </c>
    </row>
    <row r="96" spans="1:11" x14ac:dyDescent="0.2">
      <c r="A96" s="14" t="s">
        <v>80</v>
      </c>
      <c r="B96" s="2">
        <v>187606.76808807586</v>
      </c>
      <c r="C96" s="2">
        <v>1540.3919449380192</v>
      </c>
      <c r="D96" s="2">
        <v>1560</v>
      </c>
      <c r="E96" s="2">
        <v>1872</v>
      </c>
      <c r="F96" s="2">
        <v>-312</v>
      </c>
      <c r="G96" s="2">
        <v>1852.3919449380192</v>
      </c>
      <c r="H96" s="10">
        <f>B96/$B$16</f>
        <v>0.76974458239201327</v>
      </c>
    </row>
    <row r="97" spans="1:11" x14ac:dyDescent="0.2">
      <c r="A97" s="15" t="s">
        <v>74</v>
      </c>
      <c r="B97" s="7">
        <v>189147</v>
      </c>
      <c r="C97" s="7">
        <f>B97-B96</f>
        <v>1540.2319119241438</v>
      </c>
      <c r="D97" s="7">
        <v>1189</v>
      </c>
      <c r="E97" s="7">
        <v>1426</v>
      </c>
      <c r="F97" s="7">
        <f>D97-E97</f>
        <v>-237</v>
      </c>
      <c r="G97" s="7">
        <f>C97-F97</f>
        <v>1777.2319119241438</v>
      </c>
      <c r="H97" s="16">
        <f>B97/$B$17</f>
        <v>0.7667686647058054</v>
      </c>
      <c r="J97" s="38"/>
      <c r="K97" s="38"/>
    </row>
    <row r="98" spans="1:11" x14ac:dyDescent="0.2">
      <c r="A98" s="12" t="s">
        <v>95</v>
      </c>
      <c r="H98" s="10"/>
      <c r="J98" s="38"/>
    </row>
    <row r="99" spans="1:11" x14ac:dyDescent="0.2">
      <c r="A99" s="17" t="s">
        <v>96</v>
      </c>
      <c r="B99" s="2">
        <v>4350</v>
      </c>
      <c r="H99" s="10">
        <f>B99/$B$6</f>
        <v>2.0031128834694836E-2</v>
      </c>
    </row>
    <row r="100" spans="1:11" x14ac:dyDescent="0.2">
      <c r="A100" s="14" t="s">
        <v>81</v>
      </c>
      <c r="B100" s="2">
        <v>4372.7527271590479</v>
      </c>
      <c r="C100" s="2">
        <f>B100-B99</f>
        <v>22.752727159047936</v>
      </c>
      <c r="D100" s="2">
        <v>11</v>
      </c>
      <c r="E100" s="2">
        <v>5</v>
      </c>
      <c r="F100" s="2">
        <f>D100-E100</f>
        <v>6</v>
      </c>
      <c r="G100" s="2">
        <f>C100-F100</f>
        <v>16.752727159047936</v>
      </c>
      <c r="H100" s="10">
        <f>B100/$B$7</f>
        <v>2.007618052210685E-2</v>
      </c>
    </row>
    <row r="101" spans="1:11" x14ac:dyDescent="0.2">
      <c r="A101" s="14" t="s">
        <v>82</v>
      </c>
      <c r="B101" s="2">
        <v>4472.2493260553692</v>
      </c>
      <c r="C101" s="2">
        <v>99.353407693392001</v>
      </c>
      <c r="D101" s="2">
        <v>31</v>
      </c>
      <c r="E101" s="2">
        <v>14</v>
      </c>
      <c r="F101" s="2">
        <v>17</v>
      </c>
      <c r="G101" s="2">
        <v>82.353407693392001</v>
      </c>
      <c r="H101" s="10">
        <f>B101/$B$8</f>
        <v>2.0253376473769309E-2</v>
      </c>
    </row>
    <row r="102" spans="1:11" x14ac:dyDescent="0.2">
      <c r="A102" s="14" t="s">
        <v>83</v>
      </c>
      <c r="B102" s="2">
        <v>4556.5889244605032</v>
      </c>
      <c r="C102" s="2">
        <v>85.072342912547356</v>
      </c>
      <c r="D102" s="2">
        <v>46</v>
      </c>
      <c r="E102" s="2">
        <v>21</v>
      </c>
      <c r="F102" s="2">
        <v>25</v>
      </c>
      <c r="G102" s="2">
        <v>60.072342912547356</v>
      </c>
      <c r="H102" s="10">
        <f>B102/$B$9</f>
        <v>2.042589810990951E-2</v>
      </c>
    </row>
    <row r="103" spans="1:11" x14ac:dyDescent="0.2">
      <c r="A103" s="14" t="s">
        <v>84</v>
      </c>
      <c r="B103" s="2">
        <v>4653.7128754868854</v>
      </c>
      <c r="C103" s="2">
        <v>97.209855365597832</v>
      </c>
      <c r="D103" s="2">
        <v>37</v>
      </c>
      <c r="E103" s="2">
        <v>16</v>
      </c>
      <c r="F103" s="2">
        <v>21</v>
      </c>
      <c r="G103" s="2">
        <v>76.209855365597832</v>
      </c>
      <c r="H103" s="10">
        <f>B103/$B$10</f>
        <v>2.059392798091331E-2</v>
      </c>
    </row>
    <row r="104" spans="1:11" x14ac:dyDescent="0.2">
      <c r="A104" s="14" t="s">
        <v>75</v>
      </c>
      <c r="B104" s="2">
        <v>4734.7967561013375</v>
      </c>
      <c r="C104" s="2">
        <v>80.589790054182231</v>
      </c>
      <c r="D104" s="2">
        <v>35</v>
      </c>
      <c r="E104" s="2">
        <v>25</v>
      </c>
      <c r="F104" s="2">
        <v>10</v>
      </c>
      <c r="G104" s="2">
        <v>70.589790054182231</v>
      </c>
      <c r="H104" s="10">
        <f>B104/$B$11</f>
        <v>2.0757639253575582E-2</v>
      </c>
    </row>
    <row r="105" spans="1:11" x14ac:dyDescent="0.2">
      <c r="A105" s="14" t="s">
        <v>76</v>
      </c>
      <c r="B105" s="2">
        <v>4815.6196852433459</v>
      </c>
      <c r="C105" s="2">
        <v>80.321075987709264</v>
      </c>
      <c r="D105" s="2">
        <v>30</v>
      </c>
      <c r="E105" s="2">
        <v>17</v>
      </c>
      <c r="F105" s="2">
        <v>13</v>
      </c>
      <c r="G105" s="2">
        <v>67.321075987709264</v>
      </c>
      <c r="H105" s="10">
        <f>B105/$B$12</f>
        <v>2.0917196306378363E-2</v>
      </c>
    </row>
    <row r="106" spans="1:11" x14ac:dyDescent="0.2">
      <c r="A106" s="14" t="s">
        <v>77</v>
      </c>
      <c r="B106" s="2">
        <v>4921.2048315643688</v>
      </c>
      <c r="C106" s="2">
        <v>105.34976815654773</v>
      </c>
      <c r="D106" s="2">
        <v>32</v>
      </c>
      <c r="E106" s="2">
        <v>13</v>
      </c>
      <c r="F106" s="2">
        <v>19</v>
      </c>
      <c r="G106" s="2">
        <v>86.349768156547725</v>
      </c>
      <c r="H106" s="10">
        <f>B106/$B$13</f>
        <v>2.1072755280020762E-2</v>
      </c>
    </row>
    <row r="107" spans="1:11" x14ac:dyDescent="0.2">
      <c r="A107" s="14" t="s">
        <v>78</v>
      </c>
      <c r="B107" s="2">
        <v>5048.4086977528241</v>
      </c>
      <c r="C107" s="2">
        <v>128.81176738063368</v>
      </c>
      <c r="D107" s="2">
        <v>17</v>
      </c>
      <c r="E107" s="2">
        <v>19</v>
      </c>
      <c r="F107" s="2">
        <v>-2</v>
      </c>
      <c r="G107" s="2">
        <v>130.81176738063368</v>
      </c>
      <c r="H107" s="10">
        <f>B107/$B$14</f>
        <v>2.1224464587076421E-2</v>
      </c>
    </row>
    <row r="108" spans="1:11" x14ac:dyDescent="0.2">
      <c r="A108" s="14" t="s">
        <v>79</v>
      </c>
      <c r="B108" s="2">
        <v>5138.6459697375176</v>
      </c>
      <c r="C108" s="2">
        <v>88.640553114354589</v>
      </c>
      <c r="D108" s="2">
        <v>23</v>
      </c>
      <c r="E108" s="2">
        <v>24</v>
      </c>
      <c r="F108" s="2">
        <v>-1</v>
      </c>
      <c r="G108" s="2">
        <v>89.640553114354589</v>
      </c>
      <c r="H108" s="10">
        <f>B108/$B$15</f>
        <v>2.1372465384275525E-2</v>
      </c>
    </row>
    <row r="109" spans="1:11" x14ac:dyDescent="0.2">
      <c r="A109" s="14" t="s">
        <v>80</v>
      </c>
      <c r="B109" s="2">
        <v>5244.2260221682845</v>
      </c>
      <c r="C109" s="2">
        <v>105.72590459617368</v>
      </c>
      <c r="D109" s="2">
        <v>23</v>
      </c>
      <c r="E109" s="2">
        <v>20</v>
      </c>
      <c r="F109" s="2">
        <v>3</v>
      </c>
      <c r="G109" s="2">
        <v>102.72590459617368</v>
      </c>
      <c r="H109" s="10">
        <f>B109/$B$16</f>
        <v>2.1516892010570412E-2</v>
      </c>
    </row>
    <row r="110" spans="1:11" x14ac:dyDescent="0.2">
      <c r="A110" s="15" t="s">
        <v>74</v>
      </c>
      <c r="B110" s="7">
        <v>5330</v>
      </c>
      <c r="C110" s="7">
        <f>B110-B109</f>
        <v>85.773977831715456</v>
      </c>
      <c r="D110" s="7">
        <v>18</v>
      </c>
      <c r="E110" s="7">
        <v>7</v>
      </c>
      <c r="F110" s="7">
        <f>D110-E110</f>
        <v>11</v>
      </c>
      <c r="G110" s="7">
        <f>C110-F110</f>
        <v>74.773977831715456</v>
      </c>
      <c r="H110" s="16">
        <f>B110/$B$17</f>
        <v>2.1606882387148318E-2</v>
      </c>
      <c r="I110" s="38"/>
      <c r="K110" s="38"/>
    </row>
    <row r="111" spans="1:11" x14ac:dyDescent="0.2">
      <c r="A111" s="23"/>
      <c r="B111" s="24"/>
      <c r="C111" s="24"/>
      <c r="D111" s="24"/>
      <c r="E111" s="24"/>
      <c r="F111" s="24"/>
      <c r="G111" s="24"/>
      <c r="H111" s="22"/>
    </row>
    <row r="112" spans="1:11" x14ac:dyDescent="0.2">
      <c r="A112" s="1"/>
    </row>
    <row r="113" spans="1:11" x14ac:dyDescent="0.2">
      <c r="A113" s="12" t="s">
        <v>98</v>
      </c>
      <c r="H113" s="10"/>
    </row>
    <row r="114" spans="1:11" x14ac:dyDescent="0.2">
      <c r="A114" s="9" t="s">
        <v>97</v>
      </c>
      <c r="B114" s="2">
        <v>1657</v>
      </c>
      <c r="H114" s="10">
        <f>B114/$B$6</f>
        <v>7.63024838599755E-3</v>
      </c>
    </row>
    <row r="115" spans="1:11" x14ac:dyDescent="0.2">
      <c r="A115" s="14" t="s">
        <v>81</v>
      </c>
      <c r="B115" s="2">
        <v>1704.2338057426218</v>
      </c>
      <c r="C115" s="2">
        <f>B115-B114</f>
        <v>47.233805742621826</v>
      </c>
      <c r="D115" s="2">
        <v>4</v>
      </c>
      <c r="E115" s="2">
        <v>0</v>
      </c>
      <c r="F115" s="2">
        <f>D115-E115</f>
        <v>4</v>
      </c>
      <c r="G115" s="2">
        <f>C115-F115</f>
        <v>43.233805742621826</v>
      </c>
      <c r="H115" s="10">
        <f>B115/$B$7</f>
        <v>7.824477547852338E-3</v>
      </c>
    </row>
    <row r="116" spans="1:11" x14ac:dyDescent="0.2">
      <c r="A116" s="14" t="s">
        <v>82</v>
      </c>
      <c r="B116" s="2">
        <v>1896.450612563327</v>
      </c>
      <c r="C116" s="2">
        <v>192.15057643277578</v>
      </c>
      <c r="D116" s="2">
        <v>9</v>
      </c>
      <c r="E116" s="2">
        <v>1</v>
      </c>
      <c r="F116" s="2">
        <v>8</v>
      </c>
      <c r="G116" s="2">
        <v>184.15057643277578</v>
      </c>
      <c r="H116" s="10">
        <f>B116/$B$8</f>
        <v>8.5884138874774228E-3</v>
      </c>
    </row>
    <row r="117" spans="1:11" x14ac:dyDescent="0.2">
      <c r="A117" s="14" t="s">
        <v>83</v>
      </c>
      <c r="B117" s="2">
        <v>2081.8174147248187</v>
      </c>
      <c r="C117" s="2">
        <v>185.69160452941196</v>
      </c>
      <c r="D117" s="2">
        <v>12</v>
      </c>
      <c r="E117" s="2">
        <v>2</v>
      </c>
      <c r="F117" s="2">
        <v>10</v>
      </c>
      <c r="G117" s="2">
        <v>175.69160452941196</v>
      </c>
      <c r="H117" s="10">
        <f>B117/$B$9</f>
        <v>9.3321980765774405E-3</v>
      </c>
    </row>
    <row r="118" spans="1:11" x14ac:dyDescent="0.2">
      <c r="A118" s="14" t="s">
        <v>84</v>
      </c>
      <c r="B118" s="2">
        <v>2272.5440572636176</v>
      </c>
      <c r="C118" s="2">
        <v>190.78208180758611</v>
      </c>
      <c r="D118" s="2">
        <v>11</v>
      </c>
      <c r="E118" s="2">
        <v>8</v>
      </c>
      <c r="F118" s="2">
        <v>3</v>
      </c>
      <c r="G118" s="2">
        <v>187.78208180758611</v>
      </c>
      <c r="H118" s="10">
        <f>B118/$B$10</f>
        <v>1.0056617135805366E-2</v>
      </c>
    </row>
    <row r="119" spans="1:11" x14ac:dyDescent="0.2">
      <c r="A119" s="14" t="s">
        <v>75</v>
      </c>
      <c r="B119" s="2">
        <v>2454.8966991660036</v>
      </c>
      <c r="C119" s="2">
        <v>182.11198889162142</v>
      </c>
      <c r="D119" s="2">
        <v>11</v>
      </c>
      <c r="E119" s="2">
        <v>3</v>
      </c>
      <c r="F119" s="2">
        <v>8</v>
      </c>
      <c r="G119" s="2">
        <v>174.11198889162142</v>
      </c>
      <c r="H119" s="10">
        <f>B119/$B$11</f>
        <v>1.0762417630791908E-2</v>
      </c>
    </row>
    <row r="120" spans="1:11" x14ac:dyDescent="0.2">
      <c r="A120" s="14" t="s">
        <v>76</v>
      </c>
      <c r="B120" s="2">
        <v>2636.1243136013009</v>
      </c>
      <c r="C120" s="2">
        <v>180.95349492818013</v>
      </c>
      <c r="D120" s="2">
        <v>14</v>
      </c>
      <c r="E120" s="2">
        <v>3</v>
      </c>
      <c r="F120" s="2">
        <v>11</v>
      </c>
      <c r="G120" s="2">
        <v>169.95349492818013</v>
      </c>
      <c r="H120" s="10">
        <f>B120/$B$12</f>
        <v>1.1450308238539594E-2</v>
      </c>
    </row>
    <row r="121" spans="1:11" x14ac:dyDescent="0.2">
      <c r="A121" s="14" t="s">
        <v>77</v>
      </c>
      <c r="B121" s="2">
        <v>2830.6567679412428</v>
      </c>
      <c r="C121" s="2">
        <v>194.38369871731811</v>
      </c>
      <c r="D121" s="2">
        <v>12</v>
      </c>
      <c r="E121" s="2">
        <v>6</v>
      </c>
      <c r="F121" s="2">
        <v>6</v>
      </c>
      <c r="G121" s="2">
        <v>188.38369871731811</v>
      </c>
      <c r="H121" s="10">
        <f>B121/$B$13</f>
        <v>1.2120962120895641E-2</v>
      </c>
    </row>
    <row r="122" spans="1:11" x14ac:dyDescent="0.2">
      <c r="A122" s="14" t="s">
        <v>78</v>
      </c>
      <c r="B122" s="2">
        <v>3038.6404982763438</v>
      </c>
      <c r="C122" s="2">
        <v>208.93239385032757</v>
      </c>
      <c r="D122" s="2">
        <v>6</v>
      </c>
      <c r="E122" s="2">
        <v>2</v>
      </c>
      <c r="F122" s="2">
        <v>4</v>
      </c>
      <c r="G122" s="2">
        <v>204.93239385032757</v>
      </c>
      <c r="H122" s="10">
        <f>B122/$B$14</f>
        <v>1.2775019121813617E-2</v>
      </c>
    </row>
    <row r="123" spans="1:11" x14ac:dyDescent="0.2">
      <c r="A123" s="14" t="s">
        <v>79</v>
      </c>
      <c r="B123" s="2">
        <v>3224.9489398540918</v>
      </c>
      <c r="C123" s="2">
        <v>185.32925887711644</v>
      </c>
      <c r="D123" s="2">
        <v>12</v>
      </c>
      <c r="E123" s="2">
        <v>4</v>
      </c>
      <c r="F123" s="2">
        <v>8</v>
      </c>
      <c r="G123" s="2">
        <v>177.32925887711644</v>
      </c>
      <c r="H123" s="10">
        <f>B123/$B$15</f>
        <v>1.3413087803479938E-2</v>
      </c>
    </row>
    <row r="124" spans="1:11" x14ac:dyDescent="0.2">
      <c r="A124" s="14" t="s">
        <v>80</v>
      </c>
      <c r="B124" s="2">
        <v>3420.8765549519353</v>
      </c>
      <c r="C124" s="2">
        <v>196.00531756465034</v>
      </c>
      <c r="D124" s="2">
        <v>20</v>
      </c>
      <c r="E124" s="2">
        <v>4</v>
      </c>
      <c r="F124" s="2">
        <v>16</v>
      </c>
      <c r="G124" s="2">
        <v>180.00531756465034</v>
      </c>
      <c r="H124" s="10">
        <f>B124/$B$16</f>
        <v>1.4035747334925018E-2</v>
      </c>
    </row>
    <row r="125" spans="1:11" x14ac:dyDescent="0.2">
      <c r="A125" s="15" t="s">
        <v>74</v>
      </c>
      <c r="B125" s="7">
        <v>3577</v>
      </c>
      <c r="C125" s="7">
        <f>B125-B124</f>
        <v>156.1234450480647</v>
      </c>
      <c r="D125" s="7">
        <v>8</v>
      </c>
      <c r="E125" s="7">
        <v>3</v>
      </c>
      <c r="F125" s="7">
        <f>D125-E125</f>
        <v>5</v>
      </c>
      <c r="G125" s="7">
        <f>C125-F125</f>
        <v>151.1234450480647</v>
      </c>
      <c r="H125" s="16">
        <f>B125/$B$17</f>
        <v>1.450052876150648E-2</v>
      </c>
      <c r="J125" s="38"/>
      <c r="K125" s="38"/>
    </row>
    <row r="126" spans="1:11" x14ac:dyDescent="0.2">
      <c r="A126" s="12" t="s">
        <v>99</v>
      </c>
      <c r="H126" s="10"/>
    </row>
    <row r="127" spans="1:11" x14ac:dyDescent="0.2">
      <c r="A127" s="9" t="s">
        <v>100</v>
      </c>
      <c r="B127" s="2">
        <v>5783</v>
      </c>
      <c r="H127" s="10">
        <f>B127/$B$6</f>
        <v>2.6629889207135687E-2</v>
      </c>
      <c r="I127" s="38"/>
    </row>
    <row r="128" spans="1:11" x14ac:dyDescent="0.2">
      <c r="A128" s="14" t="s">
        <v>81</v>
      </c>
      <c r="B128" s="2">
        <v>5847.8270563223978</v>
      </c>
      <c r="C128" s="2">
        <f>B128-B127</f>
        <v>64.827056322397766</v>
      </c>
      <c r="D128" s="2">
        <v>14</v>
      </c>
      <c r="E128" s="2">
        <v>6</v>
      </c>
      <c r="F128" s="2">
        <f>D128-E128</f>
        <v>8</v>
      </c>
      <c r="G128" s="2">
        <f>C128-F128</f>
        <v>56.827056322397766</v>
      </c>
      <c r="H128" s="10">
        <f>B128/$B$7</f>
        <v>2.6848541175358107E-2</v>
      </c>
    </row>
    <row r="129" spans="1:12" x14ac:dyDescent="0.2">
      <c r="A129" s="14" t="s">
        <v>82</v>
      </c>
      <c r="B129" s="2">
        <v>6118.4605021990737</v>
      </c>
      <c r="C129" s="2">
        <v>270.4326061575639</v>
      </c>
      <c r="D129" s="2">
        <v>69</v>
      </c>
      <c r="E129" s="2">
        <v>22</v>
      </c>
      <c r="F129" s="2">
        <v>47</v>
      </c>
      <c r="G129" s="2">
        <v>223.4326061575639</v>
      </c>
      <c r="H129" s="10">
        <f>B129/$B$8</f>
        <v>2.7708536567710863E-2</v>
      </c>
    </row>
    <row r="130" spans="1:12" x14ac:dyDescent="0.2">
      <c r="A130" s="14" t="s">
        <v>83</v>
      </c>
      <c r="B130" s="2">
        <v>6367.9787426591465</v>
      </c>
      <c r="C130" s="2">
        <v>250.53333127108726</v>
      </c>
      <c r="D130" s="2">
        <v>75</v>
      </c>
      <c r="E130" s="2">
        <v>18</v>
      </c>
      <c r="F130" s="2">
        <v>57</v>
      </c>
      <c r="G130" s="2">
        <v>193.53333127108726</v>
      </c>
      <c r="H130" s="10">
        <f>B130/$B$9</f>
        <v>2.8545845833355656E-2</v>
      </c>
    </row>
    <row r="131" spans="1:12" x14ac:dyDescent="0.2">
      <c r="A131" s="14" t="s">
        <v>84</v>
      </c>
      <c r="B131" s="2">
        <v>6634.9321858817866</v>
      </c>
      <c r="C131" s="2">
        <v>267.08801433400731</v>
      </c>
      <c r="D131" s="2">
        <v>77</v>
      </c>
      <c r="E131" s="2">
        <v>15</v>
      </c>
      <c r="F131" s="2">
        <v>62</v>
      </c>
      <c r="G131" s="2">
        <v>205.08801433400731</v>
      </c>
      <c r="H131" s="10">
        <f>B131/$B$10</f>
        <v>2.9361354954671032E-2</v>
      </c>
    </row>
    <row r="132" spans="1:12" x14ac:dyDescent="0.2">
      <c r="A132" s="14" t="s">
        <v>75</v>
      </c>
      <c r="B132" s="2">
        <v>6878.5316313736676</v>
      </c>
      <c r="C132" s="2">
        <v>242.89556752238605</v>
      </c>
      <c r="D132" s="2">
        <v>64</v>
      </c>
      <c r="E132" s="2">
        <v>19</v>
      </c>
      <c r="F132" s="2">
        <v>45</v>
      </c>
      <c r="G132" s="2">
        <v>197.89556752238605</v>
      </c>
      <c r="H132" s="10">
        <f>B132/$B$11</f>
        <v>3.0155904372108893E-2</v>
      </c>
    </row>
    <row r="133" spans="1:12" x14ac:dyDescent="0.2">
      <c r="A133" s="14" t="s">
        <v>76</v>
      </c>
      <c r="B133" s="2">
        <v>7120.864585945058</v>
      </c>
      <c r="C133" s="2">
        <v>241.5914019539332</v>
      </c>
      <c r="D133" s="2">
        <v>75</v>
      </c>
      <c r="E133" s="2">
        <v>17</v>
      </c>
      <c r="F133" s="2">
        <v>58</v>
      </c>
      <c r="G133" s="2">
        <v>183.5914019539332</v>
      </c>
      <c r="H133" s="10">
        <f>B133/$B$12</f>
        <v>3.0930291873292669E-2</v>
      </c>
    </row>
    <row r="134" spans="1:12" x14ac:dyDescent="0.2">
      <c r="A134" s="14" t="s">
        <v>77</v>
      </c>
      <c r="B134" s="2">
        <v>7399.5890737215504</v>
      </c>
      <c r="C134" s="2">
        <v>278.35858513056974</v>
      </c>
      <c r="D134" s="2">
        <v>67</v>
      </c>
      <c r="E134" s="2">
        <v>19</v>
      </c>
      <c r="F134" s="2">
        <v>48</v>
      </c>
      <c r="G134" s="2">
        <v>230.35858513056974</v>
      </c>
      <c r="H134" s="10">
        <f>B134/$B$13</f>
        <v>3.168527526493594E-2</v>
      </c>
      <c r="I134" s="38"/>
    </row>
    <row r="135" spans="1:12" x14ac:dyDescent="0.2">
      <c r="A135" s="14" t="s">
        <v>78</v>
      </c>
      <c r="B135" s="2">
        <v>7711.7309498132654</v>
      </c>
      <c r="C135" s="2">
        <v>314.58088159427189</v>
      </c>
      <c r="D135" s="2">
        <v>80</v>
      </c>
      <c r="E135" s="2">
        <v>26</v>
      </c>
      <c r="F135" s="2">
        <v>54</v>
      </c>
      <c r="G135" s="2">
        <v>260.58088159427189</v>
      </c>
      <c r="H135" s="10">
        <f>B135/$B$14</f>
        <v>3.2421574846392659E-2</v>
      </c>
    </row>
    <row r="136" spans="1:12" x14ac:dyDescent="0.2">
      <c r="A136" s="14" t="s">
        <v>79</v>
      </c>
      <c r="B136" s="2">
        <v>7967.9197346134542</v>
      </c>
      <c r="C136" s="2">
        <v>253.73346275847962</v>
      </c>
      <c r="D136" s="2">
        <v>59</v>
      </c>
      <c r="E136" s="2">
        <v>21</v>
      </c>
      <c r="F136" s="2">
        <v>38</v>
      </c>
      <c r="G136" s="2">
        <v>215.73346275847962</v>
      </c>
      <c r="H136" s="10">
        <f>B136/$B$15</f>
        <v>3.3139875701810706E-2</v>
      </c>
    </row>
    <row r="137" spans="1:12" x14ac:dyDescent="0.2">
      <c r="A137" s="14" t="s">
        <v>80</v>
      </c>
      <c r="B137" s="2">
        <v>8247.8900902256009</v>
      </c>
      <c r="C137" s="2">
        <v>280.18410993482485</v>
      </c>
      <c r="D137" s="2">
        <v>76</v>
      </c>
      <c r="E137" s="2">
        <v>19</v>
      </c>
      <c r="F137" s="2">
        <v>57</v>
      </c>
      <c r="G137" s="2">
        <v>223.18410993482485</v>
      </c>
      <c r="H137" s="10">
        <f>B137/$B$16</f>
        <v>3.3840829826221247E-2</v>
      </c>
    </row>
    <row r="138" spans="1:12" ht="12" thickBot="1" x14ac:dyDescent="0.25">
      <c r="A138" s="11" t="s">
        <v>74</v>
      </c>
      <c r="B138" s="5">
        <v>8469</v>
      </c>
      <c r="C138" s="5">
        <f>B138-B137</f>
        <v>221.10990977439906</v>
      </c>
      <c r="D138" s="5">
        <v>47</v>
      </c>
      <c r="E138" s="5">
        <v>18</v>
      </c>
      <c r="F138" s="5">
        <f>D138-E138</f>
        <v>29</v>
      </c>
      <c r="G138" s="5">
        <f>C138-F138</f>
        <v>192.10990977439906</v>
      </c>
      <c r="H138" s="8">
        <f>B138/$B$17</f>
        <v>3.4331836198266248E-2</v>
      </c>
      <c r="I138" s="39"/>
      <c r="J138" s="38"/>
      <c r="L138" s="38"/>
    </row>
  </sheetData>
  <mergeCells count="1">
    <mergeCell ref="A1:H2"/>
  </mergeCells>
  <phoneticPr fontId="0" type="noConversion"/>
  <pageMargins left="0.75" right="0.75" top="1" bottom="1" header="0.5" footer="0.5"/>
  <pageSetup orientation="portrait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8"/>
  <sheetViews>
    <sheetView workbookViewId="0">
      <selection activeCell="L1" sqref="L1:L65536"/>
    </sheetView>
  </sheetViews>
  <sheetFormatPr defaultRowHeight="11.25" x14ac:dyDescent="0.2"/>
  <cols>
    <col min="1" max="1" width="25.7109375" style="2" customWidth="1"/>
    <col min="2" max="3" width="9.7109375" style="2" customWidth="1"/>
    <col min="4" max="5" width="8.42578125" style="2" customWidth="1"/>
    <col min="6" max="7" width="9.7109375" style="2" customWidth="1"/>
    <col min="8" max="8" width="7.7109375" style="6" customWidth="1"/>
    <col min="9" max="16384" width="9.140625" style="2"/>
  </cols>
  <sheetData>
    <row r="1" spans="1:8" ht="12.75" customHeight="1" x14ac:dyDescent="0.2">
      <c r="A1" s="40" t="s">
        <v>87</v>
      </c>
      <c r="B1" s="41"/>
      <c r="C1" s="41"/>
      <c r="D1" s="41"/>
      <c r="E1" s="41"/>
      <c r="F1" s="41"/>
      <c r="G1" s="41"/>
      <c r="H1" s="42"/>
    </row>
    <row r="2" spans="1:8" ht="12.75" customHeight="1" thickBot="1" x14ac:dyDescent="0.25">
      <c r="A2" s="43"/>
      <c r="B2" s="44"/>
      <c r="C2" s="44"/>
      <c r="D2" s="44"/>
      <c r="E2" s="44"/>
      <c r="F2" s="44"/>
      <c r="G2" s="44"/>
      <c r="H2" s="45"/>
    </row>
    <row r="3" spans="1:8" x14ac:dyDescent="0.2">
      <c r="A3" s="9" t="s">
        <v>44</v>
      </c>
      <c r="C3" s="1" t="s">
        <v>62</v>
      </c>
      <c r="D3" s="3"/>
      <c r="E3" s="3"/>
      <c r="F3" s="1" t="s">
        <v>66</v>
      </c>
      <c r="G3" s="3" t="s">
        <v>68</v>
      </c>
      <c r="H3" s="19" t="s">
        <v>71</v>
      </c>
    </row>
    <row r="4" spans="1:8" ht="12" thickBot="1" x14ac:dyDescent="0.25">
      <c r="A4" s="18" t="s">
        <v>88</v>
      </c>
      <c r="B4" s="5" t="s">
        <v>64</v>
      </c>
      <c r="C4" s="4" t="s">
        <v>63</v>
      </c>
      <c r="D4" s="4" t="s">
        <v>65</v>
      </c>
      <c r="E4" s="4" t="s">
        <v>70</v>
      </c>
      <c r="F4" s="4" t="s">
        <v>67</v>
      </c>
      <c r="G4" s="5" t="s">
        <v>69</v>
      </c>
      <c r="H4" s="20" t="s">
        <v>72</v>
      </c>
    </row>
    <row r="5" spans="1:8" x14ac:dyDescent="0.2">
      <c r="A5" s="12" t="s">
        <v>2</v>
      </c>
      <c r="H5" s="10"/>
    </row>
    <row r="6" spans="1:8" x14ac:dyDescent="0.2">
      <c r="A6" s="13" t="s">
        <v>73</v>
      </c>
      <c r="B6" s="2">
        <f t="shared" ref="B6:B17" si="0">B32+B45+B60+B73+B86+B99+B114+B127</f>
        <v>649623</v>
      </c>
      <c r="H6" s="10"/>
    </row>
    <row r="7" spans="1:8" x14ac:dyDescent="0.2">
      <c r="A7" s="14" t="s">
        <v>81</v>
      </c>
      <c r="B7" s="2">
        <f t="shared" si="0"/>
        <v>648162</v>
      </c>
      <c r="C7" s="2">
        <f t="shared" ref="C7:G17" si="1">C33+C46+C61+C74+C87+C100+C115+C128</f>
        <v>-1461.0000000000086</v>
      </c>
      <c r="D7" s="2">
        <f t="shared" si="1"/>
        <v>2635</v>
      </c>
      <c r="E7" s="2">
        <f t="shared" si="1"/>
        <v>1147</v>
      </c>
      <c r="F7" s="2">
        <f t="shared" si="1"/>
        <v>1488</v>
      </c>
      <c r="G7" s="2">
        <f t="shared" si="1"/>
        <v>-2949.0000000000086</v>
      </c>
      <c r="H7" s="10"/>
    </row>
    <row r="8" spans="1:8" x14ac:dyDescent="0.2">
      <c r="A8" s="14" t="s">
        <v>82</v>
      </c>
      <c r="B8" s="2">
        <f t="shared" si="0"/>
        <v>653943</v>
      </c>
      <c r="C8" s="2">
        <f t="shared" si="1"/>
        <v>5699.9999999999618</v>
      </c>
      <c r="D8" s="2">
        <f t="shared" si="1"/>
        <v>10838</v>
      </c>
      <c r="E8" s="2">
        <f t="shared" si="1"/>
        <v>4746</v>
      </c>
      <c r="F8" s="2">
        <f t="shared" si="1"/>
        <v>6092</v>
      </c>
      <c r="G8" s="2">
        <f t="shared" si="1"/>
        <v>-392.0000000000382</v>
      </c>
      <c r="H8" s="10"/>
    </row>
    <row r="9" spans="1:8" x14ac:dyDescent="0.2">
      <c r="A9" s="14" t="s">
        <v>83</v>
      </c>
      <c r="B9" s="2">
        <f t="shared" si="0"/>
        <v>661990</v>
      </c>
      <c r="C9" s="2">
        <f t="shared" si="1"/>
        <v>8100.0000000000255</v>
      </c>
      <c r="D9" s="2">
        <f t="shared" si="1"/>
        <v>10609</v>
      </c>
      <c r="E9" s="2">
        <f t="shared" si="1"/>
        <v>4873</v>
      </c>
      <c r="F9" s="2">
        <f t="shared" si="1"/>
        <v>5736</v>
      </c>
      <c r="G9" s="2">
        <f t="shared" si="1"/>
        <v>2364.0000000000255</v>
      </c>
      <c r="H9" s="10"/>
    </row>
    <row r="10" spans="1:8" x14ac:dyDescent="0.2">
      <c r="A10" s="14" t="s">
        <v>84</v>
      </c>
      <c r="B10" s="2">
        <f t="shared" si="0"/>
        <v>666787</v>
      </c>
      <c r="C10" s="2">
        <f t="shared" si="1"/>
        <v>4799.9999999999964</v>
      </c>
      <c r="D10" s="2">
        <f t="shared" si="1"/>
        <v>10455</v>
      </c>
      <c r="E10" s="2">
        <f t="shared" si="1"/>
        <v>4910</v>
      </c>
      <c r="F10" s="2">
        <f t="shared" si="1"/>
        <v>5545</v>
      </c>
      <c r="G10" s="2">
        <f t="shared" si="1"/>
        <v>-745.00000000000364</v>
      </c>
      <c r="H10" s="10"/>
    </row>
    <row r="11" spans="1:8" x14ac:dyDescent="0.2">
      <c r="A11" s="14" t="s">
        <v>75</v>
      </c>
      <c r="B11" s="2">
        <f t="shared" si="0"/>
        <v>670631.99999999988</v>
      </c>
      <c r="C11" s="2">
        <f t="shared" si="1"/>
        <v>3800.0000000000673</v>
      </c>
      <c r="D11" s="2">
        <f t="shared" si="1"/>
        <v>10349</v>
      </c>
      <c r="E11" s="2">
        <f t="shared" si="1"/>
        <v>4803</v>
      </c>
      <c r="F11" s="2">
        <f t="shared" si="1"/>
        <v>5546</v>
      </c>
      <c r="G11" s="2">
        <f t="shared" si="1"/>
        <v>-1745.9999999999327</v>
      </c>
      <c r="H11" s="10"/>
    </row>
    <row r="12" spans="1:8" x14ac:dyDescent="0.2">
      <c r="A12" s="14" t="s">
        <v>76</v>
      </c>
      <c r="B12" s="2">
        <f t="shared" si="0"/>
        <v>675919</v>
      </c>
      <c r="C12" s="2">
        <f t="shared" si="1"/>
        <v>5299.9999999999718</v>
      </c>
      <c r="D12" s="2">
        <f t="shared" si="1"/>
        <v>10185</v>
      </c>
      <c r="E12" s="2">
        <f t="shared" si="1"/>
        <v>5020</v>
      </c>
      <c r="F12" s="2">
        <f t="shared" si="1"/>
        <v>5165</v>
      </c>
      <c r="G12" s="2">
        <f t="shared" si="1"/>
        <v>134.99999999997181</v>
      </c>
      <c r="H12" s="10"/>
    </row>
    <row r="13" spans="1:8" x14ac:dyDescent="0.2">
      <c r="A13" s="14" t="s">
        <v>77</v>
      </c>
      <c r="B13" s="2">
        <f t="shared" si="0"/>
        <v>679928.99999999977</v>
      </c>
      <c r="C13" s="2">
        <f t="shared" si="1"/>
        <v>3999.9999999998231</v>
      </c>
      <c r="D13" s="2">
        <f t="shared" si="1"/>
        <v>10048</v>
      </c>
      <c r="E13" s="2">
        <f t="shared" si="1"/>
        <v>4952</v>
      </c>
      <c r="F13" s="2">
        <f t="shared" si="1"/>
        <v>5096</v>
      </c>
      <c r="G13" s="2">
        <f t="shared" si="1"/>
        <v>-1096.0000000001764</v>
      </c>
      <c r="H13" s="10"/>
    </row>
    <row r="14" spans="1:8" x14ac:dyDescent="0.2">
      <c r="A14" s="14" t="s">
        <v>78</v>
      </c>
      <c r="B14" s="2">
        <f t="shared" si="0"/>
        <v>690376.99999999988</v>
      </c>
      <c r="C14" s="2">
        <f t="shared" si="1"/>
        <v>10499.999999999987</v>
      </c>
      <c r="D14" s="2">
        <f t="shared" si="1"/>
        <v>10098</v>
      </c>
      <c r="E14" s="2">
        <f t="shared" si="1"/>
        <v>4973</v>
      </c>
      <c r="F14" s="2">
        <f t="shared" si="1"/>
        <v>5125</v>
      </c>
      <c r="G14" s="2">
        <f t="shared" si="1"/>
        <v>5374.9999999999873</v>
      </c>
      <c r="H14" s="10"/>
    </row>
    <row r="15" spans="1:8" x14ac:dyDescent="0.2">
      <c r="A15" s="14" t="s">
        <v>79</v>
      </c>
      <c r="B15" s="2">
        <f t="shared" si="0"/>
        <v>695780.00000000012</v>
      </c>
      <c r="C15" s="2">
        <f t="shared" si="1"/>
        <v>5400.0000000002274</v>
      </c>
      <c r="D15" s="2">
        <f t="shared" si="1"/>
        <v>9918</v>
      </c>
      <c r="E15" s="2">
        <f t="shared" si="1"/>
        <v>4841</v>
      </c>
      <c r="F15" s="2">
        <f t="shared" si="1"/>
        <v>5077</v>
      </c>
      <c r="G15" s="2">
        <f t="shared" si="1"/>
        <v>323.00000000022783</v>
      </c>
      <c r="H15" s="10"/>
    </row>
    <row r="16" spans="1:8" x14ac:dyDescent="0.2">
      <c r="A16" s="14" t="s">
        <v>80</v>
      </c>
      <c r="B16" s="2">
        <f t="shared" si="0"/>
        <v>700830</v>
      </c>
      <c r="C16" s="2">
        <f t="shared" si="1"/>
        <v>4999.9999999998472</v>
      </c>
      <c r="D16" s="2">
        <f t="shared" si="1"/>
        <v>10177</v>
      </c>
      <c r="E16" s="2">
        <f t="shared" si="1"/>
        <v>5020</v>
      </c>
      <c r="F16" s="2">
        <f t="shared" si="1"/>
        <v>5157</v>
      </c>
      <c r="G16" s="2">
        <f t="shared" si="1"/>
        <v>-157.00000000015325</v>
      </c>
      <c r="H16" s="10"/>
    </row>
    <row r="17" spans="1:11" x14ac:dyDescent="0.2">
      <c r="A17" s="15" t="s">
        <v>74</v>
      </c>
      <c r="B17" s="7">
        <f t="shared" si="0"/>
        <v>707161.33784832375</v>
      </c>
      <c r="C17" s="7">
        <f t="shared" si="1"/>
        <v>6331.3378483237921</v>
      </c>
      <c r="D17" s="7">
        <f t="shared" si="1"/>
        <v>7664</v>
      </c>
      <c r="E17" s="7">
        <f t="shared" si="1"/>
        <v>3602</v>
      </c>
      <c r="F17" s="7">
        <f t="shared" si="1"/>
        <v>4062</v>
      </c>
      <c r="G17" s="7">
        <f t="shared" si="1"/>
        <v>2269.3378483237921</v>
      </c>
      <c r="H17" s="16"/>
    </row>
    <row r="18" spans="1:11" x14ac:dyDescent="0.2">
      <c r="A18" s="12" t="s">
        <v>3</v>
      </c>
      <c r="H18" s="10"/>
    </row>
    <row r="19" spans="1:11" x14ac:dyDescent="0.2">
      <c r="A19" s="13" t="s">
        <v>73</v>
      </c>
      <c r="B19" s="2">
        <f t="shared" ref="B19:B30" si="2">B32+B45+B60+B73</f>
        <v>114627</v>
      </c>
      <c r="H19" s="10">
        <f>B19/$B$6</f>
        <v>0.17645157268138598</v>
      </c>
      <c r="K19" s="6"/>
    </row>
    <row r="20" spans="1:11" x14ac:dyDescent="0.2">
      <c r="A20" s="14" t="s">
        <v>81</v>
      </c>
      <c r="B20" s="2">
        <f t="shared" si="2"/>
        <v>115109.26432113258</v>
      </c>
      <c r="C20" s="2">
        <f>B20-B19</f>
        <v>482.26432113257761</v>
      </c>
      <c r="D20" s="2">
        <f t="shared" ref="D20:E30" si="3">D33+D46+D61+D74</f>
        <v>698</v>
      </c>
      <c r="E20" s="2">
        <f t="shared" si="3"/>
        <v>62</v>
      </c>
      <c r="F20" s="2">
        <f>D20-E20</f>
        <v>636</v>
      </c>
      <c r="G20" s="2">
        <f>C20-F20</f>
        <v>-153.73567886742239</v>
      </c>
      <c r="H20" s="10">
        <f>B20/$B$7</f>
        <v>0.17759335524318393</v>
      </c>
    </row>
    <row r="21" spans="1:11" x14ac:dyDescent="0.2">
      <c r="A21" s="14" t="s">
        <v>82</v>
      </c>
      <c r="B21" s="2">
        <f t="shared" si="2"/>
        <v>119089.87006441058</v>
      </c>
      <c r="C21" s="2">
        <f t="shared" ref="C21:C30" si="4">B21-B20</f>
        <v>3980.6057432780071</v>
      </c>
      <c r="D21" s="2">
        <f t="shared" si="3"/>
        <v>3091</v>
      </c>
      <c r="E21" s="2">
        <f t="shared" si="3"/>
        <v>329</v>
      </c>
      <c r="F21" s="2">
        <f t="shared" ref="F21:F30" si="5">D21-E21</f>
        <v>2762</v>
      </c>
      <c r="G21" s="2">
        <f t="shared" ref="G21:G30" si="6">C21-F21</f>
        <v>1218.6057432780071</v>
      </c>
      <c r="H21" s="10">
        <f>B21/$B$8</f>
        <v>0.18211047455880799</v>
      </c>
    </row>
    <row r="22" spans="1:11" x14ac:dyDescent="0.2">
      <c r="A22" s="14" t="s">
        <v>83</v>
      </c>
      <c r="B22" s="2">
        <f t="shared" si="2"/>
        <v>123493.66509549624</v>
      </c>
      <c r="C22" s="2">
        <f t="shared" si="4"/>
        <v>4403.795031085654</v>
      </c>
      <c r="D22" s="2">
        <f t="shared" si="3"/>
        <v>3144</v>
      </c>
      <c r="E22" s="2">
        <f t="shared" si="3"/>
        <v>351</v>
      </c>
      <c r="F22" s="2">
        <f t="shared" si="5"/>
        <v>2793</v>
      </c>
      <c r="G22" s="2">
        <f t="shared" si="6"/>
        <v>1610.795031085654</v>
      </c>
      <c r="H22" s="10">
        <f>B22/$B$9</f>
        <v>0.18654913985935775</v>
      </c>
    </row>
    <row r="23" spans="1:11" x14ac:dyDescent="0.2">
      <c r="A23" s="14" t="s">
        <v>84</v>
      </c>
      <c r="B23" s="2">
        <f t="shared" si="2"/>
        <v>127297.22463584469</v>
      </c>
      <c r="C23" s="2">
        <f t="shared" si="4"/>
        <v>3803.5595403484476</v>
      </c>
      <c r="D23" s="2">
        <f t="shared" si="3"/>
        <v>3330</v>
      </c>
      <c r="E23" s="2">
        <f t="shared" si="3"/>
        <v>314</v>
      </c>
      <c r="F23" s="2">
        <f t="shared" si="5"/>
        <v>3016</v>
      </c>
      <c r="G23" s="2">
        <f t="shared" si="6"/>
        <v>787.55954034844763</v>
      </c>
      <c r="H23" s="10">
        <f>B23/$B$10</f>
        <v>0.19091137745013728</v>
      </c>
    </row>
    <row r="24" spans="1:11" x14ac:dyDescent="0.2">
      <c r="A24" s="14" t="s">
        <v>75</v>
      </c>
      <c r="B24" s="2">
        <f t="shared" si="2"/>
        <v>130906.79264193558</v>
      </c>
      <c r="C24" s="2">
        <f t="shared" si="4"/>
        <v>3609.5680060908926</v>
      </c>
      <c r="D24" s="2">
        <f t="shared" si="3"/>
        <v>3275</v>
      </c>
      <c r="E24" s="2">
        <f t="shared" si="3"/>
        <v>322</v>
      </c>
      <c r="F24" s="2">
        <f t="shared" si="5"/>
        <v>2953</v>
      </c>
      <c r="G24" s="2">
        <f t="shared" si="6"/>
        <v>656.5680060908926</v>
      </c>
      <c r="H24" s="10">
        <f>B24/$B$11</f>
        <v>0.19519914445170466</v>
      </c>
    </row>
    <row r="25" spans="1:11" x14ac:dyDescent="0.2">
      <c r="A25" s="14" t="s">
        <v>76</v>
      </c>
      <c r="B25" s="2">
        <f t="shared" si="2"/>
        <v>134787.93568700479</v>
      </c>
      <c r="C25" s="2">
        <f t="shared" si="4"/>
        <v>3881.1430450692133</v>
      </c>
      <c r="D25" s="2">
        <f t="shared" si="3"/>
        <v>3235</v>
      </c>
      <c r="E25" s="2">
        <f t="shared" si="3"/>
        <v>367</v>
      </c>
      <c r="F25" s="2">
        <f t="shared" si="5"/>
        <v>2868</v>
      </c>
      <c r="G25" s="2">
        <f t="shared" si="6"/>
        <v>1013.1430450692133</v>
      </c>
      <c r="H25" s="10">
        <f>B25/$B$12</f>
        <v>0.19941433172762535</v>
      </c>
    </row>
    <row r="26" spans="1:11" x14ac:dyDescent="0.2">
      <c r="A26" s="14" t="s">
        <v>77</v>
      </c>
      <c r="B26" s="2">
        <f t="shared" si="2"/>
        <v>138405.50865962941</v>
      </c>
      <c r="C26" s="2">
        <f t="shared" si="4"/>
        <v>3617.5729726246209</v>
      </c>
      <c r="D26" s="2">
        <f t="shared" si="3"/>
        <v>3164</v>
      </c>
      <c r="E26" s="2">
        <f t="shared" si="3"/>
        <v>356</v>
      </c>
      <c r="F26" s="2">
        <f t="shared" si="5"/>
        <v>2808</v>
      </c>
      <c r="G26" s="2">
        <f t="shared" si="6"/>
        <v>809.57297262462089</v>
      </c>
      <c r="H26" s="10">
        <f>B26/$B$13</f>
        <v>0.20355876666479802</v>
      </c>
    </row>
    <row r="27" spans="1:11" x14ac:dyDescent="0.2">
      <c r="A27" s="14" t="s">
        <v>78</v>
      </c>
      <c r="B27" s="2">
        <f t="shared" si="2"/>
        <v>143345.88701167121</v>
      </c>
      <c r="C27" s="2">
        <f t="shared" si="4"/>
        <v>4940.3783520417928</v>
      </c>
      <c r="D27" s="2">
        <f t="shared" si="3"/>
        <v>3289</v>
      </c>
      <c r="E27" s="2">
        <f t="shared" si="3"/>
        <v>372</v>
      </c>
      <c r="F27" s="2">
        <f t="shared" si="5"/>
        <v>2917</v>
      </c>
      <c r="G27" s="2">
        <f t="shared" si="6"/>
        <v>2023.3783520417928</v>
      </c>
      <c r="H27" s="10">
        <f>B27/$B$14</f>
        <v>0.20763421581494057</v>
      </c>
    </row>
    <row r="28" spans="1:11" x14ac:dyDescent="0.2">
      <c r="A28" s="14" t="s">
        <v>79</v>
      </c>
      <c r="B28" s="2">
        <f t="shared" si="2"/>
        <v>147256.54030883228</v>
      </c>
      <c r="C28" s="2">
        <f t="shared" si="4"/>
        <v>3910.6532971610723</v>
      </c>
      <c r="D28" s="2">
        <f t="shared" si="3"/>
        <v>3164</v>
      </c>
      <c r="E28" s="2">
        <f t="shared" si="3"/>
        <v>355</v>
      </c>
      <c r="F28" s="2">
        <f t="shared" si="5"/>
        <v>2809</v>
      </c>
      <c r="G28" s="2">
        <f t="shared" si="6"/>
        <v>1101.6532971610723</v>
      </c>
      <c r="H28" s="10">
        <f>B28/$B$15</f>
        <v>0.21164238740526065</v>
      </c>
    </row>
    <row r="29" spans="1:11" x14ac:dyDescent="0.2">
      <c r="A29" s="14" t="s">
        <v>80</v>
      </c>
      <c r="B29" s="2">
        <f t="shared" si="2"/>
        <v>151088.38910305509</v>
      </c>
      <c r="C29" s="2">
        <f t="shared" si="4"/>
        <v>3831.8487942228094</v>
      </c>
      <c r="D29" s="2">
        <f t="shared" si="3"/>
        <v>3373</v>
      </c>
      <c r="E29" s="2">
        <f t="shared" si="3"/>
        <v>348</v>
      </c>
      <c r="F29" s="2">
        <f t="shared" si="5"/>
        <v>3025</v>
      </c>
      <c r="G29" s="2">
        <f t="shared" si="6"/>
        <v>806.84879422280937</v>
      </c>
      <c r="H29" s="10">
        <f>B29/$B$16</f>
        <v>0.21558493372580381</v>
      </c>
    </row>
    <row r="30" spans="1:11" x14ac:dyDescent="0.2">
      <c r="A30" s="15" t="s">
        <v>74</v>
      </c>
      <c r="B30" s="7">
        <f t="shared" si="2"/>
        <v>154519</v>
      </c>
      <c r="C30" s="7">
        <f t="shared" si="4"/>
        <v>3430.6108969449124</v>
      </c>
      <c r="D30" s="7">
        <f t="shared" si="3"/>
        <v>2482</v>
      </c>
      <c r="E30" s="7">
        <f t="shared" si="3"/>
        <v>261</v>
      </c>
      <c r="F30" s="7">
        <f t="shared" si="5"/>
        <v>2221</v>
      </c>
      <c r="G30" s="7">
        <f t="shared" si="6"/>
        <v>1209.6108969449124</v>
      </c>
      <c r="H30" s="16">
        <f>B30/$B$17</f>
        <v>0.21850600666342165</v>
      </c>
      <c r="I30" s="38"/>
      <c r="K30" s="39"/>
    </row>
    <row r="31" spans="1:11" x14ac:dyDescent="0.2">
      <c r="A31" s="12" t="s">
        <v>4</v>
      </c>
      <c r="H31" s="10"/>
    </row>
    <row r="32" spans="1:11" x14ac:dyDescent="0.2">
      <c r="A32" s="13" t="s">
        <v>73</v>
      </c>
      <c r="B32" s="2">
        <v>106739</v>
      </c>
      <c r="H32" s="10">
        <f>B32/$B$6</f>
        <v>0.16430914545821193</v>
      </c>
    </row>
    <row r="33" spans="1:8" x14ac:dyDescent="0.2">
      <c r="A33" s="14" t="s">
        <v>81</v>
      </c>
      <c r="B33" s="2">
        <v>107189.72463279126</v>
      </c>
      <c r="C33" s="2">
        <f>B33-B32</f>
        <v>450.72463279125805</v>
      </c>
      <c r="D33" s="2">
        <v>687</v>
      </c>
      <c r="E33" s="2">
        <v>61</v>
      </c>
      <c r="F33" s="2">
        <f>D33-E33</f>
        <v>626</v>
      </c>
      <c r="G33" s="2">
        <f>C33-F33</f>
        <v>-175.27536720874195</v>
      </c>
      <c r="H33" s="10">
        <f>B33/$B$7</f>
        <v>0.16537489799277227</v>
      </c>
    </row>
    <row r="34" spans="1:8" x14ac:dyDescent="0.2">
      <c r="A34" s="14" t="s">
        <v>82</v>
      </c>
      <c r="B34" s="2">
        <v>110902.9960010639</v>
      </c>
      <c r="C34" s="2">
        <v>3699.6946993719321</v>
      </c>
      <c r="D34" s="2">
        <v>3038</v>
      </c>
      <c r="E34" s="2">
        <v>325</v>
      </c>
      <c r="F34" s="2">
        <f t="shared" ref="F34:F43" si="7">D34-E34</f>
        <v>2713</v>
      </c>
      <c r="G34" s="2">
        <f t="shared" ref="G34:G43" si="8">C34-F34</f>
        <v>986.69469937193207</v>
      </c>
      <c r="H34" s="10">
        <f>B34/$B$8</f>
        <v>0.16959122737159646</v>
      </c>
    </row>
    <row r="35" spans="1:8" x14ac:dyDescent="0.2">
      <c r="A35" s="14" t="s">
        <v>83</v>
      </c>
      <c r="B35" s="2">
        <v>115010.38706499568</v>
      </c>
      <c r="C35" s="2">
        <v>4116.4208299777674</v>
      </c>
      <c r="D35" s="2">
        <v>3086</v>
      </c>
      <c r="E35" s="2">
        <v>344</v>
      </c>
      <c r="F35" s="2">
        <f t="shared" si="7"/>
        <v>2742</v>
      </c>
      <c r="G35" s="2">
        <f t="shared" si="8"/>
        <v>1374.4208299777674</v>
      </c>
      <c r="H35" s="10">
        <f>B35/$B$9</f>
        <v>0.17373432690070195</v>
      </c>
    </row>
    <row r="36" spans="1:8" x14ac:dyDescent="0.2">
      <c r="A36" s="14" t="s">
        <v>84</v>
      </c>
      <c r="B36" s="2">
        <v>118558.7879699059</v>
      </c>
      <c r="C36" s="2">
        <v>3548.9750407846295</v>
      </c>
      <c r="D36" s="2">
        <v>3277</v>
      </c>
      <c r="E36" s="2">
        <v>305</v>
      </c>
      <c r="F36" s="2">
        <f t="shared" si="7"/>
        <v>2972</v>
      </c>
      <c r="G36" s="2">
        <f t="shared" si="8"/>
        <v>576.97504078462953</v>
      </c>
      <c r="H36" s="10">
        <f>B36/$B$10</f>
        <v>0.17780608795598279</v>
      </c>
    </row>
    <row r="37" spans="1:8" x14ac:dyDescent="0.2">
      <c r="A37" s="14" t="s">
        <v>75</v>
      </c>
      <c r="B37" s="2">
        <v>121926.48888399584</v>
      </c>
      <c r="C37" s="2">
        <v>3359.571568151805</v>
      </c>
      <c r="D37" s="2">
        <v>3221</v>
      </c>
      <c r="E37" s="2">
        <v>320</v>
      </c>
      <c r="F37" s="2">
        <f t="shared" si="7"/>
        <v>2901</v>
      </c>
      <c r="G37" s="2">
        <f t="shared" si="8"/>
        <v>458.57156815180497</v>
      </c>
      <c r="H37" s="10">
        <f>B37/$B$11</f>
        <v>0.18180833733552212</v>
      </c>
    </row>
    <row r="38" spans="1:8" x14ac:dyDescent="0.2">
      <c r="A38" s="14" t="s">
        <v>76</v>
      </c>
      <c r="B38" s="2">
        <v>125547.11466481598</v>
      </c>
      <c r="C38" s="2">
        <v>3622.9145336550137</v>
      </c>
      <c r="D38" s="2">
        <v>3203</v>
      </c>
      <c r="E38" s="2">
        <v>360</v>
      </c>
      <c r="F38" s="2">
        <f t="shared" si="7"/>
        <v>2843</v>
      </c>
      <c r="G38" s="2">
        <f t="shared" si="8"/>
        <v>779.91453365501366</v>
      </c>
      <c r="H38" s="10">
        <f>B38/$B$12</f>
        <v>0.18574283999238958</v>
      </c>
    </row>
    <row r="39" spans="1:8" x14ac:dyDescent="0.2">
      <c r="A39" s="14" t="s">
        <v>77</v>
      </c>
      <c r="B39" s="2">
        <v>128922.22270586768</v>
      </c>
      <c r="C39" s="2">
        <v>3373.1384272642608</v>
      </c>
      <c r="D39" s="2">
        <v>3137</v>
      </c>
      <c r="E39" s="2">
        <v>350</v>
      </c>
      <c r="F39" s="2">
        <f t="shared" si="7"/>
        <v>2787</v>
      </c>
      <c r="G39" s="2">
        <f t="shared" si="8"/>
        <v>586.13842726426083</v>
      </c>
      <c r="H39" s="10">
        <f>B39/$B$13</f>
        <v>0.18961130162982859</v>
      </c>
    </row>
    <row r="40" spans="1:8" x14ac:dyDescent="0.2">
      <c r="A40" s="14" t="s">
        <v>78</v>
      </c>
      <c r="B40" s="2">
        <v>133529.52370005543</v>
      </c>
      <c r="C40" s="2">
        <v>4617.2482754718512</v>
      </c>
      <c r="D40" s="2">
        <v>3251</v>
      </c>
      <c r="E40" s="2">
        <v>363</v>
      </c>
      <c r="F40" s="2">
        <f t="shared" si="7"/>
        <v>2888</v>
      </c>
      <c r="G40" s="2">
        <f t="shared" si="8"/>
        <v>1729.2482754718512</v>
      </c>
      <c r="H40" s="10">
        <f>B40/$B$14</f>
        <v>0.19341537116684862</v>
      </c>
    </row>
    <row r="41" spans="1:8" x14ac:dyDescent="0.2">
      <c r="A41" s="14" t="s">
        <v>79</v>
      </c>
      <c r="B41" s="2">
        <v>137177.64912339416</v>
      </c>
      <c r="C41" s="2">
        <v>3647.6200026635488</v>
      </c>
      <c r="D41" s="2">
        <v>3125</v>
      </c>
      <c r="E41" s="2">
        <v>354</v>
      </c>
      <c r="F41" s="2">
        <f t="shared" si="7"/>
        <v>2771</v>
      </c>
      <c r="G41" s="2">
        <f t="shared" si="8"/>
        <v>876.6200026635488</v>
      </c>
      <c r="H41" s="10">
        <f>B41/$B$15</f>
        <v>0.19715664308171282</v>
      </c>
    </row>
    <row r="42" spans="1:8" x14ac:dyDescent="0.2">
      <c r="A42" s="14" t="s">
        <v>80</v>
      </c>
      <c r="B42" s="2">
        <v>140752.35617572244</v>
      </c>
      <c r="C42" s="2">
        <v>3564.7388196774118</v>
      </c>
      <c r="D42" s="2">
        <v>3327</v>
      </c>
      <c r="E42" s="2">
        <v>334</v>
      </c>
      <c r="F42" s="2">
        <f t="shared" si="7"/>
        <v>2993</v>
      </c>
      <c r="G42" s="2">
        <f t="shared" si="8"/>
        <v>571.73881967741181</v>
      </c>
      <c r="H42" s="10">
        <f>B42/$B$16</f>
        <v>0.20083665964031569</v>
      </c>
    </row>
    <row r="43" spans="1:8" x14ac:dyDescent="0.2">
      <c r="A43" s="15" t="s">
        <v>74</v>
      </c>
      <c r="B43" s="7">
        <v>143947</v>
      </c>
      <c r="C43" s="7">
        <f>B43-B42</f>
        <v>3194.6438242775621</v>
      </c>
      <c r="D43" s="7">
        <v>2461</v>
      </c>
      <c r="E43" s="7">
        <v>254</v>
      </c>
      <c r="F43" s="7">
        <f t="shared" si="7"/>
        <v>2207</v>
      </c>
      <c r="G43" s="7">
        <f t="shared" si="8"/>
        <v>987.64382427756209</v>
      </c>
      <c r="H43" s="16">
        <f>B43/$B$17</f>
        <v>0.20355609433907518</v>
      </c>
    </row>
    <row r="44" spans="1:8" x14ac:dyDescent="0.2">
      <c r="A44" s="12" t="s">
        <v>92</v>
      </c>
      <c r="H44" s="10"/>
    </row>
    <row r="45" spans="1:8" x14ac:dyDescent="0.2">
      <c r="A45" s="9" t="s">
        <v>93</v>
      </c>
      <c r="B45" s="2">
        <v>1765</v>
      </c>
      <c r="H45" s="10">
        <f>B45/$B$6</f>
        <v>2.7169604524470347E-3</v>
      </c>
    </row>
    <row r="46" spans="1:8" x14ac:dyDescent="0.2">
      <c r="A46" s="14" t="s">
        <v>81</v>
      </c>
      <c r="B46" s="2">
        <v>1786.5790654915636</v>
      </c>
      <c r="C46" s="2">
        <f>B46-B45</f>
        <v>21.579065491563597</v>
      </c>
      <c r="D46" s="2">
        <v>2</v>
      </c>
      <c r="E46" s="2">
        <v>0</v>
      </c>
      <c r="F46" s="2">
        <f>D46-E46</f>
        <v>2</v>
      </c>
      <c r="G46" s="2">
        <f>C46-F46</f>
        <v>19.579065491563597</v>
      </c>
      <c r="H46" s="10">
        <f>B46/$B$7</f>
        <v>2.7563773647507313E-3</v>
      </c>
    </row>
    <row r="47" spans="1:8" x14ac:dyDescent="0.2">
      <c r="A47" s="14" t="s">
        <v>82</v>
      </c>
      <c r="B47" s="2">
        <v>1904.490312329317</v>
      </c>
      <c r="C47" s="2">
        <v>117.68127480137446</v>
      </c>
      <c r="D47" s="2">
        <v>12</v>
      </c>
      <c r="E47" s="2">
        <v>2</v>
      </c>
      <c r="F47" s="2">
        <f t="shared" ref="F47:F56" si="9">D47-E47</f>
        <v>10</v>
      </c>
      <c r="G47" s="2">
        <f t="shared" ref="G47:G56" si="10">C47-F47</f>
        <v>107.68127480137446</v>
      </c>
      <c r="H47" s="10">
        <f>B47/$B$8</f>
        <v>2.9123185236776248E-3</v>
      </c>
    </row>
    <row r="48" spans="1:8" x14ac:dyDescent="0.2">
      <c r="A48" s="14" t="s">
        <v>83</v>
      </c>
      <c r="B48" s="2">
        <v>2029.3642871115683</v>
      </c>
      <c r="C48" s="2">
        <v>125.02985999149791</v>
      </c>
      <c r="D48" s="2">
        <v>13</v>
      </c>
      <c r="E48" s="2">
        <v>1</v>
      </c>
      <c r="F48" s="2">
        <f t="shared" si="9"/>
        <v>12</v>
      </c>
      <c r="G48" s="2">
        <f t="shared" si="10"/>
        <v>113.02985999149791</v>
      </c>
      <c r="H48" s="10">
        <f>B48/$B$9</f>
        <v>3.0655512728463698E-3</v>
      </c>
    </row>
    <row r="49" spans="1:8" x14ac:dyDescent="0.2">
      <c r="A49" s="14" t="s">
        <v>84</v>
      </c>
      <c r="B49" s="2">
        <v>2144.4840527774309</v>
      </c>
      <c r="C49" s="2">
        <v>115.13092004547798</v>
      </c>
      <c r="D49" s="2">
        <v>13</v>
      </c>
      <c r="E49" s="2">
        <v>3</v>
      </c>
      <c r="F49" s="2">
        <f t="shared" si="9"/>
        <v>10</v>
      </c>
      <c r="G49" s="2">
        <f t="shared" si="10"/>
        <v>105.13092004547798</v>
      </c>
      <c r="H49" s="10">
        <f>B49/$B$10</f>
        <v>3.2161455648916835E-3</v>
      </c>
    </row>
    <row r="50" spans="1:8" x14ac:dyDescent="0.2">
      <c r="A50" s="14" t="s">
        <v>75</v>
      </c>
      <c r="B50" s="2">
        <v>2256.1193606884681</v>
      </c>
      <c r="C50" s="2">
        <v>111.48584461184419</v>
      </c>
      <c r="D50" s="2">
        <v>18</v>
      </c>
      <c r="E50" s="2">
        <v>1</v>
      </c>
      <c r="F50" s="2">
        <f t="shared" si="9"/>
        <v>17</v>
      </c>
      <c r="G50" s="2">
        <f t="shared" si="10"/>
        <v>94.485844611844186</v>
      </c>
      <c r="H50" s="10">
        <f>B50/$B$11</f>
        <v>3.3641689640346245E-3</v>
      </c>
    </row>
    <row r="51" spans="1:8" x14ac:dyDescent="0.2">
      <c r="A51" s="14" t="s">
        <v>76</v>
      </c>
      <c r="B51" s="2">
        <v>2372.2639564504293</v>
      </c>
      <c r="C51" s="2">
        <v>116.18556512061468</v>
      </c>
      <c r="D51" s="2">
        <v>6</v>
      </c>
      <c r="E51" s="2">
        <v>1</v>
      </c>
      <c r="F51" s="2">
        <f t="shared" si="9"/>
        <v>5</v>
      </c>
      <c r="G51" s="2">
        <f t="shared" si="10"/>
        <v>111.18556512061468</v>
      </c>
      <c r="H51" s="10">
        <f>B51/$B$12</f>
        <v>3.5096867471552497E-3</v>
      </c>
    </row>
    <row r="52" spans="1:8" x14ac:dyDescent="0.2">
      <c r="A52" s="14" t="s">
        <v>77</v>
      </c>
      <c r="B52" s="2">
        <v>2483.6188137455174</v>
      </c>
      <c r="C52" s="2">
        <v>111.31561124529026</v>
      </c>
      <c r="D52" s="2">
        <v>7</v>
      </c>
      <c r="E52" s="2">
        <v>1</v>
      </c>
      <c r="F52" s="2">
        <f t="shared" si="9"/>
        <v>6</v>
      </c>
      <c r="G52" s="2">
        <f t="shared" si="10"/>
        <v>105.31561124529026</v>
      </c>
      <c r="H52" s="10">
        <f>B52/$B$13</f>
        <v>3.6527619997757388E-3</v>
      </c>
    </row>
    <row r="53" spans="1:8" x14ac:dyDescent="0.2">
      <c r="A53" s="14" t="s">
        <v>78</v>
      </c>
      <c r="B53" s="2">
        <v>2618.9145708044562</v>
      </c>
      <c r="C53" s="2">
        <v>135.48893663819899</v>
      </c>
      <c r="D53" s="2">
        <v>8</v>
      </c>
      <c r="E53" s="2">
        <v>0</v>
      </c>
      <c r="F53" s="2">
        <f t="shared" si="9"/>
        <v>8</v>
      </c>
      <c r="G53" s="2">
        <f t="shared" si="10"/>
        <v>127.48893663819899</v>
      </c>
      <c r="H53" s="10">
        <f>B53/$B$14</f>
        <v>3.7934557072504685E-3</v>
      </c>
    </row>
    <row r="54" spans="1:8" x14ac:dyDescent="0.2">
      <c r="A54" s="14" t="s">
        <v>79</v>
      </c>
      <c r="B54" s="2">
        <v>2735.6864797371268</v>
      </c>
      <c r="C54" s="2">
        <v>116.76329598823258</v>
      </c>
      <c r="D54" s="2">
        <v>4</v>
      </c>
      <c r="E54" s="2">
        <v>0</v>
      </c>
      <c r="F54" s="2">
        <f t="shared" si="9"/>
        <v>4</v>
      </c>
      <c r="G54" s="2">
        <f t="shared" si="10"/>
        <v>112.76329598823258</v>
      </c>
      <c r="H54" s="10">
        <f>B54/$B$15</f>
        <v>3.9318268414400047E-3</v>
      </c>
    </row>
    <row r="55" spans="1:8" x14ac:dyDescent="0.2">
      <c r="A55" s="14" t="s">
        <v>80</v>
      </c>
      <c r="B55" s="2">
        <v>2850.9290941172385</v>
      </c>
      <c r="C55" s="2">
        <v>115.04193986998962</v>
      </c>
      <c r="D55" s="2">
        <v>12</v>
      </c>
      <c r="E55" s="2">
        <v>2</v>
      </c>
      <c r="F55" s="2">
        <f t="shared" si="9"/>
        <v>10</v>
      </c>
      <c r="G55" s="2">
        <f t="shared" si="10"/>
        <v>105.04193986998962</v>
      </c>
      <c r="H55" s="10">
        <f>B55/$B$16</f>
        <v>4.0679324431277747E-3</v>
      </c>
    </row>
    <row r="56" spans="1:8" x14ac:dyDescent="0.2">
      <c r="A56" s="15" t="s">
        <v>74</v>
      </c>
      <c r="B56" s="7">
        <v>2950</v>
      </c>
      <c r="C56" s="7">
        <f>B56-B55</f>
        <v>99.070905882761508</v>
      </c>
      <c r="D56" s="7">
        <v>6</v>
      </c>
      <c r="E56" s="7">
        <v>2</v>
      </c>
      <c r="F56" s="7">
        <f t="shared" si="9"/>
        <v>4</v>
      </c>
      <c r="G56" s="7">
        <f t="shared" si="10"/>
        <v>95.070905882761508</v>
      </c>
      <c r="H56" s="16">
        <f>B56/$B$17</f>
        <v>4.1716081495291445E-3</v>
      </c>
    </row>
    <row r="57" spans="1:8" x14ac:dyDescent="0.2">
      <c r="A57" s="23"/>
      <c r="B57" s="24"/>
      <c r="C57" s="24"/>
      <c r="D57" s="24"/>
      <c r="E57" s="24"/>
      <c r="F57" s="24"/>
      <c r="G57" s="24"/>
      <c r="H57" s="22"/>
    </row>
    <row r="58" spans="1:8" x14ac:dyDescent="0.2">
      <c r="A58" s="1"/>
    </row>
    <row r="59" spans="1:8" x14ac:dyDescent="0.2">
      <c r="A59" s="12" t="s">
        <v>86</v>
      </c>
      <c r="H59" s="10"/>
    </row>
    <row r="60" spans="1:8" x14ac:dyDescent="0.2">
      <c r="A60" s="9" t="s">
        <v>89</v>
      </c>
      <c r="B60" s="2">
        <v>852</v>
      </c>
      <c r="H60" s="10">
        <f>B60/$B$6</f>
        <v>1.3115299181217415E-3</v>
      </c>
    </row>
    <row r="61" spans="1:8" x14ac:dyDescent="0.2">
      <c r="A61" s="14" t="s">
        <v>81</v>
      </c>
      <c r="B61" s="2">
        <v>907.74867265239425</v>
      </c>
      <c r="C61" s="2">
        <f>B61-B60</f>
        <v>55.748672652394248</v>
      </c>
      <c r="D61" s="2">
        <v>2</v>
      </c>
      <c r="E61" s="2">
        <v>0</v>
      </c>
      <c r="F61" s="2">
        <f>D61-E61</f>
        <v>2</v>
      </c>
      <c r="G61" s="2">
        <f>C61-F61</f>
        <v>53.748672652394248</v>
      </c>
      <c r="H61" s="10">
        <f>B61/$B$7</f>
        <v>1.4004965929079369E-3</v>
      </c>
    </row>
    <row r="62" spans="1:8" x14ac:dyDescent="0.2">
      <c r="A62" s="14" t="s">
        <v>82</v>
      </c>
      <c r="B62" s="2">
        <v>1146.0131906318261</v>
      </c>
      <c r="C62" s="2">
        <v>238.13594305004426</v>
      </c>
      <c r="D62" s="2">
        <v>3</v>
      </c>
      <c r="E62" s="2">
        <v>0</v>
      </c>
      <c r="F62" s="2">
        <f t="shared" ref="F62:F71" si="11">D62-E62</f>
        <v>3</v>
      </c>
      <c r="G62" s="2">
        <f t="shared" ref="G62:G71" si="12">C62-F62</f>
        <v>235.13594305004426</v>
      </c>
      <c r="H62" s="10">
        <f>B62/$B$8</f>
        <v>1.7524664850481252E-3</v>
      </c>
    </row>
    <row r="63" spans="1:8" x14ac:dyDescent="0.2">
      <c r="A63" s="14" t="s">
        <v>83</v>
      </c>
      <c r="B63" s="2">
        <v>1389.0690483753149</v>
      </c>
      <c r="C63" s="2">
        <v>243.15219703545154</v>
      </c>
      <c r="D63" s="2">
        <v>7</v>
      </c>
      <c r="E63" s="2">
        <v>0</v>
      </c>
      <c r="F63" s="2">
        <f t="shared" si="11"/>
        <v>7</v>
      </c>
      <c r="G63" s="2">
        <f t="shared" si="12"/>
        <v>236.15219703545154</v>
      </c>
      <c r="H63" s="10">
        <f>B63/$B$9</f>
        <v>2.0983233105867382E-3</v>
      </c>
    </row>
    <row r="64" spans="1:8" x14ac:dyDescent="0.2">
      <c r="A64" s="14" t="s">
        <v>84</v>
      </c>
      <c r="B64" s="2">
        <v>1625.776704682263</v>
      </c>
      <c r="C64" s="2">
        <v>236.71836999828906</v>
      </c>
      <c r="D64" s="2">
        <v>6</v>
      </c>
      <c r="E64" s="2">
        <v>0</v>
      </c>
      <c r="F64" s="2">
        <f t="shared" si="11"/>
        <v>6</v>
      </c>
      <c r="G64" s="2">
        <f t="shared" si="12"/>
        <v>230.71836999828906</v>
      </c>
      <c r="H64" s="10">
        <f>B64/$B$10</f>
        <v>2.4382249574185803E-3</v>
      </c>
    </row>
    <row r="65" spans="1:8" x14ac:dyDescent="0.2">
      <c r="A65" s="14" t="s">
        <v>75</v>
      </c>
      <c r="B65" s="2">
        <v>1859.2091368778486</v>
      </c>
      <c r="C65" s="2">
        <v>233.3120209056151</v>
      </c>
      <c r="D65" s="2">
        <v>2</v>
      </c>
      <c r="E65" s="2">
        <v>0</v>
      </c>
      <c r="F65" s="2">
        <f t="shared" si="11"/>
        <v>2</v>
      </c>
      <c r="G65" s="2">
        <f t="shared" si="12"/>
        <v>231.3120209056151</v>
      </c>
      <c r="H65" s="10">
        <f>B65/$B$11</f>
        <v>2.772323922625E-3</v>
      </c>
    </row>
    <row r="66" spans="1:8" x14ac:dyDescent="0.2">
      <c r="A66" s="14" t="s">
        <v>76</v>
      </c>
      <c r="B66" s="2">
        <v>2095.8676952760361</v>
      </c>
      <c r="C66" s="2">
        <v>236.68835818043999</v>
      </c>
      <c r="D66" s="2">
        <v>7</v>
      </c>
      <c r="E66" s="2">
        <v>2</v>
      </c>
      <c r="F66" s="2">
        <f t="shared" si="11"/>
        <v>5</v>
      </c>
      <c r="G66" s="2">
        <f t="shared" si="12"/>
        <v>231.68835818043999</v>
      </c>
      <c r="H66" s="10">
        <f>B66/$B$12</f>
        <v>3.1007675406018119E-3</v>
      </c>
    </row>
    <row r="67" spans="1:8" x14ac:dyDescent="0.2">
      <c r="A67" s="14" t="s">
        <v>77</v>
      </c>
      <c r="B67" s="2">
        <v>2327.8716932236748</v>
      </c>
      <c r="C67" s="2">
        <v>231.96362528311874</v>
      </c>
      <c r="D67" s="2">
        <v>3</v>
      </c>
      <c r="E67" s="2">
        <v>4</v>
      </c>
      <c r="F67" s="2">
        <f t="shared" si="11"/>
        <v>-1</v>
      </c>
      <c r="G67" s="2">
        <f t="shared" si="12"/>
        <v>232.96362528311874</v>
      </c>
      <c r="H67" s="10">
        <f>B67/$B$13</f>
        <v>3.4236981996997855E-3</v>
      </c>
    </row>
    <row r="68" spans="1:8" x14ac:dyDescent="0.2">
      <c r="A68" s="14" t="s">
        <v>78</v>
      </c>
      <c r="B68" s="2">
        <v>2582.8754007399803</v>
      </c>
      <c r="C68" s="2">
        <v>255.18904359570206</v>
      </c>
      <c r="D68" s="2">
        <v>6</v>
      </c>
      <c r="E68" s="2">
        <v>2</v>
      </c>
      <c r="F68" s="2">
        <f t="shared" si="11"/>
        <v>4</v>
      </c>
      <c r="G68" s="2">
        <f t="shared" si="12"/>
        <v>251.18904359570206</v>
      </c>
      <c r="H68" s="10">
        <f>B68/$B$14</f>
        <v>3.7412535480469086E-3</v>
      </c>
    </row>
    <row r="69" spans="1:8" x14ac:dyDescent="0.2">
      <c r="A69" s="14" t="s">
        <v>79</v>
      </c>
      <c r="B69" s="2">
        <v>2820.3906309959384</v>
      </c>
      <c r="C69" s="2">
        <v>237.51025275813618</v>
      </c>
      <c r="D69" s="2">
        <v>5</v>
      </c>
      <c r="E69" s="2">
        <v>0</v>
      </c>
      <c r="F69" s="2">
        <f t="shared" si="11"/>
        <v>5</v>
      </c>
      <c r="G69" s="2">
        <f t="shared" si="12"/>
        <v>232.51025275813618</v>
      </c>
      <c r="H69" s="10">
        <f>B69/$B$15</f>
        <v>4.0535666891775247E-3</v>
      </c>
    </row>
    <row r="70" spans="1:8" x14ac:dyDescent="0.2">
      <c r="A70" s="14" t="s">
        <v>80</v>
      </c>
      <c r="B70" s="2">
        <v>3056.1558937221744</v>
      </c>
      <c r="C70" s="2">
        <v>235.55336840141126</v>
      </c>
      <c r="D70" s="2">
        <v>4</v>
      </c>
      <c r="E70" s="2">
        <v>1</v>
      </c>
      <c r="F70" s="2">
        <f t="shared" si="11"/>
        <v>3</v>
      </c>
      <c r="G70" s="2">
        <f t="shared" si="12"/>
        <v>232.55336840141126</v>
      </c>
      <c r="H70" s="10">
        <f>B70/$B$16</f>
        <v>4.3607663680524152E-3</v>
      </c>
    </row>
    <row r="71" spans="1:8" x14ac:dyDescent="0.2">
      <c r="A71" s="15" t="s">
        <v>74</v>
      </c>
      <c r="B71" s="7">
        <v>3247</v>
      </c>
      <c r="C71" s="7">
        <f>B71-B70</f>
        <v>190.84410627782563</v>
      </c>
      <c r="D71" s="7">
        <v>2</v>
      </c>
      <c r="E71" s="7">
        <v>2</v>
      </c>
      <c r="F71" s="7">
        <f t="shared" si="11"/>
        <v>0</v>
      </c>
      <c r="G71" s="7">
        <f t="shared" si="12"/>
        <v>190.84410627782563</v>
      </c>
      <c r="H71" s="16">
        <f>B71/$B$17</f>
        <v>4.591597173396994E-3</v>
      </c>
    </row>
    <row r="72" spans="1:8" x14ac:dyDescent="0.2">
      <c r="A72" s="12" t="s">
        <v>85</v>
      </c>
      <c r="H72" s="10"/>
    </row>
    <row r="73" spans="1:8" x14ac:dyDescent="0.2">
      <c r="A73" s="9" t="s">
        <v>90</v>
      </c>
      <c r="B73" s="2">
        <v>5271</v>
      </c>
      <c r="H73" s="10">
        <f>B73/$B$6</f>
        <v>8.1139368526052802E-3</v>
      </c>
    </row>
    <row r="74" spans="1:8" x14ac:dyDescent="0.2">
      <c r="A74" s="14" t="s">
        <v>81</v>
      </c>
      <c r="B74" s="2">
        <v>5225.2119501973657</v>
      </c>
      <c r="C74" s="2">
        <f>B74-B73</f>
        <v>-45.788049802634305</v>
      </c>
      <c r="D74" s="2">
        <v>7</v>
      </c>
      <c r="E74" s="2">
        <v>1</v>
      </c>
      <c r="F74" s="2">
        <f>D74-E74</f>
        <v>6</v>
      </c>
      <c r="G74" s="2">
        <f>C74-F74</f>
        <v>-51.788049802634305</v>
      </c>
      <c r="H74" s="10">
        <f>B74/$B$7</f>
        <v>8.0615832927529926E-3</v>
      </c>
    </row>
    <row r="75" spans="1:8" x14ac:dyDescent="0.2">
      <c r="A75" s="14" t="s">
        <v>82</v>
      </c>
      <c r="B75" s="2">
        <v>5136.3705603855342</v>
      </c>
      <c r="C75" s="2">
        <v>-89.485471850631257</v>
      </c>
      <c r="D75" s="2">
        <v>38</v>
      </c>
      <c r="E75" s="2">
        <v>2</v>
      </c>
      <c r="F75" s="2">
        <f t="shared" ref="F75:F84" si="13">D75-E75</f>
        <v>36</v>
      </c>
      <c r="G75" s="2">
        <f t="shared" ref="G75:G84" si="14">C75-F75</f>
        <v>-125.48547185063126</v>
      </c>
      <c r="H75" s="10">
        <f>B75/$B$8</f>
        <v>7.8544621784857917E-3</v>
      </c>
    </row>
    <row r="76" spans="1:8" x14ac:dyDescent="0.2">
      <c r="A76" s="14" t="s">
        <v>83</v>
      </c>
      <c r="B76" s="2">
        <v>5064.8446950136677</v>
      </c>
      <c r="C76" s="2">
        <v>-71.111614114438453</v>
      </c>
      <c r="D76" s="2">
        <v>38</v>
      </c>
      <c r="E76" s="2">
        <v>6</v>
      </c>
      <c r="F76" s="2">
        <f t="shared" si="13"/>
        <v>32</v>
      </c>
      <c r="G76" s="2">
        <f t="shared" si="14"/>
        <v>-103.11161411443845</v>
      </c>
      <c r="H76" s="10">
        <f>B76/$B$9</f>
        <v>7.6509383752226883E-3</v>
      </c>
    </row>
    <row r="77" spans="1:8" x14ac:dyDescent="0.2">
      <c r="A77" s="14" t="s">
        <v>84</v>
      </c>
      <c r="B77" s="2">
        <v>4968.1759084790847</v>
      </c>
      <c r="C77" s="2">
        <v>-96.648433971701706</v>
      </c>
      <c r="D77" s="2">
        <v>34</v>
      </c>
      <c r="E77" s="2">
        <v>6</v>
      </c>
      <c r="F77" s="2">
        <f t="shared" si="13"/>
        <v>28</v>
      </c>
      <c r="G77" s="2">
        <f t="shared" si="14"/>
        <v>-124.64843397170171</v>
      </c>
      <c r="H77" s="10">
        <f>B77/$B$10</f>
        <v>7.4509189718442092E-3</v>
      </c>
    </row>
    <row r="78" spans="1:8" x14ac:dyDescent="0.2">
      <c r="A78" s="14" t="s">
        <v>75</v>
      </c>
      <c r="B78" s="2">
        <v>4864.9752603734169</v>
      </c>
      <c r="C78" s="2">
        <v>-103.5296481076457</v>
      </c>
      <c r="D78" s="2">
        <v>34</v>
      </c>
      <c r="E78" s="2">
        <v>1</v>
      </c>
      <c r="F78" s="2">
        <f t="shared" si="13"/>
        <v>33</v>
      </c>
      <c r="G78" s="2">
        <f t="shared" si="14"/>
        <v>-136.5296481076457</v>
      </c>
      <c r="H78" s="10">
        <f>B78/$B$11</f>
        <v>7.2543142295229245E-3</v>
      </c>
    </row>
    <row r="79" spans="1:8" x14ac:dyDescent="0.2">
      <c r="A79" s="14" t="s">
        <v>76</v>
      </c>
      <c r="B79" s="2">
        <v>4772.6893704623535</v>
      </c>
      <c r="C79" s="2">
        <v>-92.187911567220908</v>
      </c>
      <c r="D79" s="2">
        <v>19</v>
      </c>
      <c r="E79" s="2">
        <v>4</v>
      </c>
      <c r="F79" s="2">
        <f t="shared" si="13"/>
        <v>15</v>
      </c>
      <c r="G79" s="2">
        <f t="shared" si="14"/>
        <v>-107.18791156722091</v>
      </c>
      <c r="H79" s="10">
        <f>B79/$B$12</f>
        <v>7.0610374474786974E-3</v>
      </c>
    </row>
    <row r="80" spans="1:8" x14ac:dyDescent="0.2">
      <c r="A80" s="14" t="s">
        <v>77</v>
      </c>
      <c r="B80" s="2">
        <v>4671.7954467925183</v>
      </c>
      <c r="C80" s="2">
        <v>-100.95902309856319</v>
      </c>
      <c r="D80" s="2">
        <v>17</v>
      </c>
      <c r="E80" s="2">
        <v>1</v>
      </c>
      <c r="F80" s="2">
        <f t="shared" si="13"/>
        <v>16</v>
      </c>
      <c r="G80" s="2">
        <f t="shared" si="14"/>
        <v>-116.95902309856319</v>
      </c>
      <c r="H80" s="10">
        <f>B80/$B$13</f>
        <v>6.8710048354938824E-3</v>
      </c>
    </row>
    <row r="81" spans="1:11" x14ac:dyDescent="0.2">
      <c r="A81" s="14" t="s">
        <v>78</v>
      </c>
      <c r="B81" s="2">
        <v>4614.5733400713507</v>
      </c>
      <c r="C81" s="2">
        <v>-56.869112466903971</v>
      </c>
      <c r="D81" s="2">
        <v>24</v>
      </c>
      <c r="E81" s="2">
        <v>7</v>
      </c>
      <c r="F81" s="2">
        <f t="shared" si="13"/>
        <v>17</v>
      </c>
      <c r="G81" s="2">
        <f t="shared" si="14"/>
        <v>-73.869112466903971</v>
      </c>
      <c r="H81" s="10">
        <f>B81/$B$14</f>
        <v>6.684135392794591E-3</v>
      </c>
    </row>
    <row r="82" spans="1:11" x14ac:dyDescent="0.2">
      <c r="A82" s="14" t="s">
        <v>79</v>
      </c>
      <c r="B82" s="2">
        <v>4522.8140747050438</v>
      </c>
      <c r="C82" s="2">
        <v>-91.782993464482388</v>
      </c>
      <c r="D82" s="2">
        <v>30</v>
      </c>
      <c r="E82" s="2">
        <v>1</v>
      </c>
      <c r="F82" s="2">
        <f t="shared" si="13"/>
        <v>29</v>
      </c>
      <c r="G82" s="2">
        <f t="shared" si="14"/>
        <v>-120.78299346448239</v>
      </c>
      <c r="H82" s="10">
        <f>B82/$B$15</f>
        <v>6.500350792930298E-3</v>
      </c>
    </row>
    <row r="83" spans="1:11" x14ac:dyDescent="0.2">
      <c r="A83" s="14" t="s">
        <v>80</v>
      </c>
      <c r="B83" s="2">
        <v>4428.9479394932405</v>
      </c>
      <c r="C83" s="2">
        <v>-94.185729485890988</v>
      </c>
      <c r="D83" s="2">
        <v>30</v>
      </c>
      <c r="E83" s="2">
        <v>11</v>
      </c>
      <c r="F83" s="2">
        <f t="shared" si="13"/>
        <v>19</v>
      </c>
      <c r="G83" s="2">
        <f t="shared" si="14"/>
        <v>-113.18572948589099</v>
      </c>
      <c r="H83" s="10">
        <f>B83/$B$16</f>
        <v>6.3195752743079496E-3</v>
      </c>
    </row>
    <row r="84" spans="1:11" x14ac:dyDescent="0.2">
      <c r="A84" s="15" t="s">
        <v>74</v>
      </c>
      <c r="B84" s="7">
        <v>4375</v>
      </c>
      <c r="C84" s="7">
        <f>B84-B83</f>
        <v>-53.947939493240483</v>
      </c>
      <c r="D84" s="7">
        <v>13</v>
      </c>
      <c r="E84" s="7">
        <v>3</v>
      </c>
      <c r="F84" s="7">
        <f t="shared" si="13"/>
        <v>10</v>
      </c>
      <c r="G84" s="7">
        <f t="shared" si="14"/>
        <v>-63.947939493240483</v>
      </c>
      <c r="H84" s="16">
        <f>B84/$B$17</f>
        <v>6.1867070014203418E-3</v>
      </c>
    </row>
    <row r="85" spans="1:11" x14ac:dyDescent="0.2">
      <c r="A85" s="12" t="s">
        <v>94</v>
      </c>
      <c r="H85" s="10"/>
    </row>
    <row r="86" spans="1:11" x14ac:dyDescent="0.2">
      <c r="A86" s="13" t="s">
        <v>73</v>
      </c>
      <c r="B86" s="2">
        <v>392717</v>
      </c>
      <c r="H86" s="10">
        <f>B86/$B$6</f>
        <v>0.60453062776410316</v>
      </c>
      <c r="K86" s="38"/>
    </row>
    <row r="87" spans="1:11" x14ac:dyDescent="0.2">
      <c r="A87" s="14" t="s">
        <v>81</v>
      </c>
      <c r="B87" s="2">
        <v>390122.40441051993</v>
      </c>
      <c r="C87" s="2">
        <f>B87-B86</f>
        <v>-2594.5955894800718</v>
      </c>
      <c r="D87" s="2">
        <v>1326</v>
      </c>
      <c r="E87" s="2">
        <v>943</v>
      </c>
      <c r="F87" s="2">
        <f>D87-E87</f>
        <v>383</v>
      </c>
      <c r="G87" s="2">
        <f>C87-F87</f>
        <v>-2977.5955894800718</v>
      </c>
      <c r="H87" s="10">
        <f>B87/$B$7</f>
        <v>0.60189027497835401</v>
      </c>
    </row>
    <row r="88" spans="1:11" x14ac:dyDescent="0.2">
      <c r="A88" s="14" t="s">
        <v>82</v>
      </c>
      <c r="B88" s="2">
        <v>386770.99933830329</v>
      </c>
      <c r="C88" s="2">
        <v>-3399.7090167363058</v>
      </c>
      <c r="D88" s="2">
        <v>5016</v>
      </c>
      <c r="E88" s="2">
        <v>3837</v>
      </c>
      <c r="F88" s="2">
        <f t="shared" ref="F88:F97" si="15">D88-E88</f>
        <v>1179</v>
      </c>
      <c r="G88" s="2">
        <f t="shared" ref="G88:G97" si="16">C88-F88</f>
        <v>-4578.7090167363058</v>
      </c>
      <c r="H88" s="10">
        <f>B88/$B$8</f>
        <v>0.59144451326538139</v>
      </c>
    </row>
    <row r="89" spans="1:11" x14ac:dyDescent="0.2">
      <c r="A89" s="14" t="s">
        <v>83</v>
      </c>
      <c r="B89" s="2">
        <v>384735.46413434454</v>
      </c>
      <c r="C89" s="2">
        <v>-2004.2912881370285</v>
      </c>
      <c r="D89" s="2">
        <v>4741</v>
      </c>
      <c r="E89" s="2">
        <v>3862</v>
      </c>
      <c r="F89" s="2">
        <f t="shared" si="15"/>
        <v>879</v>
      </c>
      <c r="G89" s="2">
        <f t="shared" si="16"/>
        <v>-2883.2912881370285</v>
      </c>
      <c r="H89" s="10">
        <f>B89/$B$9</f>
        <v>0.58118017513005416</v>
      </c>
    </row>
    <row r="90" spans="1:11" x14ac:dyDescent="0.2">
      <c r="A90" s="14" t="s">
        <v>84</v>
      </c>
      <c r="B90" s="2">
        <v>380797.10465700802</v>
      </c>
      <c r="C90" s="2">
        <v>-3936.7470756156836</v>
      </c>
      <c r="D90" s="2">
        <v>4446</v>
      </c>
      <c r="E90" s="2">
        <v>3896</v>
      </c>
      <c r="F90" s="2">
        <f t="shared" si="15"/>
        <v>550</v>
      </c>
      <c r="G90" s="2">
        <f t="shared" si="16"/>
        <v>-4486.7470756156836</v>
      </c>
      <c r="H90" s="10">
        <f>B90/$B$10</f>
        <v>0.57109257477576503</v>
      </c>
    </row>
    <row r="91" spans="1:11" x14ac:dyDescent="0.2">
      <c r="A91" s="14" t="s">
        <v>75</v>
      </c>
      <c r="B91" s="2">
        <v>376343.37886608753</v>
      </c>
      <c r="C91" s="2">
        <v>-4479.1076643571723</v>
      </c>
      <c r="D91" s="2">
        <v>4380</v>
      </c>
      <c r="E91" s="2">
        <v>3823</v>
      </c>
      <c r="F91" s="2">
        <f t="shared" si="15"/>
        <v>557</v>
      </c>
      <c r="G91" s="2">
        <f t="shared" si="16"/>
        <v>-5036.1076643571723</v>
      </c>
      <c r="H91" s="10">
        <f>B91/$B$11</f>
        <v>0.56117718639445713</v>
      </c>
    </row>
    <row r="92" spans="1:11" x14ac:dyDescent="0.2">
      <c r="A92" s="14" t="s">
        <v>76</v>
      </c>
      <c r="B92" s="2">
        <v>372721.76907923148</v>
      </c>
      <c r="C92" s="2">
        <v>-3614.1292800019728</v>
      </c>
      <c r="D92" s="2">
        <v>4276</v>
      </c>
      <c r="E92" s="2">
        <v>3891</v>
      </c>
      <c r="F92" s="2">
        <f t="shared" si="15"/>
        <v>385</v>
      </c>
      <c r="G92" s="2">
        <f t="shared" si="16"/>
        <v>-3999.1292800019728</v>
      </c>
      <c r="H92" s="10">
        <f>B92/$B$12</f>
        <v>0.55142963739624351</v>
      </c>
    </row>
    <row r="93" spans="1:11" x14ac:dyDescent="0.2">
      <c r="A93" s="14" t="s">
        <v>77</v>
      </c>
      <c r="B93" s="2">
        <v>368416.60630152666</v>
      </c>
      <c r="C93" s="2">
        <v>-4310.3991399517399</v>
      </c>
      <c r="D93" s="2">
        <v>4243</v>
      </c>
      <c r="E93" s="2">
        <v>3892</v>
      </c>
      <c r="F93" s="2">
        <f t="shared" si="15"/>
        <v>351</v>
      </c>
      <c r="G93" s="2">
        <f t="shared" si="16"/>
        <v>-4661.3991399517399</v>
      </c>
      <c r="H93" s="10">
        <f>B93/$B$13</f>
        <v>0.54184570197995197</v>
      </c>
    </row>
    <row r="94" spans="1:11" x14ac:dyDescent="0.2">
      <c r="A94" s="14" t="s">
        <v>78</v>
      </c>
      <c r="B94" s="2">
        <v>367571.41639528912</v>
      </c>
      <c r="C94" s="2">
        <v>-817.23069109459175</v>
      </c>
      <c r="D94" s="2">
        <v>4236</v>
      </c>
      <c r="E94" s="2">
        <v>3862</v>
      </c>
      <c r="F94" s="2">
        <f t="shared" si="15"/>
        <v>374</v>
      </c>
      <c r="G94" s="2">
        <f t="shared" si="16"/>
        <v>-1191.2306910945917</v>
      </c>
      <c r="H94" s="10">
        <f>B94/$B$14</f>
        <v>0.53242129502473168</v>
      </c>
    </row>
    <row r="95" spans="1:11" x14ac:dyDescent="0.2">
      <c r="A95" s="14" t="s">
        <v>79</v>
      </c>
      <c r="B95" s="2">
        <v>363999.02299120167</v>
      </c>
      <c r="C95" s="2">
        <v>-3574.1760445472901</v>
      </c>
      <c r="D95" s="2">
        <v>4041</v>
      </c>
      <c r="E95" s="2">
        <v>3756</v>
      </c>
      <c r="F95" s="2">
        <f t="shared" si="15"/>
        <v>285</v>
      </c>
      <c r="G95" s="2">
        <f t="shared" si="16"/>
        <v>-3859.1760445472901</v>
      </c>
      <c r="H95" s="10">
        <f>B95/$B$15</f>
        <v>0.52315246628417256</v>
      </c>
    </row>
    <row r="96" spans="1:11" x14ac:dyDescent="0.2">
      <c r="A96" s="14" t="s">
        <v>80</v>
      </c>
      <c r="B96" s="2">
        <v>360251.42578365945</v>
      </c>
      <c r="C96" s="2">
        <v>-3773.4813187138643</v>
      </c>
      <c r="D96" s="2">
        <v>4058</v>
      </c>
      <c r="E96" s="2">
        <v>3870</v>
      </c>
      <c r="F96" s="2">
        <f t="shared" si="15"/>
        <v>188</v>
      </c>
      <c r="G96" s="2">
        <f t="shared" si="16"/>
        <v>-3961.4813187138643</v>
      </c>
      <c r="H96" s="10">
        <f>B96/$B$16</f>
        <v>0.51403539486560146</v>
      </c>
    </row>
    <row r="97" spans="1:11" x14ac:dyDescent="0.2">
      <c r="A97" s="15" t="s">
        <v>74</v>
      </c>
      <c r="B97" s="7">
        <v>358733</v>
      </c>
      <c r="C97" s="7">
        <f>B97-B96</f>
        <v>-1518.4257836594479</v>
      </c>
      <c r="D97" s="7">
        <v>3088</v>
      </c>
      <c r="E97" s="7">
        <v>2750</v>
      </c>
      <c r="F97" s="7">
        <f t="shared" si="15"/>
        <v>338</v>
      </c>
      <c r="G97" s="7">
        <f t="shared" si="16"/>
        <v>-1856.4257836594479</v>
      </c>
      <c r="H97" s="16">
        <f>B97/$B$17</f>
        <v>0.50728593434069102</v>
      </c>
      <c r="J97" s="38"/>
      <c r="K97" s="38"/>
    </row>
    <row r="98" spans="1:11" x14ac:dyDescent="0.2">
      <c r="A98" s="12" t="s">
        <v>95</v>
      </c>
      <c r="H98" s="10"/>
      <c r="J98" s="38"/>
    </row>
    <row r="99" spans="1:11" x14ac:dyDescent="0.2">
      <c r="A99" s="17" t="s">
        <v>96</v>
      </c>
      <c r="B99" s="2">
        <v>34133</v>
      </c>
      <c r="H99" s="10">
        <f>B99/$B$6</f>
        <v>5.2542782506161269E-2</v>
      </c>
    </row>
    <row r="100" spans="1:11" x14ac:dyDescent="0.2">
      <c r="A100" s="14" t="s">
        <v>81</v>
      </c>
      <c r="B100" s="2">
        <v>33788.038012174016</v>
      </c>
      <c r="C100" s="2">
        <f>B100-B99</f>
        <v>-344.96198782598367</v>
      </c>
      <c r="D100" s="2">
        <v>119</v>
      </c>
      <c r="E100" s="2">
        <v>55</v>
      </c>
      <c r="F100" s="2">
        <f>D100-E100</f>
        <v>64</v>
      </c>
      <c r="G100" s="2">
        <f>C100-F100</f>
        <v>-408.96198782598367</v>
      </c>
      <c r="H100" s="10">
        <f>B100/$B$7</f>
        <v>5.2129001718974603E-2</v>
      </c>
    </row>
    <row r="101" spans="1:11" x14ac:dyDescent="0.2">
      <c r="A101" s="14" t="s">
        <v>82</v>
      </c>
      <c r="B101" s="2">
        <v>33018.891576921058</v>
      </c>
      <c r="C101" s="2">
        <v>-773.29849342486705</v>
      </c>
      <c r="D101" s="2">
        <v>596</v>
      </c>
      <c r="E101" s="2">
        <v>254</v>
      </c>
      <c r="F101" s="2">
        <f t="shared" ref="F101:F110" si="17">D101-E101</f>
        <v>342</v>
      </c>
      <c r="G101" s="2">
        <f t="shared" ref="G101:G110" si="18">C101-F101</f>
        <v>-1115.298493424867</v>
      </c>
      <c r="H101" s="10">
        <f>B101/$B$8</f>
        <v>5.0492002478688597E-2</v>
      </c>
    </row>
    <row r="102" spans="1:11" x14ac:dyDescent="0.2">
      <c r="A102" s="14" t="s">
        <v>83</v>
      </c>
      <c r="B102" s="2">
        <v>32360.345062899727</v>
      </c>
      <c r="C102" s="2">
        <v>-655.88652356584498</v>
      </c>
      <c r="D102" s="2">
        <v>560</v>
      </c>
      <c r="E102" s="2">
        <v>280</v>
      </c>
      <c r="F102" s="2">
        <f t="shared" si="17"/>
        <v>280</v>
      </c>
      <c r="G102" s="2">
        <f t="shared" si="18"/>
        <v>-935.88652356584498</v>
      </c>
      <c r="H102" s="10">
        <f>B102/$B$9</f>
        <v>4.8883434890103668E-2</v>
      </c>
    </row>
    <row r="103" spans="1:11" x14ac:dyDescent="0.2">
      <c r="A103" s="14" t="s">
        <v>84</v>
      </c>
      <c r="B103" s="2">
        <v>31540.735156830004</v>
      </c>
      <c r="C103" s="2">
        <v>-819.48380707852994</v>
      </c>
      <c r="D103" s="2">
        <v>500</v>
      </c>
      <c r="E103" s="2">
        <v>292</v>
      </c>
      <c r="F103" s="2">
        <f t="shared" si="17"/>
        <v>208</v>
      </c>
      <c r="G103" s="2">
        <f t="shared" si="18"/>
        <v>-1027.4838070785299</v>
      </c>
      <c r="H103" s="10">
        <f>B103/$B$10</f>
        <v>4.7302564622330671E-2</v>
      </c>
    </row>
    <row r="104" spans="1:11" x14ac:dyDescent="0.2">
      <c r="A104" s="14" t="s">
        <v>75</v>
      </c>
      <c r="B104" s="2">
        <v>30680.530386650003</v>
      </c>
      <c r="C104" s="2">
        <v>-862.28366135742908</v>
      </c>
      <c r="D104" s="2">
        <v>469</v>
      </c>
      <c r="E104" s="2">
        <v>241</v>
      </c>
      <c r="F104" s="2">
        <f t="shared" si="17"/>
        <v>228</v>
      </c>
      <c r="G104" s="2">
        <f t="shared" si="18"/>
        <v>-1090.2836613574291</v>
      </c>
      <c r="H104" s="10">
        <f>B104/$B$11</f>
        <v>4.5748682416958938E-2</v>
      </c>
    </row>
    <row r="105" spans="1:11" x14ac:dyDescent="0.2">
      <c r="A105" s="14" t="s">
        <v>76</v>
      </c>
      <c r="B105" s="2">
        <v>29889.883736934833</v>
      </c>
      <c r="C105" s="2">
        <v>-790.02289283534628</v>
      </c>
      <c r="D105" s="2">
        <v>445</v>
      </c>
      <c r="E105" s="2">
        <v>290</v>
      </c>
      <c r="F105" s="2">
        <f t="shared" si="17"/>
        <v>155</v>
      </c>
      <c r="G105" s="2">
        <f t="shared" si="18"/>
        <v>-945.02289283534628</v>
      </c>
      <c r="H105" s="10">
        <f>B105/$B$12</f>
        <v>4.4221103027041457E-2</v>
      </c>
    </row>
    <row r="106" spans="1:11" x14ac:dyDescent="0.2">
      <c r="A106" s="14" t="s">
        <v>77</v>
      </c>
      <c r="B106" s="2">
        <v>29045.998601806499</v>
      </c>
      <c r="C106" s="2">
        <v>-844.28378993289516</v>
      </c>
      <c r="D106" s="2">
        <v>380</v>
      </c>
      <c r="E106" s="2">
        <v>260</v>
      </c>
      <c r="F106" s="2">
        <f t="shared" si="17"/>
        <v>120</v>
      </c>
      <c r="G106" s="2">
        <f t="shared" si="18"/>
        <v>-964.28378993289516</v>
      </c>
      <c r="H106" s="10">
        <f>B106/$B$13</f>
        <v>4.2719164209507915E-2</v>
      </c>
    </row>
    <row r="107" spans="1:11" x14ac:dyDescent="0.2">
      <c r="A107" s="14" t="s">
        <v>78</v>
      </c>
      <c r="B107" s="2">
        <v>28472.684098960457</v>
      </c>
      <c r="C107" s="2">
        <v>-571.12707589130514</v>
      </c>
      <c r="D107" s="2">
        <v>341</v>
      </c>
      <c r="E107" s="2">
        <v>244</v>
      </c>
      <c r="F107" s="2">
        <f t="shared" si="17"/>
        <v>97</v>
      </c>
      <c r="G107" s="2">
        <f t="shared" si="18"/>
        <v>-668.12707589130514</v>
      </c>
      <c r="H107" s="10">
        <f>B107/$B$14</f>
        <v>4.1242225767892708E-2</v>
      </c>
    </row>
    <row r="108" spans="1:11" x14ac:dyDescent="0.2">
      <c r="A108" s="14" t="s">
        <v>79</v>
      </c>
      <c r="B108" s="2">
        <v>27684.855648058448</v>
      </c>
      <c r="C108" s="2">
        <v>-787.98122872182284</v>
      </c>
      <c r="D108" s="2">
        <v>349</v>
      </c>
      <c r="E108" s="2">
        <v>212</v>
      </c>
      <c r="F108" s="2">
        <f t="shared" si="17"/>
        <v>137</v>
      </c>
      <c r="G108" s="2">
        <f t="shared" si="18"/>
        <v>-924.98122872182284</v>
      </c>
      <c r="H108" s="10">
        <f>B108/$B$15</f>
        <v>3.9789668642470959E-2</v>
      </c>
    </row>
    <row r="109" spans="1:11" x14ac:dyDescent="0.2">
      <c r="A109" s="14" t="s">
        <v>80</v>
      </c>
      <c r="B109" s="2">
        <v>26884.465373617462</v>
      </c>
      <c r="C109" s="2">
        <v>-802.33689463518385</v>
      </c>
      <c r="D109" s="2">
        <v>305</v>
      </c>
      <c r="E109" s="2">
        <v>255</v>
      </c>
      <c r="F109" s="2">
        <f t="shared" si="17"/>
        <v>50</v>
      </c>
      <c r="G109" s="2">
        <f t="shared" si="18"/>
        <v>-852.33689463518385</v>
      </c>
      <c r="H109" s="10">
        <f>B109/$B$16</f>
        <v>3.8360894045085775E-2</v>
      </c>
    </row>
    <row r="110" spans="1:11" x14ac:dyDescent="0.2">
      <c r="A110" s="15" t="s">
        <v>74</v>
      </c>
      <c r="B110" s="7">
        <v>26380.337848323714</v>
      </c>
      <c r="C110" s="7">
        <f>B110-B109</f>
        <v>-504.12752529374848</v>
      </c>
      <c r="D110" s="7">
        <v>205</v>
      </c>
      <c r="E110" s="7">
        <v>194</v>
      </c>
      <c r="F110" s="7">
        <f t="shared" si="17"/>
        <v>11</v>
      </c>
      <c r="G110" s="7">
        <f t="shared" si="18"/>
        <v>-515.12752529374848</v>
      </c>
      <c r="H110" s="16">
        <f>B110/$B$17</f>
        <v>3.7304553340813333E-2</v>
      </c>
      <c r="I110" s="38"/>
      <c r="K110" s="38"/>
    </row>
    <row r="111" spans="1:11" x14ac:dyDescent="0.2">
      <c r="A111" s="23"/>
      <c r="B111" s="24"/>
      <c r="C111" s="24"/>
      <c r="D111" s="24"/>
      <c r="E111" s="24"/>
      <c r="F111" s="24"/>
      <c r="G111" s="24"/>
      <c r="H111" s="22"/>
    </row>
    <row r="112" spans="1:11" x14ac:dyDescent="0.2">
      <c r="A112" s="1"/>
    </row>
    <row r="113" spans="1:11" x14ac:dyDescent="0.2">
      <c r="A113" s="12" t="s">
        <v>98</v>
      </c>
      <c r="H113" s="10"/>
    </row>
    <row r="114" spans="1:11" x14ac:dyDescent="0.2">
      <c r="A114" s="9" t="s">
        <v>97</v>
      </c>
      <c r="B114" s="2">
        <v>2350</v>
      </c>
      <c r="H114" s="10">
        <f>B114/$B$6</f>
        <v>3.6174827553827373E-3</v>
      </c>
    </row>
    <row r="115" spans="1:11" x14ac:dyDescent="0.2">
      <c r="A115" s="14" t="s">
        <v>81</v>
      </c>
      <c r="B115" s="2">
        <v>2397.4985548137793</v>
      </c>
      <c r="C115" s="2">
        <f>B115-B114</f>
        <v>47.498554813779265</v>
      </c>
      <c r="D115" s="2">
        <v>4</v>
      </c>
      <c r="E115" s="2">
        <v>0</v>
      </c>
      <c r="F115" s="2">
        <f>D115-E115</f>
        <v>4</v>
      </c>
      <c r="G115" s="2">
        <f>C115-F115</f>
        <v>43.498554813779265</v>
      </c>
      <c r="H115" s="10">
        <f>B115/$B$7</f>
        <v>3.6989187191069197E-3</v>
      </c>
    </row>
    <row r="116" spans="1:11" x14ac:dyDescent="0.2">
      <c r="A116" s="14" t="s">
        <v>82</v>
      </c>
      <c r="B116" s="2">
        <v>2629.5673315812855</v>
      </c>
      <c r="C116" s="2">
        <v>231.75531074461469</v>
      </c>
      <c r="D116" s="2">
        <v>15</v>
      </c>
      <c r="E116" s="2">
        <v>3</v>
      </c>
      <c r="F116" s="2">
        <f t="shared" ref="F116:F125" si="19">D116-E116</f>
        <v>12</v>
      </c>
      <c r="G116" s="2">
        <f t="shared" ref="G116:G125" si="20">C116-F116</f>
        <v>219.75531074461469</v>
      </c>
      <c r="H116" s="10">
        <f>B116/$B$8</f>
        <v>4.0210956177851673E-3</v>
      </c>
    </row>
    <row r="117" spans="1:11" x14ac:dyDescent="0.2">
      <c r="A117" s="14" t="s">
        <v>83</v>
      </c>
      <c r="B117" s="2">
        <v>2871.4987304366186</v>
      </c>
      <c r="C117" s="2">
        <v>242.14768273588925</v>
      </c>
      <c r="D117" s="2">
        <v>26</v>
      </c>
      <c r="E117" s="2">
        <v>4</v>
      </c>
      <c r="F117" s="2">
        <f t="shared" si="19"/>
        <v>22</v>
      </c>
      <c r="G117" s="2">
        <f t="shared" si="20"/>
        <v>220.14768273588925</v>
      </c>
      <c r="H117" s="10">
        <f>B117/$B$9</f>
        <v>4.3376768991021291E-3</v>
      </c>
    </row>
    <row r="118" spans="1:11" x14ac:dyDescent="0.2">
      <c r="A118" s="14" t="s">
        <v>84</v>
      </c>
      <c r="B118" s="2">
        <v>3099.7641306571145</v>
      </c>
      <c r="C118" s="2">
        <v>228.28245794362692</v>
      </c>
      <c r="D118" s="2">
        <v>26</v>
      </c>
      <c r="E118" s="2">
        <v>8</v>
      </c>
      <c r="F118" s="2">
        <f t="shared" si="19"/>
        <v>18</v>
      </c>
      <c r="G118" s="2">
        <f t="shared" si="20"/>
        <v>210.28245794362692</v>
      </c>
      <c r="H118" s="10">
        <f>B118/$B$10</f>
        <v>4.6488070863065934E-3</v>
      </c>
    </row>
    <row r="119" spans="1:11" x14ac:dyDescent="0.2">
      <c r="A119" s="14" t="s">
        <v>75</v>
      </c>
      <c r="B119" s="2">
        <v>3322.7305881439461</v>
      </c>
      <c r="C119" s="2">
        <v>222.74747497012868</v>
      </c>
      <c r="D119" s="2">
        <v>20</v>
      </c>
      <c r="E119" s="2">
        <v>13</v>
      </c>
      <c r="F119" s="2">
        <f t="shared" si="19"/>
        <v>7</v>
      </c>
      <c r="G119" s="2">
        <f t="shared" si="20"/>
        <v>215.74747497012868</v>
      </c>
      <c r="H119" s="10">
        <f>B119/$B$11</f>
        <v>4.9546257681469816E-3</v>
      </c>
    </row>
    <row r="120" spans="1:11" x14ac:dyDescent="0.2">
      <c r="A120" s="14" t="s">
        <v>76</v>
      </c>
      <c r="B120" s="2">
        <v>3552.135361305383</v>
      </c>
      <c r="C120" s="2">
        <v>229.46347109767157</v>
      </c>
      <c r="D120" s="2">
        <v>19</v>
      </c>
      <c r="E120" s="2">
        <v>9</v>
      </c>
      <c r="F120" s="2">
        <f t="shared" si="19"/>
        <v>10</v>
      </c>
      <c r="G120" s="2">
        <f t="shared" si="20"/>
        <v>219.46347109767157</v>
      </c>
      <c r="H120" s="10">
        <f>B120/$B$12</f>
        <v>5.2552678076890616E-3</v>
      </c>
    </row>
    <row r="121" spans="1:11" x14ac:dyDescent="0.2">
      <c r="A121" s="14" t="s">
        <v>77</v>
      </c>
      <c r="B121" s="2">
        <v>3774.1930963092591</v>
      </c>
      <c r="C121" s="2">
        <v>221.99661004954396</v>
      </c>
      <c r="D121" s="2">
        <v>27</v>
      </c>
      <c r="E121" s="2">
        <v>8</v>
      </c>
      <c r="F121" s="2">
        <f t="shared" si="19"/>
        <v>19</v>
      </c>
      <c r="G121" s="2">
        <f t="shared" si="20"/>
        <v>202.99661004954396</v>
      </c>
      <c r="H121" s="10">
        <f>B121/$B$13</f>
        <v>5.5508635406185947E-3</v>
      </c>
    </row>
    <row r="122" spans="1:11" x14ac:dyDescent="0.2">
      <c r="A122" s="14" t="s">
        <v>78</v>
      </c>
      <c r="B122" s="2">
        <v>4032.8641451019093</v>
      </c>
      <c r="C122" s="2">
        <v>258.96637923149228</v>
      </c>
      <c r="D122" s="2">
        <v>20</v>
      </c>
      <c r="E122" s="2">
        <v>9</v>
      </c>
      <c r="F122" s="2">
        <f t="shared" si="19"/>
        <v>11</v>
      </c>
      <c r="G122" s="2">
        <f t="shared" si="20"/>
        <v>247.96637923149228</v>
      </c>
      <c r="H122" s="10">
        <f>B122/$B$14</f>
        <v>5.8415389636414742E-3</v>
      </c>
    </row>
    <row r="123" spans="1:11" x14ac:dyDescent="0.2">
      <c r="A123" s="14" t="s">
        <v>79</v>
      </c>
      <c r="B123" s="2">
        <v>4263.3334443322983</v>
      </c>
      <c r="C123" s="2">
        <v>230.45749215249589</v>
      </c>
      <c r="D123" s="2">
        <v>14</v>
      </c>
      <c r="E123" s="2">
        <v>6</v>
      </c>
      <c r="F123" s="2">
        <f t="shared" si="19"/>
        <v>8</v>
      </c>
      <c r="G123" s="2">
        <f t="shared" si="20"/>
        <v>222.45749215249589</v>
      </c>
      <c r="H123" s="10">
        <f>B123/$B$15</f>
        <v>6.1274159135535624E-3</v>
      </c>
    </row>
    <row r="124" spans="1:11" x14ac:dyDescent="0.2">
      <c r="A124" s="14" t="s">
        <v>80</v>
      </c>
      <c r="B124" s="2">
        <v>4491.3477144175213</v>
      </c>
      <c r="C124" s="2">
        <v>227.69946339982653</v>
      </c>
      <c r="D124" s="2">
        <v>30</v>
      </c>
      <c r="E124" s="2">
        <v>2</v>
      </c>
      <c r="F124" s="2">
        <f t="shared" si="19"/>
        <v>28</v>
      </c>
      <c r="G124" s="2">
        <f t="shared" si="20"/>
        <v>199.69946339982653</v>
      </c>
      <c r="H124" s="10">
        <f>B124/$B$16</f>
        <v>6.4086122375148344E-3</v>
      </c>
    </row>
    <row r="125" spans="1:11" x14ac:dyDescent="0.2">
      <c r="A125" s="15" t="s">
        <v>74</v>
      </c>
      <c r="B125" s="7">
        <v>4680</v>
      </c>
      <c r="C125" s="7">
        <f>B125-B124</f>
        <v>188.65228558247873</v>
      </c>
      <c r="D125" s="7">
        <v>7</v>
      </c>
      <c r="E125" s="7">
        <v>7</v>
      </c>
      <c r="F125" s="7">
        <f t="shared" si="19"/>
        <v>0</v>
      </c>
      <c r="G125" s="7">
        <f t="shared" si="20"/>
        <v>188.65228558247873</v>
      </c>
      <c r="H125" s="16">
        <f>B125/$B$17</f>
        <v>6.6180088609479309E-3</v>
      </c>
      <c r="J125" s="38"/>
      <c r="K125" s="38"/>
    </row>
    <row r="126" spans="1:11" x14ac:dyDescent="0.2">
      <c r="A126" s="12" t="s">
        <v>99</v>
      </c>
      <c r="H126" s="10"/>
    </row>
    <row r="127" spans="1:11" x14ac:dyDescent="0.2">
      <c r="A127" s="9" t="s">
        <v>100</v>
      </c>
      <c r="B127" s="2">
        <v>105796</v>
      </c>
      <c r="H127" s="10">
        <f>B127/$B$6</f>
        <v>0.16285753429296684</v>
      </c>
      <c r="I127" s="38"/>
    </row>
    <row r="128" spans="1:11" x14ac:dyDescent="0.2">
      <c r="A128" s="14" t="s">
        <v>81</v>
      </c>
      <c r="B128" s="2">
        <v>106744.79470135969</v>
      </c>
      <c r="C128" s="2">
        <f>B128-B127</f>
        <v>948.79470135968586</v>
      </c>
      <c r="D128" s="2">
        <f>426+62</f>
        <v>488</v>
      </c>
      <c r="E128" s="2">
        <v>87</v>
      </c>
      <c r="F128" s="2">
        <f>D128-E128</f>
        <v>401</v>
      </c>
      <c r="G128" s="2">
        <f>C128-F128</f>
        <v>547.79470135968586</v>
      </c>
      <c r="H128" s="10">
        <f>B128/$B$7</f>
        <v>0.16468844934038046</v>
      </c>
    </row>
    <row r="129" spans="1:12" x14ac:dyDescent="0.2">
      <c r="A129" s="14" t="s">
        <v>82</v>
      </c>
      <c r="B129" s="2">
        <v>112433.67168878384</v>
      </c>
      <c r="C129" s="2">
        <v>5675.2257540438004</v>
      </c>
      <c r="D129" s="2">
        <v>2120</v>
      </c>
      <c r="E129" s="2">
        <v>323</v>
      </c>
      <c r="F129" s="2">
        <f t="shared" ref="F129:F138" si="21">D129-E129</f>
        <v>1797</v>
      </c>
      <c r="G129" s="2">
        <f t="shared" ref="G129:G138" si="22">C129-F129</f>
        <v>3878.2257540438004</v>
      </c>
      <c r="H129" s="10">
        <f>B129/$B$8</f>
        <v>0.17193191407933694</v>
      </c>
    </row>
    <row r="130" spans="1:12" x14ac:dyDescent="0.2">
      <c r="A130" s="14" t="s">
        <v>83</v>
      </c>
      <c r="B130" s="2">
        <v>118529.02697682293</v>
      </c>
      <c r="C130" s="2">
        <v>6104.5388560767315</v>
      </c>
      <c r="D130" s="2">
        <v>2138</v>
      </c>
      <c r="E130" s="2">
        <v>376</v>
      </c>
      <c r="F130" s="2">
        <f t="shared" si="21"/>
        <v>1762</v>
      </c>
      <c r="G130" s="2">
        <f t="shared" si="22"/>
        <v>4342.5388560767315</v>
      </c>
      <c r="H130" s="10">
        <f>B130/$B$9</f>
        <v>0.1790495732213824</v>
      </c>
    </row>
    <row r="131" spans="1:12" x14ac:dyDescent="0.2">
      <c r="A131" s="14" t="s">
        <v>84</v>
      </c>
      <c r="B131" s="2">
        <v>124052.1714196602</v>
      </c>
      <c r="C131" s="2">
        <v>5523.7725278938888</v>
      </c>
      <c r="D131" s="2">
        <v>2153</v>
      </c>
      <c r="E131" s="2">
        <v>400</v>
      </c>
      <c r="F131" s="2">
        <f t="shared" si="21"/>
        <v>1753</v>
      </c>
      <c r="G131" s="2">
        <f t="shared" si="22"/>
        <v>3770.7725278938888</v>
      </c>
      <c r="H131" s="10">
        <f>B131/$B$10</f>
        <v>0.18604467606546049</v>
      </c>
    </row>
    <row r="132" spans="1:12" x14ac:dyDescent="0.2">
      <c r="A132" s="14" t="s">
        <v>75</v>
      </c>
      <c r="B132" s="2">
        <v>129378.56751718295</v>
      </c>
      <c r="C132" s="2">
        <v>5317.8040651829215</v>
      </c>
      <c r="D132" s="2">
        <v>2205</v>
      </c>
      <c r="E132" s="2">
        <v>404</v>
      </c>
      <c r="F132" s="2">
        <f t="shared" si="21"/>
        <v>1801</v>
      </c>
      <c r="G132" s="2">
        <f t="shared" si="22"/>
        <v>3516.8040651829215</v>
      </c>
      <c r="H132" s="10">
        <f>B132/$B$11</f>
        <v>0.19292036096873244</v>
      </c>
    </row>
    <row r="133" spans="1:12" x14ac:dyDescent="0.2">
      <c r="A133" s="14" t="s">
        <v>76</v>
      </c>
      <c r="B133" s="2">
        <v>134967.27613552351</v>
      </c>
      <c r="C133" s="2">
        <v>5591.0881563507719</v>
      </c>
      <c r="D133" s="2">
        <v>2210</v>
      </c>
      <c r="E133" s="2">
        <v>463</v>
      </c>
      <c r="F133" s="2">
        <f t="shared" si="21"/>
        <v>1747</v>
      </c>
      <c r="G133" s="2">
        <f t="shared" si="22"/>
        <v>3844.0881563507719</v>
      </c>
      <c r="H133" s="10">
        <f>B133/$B$12</f>
        <v>0.1996796600414007</v>
      </c>
    </row>
    <row r="134" spans="1:12" x14ac:dyDescent="0.2">
      <c r="A134" s="14" t="s">
        <v>77</v>
      </c>
      <c r="B134" s="2">
        <v>140286.69334072809</v>
      </c>
      <c r="C134" s="2">
        <v>5317.2276791408076</v>
      </c>
      <c r="D134" s="2">
        <v>2234</v>
      </c>
      <c r="E134" s="2">
        <v>436</v>
      </c>
      <c r="F134" s="2">
        <f t="shared" si="21"/>
        <v>1798</v>
      </c>
      <c r="G134" s="2">
        <f t="shared" si="22"/>
        <v>3519.2276791408076</v>
      </c>
      <c r="H134" s="10">
        <f>B134/$B$13</f>
        <v>0.20632550360512367</v>
      </c>
      <c r="I134" s="38"/>
    </row>
    <row r="135" spans="1:12" x14ac:dyDescent="0.2">
      <c r="A135" s="14" t="s">
        <v>78</v>
      </c>
      <c r="B135" s="2">
        <v>146954.14834897724</v>
      </c>
      <c r="C135" s="2">
        <v>6678.3342445155431</v>
      </c>
      <c r="D135" s="2">
        <v>2212</v>
      </c>
      <c r="E135" s="2">
        <v>486</v>
      </c>
      <c r="F135" s="2">
        <f t="shared" si="21"/>
        <v>1726</v>
      </c>
      <c r="G135" s="2">
        <f t="shared" si="22"/>
        <v>4952.3342445155431</v>
      </c>
      <c r="H135" s="10">
        <f>B135/$B$14</f>
        <v>0.21286072442879364</v>
      </c>
    </row>
    <row r="136" spans="1:12" x14ac:dyDescent="0.2">
      <c r="A136" s="14" t="s">
        <v>79</v>
      </c>
      <c r="B136" s="2">
        <v>152576.24760757541</v>
      </c>
      <c r="C136" s="2">
        <v>5621.5892231714097</v>
      </c>
      <c r="D136" s="2">
        <v>2350</v>
      </c>
      <c r="E136" s="2">
        <v>512</v>
      </c>
      <c r="F136" s="2">
        <f t="shared" si="21"/>
        <v>1838</v>
      </c>
      <c r="G136" s="2">
        <f t="shared" si="22"/>
        <v>3783.5892231714097</v>
      </c>
      <c r="H136" s="10">
        <f>B136/$B$15</f>
        <v>0.21928806175454221</v>
      </c>
    </row>
    <row r="137" spans="1:12" x14ac:dyDescent="0.2">
      <c r="A137" s="14" t="s">
        <v>80</v>
      </c>
      <c r="B137" s="2">
        <v>158114.3720252504</v>
      </c>
      <c r="C137" s="2">
        <v>5526.9703514861467</v>
      </c>
      <c r="D137" s="2">
        <v>2411</v>
      </c>
      <c r="E137" s="2">
        <v>545</v>
      </c>
      <c r="F137" s="2">
        <f t="shared" si="21"/>
        <v>1866</v>
      </c>
      <c r="G137" s="2">
        <f t="shared" si="22"/>
        <v>3660.9703514861467</v>
      </c>
      <c r="H137" s="10">
        <f>B137/$B$16</f>
        <v>0.22561016512599402</v>
      </c>
    </row>
    <row r="138" spans="1:12" ht="12" thickBot="1" x14ac:dyDescent="0.25">
      <c r="A138" s="11" t="s">
        <v>74</v>
      </c>
      <c r="B138" s="5">
        <v>162849</v>
      </c>
      <c r="C138" s="5">
        <f>B138-B137</f>
        <v>4734.627974749601</v>
      </c>
      <c r="D138" s="5">
        <v>1882</v>
      </c>
      <c r="E138" s="5">
        <v>390</v>
      </c>
      <c r="F138" s="5">
        <f t="shared" si="21"/>
        <v>1492</v>
      </c>
      <c r="G138" s="5">
        <f t="shared" si="22"/>
        <v>3242.627974749601</v>
      </c>
      <c r="H138" s="8">
        <f>B138/$B$17</f>
        <v>0.23028549679412599</v>
      </c>
      <c r="I138" s="39"/>
      <c r="J138" s="38"/>
      <c r="L138" s="38"/>
    </row>
  </sheetData>
  <mergeCells count="1">
    <mergeCell ref="A1:H2"/>
  </mergeCells>
  <phoneticPr fontId="0" type="noConversion"/>
  <pageMargins left="0.75" right="0.75" top="1" bottom="1" header="0.5" footer="0.5"/>
  <pageSetup orientation="portrait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8"/>
  <sheetViews>
    <sheetView workbookViewId="0">
      <selection activeCell="L1" sqref="L1:L65536"/>
    </sheetView>
  </sheetViews>
  <sheetFormatPr defaultRowHeight="11.25" x14ac:dyDescent="0.2"/>
  <cols>
    <col min="1" max="1" width="25.7109375" style="2" customWidth="1"/>
    <col min="2" max="3" width="9.7109375" style="2" customWidth="1"/>
    <col min="4" max="5" width="8.42578125" style="2" customWidth="1"/>
    <col min="6" max="7" width="9.7109375" style="2" customWidth="1"/>
    <col min="8" max="8" width="7.7109375" style="6" customWidth="1"/>
    <col min="9" max="16384" width="9.140625" style="2"/>
  </cols>
  <sheetData>
    <row r="1" spans="1:8" ht="12.75" customHeight="1" x14ac:dyDescent="0.2">
      <c r="A1" s="40" t="s">
        <v>87</v>
      </c>
      <c r="B1" s="41"/>
      <c r="C1" s="41"/>
      <c r="D1" s="41"/>
      <c r="E1" s="41"/>
      <c r="F1" s="41"/>
      <c r="G1" s="41"/>
      <c r="H1" s="42"/>
    </row>
    <row r="2" spans="1:8" ht="12.75" customHeight="1" thickBot="1" x14ac:dyDescent="0.25">
      <c r="A2" s="43"/>
      <c r="B2" s="44"/>
      <c r="C2" s="44"/>
      <c r="D2" s="44"/>
      <c r="E2" s="44"/>
      <c r="F2" s="44"/>
      <c r="G2" s="44"/>
      <c r="H2" s="45"/>
    </row>
    <row r="3" spans="1:8" x14ac:dyDescent="0.2">
      <c r="A3" s="9" t="s">
        <v>45</v>
      </c>
      <c r="C3" s="1" t="s">
        <v>62</v>
      </c>
      <c r="D3" s="3"/>
      <c r="E3" s="3"/>
      <c r="F3" s="1" t="s">
        <v>66</v>
      </c>
      <c r="G3" s="3" t="s">
        <v>68</v>
      </c>
      <c r="H3" s="19" t="s">
        <v>71</v>
      </c>
    </row>
    <row r="4" spans="1:8" ht="12" thickBot="1" x14ac:dyDescent="0.25">
      <c r="A4" s="18" t="s">
        <v>88</v>
      </c>
      <c r="B4" s="5" t="s">
        <v>64</v>
      </c>
      <c r="C4" s="4" t="s">
        <v>63</v>
      </c>
      <c r="D4" s="4" t="s">
        <v>65</v>
      </c>
      <c r="E4" s="4" t="s">
        <v>70</v>
      </c>
      <c r="F4" s="4" t="s">
        <v>67</v>
      </c>
      <c r="G4" s="5" t="s">
        <v>69</v>
      </c>
      <c r="H4" s="20" t="s">
        <v>72</v>
      </c>
    </row>
    <row r="5" spans="1:8" x14ac:dyDescent="0.2">
      <c r="A5" s="12" t="s">
        <v>2</v>
      </c>
      <c r="H5" s="10"/>
    </row>
    <row r="6" spans="1:8" x14ac:dyDescent="0.2">
      <c r="A6" s="13" t="s">
        <v>73</v>
      </c>
      <c r="B6" s="2">
        <f t="shared" ref="B6:B17" si="0">B32+B45+B60+B73+B86+B99+B114+B127</f>
        <v>369608</v>
      </c>
      <c r="H6" s="10"/>
    </row>
    <row r="7" spans="1:8" x14ac:dyDescent="0.2">
      <c r="A7" s="14" t="s">
        <v>81</v>
      </c>
      <c r="B7" s="2">
        <f t="shared" si="0"/>
        <v>368952.99999999994</v>
      </c>
      <c r="C7" s="2">
        <f t="shared" ref="C7:G17" si="1">C33+C46+C61+C74+C87+C100+C115+C128</f>
        <v>-655.00000000001751</v>
      </c>
      <c r="D7" s="2">
        <f t="shared" si="1"/>
        <v>1694</v>
      </c>
      <c r="E7" s="2">
        <f t="shared" si="1"/>
        <v>603</v>
      </c>
      <c r="F7" s="2">
        <f t="shared" si="1"/>
        <v>1091</v>
      </c>
      <c r="G7" s="2">
        <f t="shared" si="1"/>
        <v>-1746.0000000000175</v>
      </c>
      <c r="H7" s="10"/>
    </row>
    <row r="8" spans="1:8" x14ac:dyDescent="0.2">
      <c r="A8" s="14" t="s">
        <v>82</v>
      </c>
      <c r="B8" s="2">
        <f t="shared" si="0"/>
        <v>374833</v>
      </c>
      <c r="C8" s="2">
        <f t="shared" si="1"/>
        <v>5799.9999999999918</v>
      </c>
      <c r="D8" s="2">
        <f t="shared" si="1"/>
        <v>6709</v>
      </c>
      <c r="E8" s="2">
        <f t="shared" si="1"/>
        <v>2593</v>
      </c>
      <c r="F8" s="2">
        <f t="shared" si="1"/>
        <v>4116</v>
      </c>
      <c r="G8" s="2">
        <f t="shared" si="1"/>
        <v>1683.9999999999923</v>
      </c>
      <c r="H8" s="10"/>
    </row>
    <row r="9" spans="1:8" x14ac:dyDescent="0.2">
      <c r="A9" s="14" t="s">
        <v>83</v>
      </c>
      <c r="B9" s="2">
        <f t="shared" si="0"/>
        <v>378510.99999999994</v>
      </c>
      <c r="C9" s="2">
        <f t="shared" si="1"/>
        <v>3700.0000000000105</v>
      </c>
      <c r="D9" s="2">
        <f t="shared" si="1"/>
        <v>6768</v>
      </c>
      <c r="E9" s="2">
        <f t="shared" si="1"/>
        <v>2703</v>
      </c>
      <c r="F9" s="2">
        <f t="shared" si="1"/>
        <v>4065</v>
      </c>
      <c r="G9" s="2">
        <f t="shared" si="1"/>
        <v>-364.99999999998977</v>
      </c>
      <c r="H9" s="10"/>
    </row>
    <row r="10" spans="1:8" x14ac:dyDescent="0.2">
      <c r="A10" s="14" t="s">
        <v>84</v>
      </c>
      <c r="B10" s="2">
        <f t="shared" si="0"/>
        <v>378412.99999999994</v>
      </c>
      <c r="C10" s="2">
        <f t="shared" si="1"/>
        <v>-100.00000000000182</v>
      </c>
      <c r="D10" s="2">
        <f t="shared" si="1"/>
        <v>6469</v>
      </c>
      <c r="E10" s="2">
        <f t="shared" si="1"/>
        <v>2739</v>
      </c>
      <c r="F10" s="2">
        <f t="shared" si="1"/>
        <v>3730</v>
      </c>
      <c r="G10" s="2">
        <f t="shared" si="1"/>
        <v>-3830.0000000000018</v>
      </c>
      <c r="H10" s="10"/>
    </row>
    <row r="11" spans="1:8" x14ac:dyDescent="0.2">
      <c r="A11" s="14" t="s">
        <v>75</v>
      </c>
      <c r="B11" s="2">
        <f t="shared" si="0"/>
        <v>381032.99999999994</v>
      </c>
      <c r="C11" s="2">
        <f t="shared" si="1"/>
        <v>2600.0000000000332</v>
      </c>
      <c r="D11" s="2">
        <f t="shared" si="1"/>
        <v>6638</v>
      </c>
      <c r="E11" s="2">
        <f t="shared" si="1"/>
        <v>2865</v>
      </c>
      <c r="F11" s="2">
        <f t="shared" si="1"/>
        <v>3773</v>
      </c>
      <c r="G11" s="2">
        <f t="shared" si="1"/>
        <v>-1172.999999999967</v>
      </c>
      <c r="H11" s="10"/>
    </row>
    <row r="12" spans="1:8" x14ac:dyDescent="0.2">
      <c r="A12" s="14" t="s">
        <v>76</v>
      </c>
      <c r="B12" s="2">
        <f t="shared" si="0"/>
        <v>383717.00000000006</v>
      </c>
      <c r="C12" s="2">
        <f t="shared" si="1"/>
        <v>2700.0000000000641</v>
      </c>
      <c r="D12" s="2">
        <f t="shared" si="1"/>
        <v>6076</v>
      </c>
      <c r="E12" s="2">
        <f t="shared" si="1"/>
        <v>2914</v>
      </c>
      <c r="F12" s="2">
        <f t="shared" si="1"/>
        <v>3162</v>
      </c>
      <c r="G12" s="2">
        <f t="shared" si="1"/>
        <v>-461.99999999993565</v>
      </c>
      <c r="H12" s="10"/>
    </row>
    <row r="13" spans="1:8" x14ac:dyDescent="0.2">
      <c r="A13" s="14" t="s">
        <v>77</v>
      </c>
      <c r="B13" s="2">
        <f t="shared" si="0"/>
        <v>384878.00000000006</v>
      </c>
      <c r="C13" s="2">
        <f t="shared" si="1"/>
        <v>1199.9999999999659</v>
      </c>
      <c r="D13" s="2">
        <f t="shared" si="1"/>
        <v>6001</v>
      </c>
      <c r="E13" s="2">
        <f t="shared" si="1"/>
        <v>2737</v>
      </c>
      <c r="F13" s="2">
        <f t="shared" si="1"/>
        <v>3264</v>
      </c>
      <c r="G13" s="2">
        <f t="shared" si="1"/>
        <v>-2064.0000000000341</v>
      </c>
      <c r="H13" s="10"/>
    </row>
    <row r="14" spans="1:8" x14ac:dyDescent="0.2">
      <c r="A14" s="14" t="s">
        <v>78</v>
      </c>
      <c r="B14" s="2">
        <f t="shared" si="0"/>
        <v>390515</v>
      </c>
      <c r="C14" s="2">
        <f t="shared" si="1"/>
        <v>5600.0000000000064</v>
      </c>
      <c r="D14" s="2">
        <f t="shared" si="1"/>
        <v>5732</v>
      </c>
      <c r="E14" s="2">
        <f t="shared" si="1"/>
        <v>2757</v>
      </c>
      <c r="F14" s="2">
        <f t="shared" si="1"/>
        <v>2975</v>
      </c>
      <c r="G14" s="2">
        <f t="shared" si="1"/>
        <v>2625.0000000000064</v>
      </c>
      <c r="H14" s="10"/>
    </row>
    <row r="15" spans="1:8" x14ac:dyDescent="0.2">
      <c r="A15" s="14" t="s">
        <v>79</v>
      </c>
      <c r="B15" s="2">
        <f t="shared" si="0"/>
        <v>392029</v>
      </c>
      <c r="C15" s="2">
        <f t="shared" si="1"/>
        <v>1500.0000000000309</v>
      </c>
      <c r="D15" s="2">
        <f t="shared" si="1"/>
        <v>5822</v>
      </c>
      <c r="E15" s="2">
        <f t="shared" si="1"/>
        <v>2873</v>
      </c>
      <c r="F15" s="2">
        <f t="shared" si="1"/>
        <v>2949</v>
      </c>
      <c r="G15" s="2">
        <f t="shared" si="1"/>
        <v>-1448.9999999999693</v>
      </c>
      <c r="H15" s="10"/>
    </row>
    <row r="16" spans="1:8" x14ac:dyDescent="0.2">
      <c r="A16" s="14" t="s">
        <v>80</v>
      </c>
      <c r="B16" s="2">
        <f t="shared" si="0"/>
        <v>394936</v>
      </c>
      <c r="C16" s="2">
        <f t="shared" si="1"/>
        <v>2899.9999999999895</v>
      </c>
      <c r="D16" s="2">
        <f t="shared" si="1"/>
        <v>5543</v>
      </c>
      <c r="E16" s="2">
        <f t="shared" si="1"/>
        <v>2921</v>
      </c>
      <c r="F16" s="2">
        <f t="shared" si="1"/>
        <v>2622</v>
      </c>
      <c r="G16" s="2">
        <f t="shared" si="1"/>
        <v>277.99999999998954</v>
      </c>
      <c r="H16" s="10"/>
    </row>
    <row r="17" spans="1:11" x14ac:dyDescent="0.2">
      <c r="A17" s="15" t="s">
        <v>74</v>
      </c>
      <c r="B17" s="7">
        <f t="shared" si="0"/>
        <v>399347</v>
      </c>
      <c r="C17" s="7">
        <f t="shared" si="1"/>
        <v>4410.9999999999527</v>
      </c>
      <c r="D17" s="7">
        <f t="shared" si="1"/>
        <v>4180</v>
      </c>
      <c r="E17" s="7">
        <f t="shared" si="1"/>
        <v>2237</v>
      </c>
      <c r="F17" s="7">
        <f t="shared" si="1"/>
        <v>1943</v>
      </c>
      <c r="G17" s="7">
        <f t="shared" si="1"/>
        <v>2467.9999999999523</v>
      </c>
      <c r="H17" s="16"/>
    </row>
    <row r="18" spans="1:11" x14ac:dyDescent="0.2">
      <c r="A18" s="12" t="s">
        <v>3</v>
      </c>
      <c r="H18" s="10"/>
    </row>
    <row r="19" spans="1:11" x14ac:dyDescent="0.2">
      <c r="A19" s="13" t="s">
        <v>73</v>
      </c>
      <c r="B19" s="2">
        <f t="shared" ref="B19:B30" si="2">B32+B45+B60+B73</f>
        <v>98200</v>
      </c>
      <c r="H19" s="10">
        <f>B19/$B$6</f>
        <v>0.26568688989415812</v>
      </c>
      <c r="K19" s="6"/>
    </row>
    <row r="20" spans="1:11" x14ac:dyDescent="0.2">
      <c r="A20" s="14" t="s">
        <v>81</v>
      </c>
      <c r="B20" s="2">
        <f t="shared" si="2"/>
        <v>98784.513884363376</v>
      </c>
      <c r="C20" s="2">
        <f>B20-B19</f>
        <v>584.51388436337584</v>
      </c>
      <c r="D20" s="2">
        <f t="shared" ref="D20:E30" si="3">D33+D46+D61+D74</f>
        <v>788</v>
      </c>
      <c r="E20" s="2">
        <f t="shared" si="3"/>
        <v>53</v>
      </c>
      <c r="F20" s="2">
        <f>D20-E20</f>
        <v>735</v>
      </c>
      <c r="G20" s="2">
        <f>C20-F20</f>
        <v>-150.48611563662416</v>
      </c>
      <c r="H20" s="10">
        <f>B20/$B$7</f>
        <v>0.26774281245677195</v>
      </c>
    </row>
    <row r="21" spans="1:11" x14ac:dyDescent="0.2">
      <c r="A21" s="14" t="s">
        <v>82</v>
      </c>
      <c r="B21" s="2">
        <f t="shared" si="2"/>
        <v>103410.65811364092</v>
      </c>
      <c r="C21" s="2">
        <f t="shared" ref="C21:C30" si="4">B21-B20</f>
        <v>4626.1442292775464</v>
      </c>
      <c r="D21" s="2">
        <f t="shared" si="3"/>
        <v>3243</v>
      </c>
      <c r="E21" s="2">
        <f t="shared" si="3"/>
        <v>231</v>
      </c>
      <c r="F21" s="2">
        <f t="shared" ref="F21:F30" si="5">D21-E21</f>
        <v>3012</v>
      </c>
      <c r="G21" s="2">
        <f t="shared" ref="G21:G30" si="6">C21-F21</f>
        <v>1614.1442292775464</v>
      </c>
      <c r="H21" s="10">
        <f>B21/$B$8</f>
        <v>0.27588461558518307</v>
      </c>
    </row>
    <row r="22" spans="1:11" x14ac:dyDescent="0.2">
      <c r="A22" s="14" t="s">
        <v>83</v>
      </c>
      <c r="B22" s="2">
        <f t="shared" si="2"/>
        <v>107458.41333096936</v>
      </c>
      <c r="C22" s="2">
        <f t="shared" si="4"/>
        <v>4047.7552173284348</v>
      </c>
      <c r="D22" s="2">
        <f t="shared" si="3"/>
        <v>3447</v>
      </c>
      <c r="E22" s="2">
        <f t="shared" si="3"/>
        <v>260</v>
      </c>
      <c r="F22" s="2">
        <f t="shared" si="5"/>
        <v>3187</v>
      </c>
      <c r="G22" s="2">
        <f t="shared" si="6"/>
        <v>860.75521732843481</v>
      </c>
      <c r="H22" s="10">
        <f>B22/$B$9</f>
        <v>0.28389772907780586</v>
      </c>
    </row>
    <row r="23" spans="1:11" x14ac:dyDescent="0.2">
      <c r="A23" s="14" t="s">
        <v>84</v>
      </c>
      <c r="B23" s="2">
        <f t="shared" si="2"/>
        <v>110415.30536487019</v>
      </c>
      <c r="C23" s="2">
        <f t="shared" si="4"/>
        <v>2956.8920339008328</v>
      </c>
      <c r="D23" s="2">
        <f t="shared" si="3"/>
        <v>3380</v>
      </c>
      <c r="E23" s="2">
        <f t="shared" si="3"/>
        <v>250</v>
      </c>
      <c r="F23" s="2">
        <f t="shared" si="5"/>
        <v>3130</v>
      </c>
      <c r="G23" s="2">
        <f t="shared" si="6"/>
        <v>-173.10796609916724</v>
      </c>
      <c r="H23" s="10">
        <f>B23/$B$10</f>
        <v>0.29178518012031884</v>
      </c>
    </row>
    <row r="24" spans="1:11" x14ac:dyDescent="0.2">
      <c r="A24" s="14" t="s">
        <v>75</v>
      </c>
      <c r="B24" s="2">
        <f t="shared" si="2"/>
        <v>114138.39769133917</v>
      </c>
      <c r="C24" s="2">
        <f t="shared" si="4"/>
        <v>3723.0923264689773</v>
      </c>
      <c r="D24" s="2">
        <f t="shared" si="3"/>
        <v>3580</v>
      </c>
      <c r="E24" s="2">
        <f t="shared" si="3"/>
        <v>290</v>
      </c>
      <c r="F24" s="2">
        <f t="shared" si="5"/>
        <v>3290</v>
      </c>
      <c r="G24" s="2">
        <f t="shared" si="6"/>
        <v>433.09232646897726</v>
      </c>
      <c r="H24" s="10">
        <f>B24/$B$11</f>
        <v>0.29954990169181983</v>
      </c>
    </row>
    <row r="25" spans="1:11" x14ac:dyDescent="0.2">
      <c r="A25" s="14" t="s">
        <v>76</v>
      </c>
      <c r="B25" s="2">
        <f t="shared" si="2"/>
        <v>117875.84259091294</v>
      </c>
      <c r="C25" s="2">
        <f t="shared" si="4"/>
        <v>3737.4448995737766</v>
      </c>
      <c r="D25" s="2">
        <f t="shared" si="3"/>
        <v>3277</v>
      </c>
      <c r="E25" s="2">
        <f t="shared" si="3"/>
        <v>274</v>
      </c>
      <c r="F25" s="2">
        <f t="shared" si="5"/>
        <v>3003</v>
      </c>
      <c r="G25" s="2">
        <f t="shared" si="6"/>
        <v>734.44489957377664</v>
      </c>
      <c r="H25" s="10">
        <f>B25/$B$12</f>
        <v>0.30719473620119236</v>
      </c>
    </row>
    <row r="26" spans="1:11" x14ac:dyDescent="0.2">
      <c r="A26" s="14" t="s">
        <v>77</v>
      </c>
      <c r="B26" s="2">
        <f t="shared" si="2"/>
        <v>121129.74286063331</v>
      </c>
      <c r="C26" s="2">
        <f t="shared" si="4"/>
        <v>3253.9002697203687</v>
      </c>
      <c r="D26" s="2">
        <f t="shared" si="3"/>
        <v>3293</v>
      </c>
      <c r="E26" s="2">
        <f t="shared" si="3"/>
        <v>278</v>
      </c>
      <c r="F26" s="2">
        <f t="shared" si="5"/>
        <v>3015</v>
      </c>
      <c r="G26" s="2">
        <f t="shared" si="6"/>
        <v>238.90026972036867</v>
      </c>
      <c r="H26" s="10">
        <f>B26/$B$13</f>
        <v>0.31472243895632718</v>
      </c>
    </row>
    <row r="27" spans="1:11" x14ac:dyDescent="0.2">
      <c r="A27" s="14" t="s">
        <v>78</v>
      </c>
      <c r="B27" s="2">
        <f t="shared" si="2"/>
        <v>125798.81565124563</v>
      </c>
      <c r="C27" s="2">
        <f t="shared" si="4"/>
        <v>4669.0727906123211</v>
      </c>
      <c r="D27" s="2">
        <f t="shared" si="3"/>
        <v>3243</v>
      </c>
      <c r="E27" s="2">
        <f t="shared" si="3"/>
        <v>281</v>
      </c>
      <c r="F27" s="2">
        <f t="shared" si="5"/>
        <v>2962</v>
      </c>
      <c r="G27" s="2">
        <f t="shared" si="6"/>
        <v>1707.0727906123211</v>
      </c>
      <c r="H27" s="10">
        <f>B27/$B$14</f>
        <v>0.32213568147509219</v>
      </c>
    </row>
    <row r="28" spans="1:11" x14ac:dyDescent="0.2">
      <c r="A28" s="14" t="s">
        <v>79</v>
      </c>
      <c r="B28" s="2">
        <f t="shared" si="2"/>
        <v>129148.87909597773</v>
      </c>
      <c r="C28" s="2">
        <f t="shared" si="4"/>
        <v>3350.0634447320917</v>
      </c>
      <c r="D28" s="2">
        <f t="shared" si="3"/>
        <v>3329</v>
      </c>
      <c r="E28" s="2">
        <f t="shared" si="3"/>
        <v>351</v>
      </c>
      <c r="F28" s="2">
        <f t="shared" si="5"/>
        <v>2978</v>
      </c>
      <c r="G28" s="2">
        <f t="shared" si="6"/>
        <v>372.06344473209174</v>
      </c>
      <c r="H28" s="10">
        <f>B28/$B$15</f>
        <v>0.32943705464641065</v>
      </c>
    </row>
    <row r="29" spans="1:11" x14ac:dyDescent="0.2">
      <c r="A29" s="14" t="s">
        <v>80</v>
      </c>
      <c r="B29" s="2">
        <f t="shared" si="2"/>
        <v>132946.93908038319</v>
      </c>
      <c r="C29" s="2">
        <f t="shared" si="4"/>
        <v>3798.0599844054668</v>
      </c>
      <c r="D29" s="2">
        <f t="shared" si="3"/>
        <v>3139</v>
      </c>
      <c r="E29" s="2">
        <f t="shared" si="3"/>
        <v>309</v>
      </c>
      <c r="F29" s="2">
        <f t="shared" si="5"/>
        <v>2830</v>
      </c>
      <c r="G29" s="2">
        <f t="shared" si="6"/>
        <v>968.05998440546682</v>
      </c>
      <c r="H29" s="10">
        <f>B29/$B$16</f>
        <v>0.33662907174930418</v>
      </c>
    </row>
    <row r="30" spans="1:11" x14ac:dyDescent="0.2">
      <c r="A30" s="15" t="s">
        <v>74</v>
      </c>
      <c r="B30" s="7">
        <f t="shared" si="2"/>
        <v>136548</v>
      </c>
      <c r="C30" s="7">
        <f t="shared" si="4"/>
        <v>3601.060919616808</v>
      </c>
      <c r="D30" s="7">
        <f t="shared" si="3"/>
        <v>2445</v>
      </c>
      <c r="E30" s="7">
        <f t="shared" si="3"/>
        <v>269</v>
      </c>
      <c r="F30" s="7">
        <f t="shared" si="5"/>
        <v>2176</v>
      </c>
      <c r="G30" s="7">
        <f t="shared" si="6"/>
        <v>1425.060919616808</v>
      </c>
      <c r="H30" s="16">
        <f>B30/$B$17</f>
        <v>0.34192819778288053</v>
      </c>
      <c r="I30" s="38"/>
      <c r="K30" s="39"/>
    </row>
    <row r="31" spans="1:11" x14ac:dyDescent="0.2">
      <c r="A31" s="12" t="s">
        <v>4</v>
      </c>
      <c r="H31" s="10"/>
    </row>
    <row r="32" spans="1:11" x14ac:dyDescent="0.2">
      <c r="A32" s="13" t="s">
        <v>73</v>
      </c>
      <c r="B32" s="2">
        <v>91851</v>
      </c>
      <c r="H32" s="10">
        <f>B32/$B$6</f>
        <v>0.24850923140191772</v>
      </c>
    </row>
    <row r="33" spans="1:8" x14ac:dyDescent="0.2">
      <c r="A33" s="14" t="s">
        <v>81</v>
      </c>
      <c r="B33" s="2">
        <v>92391.331048941676</v>
      </c>
      <c r="C33" s="2">
        <f>B33-B32</f>
        <v>540.33104894167627</v>
      </c>
      <c r="D33" s="2">
        <v>780</v>
      </c>
      <c r="E33" s="2">
        <v>53</v>
      </c>
      <c r="F33" s="2">
        <f>D33-E33</f>
        <v>727</v>
      </c>
      <c r="G33" s="2">
        <f>C33-F33</f>
        <v>-186.66895105832373</v>
      </c>
      <c r="H33" s="10">
        <f>B33/$B$7</f>
        <v>0.25041490663835692</v>
      </c>
    </row>
    <row r="34" spans="1:8" x14ac:dyDescent="0.2">
      <c r="A34" s="14" t="s">
        <v>82</v>
      </c>
      <c r="B34" s="2">
        <v>96692.559692702445</v>
      </c>
      <c r="C34" s="2">
        <v>4280.9464068905945</v>
      </c>
      <c r="D34" s="2">
        <v>3214</v>
      </c>
      <c r="E34" s="2">
        <v>231</v>
      </c>
      <c r="F34" s="2">
        <v>2983</v>
      </c>
      <c r="G34" s="2">
        <v>1297.9464068905945</v>
      </c>
      <c r="H34" s="10">
        <f>B34/$B$8</f>
        <v>0.25796170479307434</v>
      </c>
    </row>
    <row r="35" spans="1:8" x14ac:dyDescent="0.2">
      <c r="A35" s="14" t="s">
        <v>83</v>
      </c>
      <c r="B35" s="2">
        <v>100452.73828766652</v>
      </c>
      <c r="C35" s="2">
        <v>3765.7720498244598</v>
      </c>
      <c r="D35" s="2">
        <v>3414</v>
      </c>
      <c r="E35" s="2">
        <v>257</v>
      </c>
      <c r="F35" s="2">
        <v>3157</v>
      </c>
      <c r="G35" s="2">
        <v>608.77204982445983</v>
      </c>
      <c r="H35" s="10">
        <f>B35/$B$9</f>
        <v>0.26538921798221593</v>
      </c>
    </row>
    <row r="36" spans="1:8" x14ac:dyDescent="0.2">
      <c r="A36" s="14" t="s">
        <v>84</v>
      </c>
      <c r="B36" s="2">
        <v>103193.32052213067</v>
      </c>
      <c r="C36" s="2">
        <v>2739.9564125838224</v>
      </c>
      <c r="D36" s="2">
        <v>3351</v>
      </c>
      <c r="E36" s="2">
        <v>248</v>
      </c>
      <c r="F36" s="2">
        <v>3103</v>
      </c>
      <c r="G36" s="2">
        <v>-363.04358741617762</v>
      </c>
      <c r="H36" s="10">
        <f>B36/$B$10</f>
        <v>0.27270025216398669</v>
      </c>
    </row>
    <row r="37" spans="1:8" x14ac:dyDescent="0.2">
      <c r="A37" s="14" t="s">
        <v>75</v>
      </c>
      <c r="B37" s="2">
        <v>106650.1940146992</v>
      </c>
      <c r="C37" s="2">
        <v>3451.1819774894975</v>
      </c>
      <c r="D37" s="2">
        <v>3557</v>
      </c>
      <c r="E37" s="2">
        <v>290</v>
      </c>
      <c r="F37" s="2">
        <v>3267</v>
      </c>
      <c r="G37" s="2">
        <v>184.18197748949751</v>
      </c>
      <c r="H37" s="10">
        <f>B37/$B$11</f>
        <v>0.27989752597465106</v>
      </c>
    </row>
    <row r="38" spans="1:8" x14ac:dyDescent="0.2">
      <c r="A38" s="14" t="s">
        <v>76</v>
      </c>
      <c r="B38" s="2">
        <v>110120.51447430465</v>
      </c>
      <c r="C38" s="2">
        <v>3474.6783555029251</v>
      </c>
      <c r="D38" s="2">
        <v>3243</v>
      </c>
      <c r="E38" s="2">
        <v>274</v>
      </c>
      <c r="F38" s="2">
        <v>2969</v>
      </c>
      <c r="G38" s="2">
        <v>505.67835550292511</v>
      </c>
      <c r="H38" s="10">
        <f>B38/$B$12</f>
        <v>0.28698367409915287</v>
      </c>
    </row>
    <row r="39" spans="1:8" x14ac:dyDescent="0.2">
      <c r="A39" s="14" t="s">
        <v>77</v>
      </c>
      <c r="B39" s="2">
        <v>113139.21816486053</v>
      </c>
      <c r="C39" s="2">
        <v>3030.0495605262695</v>
      </c>
      <c r="D39" s="2">
        <v>3262</v>
      </c>
      <c r="E39" s="2">
        <v>275</v>
      </c>
      <c r="F39" s="2">
        <v>2987</v>
      </c>
      <c r="G39" s="2">
        <v>43.049560526269488</v>
      </c>
      <c r="H39" s="10">
        <f>B39/$B$13</f>
        <v>0.29396125048680494</v>
      </c>
    </row>
    <row r="40" spans="1:8" x14ac:dyDescent="0.2">
      <c r="A40" s="14" t="s">
        <v>78</v>
      </c>
      <c r="B40" s="2">
        <v>117479.69411059568</v>
      </c>
      <c r="C40" s="2">
        <v>4329.4963072531391</v>
      </c>
      <c r="D40" s="2">
        <v>3218</v>
      </c>
      <c r="E40" s="2">
        <v>280</v>
      </c>
      <c r="F40" s="2">
        <v>2938</v>
      </c>
      <c r="G40" s="2">
        <v>1391.4963072531391</v>
      </c>
      <c r="H40" s="10">
        <f>B40/$B$14</f>
        <v>0.30083273142029288</v>
      </c>
    </row>
    <row r="41" spans="1:8" x14ac:dyDescent="0.2">
      <c r="A41" s="14" t="s">
        <v>79</v>
      </c>
      <c r="B41" s="2">
        <v>120588.32364576522</v>
      </c>
      <c r="C41" s="2">
        <v>3104.2216111059242</v>
      </c>
      <c r="D41" s="2">
        <v>3287</v>
      </c>
      <c r="E41" s="2">
        <v>347</v>
      </c>
      <c r="F41" s="2">
        <v>2940</v>
      </c>
      <c r="G41" s="2">
        <v>164.22161110592424</v>
      </c>
      <c r="H41" s="10">
        <f>B41/$B$15</f>
        <v>0.30760051844574055</v>
      </c>
    </row>
    <row r="42" spans="1:8" x14ac:dyDescent="0.2">
      <c r="A42" s="14" t="s">
        <v>80</v>
      </c>
      <c r="B42" s="2">
        <v>124115.32867835784</v>
      </c>
      <c r="C42" s="2">
        <v>3524.6118377453822</v>
      </c>
      <c r="D42" s="2">
        <v>3105</v>
      </c>
      <c r="E42" s="2">
        <v>303</v>
      </c>
      <c r="F42" s="2">
        <v>2802</v>
      </c>
      <c r="G42" s="2">
        <v>722.61183774538222</v>
      </c>
      <c r="H42" s="10">
        <f>B42/$B$16</f>
        <v>0.31426694117112097</v>
      </c>
    </row>
    <row r="43" spans="1:8" x14ac:dyDescent="0.2">
      <c r="A43" s="15" t="s">
        <v>74</v>
      </c>
      <c r="B43" s="7">
        <v>127466</v>
      </c>
      <c r="C43" s="7">
        <f>B43-B42</f>
        <v>3350.6713216421631</v>
      </c>
      <c r="D43" s="7">
        <v>2427</v>
      </c>
      <c r="E43" s="7">
        <v>263</v>
      </c>
      <c r="F43" s="7">
        <f>D43-E43</f>
        <v>2164</v>
      </c>
      <c r="G43" s="7">
        <f>C43-F43</f>
        <v>1186.6713216421631</v>
      </c>
      <c r="H43" s="16">
        <f>B43/$B$17</f>
        <v>0.31918607126133414</v>
      </c>
    </row>
    <row r="44" spans="1:8" x14ac:dyDescent="0.2">
      <c r="A44" s="12" t="s">
        <v>92</v>
      </c>
      <c r="H44" s="10"/>
    </row>
    <row r="45" spans="1:8" x14ac:dyDescent="0.2">
      <c r="A45" s="9" t="s">
        <v>93</v>
      </c>
      <c r="B45" s="2">
        <v>1550</v>
      </c>
      <c r="H45" s="10">
        <f>B45/$B$6</f>
        <v>4.1936321724637994E-3</v>
      </c>
    </row>
    <row r="46" spans="1:8" x14ac:dyDescent="0.2">
      <c r="A46" s="14" t="s">
        <v>81</v>
      </c>
      <c r="B46" s="2">
        <v>1549.1090241866993</v>
      </c>
      <c r="C46" s="2">
        <f>B46-B45</f>
        <v>-0.89097581330065623</v>
      </c>
      <c r="D46" s="2">
        <v>0</v>
      </c>
      <c r="E46" s="2">
        <v>0</v>
      </c>
      <c r="F46" s="2">
        <f>D46-E46</f>
        <v>0</v>
      </c>
      <c r="G46" s="2">
        <f>C46-F46</f>
        <v>-0.89097581330065623</v>
      </c>
      <c r="H46" s="10">
        <f>B46/$B$7</f>
        <v>4.1986622257759107E-3</v>
      </c>
    </row>
    <row r="47" spans="1:8" x14ac:dyDescent="0.2">
      <c r="A47" s="14" t="s">
        <v>82</v>
      </c>
      <c r="B47" s="2">
        <v>1581.26378154192</v>
      </c>
      <c r="C47" s="2">
        <v>31.818207021550734</v>
      </c>
      <c r="D47" s="2">
        <v>7</v>
      </c>
      <c r="E47" s="2">
        <v>0</v>
      </c>
      <c r="F47" s="2">
        <v>7</v>
      </c>
      <c r="G47" s="2">
        <v>24.818207021550734</v>
      </c>
      <c r="H47" s="10">
        <f>B47/$B$8</f>
        <v>4.218582092670389E-3</v>
      </c>
    </row>
    <row r="48" spans="1:8" x14ac:dyDescent="0.2">
      <c r="A48" s="14" t="s">
        <v>83</v>
      </c>
      <c r="B48" s="2">
        <v>1604.2004394617713</v>
      </c>
      <c r="C48" s="2">
        <v>23.029251070750206</v>
      </c>
      <c r="D48" s="2">
        <v>7</v>
      </c>
      <c r="E48" s="2">
        <v>1</v>
      </c>
      <c r="F48" s="2">
        <v>6</v>
      </c>
      <c r="G48" s="2">
        <v>17.029251070750206</v>
      </c>
      <c r="H48" s="10">
        <f>B48/$B$9</f>
        <v>4.2381871054256587E-3</v>
      </c>
    </row>
    <row r="49" spans="1:8" x14ac:dyDescent="0.2">
      <c r="A49" s="14" t="s">
        <v>84</v>
      </c>
      <c r="B49" s="2">
        <v>1611.087546581226</v>
      </c>
      <c r="C49" s="2">
        <v>6.8783798768990891</v>
      </c>
      <c r="D49" s="2">
        <v>7</v>
      </c>
      <c r="E49" s="2">
        <v>1</v>
      </c>
      <c r="F49" s="2">
        <v>6</v>
      </c>
      <c r="G49" s="2">
        <v>0.87837987689908914</v>
      </c>
      <c r="H49" s="10">
        <f>B49/$B$10</f>
        <v>4.2574846704030419E-3</v>
      </c>
    </row>
    <row r="50" spans="1:8" x14ac:dyDescent="0.2">
      <c r="A50" s="14" t="s">
        <v>75</v>
      </c>
      <c r="B50" s="2">
        <v>1629.4807519893486</v>
      </c>
      <c r="C50" s="2">
        <v>18.307428804043184</v>
      </c>
      <c r="D50" s="2">
        <v>2</v>
      </c>
      <c r="E50" s="2">
        <v>0</v>
      </c>
      <c r="F50" s="2">
        <v>2</v>
      </c>
      <c r="G50" s="2">
        <v>16.307428804043184</v>
      </c>
      <c r="H50" s="10">
        <f>B50/$B$11</f>
        <v>4.2764819634765203E-3</v>
      </c>
    </row>
    <row r="51" spans="1:8" x14ac:dyDescent="0.2">
      <c r="A51" s="14" t="s">
        <v>76</v>
      </c>
      <c r="B51" s="2">
        <v>1648.1358629282215</v>
      </c>
      <c r="C51" s="2">
        <v>18.72321668270547</v>
      </c>
      <c r="D51" s="2">
        <v>5</v>
      </c>
      <c r="E51" s="2">
        <v>0</v>
      </c>
      <c r="F51" s="2">
        <v>5</v>
      </c>
      <c r="G51" s="2">
        <v>13.72321668270547</v>
      </c>
      <c r="H51" s="10">
        <f>B51/$B$12</f>
        <v>4.295185938929527E-3</v>
      </c>
    </row>
    <row r="52" spans="1:8" x14ac:dyDescent="0.2">
      <c r="A52" s="14" t="s">
        <v>77</v>
      </c>
      <c r="B52" s="2">
        <v>1660.2110255007501</v>
      </c>
      <c r="C52" s="2">
        <v>12.243080006925311</v>
      </c>
      <c r="D52" s="2">
        <v>4</v>
      </c>
      <c r="E52" s="2">
        <v>0</v>
      </c>
      <c r="F52" s="2">
        <v>4</v>
      </c>
      <c r="G52" s="2">
        <v>8.243080006925311</v>
      </c>
      <c r="H52" s="10">
        <f>B52/$B$13</f>
        <v>4.3136033379428023E-3</v>
      </c>
    </row>
    <row r="53" spans="1:8" x14ac:dyDescent="0.2">
      <c r="A53" s="14" t="s">
        <v>78</v>
      </c>
      <c r="B53" s="2">
        <v>1691.6097181698735</v>
      </c>
      <c r="C53" s="2">
        <v>31.238817285238156</v>
      </c>
      <c r="D53" s="2">
        <v>5</v>
      </c>
      <c r="E53" s="2">
        <v>0</v>
      </c>
      <c r="F53" s="2">
        <v>5</v>
      </c>
      <c r="G53" s="2">
        <v>26.238817285238156</v>
      </c>
      <c r="H53" s="10">
        <f>B53/$B$14</f>
        <v>4.3317406966950659E-3</v>
      </c>
    </row>
    <row r="54" spans="1:8" x14ac:dyDescent="0.2">
      <c r="A54" s="14" t="s">
        <v>79</v>
      </c>
      <c r="B54" s="2">
        <v>1705.1710453322758</v>
      </c>
      <c r="C54" s="2">
        <v>13.500164746584005</v>
      </c>
      <c r="D54" s="2">
        <v>14</v>
      </c>
      <c r="E54" s="2">
        <v>1</v>
      </c>
      <c r="F54" s="2">
        <v>13</v>
      </c>
      <c r="G54" s="2">
        <v>0.50016474658400512</v>
      </c>
      <c r="H54" s="10">
        <f>B54/$B$15</f>
        <v>4.3496043540969566E-3</v>
      </c>
    </row>
    <row r="55" spans="1:8" x14ac:dyDescent="0.2">
      <c r="A55" s="14" t="s">
        <v>80</v>
      </c>
      <c r="B55" s="2">
        <v>1724.7646805457171</v>
      </c>
      <c r="C55" s="2">
        <v>19.562554523179642</v>
      </c>
      <c r="D55" s="2">
        <v>5</v>
      </c>
      <c r="E55" s="2">
        <v>1</v>
      </c>
      <c r="F55" s="2">
        <v>4</v>
      </c>
      <c r="G55" s="2">
        <v>15.562554523179642</v>
      </c>
      <c r="H55" s="10">
        <f>B55/$B$16</f>
        <v>4.3672004591774798E-3</v>
      </c>
    </row>
    <row r="56" spans="1:8" x14ac:dyDescent="0.2">
      <c r="A56" s="15" t="s">
        <v>74</v>
      </c>
      <c r="B56" s="7">
        <v>1747</v>
      </c>
      <c r="C56" s="7">
        <f>B56-B55</f>
        <v>22.235319454282944</v>
      </c>
      <c r="D56" s="7">
        <v>4</v>
      </c>
      <c r="E56" s="7">
        <v>2</v>
      </c>
      <c r="F56" s="7">
        <f>D56-E56</f>
        <v>2</v>
      </c>
      <c r="G56" s="7">
        <f>C56-F56</f>
        <v>20.235319454282944</v>
      </c>
      <c r="H56" s="16">
        <f>B56/$B$17</f>
        <v>4.3746416024159438E-3</v>
      </c>
    </row>
    <row r="57" spans="1:8" x14ac:dyDescent="0.2">
      <c r="A57" s="23"/>
      <c r="B57" s="24"/>
      <c r="C57" s="24"/>
      <c r="D57" s="24"/>
      <c r="E57" s="24"/>
      <c r="F57" s="24"/>
      <c r="G57" s="24"/>
      <c r="H57" s="22"/>
    </row>
    <row r="58" spans="1:8" x14ac:dyDescent="0.2">
      <c r="A58" s="1"/>
    </row>
    <row r="59" spans="1:8" x14ac:dyDescent="0.2">
      <c r="A59" s="12" t="s">
        <v>86</v>
      </c>
      <c r="H59" s="10"/>
    </row>
    <row r="60" spans="1:8" x14ac:dyDescent="0.2">
      <c r="A60" s="9" t="s">
        <v>89</v>
      </c>
      <c r="B60" s="2">
        <v>2239</v>
      </c>
      <c r="H60" s="10">
        <f>B60/$B$6</f>
        <v>6.0577693123525468E-3</v>
      </c>
    </row>
    <row r="61" spans="1:8" x14ac:dyDescent="0.2">
      <c r="A61" s="14" t="s">
        <v>81</v>
      </c>
      <c r="B61" s="2">
        <v>2301.8340429793152</v>
      </c>
      <c r="C61" s="2">
        <f>B61-B60</f>
        <v>62.8340429793152</v>
      </c>
      <c r="D61" s="2">
        <v>4</v>
      </c>
      <c r="E61" s="2">
        <v>0</v>
      </c>
      <c r="F61" s="2">
        <f>D61-E61</f>
        <v>4</v>
      </c>
      <c r="G61" s="2">
        <f>C61-F61</f>
        <v>58.8340429793152</v>
      </c>
      <c r="H61" s="10">
        <f>B61/$B$7</f>
        <v>6.2388272841779726E-3</v>
      </c>
    </row>
    <row r="62" spans="1:8" x14ac:dyDescent="0.2">
      <c r="A62" s="14" t="s">
        <v>82</v>
      </c>
      <c r="B62" s="2">
        <v>2607.281244651002</v>
      </c>
      <c r="C62" s="2">
        <v>304.92443381666362</v>
      </c>
      <c r="D62" s="2">
        <v>7</v>
      </c>
      <c r="E62" s="2">
        <v>0</v>
      </c>
      <c r="F62" s="2">
        <v>7</v>
      </c>
      <c r="G62" s="2">
        <v>297.92443381666362</v>
      </c>
      <c r="H62" s="10">
        <f>B62/$B$8</f>
        <v>6.95584765655906E-3</v>
      </c>
    </row>
    <row r="63" spans="1:8" x14ac:dyDescent="0.2">
      <c r="A63" s="14" t="s">
        <v>83</v>
      </c>
      <c r="B63" s="2">
        <v>2899.9751906988854</v>
      </c>
      <c r="C63" s="2">
        <v>292.83921213798249</v>
      </c>
      <c r="D63" s="2">
        <v>13</v>
      </c>
      <c r="E63" s="2">
        <v>1</v>
      </c>
      <c r="F63" s="2">
        <v>12</v>
      </c>
      <c r="G63" s="2">
        <v>280.83921213798249</v>
      </c>
      <c r="H63" s="10">
        <f>B63/$B$9</f>
        <v>7.6615347789070485E-3</v>
      </c>
    </row>
    <row r="64" spans="1:8" x14ac:dyDescent="0.2">
      <c r="A64" s="14" t="s">
        <v>84</v>
      </c>
      <c r="B64" s="2">
        <v>3162.077774714392</v>
      </c>
      <c r="C64" s="2">
        <v>262.07823087988982</v>
      </c>
      <c r="D64" s="2">
        <v>13</v>
      </c>
      <c r="E64" s="2">
        <v>0</v>
      </c>
      <c r="F64" s="2">
        <v>13</v>
      </c>
      <c r="G64" s="2">
        <v>249.07823087988982</v>
      </c>
      <c r="H64" s="10">
        <f>B64/$B$10</f>
        <v>8.3561552449688374E-3</v>
      </c>
    </row>
    <row r="65" spans="1:8" x14ac:dyDescent="0.2">
      <c r="A65" s="14" t="s">
        <v>75</v>
      </c>
      <c r="B65" s="2">
        <v>3444.5258800515257</v>
      </c>
      <c r="C65" s="2">
        <v>282.25841643270132</v>
      </c>
      <c r="D65" s="2">
        <v>10</v>
      </c>
      <c r="E65" s="2">
        <v>0</v>
      </c>
      <c r="F65" s="2">
        <v>10</v>
      </c>
      <c r="G65" s="2">
        <v>272.25841643270132</v>
      </c>
      <c r="H65" s="10">
        <f>B65/$B$11</f>
        <v>9.0399673520443792E-3</v>
      </c>
    </row>
    <row r="66" spans="1:8" x14ac:dyDescent="0.2">
      <c r="A66" s="14" t="s">
        <v>76</v>
      </c>
      <c r="B66" s="2">
        <v>3727.1281840896931</v>
      </c>
      <c r="C66" s="2">
        <v>282.73549819662321</v>
      </c>
      <c r="D66" s="2">
        <v>15</v>
      </c>
      <c r="E66" s="2">
        <v>0</v>
      </c>
      <c r="F66" s="2">
        <v>15</v>
      </c>
      <c r="G66" s="2">
        <v>267.73549819662321</v>
      </c>
      <c r="H66" s="10">
        <f>B66/$B$12</f>
        <v>9.713221421228907E-3</v>
      </c>
    </row>
    <row r="67" spans="1:8" x14ac:dyDescent="0.2">
      <c r="A67" s="14" t="s">
        <v>77</v>
      </c>
      <c r="B67" s="2">
        <v>3993.5557480974885</v>
      </c>
      <c r="C67" s="2">
        <v>266.82096429422063</v>
      </c>
      <c r="D67" s="2">
        <v>18</v>
      </c>
      <c r="E67" s="2">
        <v>2</v>
      </c>
      <c r="F67" s="2">
        <v>16</v>
      </c>
      <c r="G67" s="2">
        <v>250.82096429422063</v>
      </c>
      <c r="H67" s="10">
        <f>B67/$B$13</f>
        <v>1.0376160102935184E-2</v>
      </c>
    </row>
    <row r="68" spans="1:8" x14ac:dyDescent="0.2">
      <c r="A68" s="14" t="s">
        <v>78</v>
      </c>
      <c r="B68" s="2">
        <v>4306.9972253211517</v>
      </c>
      <c r="C68" s="2">
        <v>313.04776642137222</v>
      </c>
      <c r="D68" s="2">
        <v>15</v>
      </c>
      <c r="E68" s="2">
        <v>1</v>
      </c>
      <c r="F68" s="2">
        <v>14</v>
      </c>
      <c r="G68" s="2">
        <v>299.04776642137222</v>
      </c>
      <c r="H68" s="10">
        <f>B68/$B$14</f>
        <v>1.1029018668479192E-2</v>
      </c>
    </row>
    <row r="69" spans="1:8" x14ac:dyDescent="0.2">
      <c r="A69" s="14" t="s">
        <v>79</v>
      </c>
      <c r="B69" s="2">
        <v>4575.772401811766</v>
      </c>
      <c r="C69" s="2">
        <v>268.60212303727531</v>
      </c>
      <c r="D69" s="2">
        <v>18</v>
      </c>
      <c r="E69" s="2">
        <v>3</v>
      </c>
      <c r="F69" s="2">
        <v>15</v>
      </c>
      <c r="G69" s="2">
        <v>253.60212303727531</v>
      </c>
      <c r="H69" s="10">
        <f>B69/$B$15</f>
        <v>1.1672025288465308E-2</v>
      </c>
    </row>
    <row r="70" spans="1:8" x14ac:dyDescent="0.2">
      <c r="A70" s="14" t="s">
        <v>80</v>
      </c>
      <c r="B70" s="2">
        <v>4859.8459672887566</v>
      </c>
      <c r="C70" s="2">
        <v>283.96905976360449</v>
      </c>
      <c r="D70" s="2">
        <v>17</v>
      </c>
      <c r="E70" s="2">
        <v>4</v>
      </c>
      <c r="F70" s="2">
        <v>13</v>
      </c>
      <c r="G70" s="2">
        <v>270.96905976360449</v>
      </c>
      <c r="H70" s="10">
        <f>B70/$B$16</f>
        <v>1.2305401298662965E-2</v>
      </c>
    </row>
    <row r="71" spans="1:8" x14ac:dyDescent="0.2">
      <c r="A71" s="15" t="s">
        <v>74</v>
      </c>
      <c r="B71" s="7">
        <v>5099</v>
      </c>
      <c r="C71" s="7">
        <f>B71-B70</f>
        <v>239.15403271124342</v>
      </c>
      <c r="D71" s="7">
        <v>7</v>
      </c>
      <c r="E71" s="7">
        <v>3</v>
      </c>
      <c r="F71" s="7">
        <f>D71-E71</f>
        <v>4</v>
      </c>
      <c r="G71" s="7">
        <f>C71-F71</f>
        <v>235.15403271124342</v>
      </c>
      <c r="H71" s="16">
        <f>B71/$B$17</f>
        <v>1.2768344322105838E-2</v>
      </c>
    </row>
    <row r="72" spans="1:8" x14ac:dyDescent="0.2">
      <c r="A72" s="12" t="s">
        <v>85</v>
      </c>
      <c r="H72" s="10"/>
    </row>
    <row r="73" spans="1:8" x14ac:dyDescent="0.2">
      <c r="A73" s="9" t="s">
        <v>90</v>
      </c>
      <c r="B73" s="2">
        <v>2560</v>
      </c>
      <c r="H73" s="10">
        <f>B73/$B$6</f>
        <v>6.9262570074240821E-3</v>
      </c>
    </row>
    <row r="74" spans="1:8" x14ac:dyDescent="0.2">
      <c r="A74" s="14" t="s">
        <v>81</v>
      </c>
      <c r="B74" s="2">
        <v>2542.2397682556816</v>
      </c>
      <c r="C74" s="2">
        <f>B74-B73</f>
        <v>-17.760231744318389</v>
      </c>
      <c r="D74" s="2">
        <v>4</v>
      </c>
      <c r="E74" s="2">
        <v>0</v>
      </c>
      <c r="F74" s="2">
        <f>D74-E74</f>
        <v>4</v>
      </c>
      <c r="G74" s="2">
        <f>C74-F74</f>
        <v>-21.760231744318389</v>
      </c>
      <c r="H74" s="10">
        <f>B74/$B$7</f>
        <v>6.8904163084611914E-3</v>
      </c>
    </row>
    <row r="75" spans="1:8" x14ac:dyDescent="0.2">
      <c r="A75" s="14" t="s">
        <v>82</v>
      </c>
      <c r="B75" s="2">
        <v>2529.5533947455556</v>
      </c>
      <c r="C75" s="2">
        <v>-13.2329229510392</v>
      </c>
      <c r="D75" s="2">
        <v>15</v>
      </c>
      <c r="E75" s="2">
        <v>0</v>
      </c>
      <c r="F75" s="2">
        <v>15</v>
      </c>
      <c r="G75" s="2">
        <v>-28.2329229510392</v>
      </c>
      <c r="H75" s="10">
        <f>B75/$B$8</f>
        <v>6.7484810428792442E-3</v>
      </c>
    </row>
    <row r="76" spans="1:8" x14ac:dyDescent="0.2">
      <c r="A76" s="14" t="s">
        <v>83</v>
      </c>
      <c r="B76" s="2">
        <v>2501.4994131421799</v>
      </c>
      <c r="C76" s="2">
        <v>-27.903978410283798</v>
      </c>
      <c r="D76" s="2">
        <v>13</v>
      </c>
      <c r="E76" s="2">
        <v>1</v>
      </c>
      <c r="F76" s="2">
        <v>12</v>
      </c>
      <c r="G76" s="2">
        <v>-39.903978410283798</v>
      </c>
      <c r="H76" s="10">
        <f>B76/$B$9</f>
        <v>6.6087892112572169E-3</v>
      </c>
    </row>
    <row r="77" spans="1:8" x14ac:dyDescent="0.2">
      <c r="A77" s="14" t="s">
        <v>84</v>
      </c>
      <c r="B77" s="2">
        <v>2448.819521443907</v>
      </c>
      <c r="C77" s="2">
        <v>-52.691321761481959</v>
      </c>
      <c r="D77" s="2">
        <v>9</v>
      </c>
      <c r="E77" s="2">
        <v>1</v>
      </c>
      <c r="F77" s="2">
        <v>8</v>
      </c>
      <c r="G77" s="2">
        <v>-60.691321761481959</v>
      </c>
      <c r="H77" s="10">
        <f>B77/$B$10</f>
        <v>6.4712880409602928E-3</v>
      </c>
    </row>
    <row r="78" spans="1:8" x14ac:dyDescent="0.2">
      <c r="A78" s="14" t="s">
        <v>75</v>
      </c>
      <c r="B78" s="2">
        <v>2414.1970445990873</v>
      </c>
      <c r="C78" s="2">
        <v>-34.747435671541098</v>
      </c>
      <c r="D78" s="2">
        <v>11</v>
      </c>
      <c r="E78" s="2">
        <v>0</v>
      </c>
      <c r="F78" s="2">
        <v>11</v>
      </c>
      <c r="G78" s="2">
        <v>-45.747435671541098</v>
      </c>
      <c r="H78" s="10">
        <f>B78/$B$11</f>
        <v>6.3359264016478569E-3</v>
      </c>
    </row>
    <row r="79" spans="1:8" x14ac:dyDescent="0.2">
      <c r="A79" s="14" t="s">
        <v>76</v>
      </c>
      <c r="B79" s="2">
        <v>2380.0640695903758</v>
      </c>
      <c r="C79" s="2">
        <v>-34.029334568069771</v>
      </c>
      <c r="D79" s="2">
        <v>14</v>
      </c>
      <c r="E79" s="2">
        <v>0</v>
      </c>
      <c r="F79" s="2">
        <v>14</v>
      </c>
      <c r="G79" s="2">
        <v>-48.029334568069771</v>
      </c>
      <c r="H79" s="10">
        <f>B79/$B$12</f>
        <v>6.2026547418810619E-3</v>
      </c>
    </row>
    <row r="80" spans="1:8" x14ac:dyDescent="0.2">
      <c r="A80" s="14" t="s">
        <v>77</v>
      </c>
      <c r="B80" s="2">
        <v>2336.7579221745395</v>
      </c>
      <c r="C80" s="2">
        <v>-43.067130934593933</v>
      </c>
      <c r="D80" s="2">
        <v>9</v>
      </c>
      <c r="E80" s="2">
        <v>1</v>
      </c>
      <c r="F80" s="2">
        <v>8</v>
      </c>
      <c r="G80" s="2">
        <v>-51.067130934593933</v>
      </c>
      <c r="H80" s="10">
        <f>B80/$B$13</f>
        <v>6.0714250286442433E-3</v>
      </c>
    </row>
    <row r="81" spans="1:11" x14ac:dyDescent="0.2">
      <c r="A81" s="14" t="s">
        <v>78</v>
      </c>
      <c r="B81" s="2">
        <v>2320.5145971589418</v>
      </c>
      <c r="C81" s="2">
        <v>-16.466029226572118</v>
      </c>
      <c r="D81" s="2">
        <v>5</v>
      </c>
      <c r="E81" s="2">
        <v>0</v>
      </c>
      <c r="F81" s="2">
        <v>5</v>
      </c>
      <c r="G81" s="2">
        <v>-21.466029226572118</v>
      </c>
      <c r="H81" s="10">
        <f>B81/$B$14</f>
        <v>5.9421906896250896E-3</v>
      </c>
    </row>
    <row r="82" spans="1:11" x14ac:dyDescent="0.2">
      <c r="A82" s="14" t="s">
        <v>79</v>
      </c>
      <c r="B82" s="2">
        <v>2279.6120030684706</v>
      </c>
      <c r="C82" s="2">
        <v>-40.982093520311537</v>
      </c>
      <c r="D82" s="2">
        <v>10</v>
      </c>
      <c r="E82" s="2">
        <v>0</v>
      </c>
      <c r="F82" s="2">
        <v>10</v>
      </c>
      <c r="G82" s="2">
        <v>-50.982093520311537</v>
      </c>
      <c r="H82" s="10">
        <f>B82/$B$15</f>
        <v>5.8149065581078714E-3</v>
      </c>
    </row>
    <row r="83" spans="1:11" x14ac:dyDescent="0.2">
      <c r="A83" s="14" t="s">
        <v>80</v>
      </c>
      <c r="B83" s="2">
        <v>2246.9997541908883</v>
      </c>
      <c r="C83" s="2">
        <v>-32.648439624929779</v>
      </c>
      <c r="D83" s="2">
        <v>12</v>
      </c>
      <c r="E83" s="2">
        <v>1</v>
      </c>
      <c r="F83" s="2">
        <v>11</v>
      </c>
      <c r="G83" s="2">
        <v>-43.648439624929779</v>
      </c>
      <c r="H83" s="10">
        <f>B83/$B$16</f>
        <v>5.68952882034276E-3</v>
      </c>
    </row>
    <row r="84" spans="1:11" x14ac:dyDescent="0.2">
      <c r="A84" s="15" t="s">
        <v>74</v>
      </c>
      <c r="B84" s="7">
        <v>2236</v>
      </c>
      <c r="C84" s="7">
        <f>B84-B83</f>
        <v>-10.999754190888325</v>
      </c>
      <c r="D84" s="7">
        <v>7</v>
      </c>
      <c r="E84" s="7">
        <v>1</v>
      </c>
      <c r="F84" s="7">
        <f>D84-E84</f>
        <v>6</v>
      </c>
      <c r="G84" s="7">
        <f>C84-F84</f>
        <v>-16.999754190888325</v>
      </c>
      <c r="H84" s="16">
        <f>B84/$B$17</f>
        <v>5.5991405970246431E-3</v>
      </c>
    </row>
    <row r="85" spans="1:11" x14ac:dyDescent="0.2">
      <c r="A85" s="12" t="s">
        <v>94</v>
      </c>
      <c r="H85" s="10"/>
    </row>
    <row r="86" spans="1:11" x14ac:dyDescent="0.2">
      <c r="A86" s="13" t="s">
        <v>73</v>
      </c>
      <c r="B86" s="2">
        <v>244769</v>
      </c>
      <c r="H86" s="10">
        <f>B86/$B$6</f>
        <v>0.66223945369147852</v>
      </c>
      <c r="K86" s="38"/>
    </row>
    <row r="87" spans="1:11" x14ac:dyDescent="0.2">
      <c r="A87" s="14" t="s">
        <v>81</v>
      </c>
      <c r="B87" s="2">
        <v>243450.64044643249</v>
      </c>
      <c r="C87" s="2">
        <f>B87-B86</f>
        <v>-1318.3595535675122</v>
      </c>
      <c r="D87" s="2">
        <v>778</v>
      </c>
      <c r="E87" s="2">
        <v>518</v>
      </c>
      <c r="F87" s="2">
        <f>D87-E87</f>
        <v>260</v>
      </c>
      <c r="G87" s="2">
        <f>C87-F87</f>
        <v>-1578.3595535675122</v>
      </c>
      <c r="H87" s="10">
        <f>B87/$B$7</f>
        <v>0.65984187808862516</v>
      </c>
    </row>
    <row r="88" spans="1:11" x14ac:dyDescent="0.2">
      <c r="A88" s="14" t="s">
        <v>82</v>
      </c>
      <c r="B88" s="2">
        <v>243771.54358706882</v>
      </c>
      <c r="C88" s="2">
        <v>268.42911902992637</v>
      </c>
      <c r="D88" s="2">
        <v>3024</v>
      </c>
      <c r="E88" s="2">
        <v>2254</v>
      </c>
      <c r="F88" s="2">
        <v>770</v>
      </c>
      <c r="G88" s="2">
        <v>-501.57088097007363</v>
      </c>
      <c r="H88" s="10">
        <f>B88/$B$8</f>
        <v>0.65034707079437726</v>
      </c>
    </row>
    <row r="89" spans="1:11" x14ac:dyDescent="0.2">
      <c r="A89" s="14" t="s">
        <v>83</v>
      </c>
      <c r="B89" s="2">
        <v>242626.43624974595</v>
      </c>
      <c r="C89" s="2">
        <v>-1130.6969097130641</v>
      </c>
      <c r="D89" s="2">
        <v>2869</v>
      </c>
      <c r="E89" s="2">
        <v>2333</v>
      </c>
      <c r="F89" s="2">
        <v>536</v>
      </c>
      <c r="G89" s="2">
        <v>-1666.6969097130641</v>
      </c>
      <c r="H89" s="10">
        <f>B89/$B$9</f>
        <v>0.64100233876887591</v>
      </c>
    </row>
    <row r="90" spans="1:11" x14ac:dyDescent="0.2">
      <c r="A90" s="14" t="s">
        <v>84</v>
      </c>
      <c r="B90" s="2">
        <v>239082.90448335442</v>
      </c>
      <c r="C90" s="2">
        <v>-3544.6941946380539</v>
      </c>
      <c r="D90" s="2">
        <v>2647</v>
      </c>
      <c r="E90" s="2">
        <v>2390</v>
      </c>
      <c r="F90" s="2">
        <v>257</v>
      </c>
      <c r="G90" s="2">
        <v>-3801.6941946380539</v>
      </c>
      <c r="H90" s="10">
        <f>B90/$B$10</f>
        <v>0.63180415176897853</v>
      </c>
    </row>
    <row r="91" spans="1:11" x14ac:dyDescent="0.2">
      <c r="A91" s="14" t="s">
        <v>75</v>
      </c>
      <c r="B91" s="2">
        <v>237287.95378644275</v>
      </c>
      <c r="C91" s="2">
        <v>-1807.2879628893279</v>
      </c>
      <c r="D91" s="2">
        <v>2580</v>
      </c>
      <c r="E91" s="2">
        <v>2448</v>
      </c>
      <c r="F91" s="2">
        <v>132</v>
      </c>
      <c r="G91" s="2">
        <v>-1939.2879628893279</v>
      </c>
      <c r="H91" s="10">
        <f>B91/$B$11</f>
        <v>0.62274908941336526</v>
      </c>
    </row>
    <row r="92" spans="1:11" x14ac:dyDescent="0.2">
      <c r="A92" s="14" t="s">
        <v>76</v>
      </c>
      <c r="B92" s="2">
        <v>235538.47840982763</v>
      </c>
      <c r="C92" s="2">
        <v>-1739.3598318925069</v>
      </c>
      <c r="D92" s="2">
        <v>2391</v>
      </c>
      <c r="E92" s="2">
        <v>2489</v>
      </c>
      <c r="F92" s="2">
        <v>-98</v>
      </c>
      <c r="G92" s="2">
        <v>-1641.3598318925069</v>
      </c>
      <c r="H92" s="10">
        <f>B92/$B$12</f>
        <v>0.61383383694188054</v>
      </c>
    </row>
    <row r="93" spans="1:11" x14ac:dyDescent="0.2">
      <c r="A93" s="14" t="s">
        <v>77</v>
      </c>
      <c r="B93" s="2">
        <v>232872.42801826965</v>
      </c>
      <c r="C93" s="2">
        <v>-2642.30400234423</v>
      </c>
      <c r="D93" s="2">
        <v>2300</v>
      </c>
      <c r="E93" s="2">
        <v>2347</v>
      </c>
      <c r="F93" s="2">
        <v>-47</v>
      </c>
      <c r="G93" s="2">
        <v>-2595.30400234423</v>
      </c>
      <c r="H93" s="10">
        <f>B93/$B$13</f>
        <v>0.60505518116979828</v>
      </c>
    </row>
    <row r="94" spans="1:11" x14ac:dyDescent="0.2">
      <c r="A94" s="14" t="s">
        <v>78</v>
      </c>
      <c r="B94" s="2">
        <v>232907.05373779984</v>
      </c>
      <c r="C94" s="2">
        <v>12.368355445069028</v>
      </c>
      <c r="D94" s="2">
        <v>2124</v>
      </c>
      <c r="E94" s="2">
        <v>2358</v>
      </c>
      <c r="F94" s="2">
        <v>-234</v>
      </c>
      <c r="G94" s="2">
        <v>246.36835544506903</v>
      </c>
      <c r="H94" s="10">
        <f>B94/$B$14</f>
        <v>0.59641000662663368</v>
      </c>
    </row>
    <row r="95" spans="1:11" x14ac:dyDescent="0.2">
      <c r="A95" s="14" t="s">
        <v>79</v>
      </c>
      <c r="B95" s="2">
        <v>230472.00337640932</v>
      </c>
      <c r="C95" s="2">
        <v>-2443.1531747553381</v>
      </c>
      <c r="D95" s="2">
        <v>2113</v>
      </c>
      <c r="E95" s="2">
        <v>2395</v>
      </c>
      <c r="F95" s="2">
        <v>-282</v>
      </c>
      <c r="G95" s="2">
        <v>-2161.1531747553381</v>
      </c>
      <c r="H95" s="10">
        <f>B95/$B$15</f>
        <v>0.58789529186975786</v>
      </c>
    </row>
    <row r="96" spans="1:11" x14ac:dyDescent="0.2">
      <c r="A96" s="14" t="s">
        <v>80</v>
      </c>
      <c r="B96" s="2">
        <v>228868.61333686041</v>
      </c>
      <c r="C96" s="2">
        <v>-1607.2033678994048</v>
      </c>
      <c r="D96" s="2">
        <v>2036</v>
      </c>
      <c r="E96" s="2">
        <v>2452</v>
      </c>
      <c r="F96" s="2">
        <v>-416</v>
      </c>
      <c r="G96" s="2">
        <v>-1191.2033678994048</v>
      </c>
      <c r="H96" s="10">
        <f>B96/$B$16</f>
        <v>0.57950810596365088</v>
      </c>
    </row>
    <row r="97" spans="1:11" x14ac:dyDescent="0.2">
      <c r="A97" s="15" t="s">
        <v>74</v>
      </c>
      <c r="B97" s="7">
        <v>228973</v>
      </c>
      <c r="C97" s="7">
        <f>B97-B96</f>
        <v>104.38666313959402</v>
      </c>
      <c r="D97" s="7">
        <v>1477</v>
      </c>
      <c r="E97" s="7">
        <v>1878</v>
      </c>
      <c r="F97" s="7">
        <f>D97-E97</f>
        <v>-401</v>
      </c>
      <c r="G97" s="7">
        <f>C97-F97</f>
        <v>505.38666313959402</v>
      </c>
      <c r="H97" s="16">
        <f>B97/$B$17</f>
        <v>0.57336852411561878</v>
      </c>
      <c r="J97" s="38"/>
      <c r="K97" s="38"/>
    </row>
    <row r="98" spans="1:11" x14ac:dyDescent="0.2">
      <c r="A98" s="12" t="s">
        <v>95</v>
      </c>
      <c r="H98" s="10"/>
      <c r="J98" s="38"/>
    </row>
    <row r="99" spans="1:11" x14ac:dyDescent="0.2">
      <c r="A99" s="17" t="s">
        <v>96</v>
      </c>
      <c r="B99" s="2">
        <v>9408</v>
      </c>
      <c r="H99" s="10">
        <f>B99/$B$6</f>
        <v>2.54539945022835E-2</v>
      </c>
    </row>
    <row r="100" spans="1:11" x14ac:dyDescent="0.2">
      <c r="A100" s="14" t="s">
        <v>81</v>
      </c>
      <c r="B100" s="2">
        <v>9379.3457064383256</v>
      </c>
      <c r="C100" s="2">
        <f>B100-B99</f>
        <v>-28.654293561674422</v>
      </c>
      <c r="D100" s="2">
        <v>50</v>
      </c>
      <c r="E100" s="2">
        <v>15</v>
      </c>
      <c r="F100" s="2">
        <f>D100-E100</f>
        <v>35</v>
      </c>
      <c r="G100" s="2">
        <f>C100-F100</f>
        <v>-63.654293561674422</v>
      </c>
      <c r="H100" s="10">
        <f>B100/$B$7</f>
        <v>2.5421519018515439E-2</v>
      </c>
    </row>
    <row r="101" spans="1:11" x14ac:dyDescent="0.2">
      <c r="A101" s="14" t="s">
        <v>82</v>
      </c>
      <c r="B101" s="2">
        <v>9480.6175505483279</v>
      </c>
      <c r="C101" s="2">
        <v>99.24236666707111</v>
      </c>
      <c r="D101" s="2">
        <v>155</v>
      </c>
      <c r="E101" s="2">
        <v>49</v>
      </c>
      <c r="F101" s="2">
        <v>106</v>
      </c>
      <c r="G101" s="2">
        <v>-6.75763333292889</v>
      </c>
      <c r="H101" s="10">
        <f>B101/$B$8</f>
        <v>2.5292910577639448E-2</v>
      </c>
    </row>
    <row r="102" spans="1:11" x14ac:dyDescent="0.2">
      <c r="A102" s="14" t="s">
        <v>83</v>
      </c>
      <c r="B102" s="2">
        <v>9525.7345993448835</v>
      </c>
      <c r="C102" s="2">
        <v>45.674885161428392</v>
      </c>
      <c r="D102" s="2">
        <v>152</v>
      </c>
      <c r="E102" s="2">
        <v>45</v>
      </c>
      <c r="F102" s="2">
        <v>107</v>
      </c>
      <c r="G102" s="2">
        <v>-61.325114838571608</v>
      </c>
      <c r="H102" s="10">
        <f>B102/$B$9</f>
        <v>2.5166334926448333E-2</v>
      </c>
    </row>
    <row r="103" spans="1:11" x14ac:dyDescent="0.2">
      <c r="A103" s="14" t="s">
        <v>84</v>
      </c>
      <c r="B103" s="2">
        <v>9476.1215658627134</v>
      </c>
      <c r="C103" s="2">
        <v>-49.661746473193489</v>
      </c>
      <c r="D103" s="2">
        <v>144</v>
      </c>
      <c r="E103" s="2">
        <v>46</v>
      </c>
      <c r="F103" s="2">
        <v>98</v>
      </c>
      <c r="G103" s="2">
        <v>-147.66174647319349</v>
      </c>
      <c r="H103" s="10">
        <f>B103/$B$10</f>
        <v>2.5041744247324259E-2</v>
      </c>
    </row>
    <row r="104" spans="1:11" x14ac:dyDescent="0.2">
      <c r="A104" s="14" t="s">
        <v>75</v>
      </c>
      <c r="B104" s="2">
        <v>9494.9964623358719</v>
      </c>
      <c r="C104" s="2">
        <v>18.378109105417025</v>
      </c>
      <c r="D104" s="2">
        <v>160</v>
      </c>
      <c r="E104" s="2">
        <v>55</v>
      </c>
      <c r="F104" s="2">
        <v>105</v>
      </c>
      <c r="G104" s="2">
        <v>-86.621890894582975</v>
      </c>
      <c r="H104" s="10">
        <f>B104/$B$11</f>
        <v>2.491909221074257E-2</v>
      </c>
    </row>
    <row r="105" spans="1:11" x14ac:dyDescent="0.2">
      <c r="A105" s="14" t="s">
        <v>76</v>
      </c>
      <c r="B105" s="2">
        <v>9515.5422959485313</v>
      </c>
      <c r="C105" s="2">
        <v>20.946591979010918</v>
      </c>
      <c r="D105" s="2">
        <v>121</v>
      </c>
      <c r="E105" s="2">
        <v>64</v>
      </c>
      <c r="F105" s="2">
        <v>57</v>
      </c>
      <c r="G105" s="2">
        <v>-36.053408020989082</v>
      </c>
      <c r="H105" s="10">
        <f>B105/$B$12</f>
        <v>2.4798333917831449E-2</v>
      </c>
    </row>
    <row r="106" spans="1:11" x14ac:dyDescent="0.2">
      <c r="A106" s="14" t="s">
        <v>77</v>
      </c>
      <c r="B106" s="2">
        <v>9498.5680605920425</v>
      </c>
      <c r="C106" s="2">
        <v>-16.009716311284137</v>
      </c>
      <c r="D106" s="2">
        <v>124</v>
      </c>
      <c r="E106" s="2">
        <v>46</v>
      </c>
      <c r="F106" s="2">
        <v>78</v>
      </c>
      <c r="G106" s="2">
        <v>-94.009716311284137</v>
      </c>
      <c r="H106" s="10">
        <f>B106/$B$13</f>
        <v>2.4679425845571951E-2</v>
      </c>
    </row>
    <row r="107" spans="1:11" x14ac:dyDescent="0.2">
      <c r="A107" s="14" t="s">
        <v>78</v>
      </c>
      <c r="B107" s="2">
        <v>9591.9566576382458</v>
      </c>
      <c r="C107" s="2">
        <v>92.477214790684229</v>
      </c>
      <c r="D107" s="2">
        <v>109</v>
      </c>
      <c r="E107" s="2">
        <v>39</v>
      </c>
      <c r="F107" s="2">
        <v>70</v>
      </c>
      <c r="G107" s="2">
        <v>22.477214790684229</v>
      </c>
      <c r="H107" s="10">
        <f>B107/$B$14</f>
        <v>2.4562325794497641E-2</v>
      </c>
    </row>
    <row r="108" spans="1:11" x14ac:dyDescent="0.2">
      <c r="A108" s="14" t="s">
        <v>79</v>
      </c>
      <c r="B108" s="2">
        <v>9583.9301555870461</v>
      </c>
      <c r="C108" s="2">
        <v>-8.3670299566074391</v>
      </c>
      <c r="D108" s="2">
        <v>105</v>
      </c>
      <c r="E108" s="2">
        <v>50</v>
      </c>
      <c r="F108" s="2">
        <v>55</v>
      </c>
      <c r="G108" s="2">
        <v>-63.367029956607439</v>
      </c>
      <c r="H108" s="10">
        <f>B108/$B$15</f>
        <v>2.4446992838762047E-2</v>
      </c>
    </row>
    <row r="109" spans="1:11" x14ac:dyDescent="0.2">
      <c r="A109" s="14" t="s">
        <v>80</v>
      </c>
      <c r="B109" s="2">
        <v>9610.1306382017829</v>
      </c>
      <c r="C109" s="2">
        <v>26.033443465037635</v>
      </c>
      <c r="D109" s="2">
        <v>104</v>
      </c>
      <c r="E109" s="2">
        <v>59</v>
      </c>
      <c r="F109" s="2">
        <v>45</v>
      </c>
      <c r="G109" s="2">
        <v>-18.966556534962365</v>
      </c>
      <c r="H109" s="10">
        <f>B109/$B$16</f>
        <v>2.4333387278449629E-2</v>
      </c>
    </row>
    <row r="110" spans="1:11" x14ac:dyDescent="0.2">
      <c r="A110" s="15" t="s">
        <v>74</v>
      </c>
      <c r="B110" s="7">
        <v>9680</v>
      </c>
      <c r="C110" s="7">
        <f>B110-B109</f>
        <v>69.869361798217142</v>
      </c>
      <c r="D110" s="7">
        <v>74</v>
      </c>
      <c r="E110" s="7">
        <v>31</v>
      </c>
      <c r="F110" s="7">
        <f>D110-E110</f>
        <v>43</v>
      </c>
      <c r="G110" s="7">
        <f>C110-F110</f>
        <v>26.869361798217142</v>
      </c>
      <c r="H110" s="16">
        <f>B110/$B$17</f>
        <v>2.4239571099820455E-2</v>
      </c>
      <c r="I110" s="38"/>
      <c r="K110" s="38"/>
    </row>
    <row r="111" spans="1:11" x14ac:dyDescent="0.2">
      <c r="A111" s="23"/>
      <c r="B111" s="24"/>
      <c r="C111" s="24"/>
      <c r="D111" s="24"/>
      <c r="E111" s="24"/>
      <c r="F111" s="24"/>
      <c r="G111" s="24"/>
      <c r="H111" s="22"/>
    </row>
    <row r="112" spans="1:11" x14ac:dyDescent="0.2">
      <c r="A112" s="1"/>
    </row>
    <row r="113" spans="1:11" x14ac:dyDescent="0.2">
      <c r="A113" s="12" t="s">
        <v>98</v>
      </c>
      <c r="H113" s="10"/>
    </row>
    <row r="114" spans="1:11" x14ac:dyDescent="0.2">
      <c r="A114" s="9" t="s">
        <v>97</v>
      </c>
      <c r="B114" s="2">
        <v>2132</v>
      </c>
      <c r="H114" s="10">
        <f>B114/$B$6</f>
        <v>5.7682734139953683E-3</v>
      </c>
    </row>
    <row r="115" spans="1:11" x14ac:dyDescent="0.2">
      <c r="A115" s="14" t="s">
        <v>81</v>
      </c>
      <c r="B115" s="2">
        <v>2178.9378567992248</v>
      </c>
      <c r="C115" s="2">
        <f>B115-B114</f>
        <v>46.937856799224846</v>
      </c>
      <c r="D115" s="2">
        <v>6</v>
      </c>
      <c r="E115" s="2">
        <v>1</v>
      </c>
      <c r="F115" s="2">
        <f>D115-E115</f>
        <v>5</v>
      </c>
      <c r="G115" s="2">
        <f>C115-F115</f>
        <v>41.937856799224846</v>
      </c>
      <c r="H115" s="10">
        <f>B115/$B$7</f>
        <v>5.9057328624492148E-3</v>
      </c>
    </row>
    <row r="116" spans="1:11" x14ac:dyDescent="0.2">
      <c r="A116" s="14" t="s">
        <v>82</v>
      </c>
      <c r="B116" s="2">
        <v>2417.7087082967273</v>
      </c>
      <c r="C116" s="2">
        <v>238.28042889603148</v>
      </c>
      <c r="D116" s="2">
        <v>16</v>
      </c>
      <c r="E116" s="2">
        <v>2</v>
      </c>
      <c r="F116" s="2">
        <v>14</v>
      </c>
      <c r="G116" s="2">
        <v>224.28042889603148</v>
      </c>
      <c r="H116" s="10">
        <f>B116/$B$8</f>
        <v>6.4500956647272978E-3</v>
      </c>
    </row>
    <row r="117" spans="1:11" x14ac:dyDescent="0.2">
      <c r="A117" s="14" t="s">
        <v>83</v>
      </c>
      <c r="B117" s="2">
        <v>2644.2226775647578</v>
      </c>
      <c r="C117" s="2">
        <v>226.64997802822973</v>
      </c>
      <c r="D117" s="2">
        <v>24</v>
      </c>
      <c r="E117" s="2">
        <v>6</v>
      </c>
      <c r="F117" s="2">
        <v>18</v>
      </c>
      <c r="G117" s="2">
        <v>208.64997802822973</v>
      </c>
      <c r="H117" s="10">
        <f>B117/$B$9</f>
        <v>6.9858542487926589E-3</v>
      </c>
    </row>
    <row r="118" spans="1:11" x14ac:dyDescent="0.2">
      <c r="A118" s="14" t="s">
        <v>84</v>
      </c>
      <c r="B118" s="2">
        <v>2843.0967190494234</v>
      </c>
      <c r="C118" s="2">
        <v>198.85321413823385</v>
      </c>
      <c r="D118" s="2">
        <v>25</v>
      </c>
      <c r="E118" s="2">
        <v>3</v>
      </c>
      <c r="F118" s="2">
        <v>22</v>
      </c>
      <c r="G118" s="2">
        <v>176.85321413823385</v>
      </c>
      <c r="H118" s="10">
        <f>B118/$B$10</f>
        <v>7.5132110129657913E-3</v>
      </c>
    </row>
    <row r="119" spans="1:11" x14ac:dyDescent="0.2">
      <c r="A119" s="14" t="s">
        <v>75</v>
      </c>
      <c r="B119" s="2">
        <v>3060.5950116244326</v>
      </c>
      <c r="C119" s="2">
        <v>217.33089637030025</v>
      </c>
      <c r="D119" s="2">
        <v>23</v>
      </c>
      <c r="E119" s="2">
        <v>3</v>
      </c>
      <c r="F119" s="2">
        <v>20</v>
      </c>
      <c r="G119" s="2">
        <v>197.33089637030025</v>
      </c>
      <c r="H119" s="10">
        <f>B119/$B$11</f>
        <v>8.0323620568938468E-3</v>
      </c>
    </row>
    <row r="120" spans="1:11" x14ac:dyDescent="0.2">
      <c r="A120" s="14" t="s">
        <v>76</v>
      </c>
      <c r="B120" s="2">
        <v>3278.2852013055294</v>
      </c>
      <c r="C120" s="2">
        <v>217.81001817275455</v>
      </c>
      <c r="D120" s="2">
        <v>23</v>
      </c>
      <c r="E120" s="2">
        <v>8</v>
      </c>
      <c r="F120" s="2">
        <v>15</v>
      </c>
      <c r="G120" s="2">
        <v>202.81001817275455</v>
      </c>
      <c r="H120" s="10">
        <f>B120/$B$12</f>
        <v>8.5434974246789402E-3</v>
      </c>
    </row>
    <row r="121" spans="1:11" x14ac:dyDescent="0.2">
      <c r="A121" s="14" t="s">
        <v>77</v>
      </c>
      <c r="B121" s="2">
        <v>3481.9148049168634</v>
      </c>
      <c r="C121" s="2">
        <v>203.97387269696401</v>
      </c>
      <c r="D121" s="2">
        <v>18</v>
      </c>
      <c r="E121" s="2">
        <v>10</v>
      </c>
      <c r="F121" s="2">
        <v>8</v>
      </c>
      <c r="G121" s="2">
        <v>195.97387269696401</v>
      </c>
      <c r="H121" s="10">
        <f>B121/$B$13</f>
        <v>9.0468013368310545E-3</v>
      </c>
    </row>
    <row r="122" spans="1:11" x14ac:dyDescent="0.2">
      <c r="A122" s="14" t="s">
        <v>78</v>
      </c>
      <c r="B122" s="2">
        <v>3726.4708035316989</v>
      </c>
      <c r="C122" s="2">
        <v>244.21383219925065</v>
      </c>
      <c r="D122" s="2">
        <v>21</v>
      </c>
      <c r="E122" s="2">
        <v>9</v>
      </c>
      <c r="F122" s="2">
        <v>12</v>
      </c>
      <c r="G122" s="2">
        <v>232.21383219925065</v>
      </c>
      <c r="H122" s="10">
        <f>B122/$B$14</f>
        <v>9.5424524116402669E-3</v>
      </c>
    </row>
    <row r="123" spans="1:11" x14ac:dyDescent="0.2">
      <c r="A123" s="14" t="s">
        <v>79</v>
      </c>
      <c r="B123" s="2">
        <v>3932.295447691055</v>
      </c>
      <c r="C123" s="2">
        <v>205.67689285311189</v>
      </c>
      <c r="D123" s="2">
        <v>30</v>
      </c>
      <c r="E123" s="2">
        <v>5</v>
      </c>
      <c r="F123" s="2">
        <v>25</v>
      </c>
      <c r="G123" s="2">
        <v>180.67689285311189</v>
      </c>
      <c r="H123" s="10">
        <f>B123/$B$15</f>
        <v>1.0030623876527131E-2</v>
      </c>
    </row>
    <row r="124" spans="1:11" x14ac:dyDescent="0.2">
      <c r="A124" s="14" t="s">
        <v>80</v>
      </c>
      <c r="B124" s="2">
        <v>4151.3633541478857</v>
      </c>
      <c r="C124" s="2">
        <v>218.98038113353368</v>
      </c>
      <c r="D124" s="2">
        <v>27</v>
      </c>
      <c r="E124" s="2">
        <v>3</v>
      </c>
      <c r="F124" s="2">
        <v>24</v>
      </c>
      <c r="G124" s="2">
        <v>194.98038113353368</v>
      </c>
      <c r="H124" s="10">
        <f>B124/$B$16</f>
        <v>1.0511483769896605E-2</v>
      </c>
    </row>
    <row r="125" spans="1:11" x14ac:dyDescent="0.2">
      <c r="A125" s="15" t="s">
        <v>74</v>
      </c>
      <c r="B125" s="7">
        <v>4333</v>
      </c>
      <c r="C125" s="7">
        <f>B125-B124</f>
        <v>181.63664585211427</v>
      </c>
      <c r="D125" s="7">
        <v>15</v>
      </c>
      <c r="E125" s="7">
        <v>11</v>
      </c>
      <c r="F125" s="7">
        <f>D125-E125</f>
        <v>4</v>
      </c>
      <c r="G125" s="7">
        <f>C125-F125</f>
        <v>177.63664585211427</v>
      </c>
      <c r="H125" s="16">
        <f>B125/$B$17</f>
        <v>1.0850212972677896E-2</v>
      </c>
      <c r="J125" s="38"/>
      <c r="K125" s="38"/>
    </row>
    <row r="126" spans="1:11" x14ac:dyDescent="0.2">
      <c r="A126" s="12" t="s">
        <v>99</v>
      </c>
      <c r="H126" s="10"/>
    </row>
    <row r="127" spans="1:11" x14ac:dyDescent="0.2">
      <c r="A127" s="9" t="s">
        <v>100</v>
      </c>
      <c r="B127" s="2">
        <v>15099</v>
      </c>
      <c r="H127" s="10">
        <f>B127/$B$6</f>
        <v>4.0851388498084458E-2</v>
      </c>
      <c r="I127" s="38"/>
    </row>
    <row r="128" spans="1:11" x14ac:dyDescent="0.2">
      <c r="A128" s="14" t="s">
        <v>81</v>
      </c>
      <c r="B128" s="2">
        <v>15159.562105966572</v>
      </c>
      <c r="C128" s="2">
        <f>B128-B127</f>
        <v>60.562105966571835</v>
      </c>
      <c r="D128" s="2">
        <v>72</v>
      </c>
      <c r="E128" s="2">
        <v>16</v>
      </c>
      <c r="F128" s="2">
        <f>D128-E128</f>
        <v>56</v>
      </c>
      <c r="G128" s="2">
        <f>C128-F128</f>
        <v>4.5621059665718349</v>
      </c>
      <c r="H128" s="10">
        <f>B128/$B$7</f>
        <v>4.1088057573638308E-2</v>
      </c>
    </row>
    <row r="129" spans="1:12" x14ac:dyDescent="0.2">
      <c r="A129" s="14" t="s">
        <v>82</v>
      </c>
      <c r="B129" s="2">
        <v>15752.472040445204</v>
      </c>
      <c r="C129" s="2">
        <v>589.59196062919364</v>
      </c>
      <c r="D129" s="2">
        <v>271</v>
      </c>
      <c r="E129" s="2">
        <v>57</v>
      </c>
      <c r="F129" s="2">
        <v>214</v>
      </c>
      <c r="G129" s="2">
        <v>375.59196062919364</v>
      </c>
      <c r="H129" s="10">
        <f>B129/$B$8</f>
        <v>4.2025307378072911E-2</v>
      </c>
    </row>
    <row r="130" spans="1:12" x14ac:dyDescent="0.2">
      <c r="A130" s="14" t="s">
        <v>83</v>
      </c>
      <c r="B130" s="2">
        <v>16256.193142374992</v>
      </c>
      <c r="C130" s="2">
        <v>504.63551190050748</v>
      </c>
      <c r="D130" s="2">
        <v>276</v>
      </c>
      <c r="E130" s="2">
        <v>59</v>
      </c>
      <c r="F130" s="2">
        <v>217</v>
      </c>
      <c r="G130" s="2">
        <v>287.63551190050748</v>
      </c>
      <c r="H130" s="10">
        <f>B130/$B$9</f>
        <v>4.2947742978077241E-2</v>
      </c>
    </row>
    <row r="131" spans="1:12" x14ac:dyDescent="0.2">
      <c r="A131" s="14" t="s">
        <v>84</v>
      </c>
      <c r="B131" s="2">
        <v>16595.571866863171</v>
      </c>
      <c r="C131" s="2">
        <v>339.28102539388237</v>
      </c>
      <c r="D131" s="2">
        <v>273</v>
      </c>
      <c r="E131" s="2">
        <v>50</v>
      </c>
      <c r="F131" s="2">
        <v>223</v>
      </c>
      <c r="G131" s="2">
        <v>116.28102539388237</v>
      </c>
      <c r="H131" s="10">
        <f>B131/$B$10</f>
        <v>4.3855712850412572E-2</v>
      </c>
    </row>
    <row r="132" spans="1:12" x14ac:dyDescent="0.2">
      <c r="A132" s="14" t="s">
        <v>75</v>
      </c>
      <c r="B132" s="2">
        <v>17051.057048257753</v>
      </c>
      <c r="C132" s="2">
        <v>454.57857035894267</v>
      </c>
      <c r="D132" s="2">
        <v>295</v>
      </c>
      <c r="E132" s="2">
        <v>69</v>
      </c>
      <c r="F132" s="2">
        <v>226</v>
      </c>
      <c r="G132" s="2">
        <v>228.57857035894267</v>
      </c>
      <c r="H132" s="10">
        <f>B132/$B$11</f>
        <v>4.4749554627178632E-2</v>
      </c>
    </row>
    <row r="133" spans="1:12" x14ac:dyDescent="0.2">
      <c r="A133" s="14" t="s">
        <v>76</v>
      </c>
      <c r="B133" s="2">
        <v>17508.851502005426</v>
      </c>
      <c r="C133" s="2">
        <v>458.49548592662177</v>
      </c>
      <c r="D133" s="2">
        <v>264</v>
      </c>
      <c r="E133" s="2">
        <v>79</v>
      </c>
      <c r="F133" s="2">
        <v>185</v>
      </c>
      <c r="G133" s="2">
        <v>273.49548592662177</v>
      </c>
      <c r="H133" s="10">
        <f>B133/$B$12</f>
        <v>4.5629595514416671E-2</v>
      </c>
    </row>
    <row r="134" spans="1:12" x14ac:dyDescent="0.2">
      <c r="A134" s="14" t="s">
        <v>77</v>
      </c>
      <c r="B134" s="2">
        <v>17895.346255588163</v>
      </c>
      <c r="C134" s="2">
        <v>388.29337206569471</v>
      </c>
      <c r="D134" s="2">
        <v>266</v>
      </c>
      <c r="E134" s="2">
        <v>56</v>
      </c>
      <c r="F134" s="2">
        <v>210</v>
      </c>
      <c r="G134" s="2">
        <v>178.29337206569471</v>
      </c>
      <c r="H134" s="10">
        <f>B134/$B$13</f>
        <v>4.6496152691471483E-2</v>
      </c>
      <c r="I134" s="38"/>
    </row>
    <row r="135" spans="1:12" x14ac:dyDescent="0.2">
      <c r="A135" s="14" t="s">
        <v>78</v>
      </c>
      <c r="B135" s="2">
        <v>18490.703149784582</v>
      </c>
      <c r="C135" s="2">
        <v>593.62373583182489</v>
      </c>
      <c r="D135" s="2">
        <v>235</v>
      </c>
      <c r="E135" s="2">
        <v>70</v>
      </c>
      <c r="F135" s="2">
        <v>165</v>
      </c>
      <c r="G135" s="2">
        <v>428.62373583182489</v>
      </c>
      <c r="H135" s="10">
        <f>B135/$B$14</f>
        <v>4.7349533692136236E-2</v>
      </c>
    </row>
    <row r="136" spans="1:12" x14ac:dyDescent="0.2">
      <c r="A136" s="14" t="s">
        <v>79</v>
      </c>
      <c r="B136" s="2">
        <v>18891.891924334879</v>
      </c>
      <c r="C136" s="2">
        <v>400.50150648939234</v>
      </c>
      <c r="D136" s="2">
        <v>245</v>
      </c>
      <c r="E136" s="2">
        <v>72</v>
      </c>
      <c r="F136" s="2">
        <v>173</v>
      </c>
      <c r="G136" s="2">
        <v>227.50150648939234</v>
      </c>
      <c r="H136" s="10">
        <f>B136/$B$15</f>
        <v>4.8190036768542326E-2</v>
      </c>
    </row>
    <row r="137" spans="1:12" x14ac:dyDescent="0.2">
      <c r="A137" s="14" t="s">
        <v>80</v>
      </c>
      <c r="B137" s="2">
        <v>19358.953590406774</v>
      </c>
      <c r="C137" s="2">
        <v>466.69453089358649</v>
      </c>
      <c r="D137" s="2">
        <v>237</v>
      </c>
      <c r="E137" s="2">
        <v>98</v>
      </c>
      <c r="F137" s="2">
        <v>139</v>
      </c>
      <c r="G137" s="2">
        <v>327.69453089358649</v>
      </c>
      <c r="H137" s="10">
        <f>B137/$B$16</f>
        <v>4.9017951238698863E-2</v>
      </c>
    </row>
    <row r="138" spans="1:12" ht="12" thickBot="1" x14ac:dyDescent="0.25">
      <c r="A138" s="11" t="s">
        <v>74</v>
      </c>
      <c r="B138" s="5">
        <v>19813</v>
      </c>
      <c r="C138" s="5">
        <f>B138-B137</f>
        <v>454.04640959322569</v>
      </c>
      <c r="D138" s="5">
        <v>169</v>
      </c>
      <c r="E138" s="5">
        <v>48</v>
      </c>
      <c r="F138" s="5">
        <f>D138-E138</f>
        <v>121</v>
      </c>
      <c r="G138" s="5">
        <f>C138-F138</f>
        <v>333.04640959322569</v>
      </c>
      <c r="H138" s="8">
        <f>B138/$B$17</f>
        <v>4.9613494029002343E-2</v>
      </c>
      <c r="I138" s="39"/>
      <c r="J138" s="38"/>
      <c r="L138" s="38"/>
    </row>
  </sheetData>
  <mergeCells count="1">
    <mergeCell ref="A1:H2"/>
  </mergeCells>
  <phoneticPr fontId="0" type="noConversion"/>
  <pageMargins left="0.75" right="0.75" top="1" bottom="1" header="0.5" footer="0.5"/>
  <pageSetup orientation="portrait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8"/>
  <sheetViews>
    <sheetView workbookViewId="0">
      <selection activeCell="L1" sqref="L1:L65536"/>
    </sheetView>
  </sheetViews>
  <sheetFormatPr defaultRowHeight="11.25" x14ac:dyDescent="0.2"/>
  <cols>
    <col min="1" max="1" width="25.7109375" style="2" customWidth="1"/>
    <col min="2" max="3" width="9.7109375" style="2" customWidth="1"/>
    <col min="4" max="5" width="8.42578125" style="2" customWidth="1"/>
    <col min="6" max="7" width="9.7109375" style="2" customWidth="1"/>
    <col min="8" max="8" width="7.7109375" style="6" customWidth="1"/>
    <col min="9" max="16384" width="9.140625" style="2"/>
  </cols>
  <sheetData>
    <row r="1" spans="1:8" ht="12.75" customHeight="1" x14ac:dyDescent="0.2">
      <c r="A1" s="40" t="s">
        <v>87</v>
      </c>
      <c r="B1" s="41"/>
      <c r="C1" s="41"/>
      <c r="D1" s="41"/>
      <c r="E1" s="41"/>
      <c r="F1" s="41"/>
      <c r="G1" s="41"/>
      <c r="H1" s="42"/>
    </row>
    <row r="2" spans="1:8" ht="12.75" customHeight="1" thickBot="1" x14ac:dyDescent="0.25">
      <c r="A2" s="43"/>
      <c r="B2" s="44"/>
      <c r="C2" s="44"/>
      <c r="D2" s="44"/>
      <c r="E2" s="44"/>
      <c r="F2" s="44"/>
      <c r="G2" s="44"/>
      <c r="H2" s="45"/>
    </row>
    <row r="3" spans="1:8" x14ac:dyDescent="0.2">
      <c r="A3" s="9" t="s">
        <v>46</v>
      </c>
      <c r="C3" s="1" t="s">
        <v>62</v>
      </c>
      <c r="D3" s="3"/>
      <c r="E3" s="3"/>
      <c r="F3" s="1" t="s">
        <v>66</v>
      </c>
      <c r="G3" s="3" t="s">
        <v>68</v>
      </c>
      <c r="H3" s="19" t="s">
        <v>71</v>
      </c>
    </row>
    <row r="4" spans="1:8" ht="12" thickBot="1" x14ac:dyDescent="0.25">
      <c r="A4" s="18" t="s">
        <v>88</v>
      </c>
      <c r="B4" s="5" t="s">
        <v>64</v>
      </c>
      <c r="C4" s="4" t="s">
        <v>63</v>
      </c>
      <c r="D4" s="4" t="s">
        <v>65</v>
      </c>
      <c r="E4" s="4" t="s">
        <v>70</v>
      </c>
      <c r="F4" s="4" t="s">
        <v>67</v>
      </c>
      <c r="G4" s="5" t="s">
        <v>69</v>
      </c>
      <c r="H4" s="20" t="s">
        <v>72</v>
      </c>
    </row>
    <row r="5" spans="1:8" x14ac:dyDescent="0.2">
      <c r="A5" s="12" t="s">
        <v>2</v>
      </c>
      <c r="H5" s="10"/>
    </row>
    <row r="6" spans="1:8" x14ac:dyDescent="0.2">
      <c r="A6" s="13" t="s">
        <v>73</v>
      </c>
      <c r="B6" s="2">
        <f t="shared" ref="B6:B17" si="0">B32+B45+B60+B73+B86+B99+B114+B127</f>
        <v>1497577</v>
      </c>
      <c r="H6" s="10"/>
    </row>
    <row r="7" spans="1:8" x14ac:dyDescent="0.2">
      <c r="A7" s="14" t="s">
        <v>81</v>
      </c>
      <c r="B7" s="2">
        <f t="shared" si="0"/>
        <v>1495295.9999999998</v>
      </c>
      <c r="C7" s="2">
        <f t="shared" ref="C7:G17" si="1">C33+C46+C61+C74+C87+C100+C115+C128</f>
        <v>-2281.0000000002265</v>
      </c>
      <c r="D7" s="2">
        <f t="shared" si="1"/>
        <v>7025</v>
      </c>
      <c r="E7" s="2">
        <f t="shared" si="1"/>
        <v>1979</v>
      </c>
      <c r="F7" s="2">
        <f t="shared" si="1"/>
        <v>5046</v>
      </c>
      <c r="G7" s="2">
        <f t="shared" si="1"/>
        <v>-7327.0000000002274</v>
      </c>
      <c r="H7" s="10"/>
    </row>
    <row r="8" spans="1:8" x14ac:dyDescent="0.2">
      <c r="A8" s="14" t="s">
        <v>82</v>
      </c>
      <c r="B8" s="2">
        <f t="shared" si="0"/>
        <v>1508049.9999999998</v>
      </c>
      <c r="C8" s="2">
        <f t="shared" si="1"/>
        <v>12700.000000000116</v>
      </c>
      <c r="D8" s="2">
        <f t="shared" si="1"/>
        <v>27737</v>
      </c>
      <c r="E8" s="2">
        <f t="shared" si="1"/>
        <v>8247</v>
      </c>
      <c r="F8" s="2">
        <f t="shared" si="1"/>
        <v>19490</v>
      </c>
      <c r="G8" s="2">
        <f t="shared" si="1"/>
        <v>-6789.9999999998836</v>
      </c>
      <c r="H8" s="10"/>
    </row>
    <row r="9" spans="1:8" x14ac:dyDescent="0.2">
      <c r="A9" s="14" t="s">
        <v>83</v>
      </c>
      <c r="B9" s="2">
        <f t="shared" si="0"/>
        <v>1530221</v>
      </c>
      <c r="C9" s="2">
        <f t="shared" si="1"/>
        <v>22200.000000000186</v>
      </c>
      <c r="D9" s="2">
        <f t="shared" si="1"/>
        <v>28106</v>
      </c>
      <c r="E9" s="2">
        <f t="shared" si="1"/>
        <v>8204</v>
      </c>
      <c r="F9" s="2">
        <f t="shared" si="1"/>
        <v>19902</v>
      </c>
      <c r="G9" s="2">
        <f t="shared" si="1"/>
        <v>2298.0000000001855</v>
      </c>
      <c r="H9" s="10"/>
    </row>
    <row r="10" spans="1:8" x14ac:dyDescent="0.2">
      <c r="A10" s="14" t="s">
        <v>84</v>
      </c>
      <c r="B10" s="2">
        <f t="shared" si="0"/>
        <v>1553928</v>
      </c>
      <c r="C10" s="2">
        <f t="shared" si="1"/>
        <v>23700.000000000065</v>
      </c>
      <c r="D10" s="2">
        <f t="shared" si="1"/>
        <v>27159</v>
      </c>
      <c r="E10" s="2">
        <f t="shared" si="1"/>
        <v>8392</v>
      </c>
      <c r="F10" s="2">
        <f t="shared" si="1"/>
        <v>18767</v>
      </c>
      <c r="G10" s="2">
        <f t="shared" si="1"/>
        <v>4933.0000000000655</v>
      </c>
      <c r="H10" s="10"/>
    </row>
    <row r="11" spans="1:8" x14ac:dyDescent="0.2">
      <c r="A11" s="14" t="s">
        <v>75</v>
      </c>
      <c r="B11" s="2">
        <f t="shared" si="0"/>
        <v>1562975.9999999998</v>
      </c>
      <c r="C11" s="2">
        <f t="shared" si="1"/>
        <v>9099.9999999998163</v>
      </c>
      <c r="D11" s="2">
        <f t="shared" si="1"/>
        <v>26839</v>
      </c>
      <c r="E11" s="2">
        <f t="shared" si="1"/>
        <v>8692</v>
      </c>
      <c r="F11" s="2">
        <f t="shared" si="1"/>
        <v>18147</v>
      </c>
      <c r="G11" s="2">
        <f t="shared" si="1"/>
        <v>-9047.0000000001819</v>
      </c>
      <c r="H11" s="10"/>
    </row>
    <row r="12" spans="1:8" x14ac:dyDescent="0.2">
      <c r="A12" s="14" t="s">
        <v>76</v>
      </c>
      <c r="B12" s="2">
        <f t="shared" si="0"/>
        <v>1573477</v>
      </c>
      <c r="C12" s="2">
        <f t="shared" si="1"/>
        <v>10500.000000000027</v>
      </c>
      <c r="D12" s="2">
        <f t="shared" si="1"/>
        <v>26052</v>
      </c>
      <c r="E12" s="2">
        <f t="shared" si="1"/>
        <v>8527</v>
      </c>
      <c r="F12" s="2">
        <f t="shared" si="1"/>
        <v>17525</v>
      </c>
      <c r="G12" s="2">
        <f t="shared" si="1"/>
        <v>-7024.9999999999745</v>
      </c>
      <c r="H12" s="10"/>
    </row>
    <row r="13" spans="1:8" x14ac:dyDescent="0.2">
      <c r="A13" s="14" t="s">
        <v>77</v>
      </c>
      <c r="B13" s="2">
        <f t="shared" si="0"/>
        <v>1599332.0000000002</v>
      </c>
      <c r="C13" s="2">
        <f t="shared" si="1"/>
        <v>25800.000000000175</v>
      </c>
      <c r="D13" s="2">
        <f t="shared" si="1"/>
        <v>26337</v>
      </c>
      <c r="E13" s="2">
        <f t="shared" si="1"/>
        <v>8768</v>
      </c>
      <c r="F13" s="2">
        <f t="shared" si="1"/>
        <v>17569</v>
      </c>
      <c r="G13" s="2">
        <f t="shared" si="1"/>
        <v>8231.0000000001728</v>
      </c>
      <c r="H13" s="10"/>
    </row>
    <row r="14" spans="1:8" x14ac:dyDescent="0.2">
      <c r="A14" s="14" t="s">
        <v>78</v>
      </c>
      <c r="B14" s="2">
        <f t="shared" si="0"/>
        <v>1626163.0000000002</v>
      </c>
      <c r="C14" s="2">
        <f t="shared" si="1"/>
        <v>26900.000000000087</v>
      </c>
      <c r="D14" s="2">
        <f t="shared" si="1"/>
        <v>26568</v>
      </c>
      <c r="E14" s="2">
        <f t="shared" si="1"/>
        <v>8929</v>
      </c>
      <c r="F14" s="2">
        <f t="shared" si="1"/>
        <v>17639</v>
      </c>
      <c r="G14" s="2">
        <f t="shared" si="1"/>
        <v>9261.0000000000873</v>
      </c>
      <c r="H14" s="10"/>
    </row>
    <row r="15" spans="1:8" x14ac:dyDescent="0.2">
      <c r="A15" s="14" t="s">
        <v>79</v>
      </c>
      <c r="B15" s="2">
        <f t="shared" si="0"/>
        <v>1650414</v>
      </c>
      <c r="C15" s="2">
        <f t="shared" si="1"/>
        <v>24199.999999999713</v>
      </c>
      <c r="D15" s="2">
        <f t="shared" si="1"/>
        <v>26647</v>
      </c>
      <c r="E15" s="2">
        <f t="shared" si="1"/>
        <v>8849</v>
      </c>
      <c r="F15" s="2">
        <f t="shared" si="1"/>
        <v>17798</v>
      </c>
      <c r="G15" s="2">
        <f t="shared" si="1"/>
        <v>6401.9999999997144</v>
      </c>
      <c r="H15" s="10"/>
    </row>
    <row r="16" spans="1:8" x14ac:dyDescent="0.2">
      <c r="A16" s="14" t="s">
        <v>80</v>
      </c>
      <c r="B16" s="2">
        <f t="shared" si="0"/>
        <v>1665589.9999999998</v>
      </c>
      <c r="C16" s="2">
        <f t="shared" si="1"/>
        <v>15200.000000000031</v>
      </c>
      <c r="D16" s="2">
        <f t="shared" si="1"/>
        <v>26401</v>
      </c>
      <c r="E16" s="2">
        <f t="shared" si="1"/>
        <v>9056</v>
      </c>
      <c r="F16" s="2">
        <f t="shared" si="1"/>
        <v>17345</v>
      </c>
      <c r="G16" s="2">
        <f t="shared" si="1"/>
        <v>-2144.9999999999691</v>
      </c>
      <c r="H16" s="10"/>
    </row>
    <row r="17" spans="1:11" x14ac:dyDescent="0.2">
      <c r="A17" s="15" t="s">
        <v>74</v>
      </c>
      <c r="B17" s="7">
        <f t="shared" si="0"/>
        <v>1682585</v>
      </c>
      <c r="C17" s="7">
        <f t="shared" si="1"/>
        <v>16995.000000000204</v>
      </c>
      <c r="D17" s="7">
        <f t="shared" si="1"/>
        <v>19858</v>
      </c>
      <c r="E17" s="7">
        <f t="shared" si="1"/>
        <v>6734</v>
      </c>
      <c r="F17" s="7">
        <f t="shared" si="1"/>
        <v>13124</v>
      </c>
      <c r="G17" s="7">
        <f t="shared" si="1"/>
        <v>3871.0000000002055</v>
      </c>
      <c r="H17" s="16"/>
    </row>
    <row r="18" spans="1:11" x14ac:dyDescent="0.2">
      <c r="A18" s="12" t="s">
        <v>3</v>
      </c>
      <c r="H18" s="10"/>
    </row>
    <row r="19" spans="1:11" x14ac:dyDescent="0.2">
      <c r="A19" s="13" t="s">
        <v>73</v>
      </c>
      <c r="B19" s="2">
        <f t="shared" ref="B19:B30" si="2">B32+B45+B60+B73</f>
        <v>314565</v>
      </c>
      <c r="H19" s="10">
        <f>B19/$B$6</f>
        <v>0.2100492996353443</v>
      </c>
      <c r="K19" s="6"/>
    </row>
    <row r="20" spans="1:11" x14ac:dyDescent="0.2">
      <c r="A20" s="14" t="s">
        <v>81</v>
      </c>
      <c r="B20" s="2">
        <f t="shared" si="2"/>
        <v>315324.66301306471</v>
      </c>
      <c r="C20" s="2">
        <f>B20-B19</f>
        <v>759.66301306470996</v>
      </c>
      <c r="D20" s="2">
        <f t="shared" ref="D20:E30" si="3">D33+D46+D61+D74</f>
        <v>2113</v>
      </c>
      <c r="E20" s="2">
        <f t="shared" si="3"/>
        <v>222</v>
      </c>
      <c r="F20" s="2">
        <f>D20-E20</f>
        <v>1891</v>
      </c>
      <c r="G20" s="2">
        <f>C20-F20</f>
        <v>-1131.33698693529</v>
      </c>
      <c r="H20" s="10">
        <f>B20/$B$7</f>
        <v>0.21087775464728373</v>
      </c>
    </row>
    <row r="21" spans="1:11" x14ac:dyDescent="0.2">
      <c r="A21" s="14" t="s">
        <v>82</v>
      </c>
      <c r="B21" s="2">
        <f t="shared" si="2"/>
        <v>322935.60646082932</v>
      </c>
      <c r="C21" s="2">
        <f t="shared" ref="C21:C30" si="4">B21-B20</f>
        <v>7610.9434477646137</v>
      </c>
      <c r="D21" s="2">
        <f t="shared" si="3"/>
        <v>8782</v>
      </c>
      <c r="E21" s="2">
        <f t="shared" si="3"/>
        <v>902</v>
      </c>
      <c r="F21" s="2">
        <f t="shared" ref="F21:F30" si="5">D21-E21</f>
        <v>7880</v>
      </c>
      <c r="G21" s="2">
        <f t="shared" ref="G21:G30" si="6">C21-F21</f>
        <v>-269.05655223538633</v>
      </c>
      <c r="H21" s="10">
        <f>B21/$B$8</f>
        <v>0.21414117997468876</v>
      </c>
    </row>
    <row r="22" spans="1:11" x14ac:dyDescent="0.2">
      <c r="A22" s="14" t="s">
        <v>83</v>
      </c>
      <c r="B22" s="2">
        <f t="shared" si="2"/>
        <v>332557.0452803307</v>
      </c>
      <c r="C22" s="2">
        <f t="shared" si="4"/>
        <v>9621.4388195013744</v>
      </c>
      <c r="D22" s="2">
        <f t="shared" si="3"/>
        <v>9290</v>
      </c>
      <c r="E22" s="2">
        <f t="shared" si="3"/>
        <v>924</v>
      </c>
      <c r="F22" s="2">
        <f t="shared" si="5"/>
        <v>8366</v>
      </c>
      <c r="G22" s="2">
        <f t="shared" si="6"/>
        <v>1255.4388195013744</v>
      </c>
      <c r="H22" s="10">
        <f>B22/$B$9</f>
        <v>0.21732615437922412</v>
      </c>
    </row>
    <row r="23" spans="1:11" x14ac:dyDescent="0.2">
      <c r="A23" s="14" t="s">
        <v>84</v>
      </c>
      <c r="B23" s="2">
        <f t="shared" si="2"/>
        <v>342540.8539008784</v>
      </c>
      <c r="C23" s="2">
        <f t="shared" si="4"/>
        <v>9983.8086205477011</v>
      </c>
      <c r="D23" s="2">
        <f t="shared" si="3"/>
        <v>9408</v>
      </c>
      <c r="E23" s="2">
        <f t="shared" si="3"/>
        <v>955</v>
      </c>
      <c r="F23" s="2">
        <f t="shared" si="5"/>
        <v>8453</v>
      </c>
      <c r="G23" s="2">
        <f t="shared" si="6"/>
        <v>1530.8086205477011</v>
      </c>
      <c r="H23" s="10">
        <f>B23/$B$10</f>
        <v>0.22043547313702977</v>
      </c>
    </row>
    <row r="24" spans="1:11" x14ac:dyDescent="0.2">
      <c r="A24" s="14" t="s">
        <v>75</v>
      </c>
      <c r="B24" s="2">
        <f t="shared" si="2"/>
        <v>349281.06052287132</v>
      </c>
      <c r="C24" s="2">
        <f t="shared" si="4"/>
        <v>6740.2066219929256</v>
      </c>
      <c r="D24" s="2">
        <f t="shared" si="3"/>
        <v>9294</v>
      </c>
      <c r="E24" s="2">
        <f t="shared" si="3"/>
        <v>982</v>
      </c>
      <c r="F24" s="2">
        <f t="shared" si="5"/>
        <v>8312</v>
      </c>
      <c r="G24" s="2">
        <f t="shared" si="6"/>
        <v>-1571.7933780070744</v>
      </c>
      <c r="H24" s="10">
        <f>B24/$B$11</f>
        <v>0.22347180028539873</v>
      </c>
    </row>
    <row r="25" spans="1:11" x14ac:dyDescent="0.2">
      <c r="A25" s="14" t="s">
        <v>76</v>
      </c>
      <c r="B25" s="2">
        <f t="shared" si="2"/>
        <v>356294.47549006675</v>
      </c>
      <c r="C25" s="2">
        <f t="shared" si="4"/>
        <v>7013.4149671954219</v>
      </c>
      <c r="D25" s="2">
        <f t="shared" si="3"/>
        <v>9109</v>
      </c>
      <c r="E25" s="2">
        <f t="shared" si="3"/>
        <v>1001</v>
      </c>
      <c r="F25" s="2">
        <f t="shared" si="5"/>
        <v>8108</v>
      </c>
      <c r="G25" s="2">
        <f t="shared" si="6"/>
        <v>-1094.5850328045781</v>
      </c>
      <c r="H25" s="10">
        <f>B25/$B$12</f>
        <v>0.2264376762355387</v>
      </c>
    </row>
    <row r="26" spans="1:11" x14ac:dyDescent="0.2">
      <c r="A26" s="14" t="s">
        <v>77</v>
      </c>
      <c r="B26" s="2">
        <f t="shared" si="2"/>
        <v>366783.64364779223</v>
      </c>
      <c r="C26" s="2">
        <f t="shared" si="4"/>
        <v>10489.168157725479</v>
      </c>
      <c r="D26" s="2">
        <f t="shared" si="3"/>
        <v>9011</v>
      </c>
      <c r="E26" s="2">
        <f t="shared" si="3"/>
        <v>1033</v>
      </c>
      <c r="F26" s="2">
        <f t="shared" si="5"/>
        <v>7978</v>
      </c>
      <c r="G26" s="2">
        <f t="shared" si="6"/>
        <v>2511.1681577254785</v>
      </c>
      <c r="H26" s="10">
        <f>B26/$B$13</f>
        <v>0.22933552486149977</v>
      </c>
    </row>
    <row r="27" spans="1:11" x14ac:dyDescent="0.2">
      <c r="A27" s="14" t="s">
        <v>78</v>
      </c>
      <c r="B27" s="2">
        <f t="shared" si="2"/>
        <v>377542.45866232441</v>
      </c>
      <c r="C27" s="2">
        <f t="shared" si="4"/>
        <v>10758.815014532185</v>
      </c>
      <c r="D27" s="2">
        <f t="shared" si="3"/>
        <v>9433</v>
      </c>
      <c r="E27" s="2">
        <f t="shared" si="3"/>
        <v>1054</v>
      </c>
      <c r="F27" s="2">
        <f t="shared" si="5"/>
        <v>8379</v>
      </c>
      <c r="G27" s="2">
        <f t="shared" si="6"/>
        <v>2379.8150145321852</v>
      </c>
      <c r="H27" s="10">
        <f>B27/$B$14</f>
        <v>0.23216766010684314</v>
      </c>
    </row>
    <row r="28" spans="1:11" x14ac:dyDescent="0.2">
      <c r="A28" s="14" t="s">
        <v>79</v>
      </c>
      <c r="B28" s="2">
        <f t="shared" si="2"/>
        <v>387742.14566733112</v>
      </c>
      <c r="C28" s="2">
        <f t="shared" si="4"/>
        <v>10199.687005006708</v>
      </c>
      <c r="D28" s="2">
        <f t="shared" si="3"/>
        <v>9396</v>
      </c>
      <c r="E28" s="2">
        <f t="shared" si="3"/>
        <v>1102</v>
      </c>
      <c r="F28" s="2">
        <f t="shared" si="5"/>
        <v>8294</v>
      </c>
      <c r="G28" s="2">
        <f t="shared" si="6"/>
        <v>1905.6870050067082</v>
      </c>
      <c r="H28" s="10">
        <f>B28/$B$15</f>
        <v>0.23493629214689837</v>
      </c>
    </row>
    <row r="29" spans="1:11" x14ac:dyDescent="0.2">
      <c r="A29" s="14" t="s">
        <v>80</v>
      </c>
      <c r="B29" s="2">
        <f t="shared" si="2"/>
        <v>395816.69236448291</v>
      </c>
      <c r="C29" s="2">
        <f t="shared" si="4"/>
        <v>8074.546697151789</v>
      </c>
      <c r="D29" s="2">
        <f t="shared" si="3"/>
        <v>9275</v>
      </c>
      <c r="E29" s="2">
        <f t="shared" si="3"/>
        <v>1077</v>
      </c>
      <c r="F29" s="2">
        <f t="shared" si="5"/>
        <v>8198</v>
      </c>
      <c r="G29" s="2">
        <f t="shared" si="6"/>
        <v>-123.45330284821102</v>
      </c>
      <c r="H29" s="10">
        <f>B29/$B$16</f>
        <v>0.23764353314109893</v>
      </c>
    </row>
    <row r="30" spans="1:11" x14ac:dyDescent="0.2">
      <c r="A30" s="15" t="s">
        <v>74</v>
      </c>
      <c r="B30" s="7">
        <f t="shared" si="2"/>
        <v>403213</v>
      </c>
      <c r="C30" s="7">
        <f t="shared" si="4"/>
        <v>7396.3076355170924</v>
      </c>
      <c r="D30" s="7">
        <f t="shared" si="3"/>
        <v>6881</v>
      </c>
      <c r="E30" s="7">
        <f t="shared" si="3"/>
        <v>809</v>
      </c>
      <c r="F30" s="7">
        <f t="shared" si="5"/>
        <v>6072</v>
      </c>
      <c r="G30" s="7">
        <f t="shared" si="6"/>
        <v>1324.3076355170924</v>
      </c>
      <c r="H30" s="16">
        <f>B30/$B$17</f>
        <v>0.23963900783615685</v>
      </c>
      <c r="I30" s="38"/>
      <c r="K30" s="39"/>
    </row>
    <row r="31" spans="1:11" x14ac:dyDescent="0.2">
      <c r="A31" s="12" t="s">
        <v>4</v>
      </c>
      <c r="H31" s="10"/>
    </row>
    <row r="32" spans="1:11" x14ac:dyDescent="0.2">
      <c r="A32" s="13" t="s">
        <v>73</v>
      </c>
      <c r="B32" s="2">
        <v>291110</v>
      </c>
      <c r="H32" s="10">
        <f>B32/$B$6</f>
        <v>0.1943873336729931</v>
      </c>
    </row>
    <row r="33" spans="1:8" x14ac:dyDescent="0.2">
      <c r="A33" s="14" t="s">
        <v>81</v>
      </c>
      <c r="B33" s="2">
        <v>291846.86080785998</v>
      </c>
      <c r="C33" s="2">
        <f>B33-B32</f>
        <v>736.8608078599791</v>
      </c>
      <c r="D33" s="2">
        <v>2092</v>
      </c>
      <c r="E33" s="2">
        <v>220</v>
      </c>
      <c r="F33" s="2">
        <f>D33-E33</f>
        <v>1872</v>
      </c>
      <c r="G33" s="2">
        <f>C33-F33</f>
        <v>-1135.1391921400209</v>
      </c>
      <c r="H33" s="10">
        <f>B33/$B$7</f>
        <v>0.19517664783953145</v>
      </c>
    </row>
    <row r="34" spans="1:8" x14ac:dyDescent="0.2">
      <c r="A34" s="14" t="s">
        <v>82</v>
      </c>
      <c r="B34" s="2">
        <v>299025.03749064775</v>
      </c>
      <c r="C34" s="2">
        <v>7167.4816816606908</v>
      </c>
      <c r="D34" s="2">
        <v>8698</v>
      </c>
      <c r="E34" s="2">
        <v>891</v>
      </c>
      <c r="F34" s="2">
        <v>7807</v>
      </c>
      <c r="G34" s="2">
        <v>-639.51831833930919</v>
      </c>
      <c r="H34" s="10">
        <f>B34/$B$8</f>
        <v>0.1982858907136022</v>
      </c>
    </row>
    <row r="35" spans="1:8" x14ac:dyDescent="0.2">
      <c r="A35" s="14" t="s">
        <v>83</v>
      </c>
      <c r="B35" s="2">
        <v>308064.68716709345</v>
      </c>
      <c r="C35" s="2">
        <v>9045.3362428097753</v>
      </c>
      <c r="D35" s="2">
        <v>9199</v>
      </c>
      <c r="E35" s="2">
        <v>915</v>
      </c>
      <c r="F35" s="2">
        <v>8284</v>
      </c>
      <c r="G35" s="2">
        <v>761.33624280977529</v>
      </c>
      <c r="H35" s="10">
        <f>B35/$B$9</f>
        <v>0.20132038912489991</v>
      </c>
    </row>
    <row r="36" spans="1:8" x14ac:dyDescent="0.2">
      <c r="A36" s="14" t="s">
        <v>84</v>
      </c>
      <c r="B36" s="2">
        <v>317440.77260498592</v>
      </c>
      <c r="C36" s="2">
        <v>9374.5932474880829</v>
      </c>
      <c r="D36" s="2">
        <v>9314</v>
      </c>
      <c r="E36" s="2">
        <v>953</v>
      </c>
      <c r="F36" s="2">
        <v>8361</v>
      </c>
      <c r="G36" s="2">
        <v>1013.5932474880829</v>
      </c>
      <c r="H36" s="10">
        <f>B36/$B$10</f>
        <v>0.20428280628509551</v>
      </c>
    </row>
    <row r="37" spans="1:8" x14ac:dyDescent="0.2">
      <c r="A37" s="14" t="s">
        <v>75</v>
      </c>
      <c r="B37" s="2">
        <v>323810.61619802634</v>
      </c>
      <c r="C37" s="2">
        <v>6380.5357279452728</v>
      </c>
      <c r="D37" s="2">
        <v>9181</v>
      </c>
      <c r="E37" s="2">
        <v>977</v>
      </c>
      <c r="F37" s="2">
        <v>8204</v>
      </c>
      <c r="G37" s="2">
        <v>-1823.4642720547272</v>
      </c>
      <c r="H37" s="10">
        <f>B37/$B$11</f>
        <v>0.20717568036746975</v>
      </c>
    </row>
    <row r="38" spans="1:8" x14ac:dyDescent="0.2">
      <c r="A38" s="14" t="s">
        <v>76</v>
      </c>
      <c r="B38" s="2">
        <v>330432.42284143786</v>
      </c>
      <c r="C38" s="2">
        <v>6621.6644600131549</v>
      </c>
      <c r="D38" s="2">
        <v>8993</v>
      </c>
      <c r="E38" s="2">
        <v>991</v>
      </c>
      <c r="F38" s="2">
        <v>8002</v>
      </c>
      <c r="G38" s="2">
        <v>-1380.3355399868451</v>
      </c>
      <c r="H38" s="10">
        <f>B38/$B$12</f>
        <v>0.2100014317600053</v>
      </c>
    </row>
    <row r="39" spans="1:8" x14ac:dyDescent="0.2">
      <c r="A39" s="14" t="s">
        <v>77</v>
      </c>
      <c r="B39" s="2">
        <v>340277.66644799086</v>
      </c>
      <c r="C39" s="2">
        <v>9833.6051777883549</v>
      </c>
      <c r="D39" s="2">
        <v>8884</v>
      </c>
      <c r="E39" s="2">
        <v>1027</v>
      </c>
      <c r="F39" s="2">
        <v>7857</v>
      </c>
      <c r="G39" s="2">
        <v>1976.6051777883549</v>
      </c>
      <c r="H39" s="10">
        <f>B39/$B$13</f>
        <v>0.21276236981939387</v>
      </c>
    </row>
    <row r="40" spans="1:8" x14ac:dyDescent="0.2">
      <c r="A40" s="14" t="s">
        <v>78</v>
      </c>
      <c r="B40" s="2">
        <v>350374.21693717939</v>
      </c>
      <c r="C40" s="2">
        <v>10111.330930891796</v>
      </c>
      <c r="D40" s="2">
        <v>9342</v>
      </c>
      <c r="E40" s="2">
        <v>1044</v>
      </c>
      <c r="F40" s="2">
        <v>8298</v>
      </c>
      <c r="G40" s="2">
        <v>1813.330930891796</v>
      </c>
      <c r="H40" s="10">
        <f>B40/$B$14</f>
        <v>0.21546069916556909</v>
      </c>
    </row>
    <row r="41" spans="1:8" x14ac:dyDescent="0.2">
      <c r="A41" s="14" t="s">
        <v>79</v>
      </c>
      <c r="B41" s="2">
        <v>359952.85995173873</v>
      </c>
      <c r="C41" s="2">
        <v>9567.6175893324544</v>
      </c>
      <c r="D41" s="2">
        <v>9260</v>
      </c>
      <c r="E41" s="2">
        <v>1090</v>
      </c>
      <c r="F41" s="2">
        <v>8170</v>
      </c>
      <c r="G41" s="2">
        <v>1397.6175893324544</v>
      </c>
      <c r="H41" s="10">
        <f>B41/$B$15</f>
        <v>0.21809852555282416</v>
      </c>
    </row>
    <row r="42" spans="1:8" x14ac:dyDescent="0.2">
      <c r="A42" s="14" t="s">
        <v>80</v>
      </c>
      <c r="B42" s="2">
        <v>367558.8390865713</v>
      </c>
      <c r="C42" s="2">
        <v>7611.2392928039189</v>
      </c>
      <c r="D42" s="2">
        <v>9175</v>
      </c>
      <c r="E42" s="2">
        <v>1069</v>
      </c>
      <c r="F42" s="2">
        <v>8106</v>
      </c>
      <c r="G42" s="2">
        <v>-494.76070719608106</v>
      </c>
      <c r="H42" s="10">
        <f>B42/$B$16</f>
        <v>0.22067786135037515</v>
      </c>
    </row>
    <row r="43" spans="1:8" x14ac:dyDescent="0.2">
      <c r="A43" s="15" t="s">
        <v>74</v>
      </c>
      <c r="B43" s="7">
        <v>374507</v>
      </c>
      <c r="C43" s="7">
        <f>B43-B42</f>
        <v>6948.1609134286991</v>
      </c>
      <c r="D43" s="7">
        <v>6802</v>
      </c>
      <c r="E43" s="7">
        <v>808</v>
      </c>
      <c r="F43" s="7">
        <f>D43-E43</f>
        <v>5994</v>
      </c>
      <c r="G43" s="7">
        <f>C43-F43</f>
        <v>954.16091342869913</v>
      </c>
      <c r="H43" s="16">
        <f>B43/$B$17</f>
        <v>0.22257835413961255</v>
      </c>
    </row>
    <row r="44" spans="1:8" x14ac:dyDescent="0.2">
      <c r="A44" s="12" t="s">
        <v>92</v>
      </c>
      <c r="H44" s="10"/>
    </row>
    <row r="45" spans="1:8" x14ac:dyDescent="0.2">
      <c r="A45" s="9" t="s">
        <v>93</v>
      </c>
      <c r="B45" s="2">
        <v>5088</v>
      </c>
      <c r="H45" s="10">
        <f>B45/$B$6</f>
        <v>3.3974880757383428E-3</v>
      </c>
    </row>
    <row r="46" spans="1:8" x14ac:dyDescent="0.2">
      <c r="A46" s="14" t="s">
        <v>81</v>
      </c>
      <c r="B46" s="2">
        <v>5110.6672098700583</v>
      </c>
      <c r="C46" s="2">
        <f>B46-B45</f>
        <v>22.667209870058286</v>
      </c>
      <c r="D46" s="2">
        <v>5</v>
      </c>
      <c r="E46" s="2">
        <v>0</v>
      </c>
      <c r="F46" s="2">
        <f>D46-E46</f>
        <v>5</v>
      </c>
      <c r="G46" s="2">
        <f>C46-F46</f>
        <v>17.667209870058286</v>
      </c>
      <c r="H46" s="10">
        <f>B46/$B$7</f>
        <v>3.4178297874601811E-3</v>
      </c>
    </row>
    <row r="47" spans="1:8" x14ac:dyDescent="0.2">
      <c r="A47" s="14" t="s">
        <v>82</v>
      </c>
      <c r="B47" s="2">
        <v>5275.0974513143201</v>
      </c>
      <c r="C47" s="2">
        <v>164.24167216246769</v>
      </c>
      <c r="D47" s="2">
        <v>11</v>
      </c>
      <c r="E47" s="2">
        <v>5</v>
      </c>
      <c r="F47" s="2">
        <v>6</v>
      </c>
      <c r="G47" s="2">
        <v>158.24167216246769</v>
      </c>
      <c r="H47" s="10">
        <f>B47/$B$8</f>
        <v>3.4979592528857273E-3</v>
      </c>
    </row>
    <row r="48" spans="1:8" x14ac:dyDescent="0.2">
      <c r="A48" s="14" t="s">
        <v>83</v>
      </c>
      <c r="B48" s="2">
        <v>5472.318881471806</v>
      </c>
      <c r="C48" s="2">
        <v>197.32122870866624</v>
      </c>
      <c r="D48" s="2">
        <v>22</v>
      </c>
      <c r="E48" s="2">
        <v>2</v>
      </c>
      <c r="F48" s="2">
        <v>20</v>
      </c>
      <c r="G48" s="2">
        <v>177.32122870866624</v>
      </c>
      <c r="H48" s="10">
        <f>B48/$B$9</f>
        <v>3.5761624506994781E-3</v>
      </c>
    </row>
    <row r="49" spans="1:8" x14ac:dyDescent="0.2">
      <c r="A49" s="14" t="s">
        <v>84</v>
      </c>
      <c r="B49" s="2">
        <v>5675.7344755553686</v>
      </c>
      <c r="C49" s="2">
        <v>203.38842327059228</v>
      </c>
      <c r="D49" s="2">
        <v>17</v>
      </c>
      <c r="E49" s="2">
        <v>2</v>
      </c>
      <c r="F49" s="2">
        <v>15</v>
      </c>
      <c r="G49" s="2">
        <v>188.38842327059228</v>
      </c>
      <c r="H49" s="10">
        <f>B49/$B$10</f>
        <v>3.6525080155292706E-3</v>
      </c>
    </row>
    <row r="50" spans="1:8" x14ac:dyDescent="0.2">
      <c r="A50" s="14" t="s">
        <v>75</v>
      </c>
      <c r="B50" s="2">
        <v>5825.307455569101</v>
      </c>
      <c r="C50" s="2">
        <v>149.76469971079678</v>
      </c>
      <c r="D50" s="2">
        <v>26</v>
      </c>
      <c r="E50" s="2">
        <v>3</v>
      </c>
      <c r="F50" s="2">
        <v>23</v>
      </c>
      <c r="G50" s="2">
        <v>126.76469971079678</v>
      </c>
      <c r="H50" s="10">
        <f>B50/$B$11</f>
        <v>3.7270613595916393E-3</v>
      </c>
    </row>
    <row r="51" spans="1:8" x14ac:dyDescent="0.2">
      <c r="A51" s="14" t="s">
        <v>76</v>
      </c>
      <c r="B51" s="2">
        <v>5979.0314292508319</v>
      </c>
      <c r="C51" s="2">
        <v>153.72192156087203</v>
      </c>
      <c r="D51" s="2">
        <v>38</v>
      </c>
      <c r="E51" s="2">
        <v>4</v>
      </c>
      <c r="F51" s="2">
        <v>34</v>
      </c>
      <c r="G51" s="2">
        <v>119.72192156087203</v>
      </c>
      <c r="H51" s="10">
        <f>B51/$B$12</f>
        <v>3.7998848596139836E-3</v>
      </c>
    </row>
    <row r="52" spans="1:8" x14ac:dyDescent="0.2">
      <c r="A52" s="14" t="s">
        <v>77</v>
      </c>
      <c r="B52" s="2">
        <v>6191.0749960267531</v>
      </c>
      <c r="C52" s="2">
        <v>211.83229620716156</v>
      </c>
      <c r="D52" s="2">
        <v>27</v>
      </c>
      <c r="E52" s="2">
        <v>3</v>
      </c>
      <c r="F52" s="2">
        <v>24</v>
      </c>
      <c r="G52" s="2">
        <v>187.83229620716156</v>
      </c>
      <c r="H52" s="10">
        <f>B52/$B$13</f>
        <v>3.8710380308946187E-3</v>
      </c>
    </row>
    <row r="53" spans="1:8" x14ac:dyDescent="0.2">
      <c r="A53" s="14" t="s">
        <v>78</v>
      </c>
      <c r="B53" s="2">
        <v>6408.0216373254243</v>
      </c>
      <c r="C53" s="2">
        <v>217.21631589017124</v>
      </c>
      <c r="D53" s="2">
        <v>28</v>
      </c>
      <c r="E53" s="2">
        <v>5</v>
      </c>
      <c r="F53" s="2">
        <v>23</v>
      </c>
      <c r="G53" s="2">
        <v>194.21631589017124</v>
      </c>
      <c r="H53" s="10">
        <f>B53/$B$14</f>
        <v>3.9405776895215447E-3</v>
      </c>
    </row>
    <row r="54" spans="1:8" x14ac:dyDescent="0.2">
      <c r="A54" s="14" t="s">
        <v>79</v>
      </c>
      <c r="B54" s="2">
        <v>6615.7804141256447</v>
      </c>
      <c r="C54" s="2">
        <v>207.5568556122571</v>
      </c>
      <c r="D54" s="2">
        <v>39</v>
      </c>
      <c r="E54" s="2">
        <v>5</v>
      </c>
      <c r="F54" s="2">
        <v>34</v>
      </c>
      <c r="G54" s="2">
        <v>173.5568556122571</v>
      </c>
      <c r="H54" s="10">
        <f>B54/$B$15</f>
        <v>4.0085581036792255E-3</v>
      </c>
    </row>
    <row r="55" spans="1:8" x14ac:dyDescent="0.2">
      <c r="A55" s="14" t="s">
        <v>80</v>
      </c>
      <c r="B55" s="2">
        <v>6787.3311079618379</v>
      </c>
      <c r="C55" s="2">
        <v>171.64756396099438</v>
      </c>
      <c r="D55" s="2">
        <v>32</v>
      </c>
      <c r="E55" s="2">
        <v>0</v>
      </c>
      <c r="F55" s="2">
        <v>32</v>
      </c>
      <c r="G55" s="2">
        <v>139.64756396099438</v>
      </c>
      <c r="H55" s="10">
        <f>B55/$B$16</f>
        <v>4.075031134890242E-3</v>
      </c>
    </row>
    <row r="56" spans="1:8" x14ac:dyDescent="0.2">
      <c r="A56" s="15" t="s">
        <v>74</v>
      </c>
      <c r="B56" s="7">
        <v>6941</v>
      </c>
      <c r="C56" s="7">
        <f>B56-B55</f>
        <v>153.66889203816208</v>
      </c>
      <c r="D56" s="7">
        <v>23</v>
      </c>
      <c r="E56" s="7">
        <v>0</v>
      </c>
      <c r="F56" s="7">
        <f>D56-E56</f>
        <v>23</v>
      </c>
      <c r="G56" s="7">
        <f>C56-F56</f>
        <v>130.66889203816208</v>
      </c>
      <c r="H56" s="16">
        <f>B56/$B$17</f>
        <v>4.1252002127678544E-3</v>
      </c>
    </row>
    <row r="57" spans="1:8" x14ac:dyDescent="0.2">
      <c r="A57" s="23"/>
      <c r="B57" s="24"/>
      <c r="C57" s="24"/>
      <c r="D57" s="24"/>
      <c r="E57" s="24"/>
      <c r="F57" s="24"/>
      <c r="G57" s="24"/>
      <c r="H57" s="22"/>
    </row>
    <row r="58" spans="1:8" x14ac:dyDescent="0.2">
      <c r="A58" s="1"/>
    </row>
    <row r="59" spans="1:8" x14ac:dyDescent="0.2">
      <c r="A59" s="12" t="s">
        <v>86</v>
      </c>
      <c r="H59" s="10"/>
    </row>
    <row r="60" spans="1:8" x14ac:dyDescent="0.2">
      <c r="A60" s="9" t="s">
        <v>89</v>
      </c>
      <c r="B60" s="2">
        <v>4033</v>
      </c>
      <c r="H60" s="10">
        <f>B60/$B$6</f>
        <v>2.6930167864490438E-3</v>
      </c>
    </row>
    <row r="61" spans="1:8" x14ac:dyDescent="0.2">
      <c r="A61" s="14" t="s">
        <v>81</v>
      </c>
      <c r="B61" s="2">
        <v>4182.3932324096668</v>
      </c>
      <c r="C61" s="2">
        <f>B61-B60</f>
        <v>149.39323240966678</v>
      </c>
      <c r="D61" s="2">
        <v>4</v>
      </c>
      <c r="E61" s="2">
        <v>1</v>
      </c>
      <c r="F61" s="2">
        <f>D61-E61</f>
        <v>3</v>
      </c>
      <c r="G61" s="2">
        <f>C61-F61</f>
        <v>146.39323240966678</v>
      </c>
      <c r="H61" s="10">
        <f>B61/$B$7</f>
        <v>2.7970336524739364E-3</v>
      </c>
    </row>
    <row r="62" spans="1:8" x14ac:dyDescent="0.2">
      <c r="A62" s="14" t="s">
        <v>82</v>
      </c>
      <c r="B62" s="2">
        <v>4835.9752222677553</v>
      </c>
      <c r="C62" s="2">
        <v>653.41046303370422</v>
      </c>
      <c r="D62" s="2">
        <v>18</v>
      </c>
      <c r="E62" s="2">
        <v>0</v>
      </c>
      <c r="F62" s="2">
        <v>18</v>
      </c>
      <c r="G62" s="2">
        <v>635.41046303370422</v>
      </c>
      <c r="H62" s="10">
        <f>B62/$B$8</f>
        <v>3.2067737954761155E-3</v>
      </c>
    </row>
    <row r="63" spans="1:8" x14ac:dyDescent="0.2">
      <c r="A63" s="14" t="s">
        <v>83</v>
      </c>
      <c r="B63" s="2">
        <v>5518.9930144766695</v>
      </c>
      <c r="C63" s="2">
        <v>683.10239095439101</v>
      </c>
      <c r="D63" s="2">
        <v>24</v>
      </c>
      <c r="E63" s="2">
        <v>4</v>
      </c>
      <c r="F63" s="2">
        <v>20</v>
      </c>
      <c r="G63" s="2">
        <v>663.10239095439101</v>
      </c>
      <c r="H63" s="10">
        <f>B63/$B$9</f>
        <v>3.6066640142023076E-3</v>
      </c>
    </row>
    <row r="64" spans="1:8" x14ac:dyDescent="0.2">
      <c r="A64" s="14" t="s">
        <v>84</v>
      </c>
      <c r="B64" s="2">
        <v>6211.1361019314918</v>
      </c>
      <c r="C64" s="2">
        <v>692.10690985155361</v>
      </c>
      <c r="D64" s="2">
        <v>28</v>
      </c>
      <c r="E64" s="2">
        <v>0</v>
      </c>
      <c r="F64" s="2">
        <v>28</v>
      </c>
      <c r="G64" s="2">
        <v>664.10690985155361</v>
      </c>
      <c r="H64" s="10">
        <f>B64/$B$10</f>
        <v>3.9970552702129651E-3</v>
      </c>
    </row>
    <row r="65" spans="1:8" x14ac:dyDescent="0.2">
      <c r="A65" s="14" t="s">
        <v>75</v>
      </c>
      <c r="B65" s="2">
        <v>6843.1497612293779</v>
      </c>
      <c r="C65" s="2">
        <v>632.2306556145877</v>
      </c>
      <c r="D65" s="2">
        <v>33</v>
      </c>
      <c r="E65" s="2">
        <v>0</v>
      </c>
      <c r="F65" s="2">
        <v>33</v>
      </c>
      <c r="G65" s="2">
        <v>599.2306556145877</v>
      </c>
      <c r="H65" s="10">
        <f>B65/$B$11</f>
        <v>4.3782820473438995E-3</v>
      </c>
    </row>
    <row r="66" spans="1:8" x14ac:dyDescent="0.2">
      <c r="A66" s="14" t="s">
        <v>76</v>
      </c>
      <c r="B66" s="2">
        <v>7475.0594491398588</v>
      </c>
      <c r="C66" s="2">
        <v>631.91387439741902</v>
      </c>
      <c r="D66" s="2">
        <v>31</v>
      </c>
      <c r="E66" s="2">
        <v>2</v>
      </c>
      <c r="F66" s="2">
        <v>29</v>
      </c>
      <c r="G66" s="2">
        <v>602.91387439741902</v>
      </c>
      <c r="H66" s="10">
        <f>B66/$B$12</f>
        <v>4.7506633075283964E-3</v>
      </c>
    </row>
    <row r="67" spans="1:8" x14ac:dyDescent="0.2">
      <c r="A67" s="14" t="s">
        <v>77</v>
      </c>
      <c r="B67" s="2">
        <v>8179.7889211002921</v>
      </c>
      <c r="C67" s="2">
        <v>704.45654259617277</v>
      </c>
      <c r="D67" s="2">
        <v>28</v>
      </c>
      <c r="E67" s="2">
        <v>0</v>
      </c>
      <c r="F67" s="2">
        <v>28</v>
      </c>
      <c r="G67" s="2">
        <v>676.45654259617277</v>
      </c>
      <c r="H67" s="10">
        <f>B67/$B$13</f>
        <v>5.1145033808491867E-3</v>
      </c>
    </row>
    <row r="68" spans="1:8" x14ac:dyDescent="0.2">
      <c r="A68" s="14" t="s">
        <v>78</v>
      </c>
      <c r="B68" s="2">
        <v>8895.2625098611679</v>
      </c>
      <c r="C68" s="2">
        <v>715.83964630247829</v>
      </c>
      <c r="D68" s="2">
        <v>23</v>
      </c>
      <c r="E68" s="2">
        <v>1</v>
      </c>
      <c r="F68" s="2">
        <v>22</v>
      </c>
      <c r="G68" s="2">
        <v>693.83964630247829</v>
      </c>
      <c r="H68" s="10">
        <f>B68/$B$14</f>
        <v>5.4700927950403289E-3</v>
      </c>
    </row>
    <row r="69" spans="1:8" x14ac:dyDescent="0.2">
      <c r="A69" s="14" t="s">
        <v>79</v>
      </c>
      <c r="B69" s="2">
        <v>9601.6284627113419</v>
      </c>
      <c r="C69" s="2">
        <v>706.0821114900682</v>
      </c>
      <c r="D69" s="2">
        <v>45</v>
      </c>
      <c r="E69" s="2">
        <v>0</v>
      </c>
      <c r="F69" s="2">
        <v>45</v>
      </c>
      <c r="G69" s="2">
        <v>661.0821114900682</v>
      </c>
      <c r="H69" s="10">
        <f>B69/$B$15</f>
        <v>5.8177090491908952E-3</v>
      </c>
    </row>
    <row r="70" spans="1:8" x14ac:dyDescent="0.2">
      <c r="A70" s="14" t="s">
        <v>80</v>
      </c>
      <c r="B70" s="2">
        <v>10256.06585863631</v>
      </c>
      <c r="C70" s="2">
        <v>654.58042002501861</v>
      </c>
      <c r="D70" s="2">
        <v>26</v>
      </c>
      <c r="E70" s="2">
        <v>3</v>
      </c>
      <c r="F70" s="2">
        <v>23</v>
      </c>
      <c r="G70" s="2">
        <v>631.58042002501861</v>
      </c>
      <c r="H70" s="10">
        <f>B70/$B$16</f>
        <v>6.1576173359808306E-3</v>
      </c>
    </row>
    <row r="71" spans="1:8" x14ac:dyDescent="0.2">
      <c r="A71" s="15" t="s">
        <v>74</v>
      </c>
      <c r="B71" s="7">
        <v>10782</v>
      </c>
      <c r="C71" s="7">
        <f>B71-B70</f>
        <v>525.93414136369029</v>
      </c>
      <c r="D71" s="7">
        <v>17</v>
      </c>
      <c r="E71" s="7">
        <v>0</v>
      </c>
      <c r="F71" s="7">
        <f>D71-E71</f>
        <v>17</v>
      </c>
      <c r="G71" s="7">
        <f>C71-F71</f>
        <v>508.93414136369029</v>
      </c>
      <c r="H71" s="16">
        <f>B71/$B$17</f>
        <v>6.4079972185654812E-3</v>
      </c>
    </row>
    <row r="72" spans="1:8" x14ac:dyDescent="0.2">
      <c r="A72" s="12" t="s">
        <v>85</v>
      </c>
      <c r="H72" s="10"/>
    </row>
    <row r="73" spans="1:8" x14ac:dyDescent="0.2">
      <c r="A73" s="9" t="s">
        <v>90</v>
      </c>
      <c r="B73" s="2">
        <v>14334</v>
      </c>
      <c r="H73" s="10">
        <f>B73/$B$6</f>
        <v>9.5714611001637973E-3</v>
      </c>
    </row>
    <row r="74" spans="1:8" x14ac:dyDescent="0.2">
      <c r="A74" s="14" t="s">
        <v>81</v>
      </c>
      <c r="B74" s="2">
        <v>14184.741762924996</v>
      </c>
      <c r="C74" s="2">
        <f>B74-B73</f>
        <v>-149.25823707500422</v>
      </c>
      <c r="D74" s="2">
        <v>12</v>
      </c>
      <c r="E74" s="2">
        <v>1</v>
      </c>
      <c r="F74" s="2">
        <f>D74-E74</f>
        <v>11</v>
      </c>
      <c r="G74" s="2">
        <f>C74-F74</f>
        <v>-160.25823707500422</v>
      </c>
      <c r="H74" s="10">
        <f>B74/$B$7</f>
        <v>9.4862433678181424E-3</v>
      </c>
    </row>
    <row r="75" spans="1:8" x14ac:dyDescent="0.2">
      <c r="A75" s="14" t="s">
        <v>82</v>
      </c>
      <c r="B75" s="2">
        <v>13799.496296599509</v>
      </c>
      <c r="C75" s="2">
        <v>-385.74093910959346</v>
      </c>
      <c r="D75" s="2">
        <v>55</v>
      </c>
      <c r="E75" s="2">
        <v>6</v>
      </c>
      <c r="F75" s="2">
        <v>49</v>
      </c>
      <c r="G75" s="2">
        <v>-434.74093910959346</v>
      </c>
      <c r="H75" s="10">
        <f>B75/$B$8</f>
        <v>9.1505562127247187E-3</v>
      </c>
    </row>
    <row r="76" spans="1:8" x14ac:dyDescent="0.2">
      <c r="A76" s="14" t="s">
        <v>83</v>
      </c>
      <c r="B76" s="2">
        <v>13501.046217288784</v>
      </c>
      <c r="C76" s="2">
        <v>-298.17783321466595</v>
      </c>
      <c r="D76" s="2">
        <v>45</v>
      </c>
      <c r="E76" s="2">
        <v>3</v>
      </c>
      <c r="F76" s="2">
        <v>42</v>
      </c>
      <c r="G76" s="2">
        <v>-340.17783321466595</v>
      </c>
      <c r="H76" s="10">
        <f>B76/$B$9</f>
        <v>8.8229387894224326E-3</v>
      </c>
    </row>
    <row r="77" spans="1:8" x14ac:dyDescent="0.2">
      <c r="A77" s="14" t="s">
        <v>84</v>
      </c>
      <c r="B77" s="2">
        <v>13213.210718405619</v>
      </c>
      <c r="C77" s="2">
        <v>-287.88830406844136</v>
      </c>
      <c r="D77" s="2">
        <v>49</v>
      </c>
      <c r="E77" s="2">
        <v>0</v>
      </c>
      <c r="F77" s="2">
        <v>49</v>
      </c>
      <c r="G77" s="2">
        <v>-336.88830406844136</v>
      </c>
      <c r="H77" s="10">
        <f>B77/$B$10</f>
        <v>8.5031035661920114E-3</v>
      </c>
    </row>
    <row r="78" spans="1:8" x14ac:dyDescent="0.2">
      <c r="A78" s="14" t="s">
        <v>75</v>
      </c>
      <c r="B78" s="2">
        <v>12801.987108046453</v>
      </c>
      <c r="C78" s="2">
        <v>-410.78894482304895</v>
      </c>
      <c r="D78" s="2">
        <v>54</v>
      </c>
      <c r="E78" s="2">
        <v>2</v>
      </c>
      <c r="F78" s="2">
        <v>52</v>
      </c>
      <c r="G78" s="2">
        <v>-462.78894482304895</v>
      </c>
      <c r="H78" s="10">
        <f>B78/$B$11</f>
        <v>8.1907765109934215E-3</v>
      </c>
    </row>
    <row r="79" spans="1:8" x14ac:dyDescent="0.2">
      <c r="A79" s="14" t="s">
        <v>76</v>
      </c>
      <c r="B79" s="2">
        <v>12407.961770238186</v>
      </c>
      <c r="C79" s="2">
        <v>-394.04054542943777</v>
      </c>
      <c r="D79" s="2">
        <v>47</v>
      </c>
      <c r="E79" s="2">
        <v>4</v>
      </c>
      <c r="F79" s="2">
        <v>43</v>
      </c>
      <c r="G79" s="2">
        <v>-437.04054542943777</v>
      </c>
      <c r="H79" s="10">
        <f>B79/$B$12</f>
        <v>7.8856963083910256E-3</v>
      </c>
    </row>
    <row r="80" spans="1:8" x14ac:dyDescent="0.2">
      <c r="A80" s="14" t="s">
        <v>77</v>
      </c>
      <c r="B80" s="2">
        <v>12135.1132826743</v>
      </c>
      <c r="C80" s="2">
        <v>-273.27266221515129</v>
      </c>
      <c r="D80" s="2">
        <v>72</v>
      </c>
      <c r="E80" s="2">
        <v>3</v>
      </c>
      <c r="F80" s="2">
        <v>69</v>
      </c>
      <c r="G80" s="2">
        <v>-342.27266221515129</v>
      </c>
      <c r="H80" s="10">
        <f>B80/$B$13</f>
        <v>7.5876136303621123E-3</v>
      </c>
    </row>
    <row r="81" spans="1:11" x14ac:dyDescent="0.2">
      <c r="A81" s="14" t="s">
        <v>78</v>
      </c>
      <c r="B81" s="2">
        <v>11864.957577958488</v>
      </c>
      <c r="C81" s="2">
        <v>-269.64293833274132</v>
      </c>
      <c r="D81" s="2">
        <v>40</v>
      </c>
      <c r="E81" s="2">
        <v>4</v>
      </c>
      <c r="F81" s="2">
        <v>36</v>
      </c>
      <c r="G81" s="2">
        <v>-305.64293833274132</v>
      </c>
      <c r="H81" s="10">
        <f>B81/$B$14</f>
        <v>7.2962904567122032E-3</v>
      </c>
    </row>
    <row r="82" spans="1:11" x14ac:dyDescent="0.2">
      <c r="A82" s="14" t="s">
        <v>79</v>
      </c>
      <c r="B82" s="2">
        <v>11571.876838755379</v>
      </c>
      <c r="C82" s="2">
        <v>-293.44886294218486</v>
      </c>
      <c r="D82" s="2">
        <v>52</v>
      </c>
      <c r="E82" s="2">
        <v>7</v>
      </c>
      <c r="F82" s="2">
        <v>45</v>
      </c>
      <c r="G82" s="2">
        <v>-338.44886294218486</v>
      </c>
      <c r="H82" s="10">
        <f>B82/$B$15</f>
        <v>7.0114994412040733E-3</v>
      </c>
    </row>
    <row r="83" spans="1:11" x14ac:dyDescent="0.2">
      <c r="A83" s="14" t="s">
        <v>80</v>
      </c>
      <c r="B83" s="2">
        <v>11214.456311313497</v>
      </c>
      <c r="C83" s="2">
        <v>-357.25503621650569</v>
      </c>
      <c r="D83" s="2">
        <v>42</v>
      </c>
      <c r="E83" s="2">
        <v>5</v>
      </c>
      <c r="F83" s="2">
        <v>37</v>
      </c>
      <c r="G83" s="2">
        <v>-394.25503621650569</v>
      </c>
      <c r="H83" s="10">
        <f>B83/$B$16</f>
        <v>6.7330233198527245E-3</v>
      </c>
    </row>
    <row r="84" spans="1:11" x14ac:dyDescent="0.2">
      <c r="A84" s="15" t="s">
        <v>74</v>
      </c>
      <c r="B84" s="7">
        <v>10983</v>
      </c>
      <c r="C84" s="7">
        <f>B84-B83</f>
        <v>-231.45631131349728</v>
      </c>
      <c r="D84" s="7">
        <v>39</v>
      </c>
      <c r="E84" s="7">
        <v>1</v>
      </c>
      <c r="F84" s="7">
        <f>D84-E84</f>
        <v>38</v>
      </c>
      <c r="G84" s="7">
        <f>C84-F84</f>
        <v>-269.45631131349728</v>
      </c>
      <c r="H84" s="16">
        <f>B84/$B$17</f>
        <v>6.5274562652109704E-3</v>
      </c>
    </row>
    <row r="85" spans="1:11" x14ac:dyDescent="0.2">
      <c r="A85" s="12" t="s">
        <v>94</v>
      </c>
      <c r="H85" s="10"/>
    </row>
    <row r="86" spans="1:11" x14ac:dyDescent="0.2">
      <c r="A86" s="13" t="s">
        <v>73</v>
      </c>
      <c r="B86" s="2">
        <v>871386</v>
      </c>
      <c r="H86" s="10">
        <f>B86/$B$6</f>
        <v>0.5818639041598529</v>
      </c>
      <c r="K86" s="38"/>
    </row>
    <row r="87" spans="1:11" x14ac:dyDescent="0.2">
      <c r="A87" s="14" t="s">
        <v>81</v>
      </c>
      <c r="B87" s="2">
        <v>864533.87399008765</v>
      </c>
      <c r="C87" s="2">
        <f>B87-B86</f>
        <v>-6852.1260099123465</v>
      </c>
      <c r="D87" s="2">
        <v>3291</v>
      </c>
      <c r="E87" s="2">
        <v>1536</v>
      </c>
      <c r="F87" s="2">
        <f>D87-E87</f>
        <v>1755</v>
      </c>
      <c r="G87" s="2">
        <f>C87-F87</f>
        <v>-8607.1260099123465</v>
      </c>
      <c r="H87" s="10">
        <f>B87/$B$7</f>
        <v>0.57816905414719744</v>
      </c>
    </row>
    <row r="88" spans="1:11" x14ac:dyDescent="0.2">
      <c r="A88" s="14" t="s">
        <v>82</v>
      </c>
      <c r="B88" s="2">
        <v>849958.712417576</v>
      </c>
      <c r="C88" s="2">
        <v>-14605.654969275231</v>
      </c>
      <c r="D88" s="2">
        <v>12212</v>
      </c>
      <c r="E88" s="2">
        <v>6454</v>
      </c>
      <c r="F88" s="2">
        <v>5758</v>
      </c>
      <c r="G88" s="2">
        <v>-20363.654969275231</v>
      </c>
      <c r="H88" s="10">
        <f>B88/$B$8</f>
        <v>0.56361441093967446</v>
      </c>
    </row>
    <row r="89" spans="1:11" x14ac:dyDescent="0.2">
      <c r="A89" s="14" t="s">
        <v>83</v>
      </c>
      <c r="B89" s="2">
        <v>840718.18897352798</v>
      </c>
      <c r="C89" s="2">
        <v>-9223.8803262187866</v>
      </c>
      <c r="D89" s="2">
        <v>11669</v>
      </c>
      <c r="E89" s="2">
        <v>6337</v>
      </c>
      <c r="F89" s="2">
        <v>5332</v>
      </c>
      <c r="G89" s="2">
        <v>-14555.880326218787</v>
      </c>
      <c r="H89" s="10">
        <f>B89/$B$9</f>
        <v>0.54940965322886559</v>
      </c>
    </row>
    <row r="90" spans="1:11" x14ac:dyDescent="0.2">
      <c r="A90" s="14" t="s">
        <v>84</v>
      </c>
      <c r="B90" s="2">
        <v>832194.19734978618</v>
      </c>
      <c r="C90" s="2">
        <v>-8527.4492058239412</v>
      </c>
      <c r="D90" s="2">
        <v>10664</v>
      </c>
      <c r="E90" s="2">
        <v>6483</v>
      </c>
      <c r="F90" s="2">
        <v>4181</v>
      </c>
      <c r="G90" s="2">
        <v>-12708.449205823941</v>
      </c>
      <c r="H90" s="10">
        <f>B90/$B$10</f>
        <v>0.53554231428340704</v>
      </c>
    </row>
    <row r="91" spans="1:11" x14ac:dyDescent="0.2">
      <c r="A91" s="14" t="s">
        <v>75</v>
      </c>
      <c r="B91" s="2">
        <v>815874.27331871353</v>
      </c>
      <c r="C91" s="2">
        <v>-16292.400833968306</v>
      </c>
      <c r="D91" s="2">
        <v>10452</v>
      </c>
      <c r="E91" s="2">
        <v>6580</v>
      </c>
      <c r="F91" s="2">
        <v>3872</v>
      </c>
      <c r="G91" s="2">
        <v>-20164.400833968306</v>
      </c>
      <c r="H91" s="10">
        <f>B91/$B$11</f>
        <v>0.52200051268779157</v>
      </c>
    </row>
    <row r="92" spans="1:11" x14ac:dyDescent="0.2">
      <c r="A92" s="14" t="s">
        <v>76</v>
      </c>
      <c r="B92" s="2">
        <v>800542.48530953703</v>
      </c>
      <c r="C92" s="2">
        <v>-15332.614244358032</v>
      </c>
      <c r="D92" s="2">
        <v>9752</v>
      </c>
      <c r="E92" s="2">
        <v>6412</v>
      </c>
      <c r="F92" s="2">
        <v>3340</v>
      </c>
      <c r="G92" s="2">
        <v>-18672.614244358032</v>
      </c>
      <c r="H92" s="10">
        <f>B92/$B$12</f>
        <v>0.50877291838999683</v>
      </c>
    </row>
    <row r="93" spans="1:11" x14ac:dyDescent="0.2">
      <c r="A93" s="14" t="s">
        <v>77</v>
      </c>
      <c r="B93" s="2">
        <v>793026.72679091897</v>
      </c>
      <c r="C93" s="2">
        <v>-7543.3274548157351</v>
      </c>
      <c r="D93" s="2">
        <v>9860</v>
      </c>
      <c r="E93" s="2">
        <v>6543</v>
      </c>
      <c r="F93" s="2">
        <v>3317</v>
      </c>
      <c r="G93" s="2">
        <v>-10860.327454815735</v>
      </c>
      <c r="H93" s="10">
        <f>B93/$B$13</f>
        <v>0.49584872108537742</v>
      </c>
    </row>
    <row r="94" spans="1:11" x14ac:dyDescent="0.2">
      <c r="A94" s="14" t="s">
        <v>78</v>
      </c>
      <c r="B94" s="2">
        <v>785790.58329068893</v>
      </c>
      <c r="C94" s="2">
        <v>-7202.3972899275832</v>
      </c>
      <c r="D94" s="2">
        <v>9193</v>
      </c>
      <c r="E94" s="2">
        <v>6635</v>
      </c>
      <c r="F94" s="2">
        <v>2558</v>
      </c>
      <c r="G94" s="2">
        <v>-9760.3972899275832</v>
      </c>
      <c r="H94" s="10">
        <f>B94/$B$14</f>
        <v>0.48321760075139381</v>
      </c>
    </row>
    <row r="95" spans="1:11" x14ac:dyDescent="0.2">
      <c r="A95" s="14" t="s">
        <v>79</v>
      </c>
      <c r="B95" s="2">
        <v>777129.94532710547</v>
      </c>
      <c r="C95" s="2">
        <v>-8685.1091906136135</v>
      </c>
      <c r="D95" s="2">
        <v>9191</v>
      </c>
      <c r="E95" s="2">
        <v>6502</v>
      </c>
      <c r="F95" s="2">
        <v>2689</v>
      </c>
      <c r="G95" s="2">
        <v>-11374.109190613613</v>
      </c>
      <c r="H95" s="10">
        <f>B95/$B$15</f>
        <v>0.47086970016438628</v>
      </c>
    </row>
    <row r="96" spans="1:11" x14ac:dyDescent="0.2">
      <c r="A96" s="14" t="s">
        <v>80</v>
      </c>
      <c r="B96" s="2">
        <v>764165.36214576452</v>
      </c>
      <c r="C96" s="2">
        <v>-12953.403049545945</v>
      </c>
      <c r="D96" s="2">
        <v>8827</v>
      </c>
      <c r="E96" s="2">
        <v>6577</v>
      </c>
      <c r="F96" s="2">
        <v>2250</v>
      </c>
      <c r="G96" s="2">
        <v>-15203.403049545945</v>
      </c>
      <c r="H96" s="10">
        <f>B96/$B$16</f>
        <v>0.45879559924457075</v>
      </c>
    </row>
    <row r="97" spans="1:11" x14ac:dyDescent="0.2">
      <c r="A97" s="15" t="s">
        <v>74</v>
      </c>
      <c r="B97" s="7">
        <v>757022</v>
      </c>
      <c r="C97" s="7">
        <f>B97-B96</f>
        <v>-7143.3621457645204</v>
      </c>
      <c r="D97" s="7">
        <v>6431</v>
      </c>
      <c r="E97" s="7">
        <v>4840</v>
      </c>
      <c r="F97" s="7">
        <f>D97-E97</f>
        <v>1591</v>
      </c>
      <c r="G97" s="7">
        <f>C97-F97</f>
        <v>-8734.3621457645204</v>
      </c>
      <c r="H97" s="16">
        <f>B97/$B$17</f>
        <v>0.44991605178935984</v>
      </c>
      <c r="J97" s="38"/>
      <c r="K97" s="38"/>
    </row>
    <row r="98" spans="1:11" x14ac:dyDescent="0.2">
      <c r="A98" s="12" t="s">
        <v>95</v>
      </c>
      <c r="H98" s="10"/>
      <c r="J98" s="38"/>
    </row>
    <row r="99" spans="1:11" x14ac:dyDescent="0.2">
      <c r="A99" s="17" t="s">
        <v>96</v>
      </c>
      <c r="B99" s="2">
        <v>52763</v>
      </c>
      <c r="H99" s="10">
        <f>B99/$B$6</f>
        <v>3.5232245153337692E-2</v>
      </c>
    </row>
    <row r="100" spans="1:11" x14ac:dyDescent="0.2">
      <c r="A100" s="14" t="s">
        <v>81</v>
      </c>
      <c r="B100" s="2">
        <v>52459.418136351931</v>
      </c>
      <c r="C100" s="2">
        <f>B100-B99</f>
        <v>-303.58186364806897</v>
      </c>
      <c r="D100" s="2">
        <v>232</v>
      </c>
      <c r="E100" s="2">
        <v>66</v>
      </c>
      <c r="F100" s="2">
        <f>D100-E100</f>
        <v>166</v>
      </c>
      <c r="G100" s="2">
        <f>C100-F100</f>
        <v>-469.58186364806897</v>
      </c>
      <c r="H100" s="10">
        <f>B100/$B$7</f>
        <v>3.508296560436993E-2</v>
      </c>
    </row>
    <row r="101" spans="1:11" x14ac:dyDescent="0.2">
      <c r="A101" s="14" t="s">
        <v>82</v>
      </c>
      <c r="B101" s="2">
        <v>52020.076242455609</v>
      </c>
      <c r="C101" s="2">
        <v>-441.20697216112603</v>
      </c>
      <c r="D101" s="2">
        <v>1069</v>
      </c>
      <c r="E101" s="2">
        <v>224</v>
      </c>
      <c r="F101" s="2">
        <v>845</v>
      </c>
      <c r="G101" s="2">
        <v>-1286.206972161126</v>
      </c>
      <c r="H101" s="10">
        <f>B101/$B$8</f>
        <v>3.4494928047780656E-2</v>
      </c>
    </row>
    <row r="102" spans="1:11" x14ac:dyDescent="0.2">
      <c r="A102" s="14" t="s">
        <v>83</v>
      </c>
      <c r="B102" s="2">
        <v>51906.667223065095</v>
      </c>
      <c r="C102" s="2">
        <v>-112.39661454642192</v>
      </c>
      <c r="D102" s="2">
        <v>1004</v>
      </c>
      <c r="E102" s="2">
        <v>210</v>
      </c>
      <c r="F102" s="2">
        <v>794</v>
      </c>
      <c r="G102" s="2">
        <v>-906.39661454642192</v>
      </c>
      <c r="H102" s="10">
        <f>B102/$B$9</f>
        <v>3.3921026585744869E-2</v>
      </c>
    </row>
    <row r="103" spans="1:11" x14ac:dyDescent="0.2">
      <c r="A103" s="14" t="s">
        <v>84</v>
      </c>
      <c r="B103" s="2">
        <v>51840.215237401979</v>
      </c>
      <c r="C103" s="2">
        <v>-66.673745315842098</v>
      </c>
      <c r="D103" s="2">
        <v>1034</v>
      </c>
      <c r="E103" s="2">
        <v>207</v>
      </c>
      <c r="F103" s="2">
        <v>827</v>
      </c>
      <c r="G103" s="2">
        <v>-893.6737453158421</v>
      </c>
      <c r="H103" s="10">
        <f>B103/$B$10</f>
        <v>3.3360757536643901E-2</v>
      </c>
    </row>
    <row r="104" spans="1:11" x14ac:dyDescent="0.2">
      <c r="A104" s="14" t="s">
        <v>75</v>
      </c>
      <c r="B104" s="2">
        <v>51286.933147466625</v>
      </c>
      <c r="C104" s="2">
        <v>-551.560461343528</v>
      </c>
      <c r="D104" s="2">
        <v>922</v>
      </c>
      <c r="E104" s="2">
        <v>238</v>
      </c>
      <c r="F104" s="2">
        <v>684</v>
      </c>
      <c r="G104" s="2">
        <v>-1235.560461343528</v>
      </c>
      <c r="H104" s="10">
        <f>B104/$B$11</f>
        <v>3.2813640866824978E-2</v>
      </c>
    </row>
    <row r="105" spans="1:11" x14ac:dyDescent="0.2">
      <c r="A105" s="14" t="s">
        <v>76</v>
      </c>
      <c r="B105" s="2">
        <v>50790.608389436296</v>
      </c>
      <c r="C105" s="2">
        <v>-496.36986337829876</v>
      </c>
      <c r="D105" s="2">
        <v>856</v>
      </c>
      <c r="E105" s="2">
        <v>203</v>
      </c>
      <c r="F105" s="2">
        <v>653</v>
      </c>
      <c r="G105" s="2">
        <v>-1149.3698633782988</v>
      </c>
      <c r="H105" s="10">
        <f>B105/$B$12</f>
        <v>3.2279218818855503E-2</v>
      </c>
    </row>
    <row r="106" spans="1:11" x14ac:dyDescent="0.2">
      <c r="A106" s="14" t="s">
        <v>77</v>
      </c>
      <c r="B106" s="2">
        <v>50790.073702171816</v>
      </c>
      <c r="C106" s="2">
        <v>-2.2933350456005428</v>
      </c>
      <c r="D106" s="2">
        <v>833</v>
      </c>
      <c r="E106" s="2">
        <v>248</v>
      </c>
      <c r="F106" s="2">
        <v>585</v>
      </c>
      <c r="G106" s="2">
        <v>-587.29333504560054</v>
      </c>
      <c r="H106" s="10">
        <f>B106/$B$13</f>
        <v>3.1757054634167142E-2</v>
      </c>
    </row>
    <row r="107" spans="1:11" x14ac:dyDescent="0.2">
      <c r="A107" s="14" t="s">
        <v>78</v>
      </c>
      <c r="B107" s="2">
        <v>50812.278412796899</v>
      </c>
      <c r="C107" s="2">
        <v>24.377065433785901</v>
      </c>
      <c r="D107" s="2">
        <v>828</v>
      </c>
      <c r="E107" s="2">
        <v>233</v>
      </c>
      <c r="F107" s="2">
        <v>595</v>
      </c>
      <c r="G107" s="2">
        <v>-570.6229345662141</v>
      </c>
      <c r="H107" s="10">
        <f>B107/$B$14</f>
        <v>3.1246731362598271E-2</v>
      </c>
    </row>
    <row r="108" spans="1:11" x14ac:dyDescent="0.2">
      <c r="A108" s="14" t="s">
        <v>79</v>
      </c>
      <c r="B108" s="2">
        <v>50746.68335103603</v>
      </c>
      <c r="C108" s="2">
        <v>-67.181660731817828</v>
      </c>
      <c r="D108" s="2">
        <v>695</v>
      </c>
      <c r="E108" s="2">
        <v>222</v>
      </c>
      <c r="F108" s="2">
        <v>473</v>
      </c>
      <c r="G108" s="2">
        <v>-540.18166073181783</v>
      </c>
      <c r="H108" s="10">
        <f>B108/$B$15</f>
        <v>3.0747850752014968E-2</v>
      </c>
    </row>
    <row r="109" spans="1:11" x14ac:dyDescent="0.2">
      <c r="A109" s="14" t="s">
        <v>80</v>
      </c>
      <c r="B109" s="2">
        <v>50400.807051645425</v>
      </c>
      <c r="C109" s="2">
        <v>-345.14322915795492</v>
      </c>
      <c r="D109" s="2">
        <v>641</v>
      </c>
      <c r="E109" s="2">
        <v>216</v>
      </c>
      <c r="F109" s="2">
        <v>425</v>
      </c>
      <c r="G109" s="2">
        <v>-770.14322915795492</v>
      </c>
      <c r="H109" s="10">
        <f>B109/$B$16</f>
        <v>3.026003221179608E-2</v>
      </c>
    </row>
    <row r="110" spans="1:11" x14ac:dyDescent="0.2">
      <c r="A110" s="15" t="s">
        <v>74</v>
      </c>
      <c r="B110" s="7">
        <v>50305</v>
      </c>
      <c r="C110" s="7">
        <f>B110-B109</f>
        <v>-95.807051645424508</v>
      </c>
      <c r="D110" s="7">
        <v>456</v>
      </c>
      <c r="E110" s="7">
        <v>175</v>
      </c>
      <c r="F110" s="7">
        <f>D110-E110</f>
        <v>281</v>
      </c>
      <c r="G110" s="7">
        <f>C110-F110</f>
        <v>-376.80705164542451</v>
      </c>
      <c r="H110" s="16">
        <f>B110/$B$17</f>
        <v>2.9897449460205578E-2</v>
      </c>
      <c r="I110" s="38"/>
      <c r="K110" s="38"/>
    </row>
    <row r="111" spans="1:11" x14ac:dyDescent="0.2">
      <c r="A111" s="23"/>
      <c r="B111" s="24"/>
      <c r="C111" s="24"/>
      <c r="D111" s="24"/>
      <c r="E111" s="24"/>
      <c r="F111" s="24"/>
      <c r="G111" s="24"/>
      <c r="H111" s="22"/>
    </row>
    <row r="112" spans="1:11" x14ac:dyDescent="0.2">
      <c r="A112" s="1"/>
    </row>
    <row r="113" spans="1:11" ht="10.5" customHeight="1" x14ac:dyDescent="0.2">
      <c r="A113" s="12" t="s">
        <v>98</v>
      </c>
      <c r="H113" s="10"/>
    </row>
    <row r="114" spans="1:11" x14ac:dyDescent="0.2">
      <c r="A114" s="9" t="s">
        <v>97</v>
      </c>
      <c r="B114" s="2">
        <v>6715</v>
      </c>
      <c r="H114" s="10">
        <f>B114/$B$6</f>
        <v>4.4839096754290429E-3</v>
      </c>
    </row>
    <row r="115" spans="1:11" x14ac:dyDescent="0.2">
      <c r="A115" s="14" t="s">
        <v>81</v>
      </c>
      <c r="B115" s="2">
        <v>6840.115698186537</v>
      </c>
      <c r="C115" s="2">
        <f>B115-B114</f>
        <v>125.11569818653697</v>
      </c>
      <c r="D115" s="2">
        <v>20</v>
      </c>
      <c r="E115" s="2">
        <v>1</v>
      </c>
      <c r="F115" s="2">
        <f>D115-E115</f>
        <v>19</v>
      </c>
      <c r="G115" s="2">
        <f>C115-F115</f>
        <v>106.11569818653697</v>
      </c>
      <c r="H115" s="10">
        <f>B115/$B$7</f>
        <v>4.5744225211506876E-3</v>
      </c>
    </row>
    <row r="116" spans="1:11" x14ac:dyDescent="0.2">
      <c r="A116" s="14" t="s">
        <v>82</v>
      </c>
      <c r="B116" s="2">
        <v>7436.146336536226</v>
      </c>
      <c r="C116" s="2">
        <v>595.76579225814112</v>
      </c>
      <c r="D116" s="2">
        <v>85</v>
      </c>
      <c r="E116" s="2">
        <v>15</v>
      </c>
      <c r="F116" s="2">
        <v>70</v>
      </c>
      <c r="G116" s="2">
        <v>525.76579225814112</v>
      </c>
      <c r="H116" s="10">
        <f>B116/$B$8</f>
        <v>4.9309680292670844E-3</v>
      </c>
    </row>
    <row r="117" spans="1:11" x14ac:dyDescent="0.2">
      <c r="A117" s="14" t="s">
        <v>83</v>
      </c>
      <c r="B117" s="2">
        <v>8077.9484913860742</v>
      </c>
      <c r="C117" s="2">
        <v>641.93784546128154</v>
      </c>
      <c r="D117" s="2">
        <v>69</v>
      </c>
      <c r="E117" s="2">
        <v>19</v>
      </c>
      <c r="F117" s="2">
        <v>50</v>
      </c>
      <c r="G117" s="2">
        <v>591.93784546128154</v>
      </c>
      <c r="H117" s="10">
        <f>B117/$B$9</f>
        <v>5.2789423824310833E-3</v>
      </c>
    </row>
    <row r="118" spans="1:11" x14ac:dyDescent="0.2">
      <c r="A118" s="14" t="s">
        <v>84</v>
      </c>
      <c r="B118" s="2">
        <v>8730.9790777419512</v>
      </c>
      <c r="C118" s="2">
        <v>652.98412191850912</v>
      </c>
      <c r="D118" s="2">
        <v>75</v>
      </c>
      <c r="E118" s="2">
        <v>15</v>
      </c>
      <c r="F118" s="2">
        <v>60</v>
      </c>
      <c r="G118" s="2">
        <v>592.98412191850912</v>
      </c>
      <c r="H118" s="10">
        <f>B118/$B$10</f>
        <v>5.6186509785150609E-3</v>
      </c>
    </row>
    <row r="119" spans="1:11" x14ac:dyDescent="0.2">
      <c r="A119" s="14" t="s">
        <v>75</v>
      </c>
      <c r="B119" s="2">
        <v>9300.3087533454873</v>
      </c>
      <c r="C119" s="2">
        <v>569.62980706797862</v>
      </c>
      <c r="D119" s="2">
        <v>91</v>
      </c>
      <c r="E119" s="2">
        <v>17</v>
      </c>
      <c r="F119" s="2">
        <v>74</v>
      </c>
      <c r="G119" s="2">
        <v>495.62980706797862</v>
      </c>
      <c r="H119" s="10">
        <f>B119/$B$11</f>
        <v>5.9503848768922164E-3</v>
      </c>
    </row>
    <row r="120" spans="1:11" x14ac:dyDescent="0.2">
      <c r="A120" s="14" t="s">
        <v>76</v>
      </c>
      <c r="B120" s="2">
        <v>9872.6581233730994</v>
      </c>
      <c r="C120" s="2">
        <v>572.35087248806303</v>
      </c>
      <c r="D120" s="2">
        <v>95</v>
      </c>
      <c r="E120" s="2">
        <v>24</v>
      </c>
      <c r="F120" s="2">
        <v>71</v>
      </c>
      <c r="G120" s="2">
        <v>501.35087248806303</v>
      </c>
      <c r="H120" s="10">
        <f>B120/$B$12</f>
        <v>6.2744216301687918E-3</v>
      </c>
    </row>
    <row r="121" spans="1:11" x14ac:dyDescent="0.2">
      <c r="A121" s="14" t="s">
        <v>77</v>
      </c>
      <c r="B121" s="2">
        <v>10541.238888488464</v>
      </c>
      <c r="C121" s="2">
        <v>668.22554058399146</v>
      </c>
      <c r="D121" s="2">
        <v>80</v>
      </c>
      <c r="E121" s="2">
        <v>14</v>
      </c>
      <c r="F121" s="2">
        <v>66</v>
      </c>
      <c r="G121" s="2">
        <v>602.22554058399146</v>
      </c>
      <c r="H121" s="10">
        <f>B121/$B$13</f>
        <v>6.5910260586847904E-3</v>
      </c>
    </row>
    <row r="122" spans="1:11" x14ac:dyDescent="0.2">
      <c r="A122" s="14" t="s">
        <v>78</v>
      </c>
      <c r="B122" s="2">
        <v>11221.258054509801</v>
      </c>
      <c r="C122" s="2">
        <v>680.48539554119088</v>
      </c>
      <c r="D122" s="2">
        <v>67</v>
      </c>
      <c r="E122" s="2">
        <v>16</v>
      </c>
      <c r="F122" s="2">
        <v>51</v>
      </c>
      <c r="G122" s="2">
        <v>629.48539554119088</v>
      </c>
      <c r="H122" s="10">
        <f>B122/$B$14</f>
        <v>6.9004509723255289E-3</v>
      </c>
    </row>
    <row r="123" spans="1:11" x14ac:dyDescent="0.2">
      <c r="A123" s="14" t="s">
        <v>79</v>
      </c>
      <c r="B123" s="2">
        <v>11887.829458502698</v>
      </c>
      <c r="C123" s="2">
        <v>666.21524617710566</v>
      </c>
      <c r="D123" s="2">
        <v>96</v>
      </c>
      <c r="E123" s="2">
        <v>20</v>
      </c>
      <c r="F123" s="2">
        <v>76</v>
      </c>
      <c r="G123" s="2">
        <v>590.21524617710566</v>
      </c>
      <c r="H123" s="10">
        <f>B123/$B$15</f>
        <v>7.2029378437790141E-3</v>
      </c>
    </row>
    <row r="124" spans="1:11" x14ac:dyDescent="0.2">
      <c r="A124" s="14" t="s">
        <v>80</v>
      </c>
      <c r="B124" s="2">
        <v>12489.788775905017</v>
      </c>
      <c r="C124" s="2">
        <v>602.13514570650477</v>
      </c>
      <c r="D124" s="2">
        <v>81</v>
      </c>
      <c r="E124" s="2">
        <v>22</v>
      </c>
      <c r="F124" s="2">
        <v>59</v>
      </c>
      <c r="G124" s="2">
        <v>543.13514570650477</v>
      </c>
      <c r="H124" s="10">
        <f>B124/$B$16</f>
        <v>7.4987174370073177E-3</v>
      </c>
    </row>
    <row r="125" spans="1:11" x14ac:dyDescent="0.2">
      <c r="A125" s="15" t="s">
        <v>74</v>
      </c>
      <c r="B125" s="7">
        <v>12980</v>
      </c>
      <c r="C125" s="7">
        <f>B125-B124</f>
        <v>490.21122409498275</v>
      </c>
      <c r="D125" s="7">
        <v>41</v>
      </c>
      <c r="E125" s="7">
        <v>10</v>
      </c>
      <c r="F125" s="7">
        <f>D125-E125</f>
        <v>31</v>
      </c>
      <c r="G125" s="7">
        <f>C125-F125</f>
        <v>459.21122409498275</v>
      </c>
      <c r="H125" s="16">
        <f>B125/$B$17</f>
        <v>7.7143205246688875E-3</v>
      </c>
      <c r="J125" s="38"/>
      <c r="K125" s="38"/>
    </row>
    <row r="126" spans="1:11" x14ac:dyDescent="0.2">
      <c r="A126" s="12" t="s">
        <v>99</v>
      </c>
      <c r="H126" s="10"/>
    </row>
    <row r="127" spans="1:11" x14ac:dyDescent="0.2">
      <c r="A127" s="9" t="s">
        <v>100</v>
      </c>
      <c r="B127" s="2">
        <v>252148</v>
      </c>
      <c r="H127" s="10">
        <f>B127/$B$6</f>
        <v>0.16837064137603608</v>
      </c>
      <c r="I127" s="38"/>
    </row>
    <row r="128" spans="1:11" x14ac:dyDescent="0.2">
      <c r="A128" s="14" t="s">
        <v>81</v>
      </c>
      <c r="B128" s="2">
        <v>256137.92916230895</v>
      </c>
      <c r="C128" s="2">
        <f>B128-B127</f>
        <v>3989.9291623089521</v>
      </c>
      <c r="D128" s="2">
        <f>1327+42</f>
        <v>1369</v>
      </c>
      <c r="E128" s="2">
        <v>154</v>
      </c>
      <c r="F128" s="2">
        <f>D128-E128</f>
        <v>1215</v>
      </c>
      <c r="G128" s="2">
        <f>C128-F128</f>
        <v>2774.9291623089521</v>
      </c>
      <c r="H128" s="10">
        <f>B128/$B$7</f>
        <v>0.1712958030799982</v>
      </c>
    </row>
    <row r="129" spans="1:12" x14ac:dyDescent="0.2">
      <c r="A129" s="14" t="s">
        <v>82</v>
      </c>
      <c r="B129" s="2">
        <v>275699.45854260278</v>
      </c>
      <c r="C129" s="2">
        <v>19551.703271431063</v>
      </c>
      <c r="D129" s="2">
        <v>5589</v>
      </c>
      <c r="E129" s="2">
        <v>652</v>
      </c>
      <c r="F129" s="2">
        <v>4937</v>
      </c>
      <c r="G129" s="2">
        <v>14614.703271431063</v>
      </c>
      <c r="H129" s="10">
        <f>B129/$B$8</f>
        <v>0.18281851300858912</v>
      </c>
    </row>
    <row r="130" spans="1:12" x14ac:dyDescent="0.2">
      <c r="A130" s="14" t="s">
        <v>83</v>
      </c>
      <c r="B130" s="2">
        <v>296961.15003169014</v>
      </c>
      <c r="C130" s="2">
        <v>21266.757066045946</v>
      </c>
      <c r="D130" s="2">
        <v>6074</v>
      </c>
      <c r="E130" s="2">
        <v>714</v>
      </c>
      <c r="F130" s="2">
        <v>5360</v>
      </c>
      <c r="G130" s="2">
        <v>15906.757066045946</v>
      </c>
      <c r="H130" s="10">
        <f>B130/$B$9</f>
        <v>0.19406422342373431</v>
      </c>
    </row>
    <row r="131" spans="1:12" x14ac:dyDescent="0.2">
      <c r="A131" s="14" t="s">
        <v>84</v>
      </c>
      <c r="B131" s="2">
        <v>318621.75443419168</v>
      </c>
      <c r="C131" s="2">
        <v>21658.938552679552</v>
      </c>
      <c r="D131" s="2">
        <v>5978</v>
      </c>
      <c r="E131" s="2">
        <v>732</v>
      </c>
      <c r="F131" s="2">
        <v>5246</v>
      </c>
      <c r="G131" s="2">
        <v>16412.938552679552</v>
      </c>
      <c r="H131" s="10">
        <f>B131/$B$10</f>
        <v>0.20504280406440431</v>
      </c>
    </row>
    <row r="132" spans="1:12" x14ac:dyDescent="0.2">
      <c r="A132" s="14" t="s">
        <v>75</v>
      </c>
      <c r="B132" s="2">
        <v>337233.42425760307</v>
      </c>
      <c r="C132" s="2">
        <v>18622.589349796064</v>
      </c>
      <c r="D132" s="2">
        <v>6080</v>
      </c>
      <c r="E132" s="2">
        <v>875</v>
      </c>
      <c r="F132" s="2">
        <v>5205</v>
      </c>
      <c r="G132" s="2">
        <v>13417.589349796064</v>
      </c>
      <c r="H132" s="10">
        <f>B132/$B$11</f>
        <v>0.21576366128309271</v>
      </c>
    </row>
    <row r="133" spans="1:12" x14ac:dyDescent="0.2">
      <c r="A133" s="14" t="s">
        <v>76</v>
      </c>
      <c r="B133" s="2">
        <v>355976.7726875869</v>
      </c>
      <c r="C133" s="2">
        <v>18743.373524706287</v>
      </c>
      <c r="D133" s="2">
        <v>6240</v>
      </c>
      <c r="E133" s="2">
        <v>887</v>
      </c>
      <c r="F133" s="2">
        <v>5353</v>
      </c>
      <c r="G133" s="2">
        <v>13390.373524706287</v>
      </c>
      <c r="H133" s="10">
        <f>B133/$B$12</f>
        <v>0.22623576492544023</v>
      </c>
    </row>
    <row r="134" spans="1:12" x14ac:dyDescent="0.2">
      <c r="A134" s="14" t="s">
        <v>77</v>
      </c>
      <c r="B134" s="2">
        <v>378190.31697062874</v>
      </c>
      <c r="C134" s="2">
        <v>22200.77389490098</v>
      </c>
      <c r="D134" s="2">
        <v>6553</v>
      </c>
      <c r="E134" s="2">
        <v>930</v>
      </c>
      <c r="F134" s="2">
        <v>5623</v>
      </c>
      <c r="G134" s="2">
        <v>16577.77389490098</v>
      </c>
      <c r="H134" s="10">
        <f>B134/$B$13</f>
        <v>0.23646767336027083</v>
      </c>
      <c r="I134" s="38"/>
    </row>
    <row r="135" spans="1:12" x14ac:dyDescent="0.2">
      <c r="A135" s="14" t="s">
        <v>78</v>
      </c>
      <c r="B135" s="2">
        <v>400796.42157968035</v>
      </c>
      <c r="C135" s="2">
        <v>22622.790874200989</v>
      </c>
      <c r="D135" s="2">
        <v>7047</v>
      </c>
      <c r="E135" s="2">
        <v>991</v>
      </c>
      <c r="F135" s="2">
        <v>6056</v>
      </c>
      <c r="G135" s="2">
        <v>16566.790874200989</v>
      </c>
      <c r="H135" s="10">
        <f>B135/$B$14</f>
        <v>0.24646755680683935</v>
      </c>
    </row>
    <row r="136" spans="1:12" x14ac:dyDescent="0.2">
      <c r="A136" s="14" t="s">
        <v>79</v>
      </c>
      <c r="B136" s="2">
        <v>422907.39619602496</v>
      </c>
      <c r="C136" s="2">
        <v>22098.267911675444</v>
      </c>
      <c r="D136" s="2">
        <v>7269</v>
      </c>
      <c r="E136" s="2">
        <v>1003</v>
      </c>
      <c r="F136" s="2">
        <v>6266</v>
      </c>
      <c r="G136" s="2">
        <v>15832.267911675444</v>
      </c>
      <c r="H136" s="10">
        <f>B136/$B$15</f>
        <v>0.25624321909292153</v>
      </c>
    </row>
    <row r="137" spans="1:12" x14ac:dyDescent="0.2">
      <c r="A137" s="14" t="s">
        <v>80</v>
      </c>
      <c r="B137" s="2">
        <v>442717.34966220189</v>
      </c>
      <c r="C137" s="2">
        <v>19816.198892423999</v>
      </c>
      <c r="D137" s="2">
        <v>7577</v>
      </c>
      <c r="E137" s="2">
        <v>1164</v>
      </c>
      <c r="F137" s="2">
        <v>6413</v>
      </c>
      <c r="G137" s="2">
        <v>13403.198892423999</v>
      </c>
      <c r="H137" s="10">
        <f>B137/$B$16</f>
        <v>0.26580211796552689</v>
      </c>
    </row>
    <row r="138" spans="1:12" ht="12" thickBot="1" x14ac:dyDescent="0.25">
      <c r="A138" s="11" t="s">
        <v>74</v>
      </c>
      <c r="B138" s="5">
        <v>459065</v>
      </c>
      <c r="C138" s="5">
        <f>B138-B137</f>
        <v>16347.650337798113</v>
      </c>
      <c r="D138" s="5">
        <v>6049</v>
      </c>
      <c r="E138" s="5">
        <v>900</v>
      </c>
      <c r="F138" s="5">
        <f>D138-E138</f>
        <v>5149</v>
      </c>
      <c r="G138" s="5">
        <f>C138-F138</f>
        <v>11198.650337798113</v>
      </c>
      <c r="H138" s="8">
        <f>B138/$B$17</f>
        <v>0.27283317038960886</v>
      </c>
      <c r="I138" s="39"/>
      <c r="J138" s="38"/>
      <c r="L138" s="38"/>
    </row>
  </sheetData>
  <mergeCells count="1">
    <mergeCell ref="A1:H2"/>
  </mergeCells>
  <phoneticPr fontId="0" type="noConversion"/>
  <pageMargins left="0.75" right="0.75" top="1" bottom="1" header="0.5" footer="0.5"/>
  <pageSetup orientation="portrait"/>
  <headerFooter alignWithMargins="0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8"/>
  <sheetViews>
    <sheetView workbookViewId="0">
      <selection activeCell="L1" sqref="L1:L65536"/>
    </sheetView>
  </sheetViews>
  <sheetFormatPr defaultRowHeight="11.25" x14ac:dyDescent="0.2"/>
  <cols>
    <col min="1" max="1" width="25.7109375" style="2" customWidth="1"/>
    <col min="2" max="3" width="9.7109375" style="2" customWidth="1"/>
    <col min="4" max="7" width="8.42578125" style="2" customWidth="1"/>
    <col min="8" max="8" width="7.7109375" style="6" customWidth="1"/>
    <col min="9" max="16384" width="9.140625" style="2"/>
  </cols>
  <sheetData>
    <row r="1" spans="1:8" ht="12.75" customHeight="1" x14ac:dyDescent="0.2">
      <c r="A1" s="40" t="s">
        <v>87</v>
      </c>
      <c r="B1" s="41"/>
      <c r="C1" s="41"/>
      <c r="D1" s="41"/>
      <c r="E1" s="41"/>
      <c r="F1" s="41"/>
      <c r="G1" s="41"/>
      <c r="H1" s="42"/>
    </row>
    <row r="2" spans="1:8" ht="12.75" customHeight="1" thickBot="1" x14ac:dyDescent="0.25">
      <c r="A2" s="43"/>
      <c r="B2" s="44"/>
      <c r="C2" s="44"/>
      <c r="D2" s="44"/>
      <c r="E2" s="44"/>
      <c r="F2" s="44"/>
      <c r="G2" s="44"/>
      <c r="H2" s="45"/>
    </row>
    <row r="3" spans="1:8" x14ac:dyDescent="0.2">
      <c r="A3" s="9" t="s">
        <v>47</v>
      </c>
      <c r="C3" s="1" t="s">
        <v>62</v>
      </c>
      <c r="D3" s="3"/>
      <c r="E3" s="3"/>
      <c r="F3" s="1" t="s">
        <v>66</v>
      </c>
      <c r="G3" s="3" t="s">
        <v>68</v>
      </c>
      <c r="H3" s="19" t="s">
        <v>71</v>
      </c>
    </row>
    <row r="4" spans="1:8" ht="12" thickBot="1" x14ac:dyDescent="0.25">
      <c r="A4" s="18" t="s">
        <v>88</v>
      </c>
      <c r="B4" s="5" t="s">
        <v>64</v>
      </c>
      <c r="C4" s="4" t="s">
        <v>63</v>
      </c>
      <c r="D4" s="4" t="s">
        <v>65</v>
      </c>
      <c r="E4" s="4" t="s">
        <v>70</v>
      </c>
      <c r="F4" s="4" t="s">
        <v>67</v>
      </c>
      <c r="G4" s="5" t="s">
        <v>69</v>
      </c>
      <c r="H4" s="20" t="s">
        <v>72</v>
      </c>
    </row>
    <row r="5" spans="1:8" x14ac:dyDescent="0.2">
      <c r="A5" s="12" t="s">
        <v>2</v>
      </c>
      <c r="H5" s="10"/>
    </row>
    <row r="6" spans="1:8" x14ac:dyDescent="0.2">
      <c r="A6" s="13" t="s">
        <v>73</v>
      </c>
      <c r="B6" s="2">
        <f t="shared" ref="B6:B17" si="0">B32+B45+B60+B73+B86+B99+B114+B127</f>
        <v>229734</v>
      </c>
      <c r="H6" s="10"/>
    </row>
    <row r="7" spans="1:8" x14ac:dyDescent="0.2">
      <c r="A7" s="14" t="s">
        <v>81</v>
      </c>
      <c r="B7" s="2">
        <f t="shared" si="0"/>
        <v>229328.99999999997</v>
      </c>
      <c r="C7" s="2">
        <f t="shared" ref="C7:G17" si="1">C33+C46+C61+C74+C87+C100+C115+C128</f>
        <v>-405.00000000001091</v>
      </c>
      <c r="D7" s="2">
        <f t="shared" si="1"/>
        <v>1091</v>
      </c>
      <c r="E7" s="2">
        <f t="shared" si="1"/>
        <v>410</v>
      </c>
      <c r="F7" s="2">
        <f t="shared" si="1"/>
        <v>681</v>
      </c>
      <c r="G7" s="2">
        <f t="shared" si="1"/>
        <v>-1086.0000000000109</v>
      </c>
      <c r="H7" s="10"/>
    </row>
    <row r="8" spans="1:8" x14ac:dyDescent="0.2">
      <c r="A8" s="14" t="s">
        <v>82</v>
      </c>
      <c r="B8" s="2">
        <f t="shared" si="0"/>
        <v>231258</v>
      </c>
      <c r="C8" s="2">
        <f t="shared" si="1"/>
        <v>1999.9999999999927</v>
      </c>
      <c r="D8" s="2">
        <f t="shared" si="1"/>
        <v>4247</v>
      </c>
      <c r="E8" s="2">
        <f t="shared" si="1"/>
        <v>1662</v>
      </c>
      <c r="F8" s="2">
        <f t="shared" si="1"/>
        <v>2585</v>
      </c>
      <c r="G8" s="2">
        <f t="shared" si="1"/>
        <v>-585.00000000000728</v>
      </c>
      <c r="H8" s="10"/>
    </row>
    <row r="9" spans="1:8" x14ac:dyDescent="0.2">
      <c r="A9" s="14" t="s">
        <v>83</v>
      </c>
      <c r="B9" s="2">
        <f t="shared" si="0"/>
        <v>233912</v>
      </c>
      <c r="C9" s="2">
        <f t="shared" si="1"/>
        <v>2600.0000000000005</v>
      </c>
      <c r="D9" s="2">
        <f t="shared" si="1"/>
        <v>4179</v>
      </c>
      <c r="E9" s="2">
        <f t="shared" si="1"/>
        <v>1630</v>
      </c>
      <c r="F9" s="2">
        <f t="shared" si="1"/>
        <v>2549</v>
      </c>
      <c r="G9" s="2">
        <f t="shared" si="1"/>
        <v>51.000000000000909</v>
      </c>
      <c r="H9" s="10"/>
    </row>
    <row r="10" spans="1:8" x14ac:dyDescent="0.2">
      <c r="A10" s="14" t="s">
        <v>84</v>
      </c>
      <c r="B10" s="2">
        <f t="shared" si="0"/>
        <v>236240.00000000006</v>
      </c>
      <c r="C10" s="2">
        <f t="shared" si="1"/>
        <v>2299.9999999999982</v>
      </c>
      <c r="D10" s="2">
        <f t="shared" si="1"/>
        <v>3875</v>
      </c>
      <c r="E10" s="2">
        <f t="shared" si="1"/>
        <v>1684</v>
      </c>
      <c r="F10" s="2">
        <f t="shared" si="1"/>
        <v>2191</v>
      </c>
      <c r="G10" s="2">
        <f t="shared" si="1"/>
        <v>108.99999999999852</v>
      </c>
      <c r="H10" s="10"/>
    </row>
    <row r="11" spans="1:8" x14ac:dyDescent="0.2">
      <c r="A11" s="14" t="s">
        <v>75</v>
      </c>
      <c r="B11" s="2">
        <f t="shared" si="0"/>
        <v>238579</v>
      </c>
      <c r="C11" s="2">
        <f t="shared" si="1"/>
        <v>2399.9999999999582</v>
      </c>
      <c r="D11" s="2">
        <f t="shared" si="1"/>
        <v>3795</v>
      </c>
      <c r="E11" s="2">
        <f t="shared" si="1"/>
        <v>1696</v>
      </c>
      <c r="F11" s="2">
        <f t="shared" si="1"/>
        <v>2099</v>
      </c>
      <c r="G11" s="2">
        <f t="shared" si="1"/>
        <v>300.99999999995794</v>
      </c>
      <c r="H11" s="10"/>
    </row>
    <row r="12" spans="1:8" x14ac:dyDescent="0.2">
      <c r="A12" s="14" t="s">
        <v>76</v>
      </c>
      <c r="B12" s="2">
        <f t="shared" si="0"/>
        <v>241201.99999999997</v>
      </c>
      <c r="C12" s="2">
        <f t="shared" si="1"/>
        <v>2599.9999999999977</v>
      </c>
      <c r="D12" s="2">
        <f t="shared" si="1"/>
        <v>3530</v>
      </c>
      <c r="E12" s="2">
        <f t="shared" si="1"/>
        <v>1688</v>
      </c>
      <c r="F12" s="2">
        <f t="shared" si="1"/>
        <v>1842</v>
      </c>
      <c r="G12" s="2">
        <f t="shared" si="1"/>
        <v>757.99999999999795</v>
      </c>
      <c r="H12" s="10"/>
    </row>
    <row r="13" spans="1:8" x14ac:dyDescent="0.2">
      <c r="A13" s="14" t="s">
        <v>77</v>
      </c>
      <c r="B13" s="2">
        <f t="shared" si="0"/>
        <v>243398</v>
      </c>
      <c r="C13" s="2">
        <f t="shared" si="1"/>
        <v>2200.00000000006</v>
      </c>
      <c r="D13" s="2">
        <f t="shared" si="1"/>
        <v>3499</v>
      </c>
      <c r="E13" s="2">
        <f t="shared" si="1"/>
        <v>1769</v>
      </c>
      <c r="F13" s="2">
        <f t="shared" si="1"/>
        <v>1730</v>
      </c>
      <c r="G13" s="2">
        <f t="shared" si="1"/>
        <v>470.00000000006003</v>
      </c>
      <c r="H13" s="10"/>
    </row>
    <row r="14" spans="1:8" x14ac:dyDescent="0.2">
      <c r="A14" s="14" t="s">
        <v>78</v>
      </c>
      <c r="B14" s="2">
        <f t="shared" si="0"/>
        <v>246950</v>
      </c>
      <c r="C14" s="2">
        <f t="shared" si="1"/>
        <v>3600.0000000000082</v>
      </c>
      <c r="D14" s="2">
        <f t="shared" si="1"/>
        <v>3494</v>
      </c>
      <c r="E14" s="2">
        <f t="shared" si="1"/>
        <v>1668</v>
      </c>
      <c r="F14" s="2">
        <f t="shared" si="1"/>
        <v>1826</v>
      </c>
      <c r="G14" s="2">
        <f t="shared" si="1"/>
        <v>1774.0000000000082</v>
      </c>
      <c r="H14" s="10"/>
    </row>
    <row r="15" spans="1:8" x14ac:dyDescent="0.2">
      <c r="A15" s="14" t="s">
        <v>79</v>
      </c>
      <c r="B15" s="2">
        <f t="shared" si="0"/>
        <v>249893</v>
      </c>
      <c r="C15" s="2">
        <f t="shared" si="1"/>
        <v>2899.9999999999804</v>
      </c>
      <c r="D15" s="2">
        <f t="shared" si="1"/>
        <v>3504</v>
      </c>
      <c r="E15" s="2">
        <f t="shared" si="1"/>
        <v>1670</v>
      </c>
      <c r="F15" s="2">
        <f t="shared" si="1"/>
        <v>1834</v>
      </c>
      <c r="G15" s="2">
        <f t="shared" si="1"/>
        <v>1065.9999999999804</v>
      </c>
      <c r="H15" s="10"/>
    </row>
    <row r="16" spans="1:8" x14ac:dyDescent="0.2">
      <c r="A16" s="14" t="s">
        <v>80</v>
      </c>
      <c r="B16" s="2">
        <f t="shared" si="0"/>
        <v>253241</v>
      </c>
      <c r="C16" s="2">
        <f t="shared" si="1"/>
        <v>3299.9999999999609</v>
      </c>
      <c r="D16" s="2">
        <f t="shared" si="1"/>
        <v>3393</v>
      </c>
      <c r="E16" s="2">
        <f t="shared" si="1"/>
        <v>1649</v>
      </c>
      <c r="F16" s="2">
        <f t="shared" si="1"/>
        <v>1744</v>
      </c>
      <c r="G16" s="2">
        <f t="shared" si="1"/>
        <v>1555.9999999999613</v>
      </c>
      <c r="H16" s="10"/>
    </row>
    <row r="17" spans="1:11" x14ac:dyDescent="0.2">
      <c r="A17" s="15" t="s">
        <v>74</v>
      </c>
      <c r="B17" s="7">
        <f t="shared" si="0"/>
        <v>255602</v>
      </c>
      <c r="C17" s="7">
        <f t="shared" si="1"/>
        <v>2361.0000000000118</v>
      </c>
      <c r="D17" s="7">
        <f t="shared" si="1"/>
        <v>2593</v>
      </c>
      <c r="E17" s="7">
        <f t="shared" si="1"/>
        <v>1271</v>
      </c>
      <c r="F17" s="7">
        <f t="shared" si="1"/>
        <v>1322</v>
      </c>
      <c r="G17" s="7">
        <f t="shared" si="1"/>
        <v>1039.0000000000121</v>
      </c>
      <c r="H17" s="16"/>
    </row>
    <row r="18" spans="1:11" x14ac:dyDescent="0.2">
      <c r="A18" s="12" t="s">
        <v>3</v>
      </c>
      <c r="H18" s="10"/>
    </row>
    <row r="19" spans="1:11" x14ac:dyDescent="0.2">
      <c r="A19" s="13" t="s">
        <v>73</v>
      </c>
      <c r="B19" s="2">
        <f t="shared" ref="B19:B30" si="2">B32+B45+B60+B73</f>
        <v>46797</v>
      </c>
      <c r="H19" s="10">
        <f>B19/$B$6</f>
        <v>0.20370080179686073</v>
      </c>
      <c r="K19" s="6"/>
    </row>
    <row r="20" spans="1:11" x14ac:dyDescent="0.2">
      <c r="A20" s="14" t="s">
        <v>81</v>
      </c>
      <c r="B20" s="2">
        <f t="shared" si="2"/>
        <v>47120.467297689676</v>
      </c>
      <c r="C20" s="2">
        <f>B20-B19</f>
        <v>323.46729768967634</v>
      </c>
      <c r="D20" s="2">
        <f t="shared" ref="D20:E30" si="3">D33+D46+D61+D74</f>
        <v>424</v>
      </c>
      <c r="E20" s="2">
        <f t="shared" si="3"/>
        <v>19</v>
      </c>
      <c r="F20" s="2">
        <f>D20-E20</f>
        <v>405</v>
      </c>
      <c r="G20" s="2">
        <f>C20-F20</f>
        <v>-81.532702310323657</v>
      </c>
      <c r="H20" s="10">
        <f>B20/$B$7</f>
        <v>0.20547103636125252</v>
      </c>
    </row>
    <row r="21" spans="1:11" x14ac:dyDescent="0.2">
      <c r="A21" s="14" t="s">
        <v>82</v>
      </c>
      <c r="B21" s="2">
        <f t="shared" si="2"/>
        <v>49131.616343435628</v>
      </c>
      <c r="C21" s="2">
        <f t="shared" ref="C21:C30" si="4">B21-B20</f>
        <v>2011.1490457459513</v>
      </c>
      <c r="D21" s="2">
        <f t="shared" si="3"/>
        <v>1791</v>
      </c>
      <c r="E21" s="2">
        <f t="shared" si="3"/>
        <v>119</v>
      </c>
      <c r="F21" s="2">
        <f t="shared" ref="F21:F30" si="5">D21-E21</f>
        <v>1672</v>
      </c>
      <c r="G21" s="2">
        <f t="shared" ref="G21:G30" si="6">C21-F21</f>
        <v>339.1490457459513</v>
      </c>
      <c r="H21" s="10">
        <f>B21/$B$8</f>
        <v>0.21245369389787869</v>
      </c>
    </row>
    <row r="22" spans="1:11" x14ac:dyDescent="0.2">
      <c r="A22" s="14" t="s">
        <v>83</v>
      </c>
      <c r="B22" s="2">
        <f t="shared" si="2"/>
        <v>51292.922228907206</v>
      </c>
      <c r="C22" s="2">
        <f t="shared" si="4"/>
        <v>2161.3058854715782</v>
      </c>
      <c r="D22" s="2">
        <f t="shared" si="3"/>
        <v>1923</v>
      </c>
      <c r="E22" s="2">
        <f t="shared" si="3"/>
        <v>106</v>
      </c>
      <c r="F22" s="2">
        <f t="shared" si="5"/>
        <v>1817</v>
      </c>
      <c r="G22" s="2">
        <f t="shared" si="6"/>
        <v>344.30588547157822</v>
      </c>
      <c r="H22" s="10">
        <f>B22/$B$9</f>
        <v>0.21928298774285718</v>
      </c>
    </row>
    <row r="23" spans="1:11" x14ac:dyDescent="0.2">
      <c r="A23" s="14" t="s">
        <v>84</v>
      </c>
      <c r="B23" s="2">
        <f t="shared" si="2"/>
        <v>53381.715426214214</v>
      </c>
      <c r="C23" s="2">
        <f t="shared" si="4"/>
        <v>2088.7931973070081</v>
      </c>
      <c r="D23" s="2">
        <f t="shared" si="3"/>
        <v>1895</v>
      </c>
      <c r="E23" s="2">
        <f t="shared" si="3"/>
        <v>117</v>
      </c>
      <c r="F23" s="2">
        <f t="shared" si="5"/>
        <v>1778</v>
      </c>
      <c r="G23" s="2">
        <f t="shared" si="6"/>
        <v>310.79319730700809</v>
      </c>
      <c r="H23" s="10">
        <f>B23/$B$10</f>
        <v>0.22596391562061549</v>
      </c>
    </row>
    <row r="24" spans="1:11" x14ac:dyDescent="0.2">
      <c r="A24" s="14" t="s">
        <v>75</v>
      </c>
      <c r="B24" s="2">
        <f t="shared" si="2"/>
        <v>55469.918214167425</v>
      </c>
      <c r="C24" s="2">
        <f t="shared" si="4"/>
        <v>2088.2027879532106</v>
      </c>
      <c r="D24" s="2">
        <f t="shared" si="3"/>
        <v>1848</v>
      </c>
      <c r="E24" s="2">
        <f t="shared" si="3"/>
        <v>124</v>
      </c>
      <c r="F24" s="2">
        <f t="shared" si="5"/>
        <v>1724</v>
      </c>
      <c r="G24" s="2">
        <f t="shared" si="6"/>
        <v>364.20278795321065</v>
      </c>
      <c r="H24" s="10">
        <f>B24/$B$11</f>
        <v>0.23250126043854416</v>
      </c>
    </row>
    <row r="25" spans="1:11" x14ac:dyDescent="0.2">
      <c r="A25" s="14" t="s">
        <v>76</v>
      </c>
      <c r="B25" s="2">
        <f t="shared" si="2"/>
        <v>57623.061730722526</v>
      </c>
      <c r="C25" s="2">
        <f t="shared" si="4"/>
        <v>2153.1435165551011</v>
      </c>
      <c r="D25" s="2">
        <f t="shared" si="3"/>
        <v>1668</v>
      </c>
      <c r="E25" s="2">
        <f t="shared" si="3"/>
        <v>129</v>
      </c>
      <c r="F25" s="2">
        <f t="shared" si="5"/>
        <v>1539</v>
      </c>
      <c r="G25" s="2">
        <f t="shared" si="6"/>
        <v>614.14351655510109</v>
      </c>
      <c r="H25" s="10">
        <f>B25/$B$12</f>
        <v>0.23889960170613234</v>
      </c>
    </row>
    <row r="26" spans="1:11" x14ac:dyDescent="0.2">
      <c r="A26" s="14" t="s">
        <v>77</v>
      </c>
      <c r="B26" s="2">
        <f t="shared" si="2"/>
        <v>59672.263278545135</v>
      </c>
      <c r="C26" s="2">
        <f t="shared" si="4"/>
        <v>2049.2015478226094</v>
      </c>
      <c r="D26" s="2">
        <f t="shared" si="3"/>
        <v>1663</v>
      </c>
      <c r="E26" s="2">
        <f t="shared" si="3"/>
        <v>127</v>
      </c>
      <c r="F26" s="2">
        <f t="shared" si="5"/>
        <v>1536</v>
      </c>
      <c r="G26" s="2">
        <f t="shared" si="6"/>
        <v>513.20154782260943</v>
      </c>
      <c r="H26" s="10">
        <f>B26/$B$13</f>
        <v>0.24516332623335088</v>
      </c>
    </row>
    <row r="27" spans="1:11" x14ac:dyDescent="0.2">
      <c r="A27" s="14" t="s">
        <v>78</v>
      </c>
      <c r="B27" s="2">
        <f t="shared" si="2"/>
        <v>62057.704793810823</v>
      </c>
      <c r="C27" s="2">
        <f t="shared" si="4"/>
        <v>2385.4415152656875</v>
      </c>
      <c r="D27" s="2">
        <f t="shared" si="3"/>
        <v>1696</v>
      </c>
      <c r="E27" s="2">
        <f t="shared" si="3"/>
        <v>126</v>
      </c>
      <c r="F27" s="2">
        <f t="shared" si="5"/>
        <v>1570</v>
      </c>
      <c r="G27" s="2">
        <f t="shared" si="6"/>
        <v>815.44151526568749</v>
      </c>
      <c r="H27" s="10">
        <f>B27/$B$14</f>
        <v>0.25129663816080511</v>
      </c>
    </row>
    <row r="28" spans="1:11" x14ac:dyDescent="0.2">
      <c r="A28" s="14" t="s">
        <v>79</v>
      </c>
      <c r="B28" s="2">
        <f t="shared" si="2"/>
        <v>64298.360610646843</v>
      </c>
      <c r="C28" s="2">
        <f t="shared" si="4"/>
        <v>2240.6558168360207</v>
      </c>
      <c r="D28" s="2">
        <f t="shared" si="3"/>
        <v>1730</v>
      </c>
      <c r="E28" s="2">
        <f t="shared" si="3"/>
        <v>135</v>
      </c>
      <c r="F28" s="2">
        <f t="shared" si="5"/>
        <v>1595</v>
      </c>
      <c r="G28" s="2">
        <f t="shared" si="6"/>
        <v>645.65581683602068</v>
      </c>
      <c r="H28" s="10">
        <f>B28/$B$15</f>
        <v>0.25730356836984969</v>
      </c>
    </row>
    <row r="29" spans="1:11" x14ac:dyDescent="0.2">
      <c r="A29" s="14" t="s">
        <v>80</v>
      </c>
      <c r="B29" s="2">
        <f t="shared" si="2"/>
        <v>66649.988083161996</v>
      </c>
      <c r="C29" s="2">
        <f t="shared" si="4"/>
        <v>2351.6274725151525</v>
      </c>
      <c r="D29" s="2">
        <f t="shared" si="3"/>
        <v>1664</v>
      </c>
      <c r="E29" s="2">
        <f t="shared" si="3"/>
        <v>132</v>
      </c>
      <c r="F29" s="2">
        <f t="shared" si="5"/>
        <v>1532</v>
      </c>
      <c r="G29" s="2">
        <f t="shared" si="6"/>
        <v>819.62747251515248</v>
      </c>
      <c r="H29" s="10">
        <f>B29/$B$16</f>
        <v>0.26318798331692733</v>
      </c>
    </row>
    <row r="30" spans="1:11" x14ac:dyDescent="0.2">
      <c r="A30" s="15" t="s">
        <v>74</v>
      </c>
      <c r="B30" s="7">
        <f t="shared" si="2"/>
        <v>68361</v>
      </c>
      <c r="C30" s="7">
        <f t="shared" si="4"/>
        <v>1711.0119168380043</v>
      </c>
      <c r="D30" s="7">
        <f t="shared" si="3"/>
        <v>1337</v>
      </c>
      <c r="E30" s="7">
        <f t="shared" si="3"/>
        <v>98</v>
      </c>
      <c r="F30" s="7">
        <f t="shared" si="5"/>
        <v>1239</v>
      </c>
      <c r="G30" s="7">
        <f t="shared" si="6"/>
        <v>472.01191683800425</v>
      </c>
      <c r="H30" s="16">
        <f>B30/$B$17</f>
        <v>0.26745095891268456</v>
      </c>
      <c r="I30" s="38"/>
      <c r="K30" s="39"/>
    </row>
    <row r="31" spans="1:11" x14ac:dyDescent="0.2">
      <c r="A31" s="12" t="s">
        <v>4</v>
      </c>
      <c r="H31" s="10"/>
    </row>
    <row r="32" spans="1:11" x14ac:dyDescent="0.2">
      <c r="A32" s="13" t="s">
        <v>73</v>
      </c>
      <c r="B32" s="2">
        <v>44082</v>
      </c>
      <c r="H32" s="10">
        <f>B32/$B$6</f>
        <v>0.19188278617879809</v>
      </c>
    </row>
    <row r="33" spans="1:8" x14ac:dyDescent="0.2">
      <c r="A33" s="14" t="s">
        <v>81</v>
      </c>
      <c r="B33" s="2">
        <v>44377.382535576347</v>
      </c>
      <c r="C33" s="2">
        <f>B33-B32</f>
        <v>295.38253557634744</v>
      </c>
      <c r="D33" s="2">
        <v>423</v>
      </c>
      <c r="E33" s="2">
        <v>19</v>
      </c>
      <c r="F33" s="2">
        <f>D33-E33</f>
        <v>404</v>
      </c>
      <c r="G33" s="2">
        <f>C33-F33</f>
        <v>-108.61746442365256</v>
      </c>
      <c r="H33" s="10">
        <f>B33/$B$7</f>
        <v>0.19350968493115286</v>
      </c>
    </row>
    <row r="34" spans="1:8" x14ac:dyDescent="0.2">
      <c r="A34" s="14" t="s">
        <v>82</v>
      </c>
      <c r="B34" s="2">
        <v>46234.708223091948</v>
      </c>
      <c r="C34" s="2">
        <v>1871.334400572814</v>
      </c>
      <c r="D34" s="2">
        <v>1785</v>
      </c>
      <c r="E34" s="2">
        <v>119</v>
      </c>
      <c r="F34" s="2">
        <v>1666</v>
      </c>
      <c r="G34" s="2">
        <v>205.33440057281405</v>
      </c>
      <c r="H34" s="10">
        <f>B34/$B$8</f>
        <v>0.19992695700512825</v>
      </c>
    </row>
    <row r="35" spans="1:8" x14ac:dyDescent="0.2">
      <c r="A35" s="14" t="s">
        <v>83</v>
      </c>
      <c r="B35" s="2">
        <v>48233.422388903258</v>
      </c>
      <c r="C35" s="2">
        <v>1987.8427942182389</v>
      </c>
      <c r="D35" s="2">
        <v>1919</v>
      </c>
      <c r="E35" s="2">
        <v>105</v>
      </c>
      <c r="F35" s="2">
        <v>1814</v>
      </c>
      <c r="G35" s="2">
        <v>173.84279421823885</v>
      </c>
      <c r="H35" s="10">
        <f>B35/$B$9</f>
        <v>0.20620328323858228</v>
      </c>
    </row>
    <row r="36" spans="1:8" x14ac:dyDescent="0.2">
      <c r="A36" s="14" t="s">
        <v>84</v>
      </c>
      <c r="B36" s="2">
        <v>50163.970960545601</v>
      </c>
      <c r="C36" s="2">
        <v>1924.5292807735823</v>
      </c>
      <c r="D36" s="2">
        <v>1885</v>
      </c>
      <c r="E36" s="2">
        <v>114</v>
      </c>
      <c r="F36" s="2">
        <v>1771</v>
      </c>
      <c r="G36" s="2">
        <v>153.52928077358229</v>
      </c>
      <c r="H36" s="10">
        <f>B36/$B$10</f>
        <v>0.21234325669042325</v>
      </c>
    </row>
    <row r="37" spans="1:8" x14ac:dyDescent="0.2">
      <c r="A37" s="14" t="s">
        <v>75</v>
      </c>
      <c r="B37" s="2">
        <v>52094.028360171898</v>
      </c>
      <c r="C37" s="2">
        <v>1943.1365066268336</v>
      </c>
      <c r="D37" s="2">
        <v>1842</v>
      </c>
      <c r="E37" s="2">
        <v>123</v>
      </c>
      <c r="F37" s="2">
        <v>1719</v>
      </c>
      <c r="G37" s="2">
        <v>224.13650662683358</v>
      </c>
      <c r="H37" s="10">
        <f>B37/$B$11</f>
        <v>0.21835127299624821</v>
      </c>
    </row>
    <row r="38" spans="1:8" x14ac:dyDescent="0.2">
      <c r="A38" s="14" t="s">
        <v>76</v>
      </c>
      <c r="B38" s="2">
        <v>54085.096119206326</v>
      </c>
      <c r="C38" s="2">
        <v>1986.0339192197789</v>
      </c>
      <c r="D38" s="2">
        <v>1662</v>
      </c>
      <c r="E38" s="2">
        <v>129</v>
      </c>
      <c r="F38" s="2">
        <v>1533</v>
      </c>
      <c r="G38" s="2">
        <v>453.03391921977891</v>
      </c>
      <c r="H38" s="10">
        <f>B38/$B$12</f>
        <v>0.2242315408628715</v>
      </c>
    </row>
    <row r="39" spans="1:8" x14ac:dyDescent="0.2">
      <c r="A39" s="14" t="s">
        <v>77</v>
      </c>
      <c r="B39" s="2">
        <v>55978.641592388289</v>
      </c>
      <c r="C39" s="2">
        <v>1894.4539124474977</v>
      </c>
      <c r="D39" s="2">
        <v>1662</v>
      </c>
      <c r="E39" s="2">
        <v>127</v>
      </c>
      <c r="F39" s="2">
        <v>1535</v>
      </c>
      <c r="G39" s="2">
        <v>359.45391244749771</v>
      </c>
      <c r="H39" s="10">
        <f>B39/$B$13</f>
        <v>0.22998809190046052</v>
      </c>
    </row>
    <row r="40" spans="1:8" x14ac:dyDescent="0.2">
      <c r="A40" s="14" t="s">
        <v>78</v>
      </c>
      <c r="B40" s="2">
        <v>58187.541851123169</v>
      </c>
      <c r="C40" s="2">
        <v>2220.2215220431026</v>
      </c>
      <c r="D40" s="2">
        <v>1690</v>
      </c>
      <c r="E40" s="2">
        <v>126</v>
      </c>
      <c r="F40" s="2">
        <v>1564</v>
      </c>
      <c r="G40" s="2">
        <v>656.2215220431026</v>
      </c>
      <c r="H40" s="10">
        <f>B40/$B$14</f>
        <v>0.23562478984054736</v>
      </c>
    </row>
    <row r="41" spans="1:8" x14ac:dyDescent="0.2">
      <c r="A41" s="14" t="s">
        <v>79</v>
      </c>
      <c r="B41" s="2">
        <v>60260.532244759001</v>
      </c>
      <c r="C41" s="2">
        <v>2062.897171518096</v>
      </c>
      <c r="D41" s="2">
        <v>1725</v>
      </c>
      <c r="E41" s="2">
        <v>135</v>
      </c>
      <c r="F41" s="2">
        <v>1590</v>
      </c>
      <c r="G41" s="2">
        <v>472.897171518096</v>
      </c>
      <c r="H41" s="10">
        <f>B41/$B$15</f>
        <v>0.24114533918420683</v>
      </c>
    </row>
    <row r="42" spans="1:8" x14ac:dyDescent="0.2">
      <c r="A42" s="14" t="s">
        <v>80</v>
      </c>
      <c r="B42" s="2">
        <v>62437.402553923581</v>
      </c>
      <c r="C42" s="2">
        <v>2165.0736067641192</v>
      </c>
      <c r="D42" s="2">
        <v>1653</v>
      </c>
      <c r="E42" s="2">
        <v>132</v>
      </c>
      <c r="F42" s="2">
        <v>1521</v>
      </c>
      <c r="G42" s="2">
        <v>644.07360676411918</v>
      </c>
      <c r="H42" s="10">
        <f>B42/$B$16</f>
        <v>0.24655329332107984</v>
      </c>
    </row>
    <row r="43" spans="1:8" x14ac:dyDescent="0.2">
      <c r="A43" s="15" t="s">
        <v>74</v>
      </c>
      <c r="B43" s="7">
        <v>64034</v>
      </c>
      <c r="C43" s="7">
        <f>B43-B42</f>
        <v>1596.5974460764191</v>
      </c>
      <c r="D43" s="7">
        <v>1331</v>
      </c>
      <c r="E43" s="7">
        <v>98</v>
      </c>
      <c r="F43" s="7">
        <f>D43-E43</f>
        <v>1233</v>
      </c>
      <c r="G43" s="7">
        <f>C43-F43</f>
        <v>363.59744607641915</v>
      </c>
      <c r="H43" s="16">
        <f>B43/$B$17</f>
        <v>0.25052229638265744</v>
      </c>
    </row>
    <row r="44" spans="1:8" x14ac:dyDescent="0.2">
      <c r="A44" s="12" t="s">
        <v>92</v>
      </c>
      <c r="H44" s="10"/>
    </row>
    <row r="45" spans="1:8" x14ac:dyDescent="0.2">
      <c r="A45" s="9" t="s">
        <v>93</v>
      </c>
      <c r="B45" s="2">
        <v>513</v>
      </c>
      <c r="H45" s="10">
        <f>B45/$B$6</f>
        <v>2.233017315678132E-3</v>
      </c>
    </row>
    <row r="46" spans="1:8" x14ac:dyDescent="0.2">
      <c r="A46" s="14" t="s">
        <v>81</v>
      </c>
      <c r="B46" s="2">
        <v>518.82726424739985</v>
      </c>
      <c r="C46" s="2">
        <f>B46-B45</f>
        <v>5.827264247399853</v>
      </c>
      <c r="D46" s="2">
        <v>0</v>
      </c>
      <c r="E46" s="2">
        <v>0</v>
      </c>
      <c r="F46" s="2">
        <f>D46-E46</f>
        <v>0</v>
      </c>
      <c r="G46" s="2">
        <f>C46-F46</f>
        <v>5.827264247399853</v>
      </c>
      <c r="H46" s="10">
        <f>B46/$B$7</f>
        <v>2.2623709354133142E-3</v>
      </c>
    </row>
    <row r="47" spans="1:8" x14ac:dyDescent="0.2">
      <c r="A47" s="14" t="s">
        <v>82</v>
      </c>
      <c r="B47" s="2">
        <v>549.96754155275585</v>
      </c>
      <c r="C47" s="2">
        <v>31.305768603823026</v>
      </c>
      <c r="D47" s="2">
        <v>2</v>
      </c>
      <c r="E47" s="2">
        <v>0</v>
      </c>
      <c r="F47" s="2">
        <v>2</v>
      </c>
      <c r="G47" s="2">
        <v>29.305768603823026</v>
      </c>
      <c r="H47" s="10">
        <f>B47/$B$8</f>
        <v>2.3781557461915082E-3</v>
      </c>
    </row>
    <row r="48" spans="1:8" x14ac:dyDescent="0.2">
      <c r="A48" s="14" t="s">
        <v>83</v>
      </c>
      <c r="B48" s="2">
        <v>582.76777570146874</v>
      </c>
      <c r="C48" s="2">
        <v>32.670454837184025</v>
      </c>
      <c r="D48" s="2">
        <v>2</v>
      </c>
      <c r="E48" s="2">
        <v>0</v>
      </c>
      <c r="F48" s="2">
        <v>2</v>
      </c>
      <c r="G48" s="2">
        <v>30.670454837184025</v>
      </c>
      <c r="H48" s="10">
        <f>B48/$B$9</f>
        <v>2.4913975157386911E-3</v>
      </c>
    </row>
    <row r="49" spans="1:8" x14ac:dyDescent="0.2">
      <c r="A49" s="14" t="s">
        <v>84</v>
      </c>
      <c r="B49" s="2">
        <v>614.73879416642387</v>
      </c>
      <c r="C49" s="2">
        <v>31.896828070537254</v>
      </c>
      <c r="D49" s="2">
        <v>0</v>
      </c>
      <c r="E49" s="2">
        <v>0</v>
      </c>
      <c r="F49" s="2">
        <v>0</v>
      </c>
      <c r="G49" s="2">
        <v>31.896828070537254</v>
      </c>
      <c r="H49" s="10">
        <f>B49/$B$10</f>
        <v>2.6021791151643403E-3</v>
      </c>
    </row>
    <row r="50" spans="1:8" x14ac:dyDescent="0.2">
      <c r="A50" s="14" t="s">
        <v>75</v>
      </c>
      <c r="B50" s="2">
        <v>646.68743087570499</v>
      </c>
      <c r="C50" s="2">
        <v>32.109646050811762</v>
      </c>
      <c r="D50" s="2">
        <v>1</v>
      </c>
      <c r="E50" s="2">
        <v>1</v>
      </c>
      <c r="F50" s="2">
        <v>0</v>
      </c>
      <c r="G50" s="2">
        <v>32.109646050811762</v>
      </c>
      <c r="H50" s="10">
        <f>B50/$B$11</f>
        <v>2.7105798535315556E-3</v>
      </c>
    </row>
    <row r="51" spans="1:8" x14ac:dyDescent="0.2">
      <c r="A51" s="14" t="s">
        <v>76</v>
      </c>
      <c r="B51" s="2">
        <v>679.38780428154791</v>
      </c>
      <c r="C51" s="2">
        <v>32.637817877584439</v>
      </c>
      <c r="D51" s="2">
        <v>3</v>
      </c>
      <c r="E51" s="2">
        <v>0</v>
      </c>
      <c r="F51" s="2">
        <v>3</v>
      </c>
      <c r="G51" s="2">
        <v>29.637817877584439</v>
      </c>
      <c r="H51" s="10">
        <f>B51/$B$12</f>
        <v>2.8166756672065238E-3</v>
      </c>
    </row>
    <row r="52" spans="1:8" x14ac:dyDescent="0.2">
      <c r="A52" s="14" t="s">
        <v>77</v>
      </c>
      <c r="B52" s="2">
        <v>710.8534238736695</v>
      </c>
      <c r="C52" s="2">
        <v>31.477094022050551</v>
      </c>
      <c r="D52" s="2">
        <v>0</v>
      </c>
      <c r="E52" s="2">
        <v>0</v>
      </c>
      <c r="F52" s="2">
        <v>0</v>
      </c>
      <c r="G52" s="2">
        <v>31.477094022050551</v>
      </c>
      <c r="H52" s="10">
        <f>B52/$B$13</f>
        <v>2.920539297256631E-3</v>
      </c>
    </row>
    <row r="53" spans="1:8" x14ac:dyDescent="0.2">
      <c r="A53" s="14" t="s">
        <v>78</v>
      </c>
      <c r="B53" s="2">
        <v>746.34228055193967</v>
      </c>
      <c r="C53" s="2">
        <v>35.634127622464121</v>
      </c>
      <c r="D53" s="2">
        <v>1</v>
      </c>
      <c r="E53" s="2">
        <v>0</v>
      </c>
      <c r="F53" s="2">
        <v>1</v>
      </c>
      <c r="G53" s="2">
        <v>34.634127622464121</v>
      </c>
      <c r="H53" s="10">
        <f>B53/$B$14</f>
        <v>3.0222404557681297E-3</v>
      </c>
    </row>
    <row r="54" spans="1:8" x14ac:dyDescent="0.2">
      <c r="A54" s="14" t="s">
        <v>79</v>
      </c>
      <c r="B54" s="2">
        <v>780.12745795056071</v>
      </c>
      <c r="C54" s="2">
        <v>33.655918297705739</v>
      </c>
      <c r="D54" s="2">
        <v>2</v>
      </c>
      <c r="E54" s="2">
        <v>0</v>
      </c>
      <c r="F54" s="2">
        <v>2</v>
      </c>
      <c r="G54" s="2">
        <v>31.655918297705739</v>
      </c>
      <c r="H54" s="10">
        <f>B54/$B$15</f>
        <v>3.1218459818824883E-3</v>
      </c>
    </row>
    <row r="55" spans="1:8" x14ac:dyDescent="0.2">
      <c r="A55" s="14" t="s">
        <v>80</v>
      </c>
      <c r="B55" s="2">
        <v>815.28913725337088</v>
      </c>
      <c r="C55" s="2">
        <v>35.007830161417246</v>
      </c>
      <c r="D55" s="2">
        <v>3</v>
      </c>
      <c r="E55" s="2">
        <v>0</v>
      </c>
      <c r="F55" s="2">
        <v>3</v>
      </c>
      <c r="G55" s="2">
        <v>32.007830161417246</v>
      </c>
      <c r="H55" s="10">
        <f>B55/$B$16</f>
        <v>3.2194199882853523E-3</v>
      </c>
    </row>
    <row r="56" spans="1:8" x14ac:dyDescent="0.2">
      <c r="A56" s="15" t="s">
        <v>74</v>
      </c>
      <c r="B56" s="7">
        <v>834</v>
      </c>
      <c r="C56" s="7">
        <f>B56-B55</f>
        <v>18.710862746629118</v>
      </c>
      <c r="D56" s="7">
        <v>0</v>
      </c>
      <c r="E56" s="7">
        <v>0</v>
      </c>
      <c r="F56" s="7">
        <f>D56-E56</f>
        <v>0</v>
      </c>
      <c r="G56" s="7">
        <f>C56-F56</f>
        <v>18.710862746629118</v>
      </c>
      <c r="H56" s="16">
        <f>B56/$B$17</f>
        <v>3.2628852669384432E-3</v>
      </c>
    </row>
    <row r="57" spans="1:8" x14ac:dyDescent="0.2">
      <c r="A57" s="23"/>
      <c r="B57" s="24"/>
      <c r="C57" s="24"/>
      <c r="D57" s="24"/>
      <c r="E57" s="24"/>
      <c r="F57" s="24"/>
      <c r="G57" s="24"/>
      <c r="H57" s="22"/>
    </row>
    <row r="58" spans="1:8" x14ac:dyDescent="0.2">
      <c r="A58" s="1"/>
    </row>
    <row r="59" spans="1:8" x14ac:dyDescent="0.2">
      <c r="A59" s="12" t="s">
        <v>86</v>
      </c>
      <c r="H59" s="10"/>
    </row>
    <row r="60" spans="1:8" x14ac:dyDescent="0.2">
      <c r="A60" s="9" t="s">
        <v>89</v>
      </c>
      <c r="B60" s="2">
        <v>844</v>
      </c>
      <c r="H60" s="10">
        <f>B60/$B$6</f>
        <v>3.6738140632209424E-3</v>
      </c>
    </row>
    <row r="61" spans="1:8" x14ac:dyDescent="0.2">
      <c r="A61" s="14" t="s">
        <v>81</v>
      </c>
      <c r="B61" s="2">
        <v>874.64180690301782</v>
      </c>
      <c r="C61" s="2">
        <f>B61-B60</f>
        <v>30.641806903017823</v>
      </c>
      <c r="D61" s="2">
        <v>1</v>
      </c>
      <c r="E61" s="2">
        <v>0</v>
      </c>
      <c r="F61" s="2">
        <f>D61-E61</f>
        <v>1</v>
      </c>
      <c r="G61" s="2">
        <f>C61-F61</f>
        <v>29.641806903017823</v>
      </c>
      <c r="H61" s="10">
        <f>B61/$B$7</f>
        <v>3.813917153534956E-3</v>
      </c>
    </row>
    <row r="62" spans="1:8" x14ac:dyDescent="0.2">
      <c r="A62" s="14" t="s">
        <v>82</v>
      </c>
      <c r="B62" s="2">
        <v>1009.7998985818875</v>
      </c>
      <c r="C62" s="2">
        <v>135.452090426935</v>
      </c>
      <c r="D62" s="2">
        <v>2</v>
      </c>
      <c r="E62" s="2">
        <v>0</v>
      </c>
      <c r="F62" s="2">
        <v>2</v>
      </c>
      <c r="G62" s="2">
        <v>133.452090426935</v>
      </c>
      <c r="H62" s="10">
        <f>B62/$B$8</f>
        <v>4.3665512050691758E-3</v>
      </c>
    </row>
    <row r="63" spans="1:8" x14ac:dyDescent="0.2">
      <c r="A63" s="14" t="s">
        <v>83</v>
      </c>
      <c r="B63" s="2">
        <v>1147.817288098458</v>
      </c>
      <c r="C63" s="2">
        <v>137.77510979630256</v>
      </c>
      <c r="D63" s="2">
        <v>1</v>
      </c>
      <c r="E63" s="2">
        <v>1</v>
      </c>
      <c r="F63" s="2">
        <v>0</v>
      </c>
      <c r="G63" s="2">
        <v>137.77510979630256</v>
      </c>
      <c r="H63" s="10">
        <f>B63/$B$9</f>
        <v>4.9070474712646552E-3</v>
      </c>
    </row>
    <row r="64" spans="1:8" x14ac:dyDescent="0.2">
      <c r="A64" s="14" t="s">
        <v>84</v>
      </c>
      <c r="B64" s="2">
        <v>1284.1537442394931</v>
      </c>
      <c r="C64" s="2">
        <v>136.17790865104917</v>
      </c>
      <c r="D64" s="2">
        <v>6</v>
      </c>
      <c r="E64" s="2">
        <v>1</v>
      </c>
      <c r="F64" s="2">
        <v>5</v>
      </c>
      <c r="G64" s="2">
        <v>131.17790865104917</v>
      </c>
      <c r="H64" s="10">
        <f>B64/$B$10</f>
        <v>5.4358014910239278E-3</v>
      </c>
    </row>
    <row r="65" spans="1:8" x14ac:dyDescent="0.2">
      <c r="A65" s="14" t="s">
        <v>75</v>
      </c>
      <c r="B65" s="2">
        <v>1420.3065468847255</v>
      </c>
      <c r="C65" s="2">
        <v>136.49525173271127</v>
      </c>
      <c r="D65" s="2">
        <v>1</v>
      </c>
      <c r="E65" s="2">
        <v>0</v>
      </c>
      <c r="F65" s="2">
        <v>1</v>
      </c>
      <c r="G65" s="2">
        <v>135.49525173271127</v>
      </c>
      <c r="H65" s="10">
        <f>B65/$B$11</f>
        <v>5.9531918018129234E-3</v>
      </c>
    </row>
    <row r="66" spans="1:8" x14ac:dyDescent="0.2">
      <c r="A66" s="14" t="s">
        <v>76</v>
      </c>
      <c r="B66" s="2">
        <v>1558.0638185933215</v>
      </c>
      <c r="C66" s="2">
        <v>137.61933551907123</v>
      </c>
      <c r="D66" s="2">
        <v>0</v>
      </c>
      <c r="E66" s="2">
        <v>0</v>
      </c>
      <c r="F66" s="2">
        <v>0</v>
      </c>
      <c r="G66" s="2">
        <v>137.61933551907123</v>
      </c>
      <c r="H66" s="10">
        <f>B66/$B$12</f>
        <v>6.4595808434147377E-3</v>
      </c>
    </row>
    <row r="67" spans="1:8" x14ac:dyDescent="0.2">
      <c r="A67" s="14" t="s">
        <v>77</v>
      </c>
      <c r="B67" s="2">
        <v>1692.9099562178496</v>
      </c>
      <c r="C67" s="2">
        <v>134.87296741782438</v>
      </c>
      <c r="D67" s="2">
        <v>0</v>
      </c>
      <c r="E67" s="2">
        <v>0</v>
      </c>
      <c r="F67" s="2">
        <v>0</v>
      </c>
      <c r="G67" s="2">
        <v>134.87296741782438</v>
      </c>
      <c r="H67" s="10">
        <f>B67/$B$13</f>
        <v>6.9553158046403406E-3</v>
      </c>
    </row>
    <row r="68" spans="1:8" x14ac:dyDescent="0.2">
      <c r="A68" s="14" t="s">
        <v>78</v>
      </c>
      <c r="B68" s="2">
        <v>1837.4881295659234</v>
      </c>
      <c r="C68" s="2">
        <v>144.93629918732199</v>
      </c>
      <c r="D68" s="2">
        <v>2</v>
      </c>
      <c r="E68" s="2">
        <v>0</v>
      </c>
      <c r="F68" s="2">
        <v>2</v>
      </c>
      <c r="G68" s="2">
        <v>142.93629918732199</v>
      </c>
      <c r="H68" s="10">
        <f>B68/$B$14</f>
        <v>7.4407294171529598E-3</v>
      </c>
    </row>
    <row r="69" spans="1:8" x14ac:dyDescent="0.2">
      <c r="A69" s="14" t="s">
        <v>79</v>
      </c>
      <c r="B69" s="2">
        <v>1978.1881480001618</v>
      </c>
      <c r="C69" s="2">
        <v>140.38339494828233</v>
      </c>
      <c r="D69" s="2">
        <v>2</v>
      </c>
      <c r="E69" s="2">
        <v>0</v>
      </c>
      <c r="F69" s="2">
        <v>2</v>
      </c>
      <c r="G69" s="2">
        <v>138.38339494828233</v>
      </c>
      <c r="H69" s="10">
        <f>B69/$B$15</f>
        <v>7.9161407002203421E-3</v>
      </c>
    </row>
    <row r="70" spans="1:8" x14ac:dyDescent="0.2">
      <c r="A70" s="14" t="s">
        <v>80</v>
      </c>
      <c r="B70" s="2">
        <v>2122.6295091682041</v>
      </c>
      <c r="C70" s="2">
        <v>144.04229210108474</v>
      </c>
      <c r="D70" s="2">
        <v>2</v>
      </c>
      <c r="E70" s="2">
        <v>0</v>
      </c>
      <c r="F70" s="2">
        <v>2</v>
      </c>
      <c r="G70" s="2">
        <v>142.04229210108474</v>
      </c>
      <c r="H70" s="10">
        <f>B70/$B$16</f>
        <v>8.3818556598979008E-3</v>
      </c>
    </row>
    <row r="71" spans="1:8" x14ac:dyDescent="0.2">
      <c r="A71" s="15" t="s">
        <v>74</v>
      </c>
      <c r="B71" s="7">
        <v>2225</v>
      </c>
      <c r="C71" s="7">
        <f>B71-B70</f>
        <v>102.37049083179591</v>
      </c>
      <c r="D71" s="7">
        <v>2</v>
      </c>
      <c r="E71" s="7">
        <v>0</v>
      </c>
      <c r="F71" s="7">
        <f>D71-E71</f>
        <v>2</v>
      </c>
      <c r="G71" s="7">
        <f>C71-F71</f>
        <v>100.37049083179591</v>
      </c>
      <c r="H71" s="16">
        <f>B71/$B$17</f>
        <v>8.7049397109568785E-3</v>
      </c>
    </row>
    <row r="72" spans="1:8" x14ac:dyDescent="0.2">
      <c r="A72" s="12" t="s">
        <v>85</v>
      </c>
      <c r="H72" s="10"/>
    </row>
    <row r="73" spans="1:8" x14ac:dyDescent="0.2">
      <c r="A73" s="9" t="s">
        <v>90</v>
      </c>
      <c r="B73" s="2">
        <v>1358</v>
      </c>
      <c r="H73" s="10">
        <f>B73/$B$6</f>
        <v>5.9111842391635543E-3</v>
      </c>
    </row>
    <row r="74" spans="1:8" x14ac:dyDescent="0.2">
      <c r="A74" s="14" t="s">
        <v>81</v>
      </c>
      <c r="B74" s="2">
        <v>1349.6156909629156</v>
      </c>
      <c r="C74" s="2">
        <f>B74-B73</f>
        <v>-8.3843090370844493</v>
      </c>
      <c r="D74" s="2">
        <v>0</v>
      </c>
      <c r="E74" s="2">
        <v>0</v>
      </c>
      <c r="F74" s="2">
        <f>D74-E74</f>
        <v>0</v>
      </c>
      <c r="G74" s="2">
        <f>C74-F74</f>
        <v>-8.3843090370844493</v>
      </c>
      <c r="H74" s="10">
        <f>B74/$B$7</f>
        <v>5.8850633411514277E-3</v>
      </c>
    </row>
    <row r="75" spans="1:8" x14ac:dyDescent="0.2">
      <c r="A75" s="14" t="s">
        <v>82</v>
      </c>
      <c r="B75" s="2">
        <v>1337.140680209046</v>
      </c>
      <c r="C75" s="2">
        <v>-12.061498659433482</v>
      </c>
      <c r="D75" s="2">
        <v>2</v>
      </c>
      <c r="E75" s="2">
        <v>0</v>
      </c>
      <c r="F75" s="2">
        <v>2</v>
      </c>
      <c r="G75" s="2">
        <v>-14.061498659433482</v>
      </c>
      <c r="H75" s="10">
        <f>B75/$B$8</f>
        <v>5.7820299414897908E-3</v>
      </c>
    </row>
    <row r="76" spans="1:8" x14ac:dyDescent="0.2">
      <c r="A76" s="14" t="s">
        <v>83</v>
      </c>
      <c r="B76" s="2">
        <v>1328.9147762040261</v>
      </c>
      <c r="C76" s="2">
        <v>-8.5369243767697753</v>
      </c>
      <c r="D76" s="2">
        <v>1</v>
      </c>
      <c r="E76" s="2">
        <v>0</v>
      </c>
      <c r="F76" s="2">
        <v>1</v>
      </c>
      <c r="G76" s="2">
        <v>-9.5369243767697753</v>
      </c>
      <c r="H76" s="10">
        <f>B76/$B$9</f>
        <v>5.6812595172715643E-3</v>
      </c>
    </row>
    <row r="77" spans="1:8" x14ac:dyDescent="0.2">
      <c r="A77" s="14" t="s">
        <v>84</v>
      </c>
      <c r="B77" s="2">
        <v>1318.8519272626957</v>
      </c>
      <c r="C77" s="2">
        <v>-10.217980960083423</v>
      </c>
      <c r="D77" s="2">
        <v>4</v>
      </c>
      <c r="E77" s="2">
        <v>2</v>
      </c>
      <c r="F77" s="2">
        <v>2</v>
      </c>
      <c r="G77" s="2">
        <v>-12.217980960083423</v>
      </c>
      <c r="H77" s="10">
        <f>B77/$B$10</f>
        <v>5.5826783240039589E-3</v>
      </c>
    </row>
    <row r="78" spans="1:8" x14ac:dyDescent="0.2">
      <c r="A78" s="14" t="s">
        <v>75</v>
      </c>
      <c r="B78" s="2">
        <v>1308.8958762350978</v>
      </c>
      <c r="C78" s="2">
        <v>-9.617533363111761</v>
      </c>
      <c r="D78" s="2">
        <v>4</v>
      </c>
      <c r="E78" s="2">
        <v>0</v>
      </c>
      <c r="F78" s="2">
        <v>4</v>
      </c>
      <c r="G78" s="2">
        <v>-13.617533363111761</v>
      </c>
      <c r="H78" s="10">
        <f>B78/$B$11</f>
        <v>5.4862157869514832E-3</v>
      </c>
    </row>
    <row r="79" spans="1:8" x14ac:dyDescent="0.2">
      <c r="A79" s="14" t="s">
        <v>76</v>
      </c>
      <c r="B79" s="2">
        <v>1300.5139886413285</v>
      </c>
      <c r="C79" s="2">
        <v>-8.5078817339606303</v>
      </c>
      <c r="D79" s="2">
        <v>3</v>
      </c>
      <c r="E79" s="2">
        <v>0</v>
      </c>
      <c r="F79" s="2">
        <v>3</v>
      </c>
      <c r="G79" s="2">
        <v>-11.50788173396063</v>
      </c>
      <c r="H79" s="10">
        <f>B79/$B$12</f>
        <v>5.3918043326395661E-3</v>
      </c>
    </row>
    <row r="80" spans="1:8" x14ac:dyDescent="0.2">
      <c r="A80" s="14" t="s">
        <v>77</v>
      </c>
      <c r="B80" s="2">
        <v>1289.8583060653227</v>
      </c>
      <c r="C80" s="2">
        <v>-10.634300208878358</v>
      </c>
      <c r="D80" s="2">
        <v>1</v>
      </c>
      <c r="E80" s="2">
        <v>0</v>
      </c>
      <c r="F80" s="2">
        <v>1</v>
      </c>
      <c r="G80" s="2">
        <v>-11.634300208878358</v>
      </c>
      <c r="H80" s="10">
        <f>B80/$B$13</f>
        <v>5.2993792309933632E-3</v>
      </c>
    </row>
    <row r="81" spans="1:11" x14ac:dyDescent="0.2">
      <c r="A81" s="14" t="s">
        <v>78</v>
      </c>
      <c r="B81" s="2">
        <v>1286.3325325697951</v>
      </c>
      <c r="C81" s="2">
        <v>-3.2759283316227084</v>
      </c>
      <c r="D81" s="2">
        <v>3</v>
      </c>
      <c r="E81" s="2">
        <v>0</v>
      </c>
      <c r="F81" s="2">
        <v>3</v>
      </c>
      <c r="G81" s="2">
        <v>-6.2759283316227084</v>
      </c>
      <c r="H81" s="10">
        <f>B81/$B$14</f>
        <v>5.2088784473366878E-3</v>
      </c>
    </row>
    <row r="82" spans="1:11" x14ac:dyDescent="0.2">
      <c r="A82" s="14" t="s">
        <v>79</v>
      </c>
      <c r="B82" s="2">
        <v>1279.5127599371169</v>
      </c>
      <c r="C82" s="2">
        <v>-7.0443748575203244</v>
      </c>
      <c r="D82" s="2">
        <v>1</v>
      </c>
      <c r="E82" s="2">
        <v>0</v>
      </c>
      <c r="F82" s="2">
        <v>1</v>
      </c>
      <c r="G82" s="2">
        <v>-8.0443748575203244</v>
      </c>
      <c r="H82" s="10">
        <f>B82/$B$15</f>
        <v>5.1202425035399828E-3</v>
      </c>
    </row>
    <row r="83" spans="1:11" x14ac:dyDescent="0.2">
      <c r="A83" s="14" t="s">
        <v>80</v>
      </c>
      <c r="B83" s="2">
        <v>1274.6668828168379</v>
      </c>
      <c r="C83" s="2">
        <v>-5.0880888060580673</v>
      </c>
      <c r="D83" s="2">
        <v>6</v>
      </c>
      <c r="E83" s="2">
        <v>0</v>
      </c>
      <c r="F83" s="2">
        <v>6</v>
      </c>
      <c r="G83" s="2">
        <v>-11.088088806058067</v>
      </c>
      <c r="H83" s="10">
        <f>B83/$B$16</f>
        <v>5.0334143476642324E-3</v>
      </c>
    </row>
    <row r="84" spans="1:11" x14ac:dyDescent="0.2">
      <c r="A84" s="15" t="s">
        <v>74</v>
      </c>
      <c r="B84" s="7">
        <v>1268</v>
      </c>
      <c r="C84" s="7">
        <f>B84-B83</f>
        <v>-6.6668828168378695</v>
      </c>
      <c r="D84" s="7">
        <v>4</v>
      </c>
      <c r="E84" s="7">
        <v>0</v>
      </c>
      <c r="F84" s="7">
        <f>D84-E84</f>
        <v>4</v>
      </c>
      <c r="G84" s="7">
        <f>C84-F84</f>
        <v>-10.66688281683787</v>
      </c>
      <c r="H84" s="16">
        <f>B84/$B$17</f>
        <v>4.9608375521318299E-3</v>
      </c>
    </row>
    <row r="85" spans="1:11" x14ac:dyDescent="0.2">
      <c r="A85" s="12" t="s">
        <v>94</v>
      </c>
      <c r="H85" s="10"/>
    </row>
    <row r="86" spans="1:11" x14ac:dyDescent="0.2">
      <c r="A86" s="13" t="s">
        <v>73</v>
      </c>
      <c r="B86" s="2">
        <v>171559</v>
      </c>
      <c r="H86" s="10">
        <f>B86/$B$6</f>
        <v>0.7467723541138882</v>
      </c>
      <c r="K86" s="38"/>
    </row>
    <row r="87" spans="1:11" x14ac:dyDescent="0.2">
      <c r="A87" s="14" t="s">
        <v>81</v>
      </c>
      <c r="B87" s="2">
        <v>170729.37967308916</v>
      </c>
      <c r="C87" s="2">
        <f>B87-B86</f>
        <v>-829.62032691083732</v>
      </c>
      <c r="D87" s="2">
        <v>619</v>
      </c>
      <c r="E87" s="2">
        <v>381</v>
      </c>
      <c r="F87" s="2">
        <f>D87-E87</f>
        <v>238</v>
      </c>
      <c r="G87" s="2">
        <f>C87-F87</f>
        <v>-1067.6203269108373</v>
      </c>
      <c r="H87" s="10">
        <f>B87/$B$7</f>
        <v>0.74447357147630344</v>
      </c>
    </row>
    <row r="88" spans="1:11" x14ac:dyDescent="0.2">
      <c r="A88" s="14" t="s">
        <v>82</v>
      </c>
      <c r="B88" s="2">
        <v>170068.53597151907</v>
      </c>
      <c r="C88" s="2">
        <v>-608.3669132324867</v>
      </c>
      <c r="D88" s="2">
        <v>2279</v>
      </c>
      <c r="E88" s="2">
        <v>1505</v>
      </c>
      <c r="F88" s="2">
        <v>774</v>
      </c>
      <c r="G88" s="2">
        <v>-1382.3669132324867</v>
      </c>
      <c r="H88" s="10">
        <f>B88/$B$8</f>
        <v>0.73540606582915646</v>
      </c>
    </row>
    <row r="89" spans="1:11" x14ac:dyDescent="0.2">
      <c r="A89" s="14" t="s">
        <v>83</v>
      </c>
      <c r="B89" s="2">
        <v>169945.88986543484</v>
      </c>
      <c r="C89" s="2">
        <v>-162.25161342258798</v>
      </c>
      <c r="D89" s="2">
        <v>2106</v>
      </c>
      <c r="E89" s="2">
        <v>1472</v>
      </c>
      <c r="F89" s="2">
        <v>634</v>
      </c>
      <c r="G89" s="2">
        <v>-796.25161342258798</v>
      </c>
      <c r="H89" s="10">
        <f>B89/$B$9</f>
        <v>0.72653771446285287</v>
      </c>
    </row>
    <row r="90" spans="1:11" x14ac:dyDescent="0.2">
      <c r="A90" s="14" t="s">
        <v>84</v>
      </c>
      <c r="B90" s="2">
        <v>169587.7253663427</v>
      </c>
      <c r="C90" s="2">
        <v>-378.16052761688479</v>
      </c>
      <c r="D90" s="2">
        <v>1825</v>
      </c>
      <c r="E90" s="2">
        <v>1519</v>
      </c>
      <c r="F90" s="2">
        <v>306</v>
      </c>
      <c r="G90" s="2">
        <v>-684.16052761688479</v>
      </c>
      <c r="H90" s="10">
        <f>B90/$B$10</f>
        <v>0.71786202745658079</v>
      </c>
    </row>
    <row r="91" spans="1:11" x14ac:dyDescent="0.2">
      <c r="A91" s="14" t="s">
        <v>75</v>
      </c>
      <c r="B91" s="2">
        <v>169241.45178288876</v>
      </c>
      <c r="C91" s="2">
        <v>-302.662273684924</v>
      </c>
      <c r="D91" s="2">
        <v>1798</v>
      </c>
      <c r="E91" s="2">
        <v>1512</v>
      </c>
      <c r="F91" s="2">
        <v>286</v>
      </c>
      <c r="G91" s="2">
        <v>-588.662273684924</v>
      </c>
      <c r="H91" s="10">
        <f>B91/$B$11</f>
        <v>0.70937279384559726</v>
      </c>
    </row>
    <row r="92" spans="1:11" x14ac:dyDescent="0.2">
      <c r="A92" s="14" t="s">
        <v>76</v>
      </c>
      <c r="B92" s="2">
        <v>169098.05503851396</v>
      </c>
      <c r="C92" s="2">
        <v>-159.69570117912372</v>
      </c>
      <c r="D92" s="2">
        <v>1729</v>
      </c>
      <c r="E92" s="2">
        <v>1504</v>
      </c>
      <c r="F92" s="2">
        <v>225</v>
      </c>
      <c r="G92" s="2">
        <v>-384.69570117912372</v>
      </c>
      <c r="H92" s="10">
        <f>B92/$B$12</f>
        <v>0.7010640667926219</v>
      </c>
    </row>
    <row r="93" spans="1:11" x14ac:dyDescent="0.2">
      <c r="A93" s="14" t="s">
        <v>77</v>
      </c>
      <c r="B93" s="2">
        <v>168657.81257550805</v>
      </c>
      <c r="C93" s="2">
        <v>-437.4544745729072</v>
      </c>
      <c r="D93" s="2">
        <v>1701</v>
      </c>
      <c r="E93" s="2">
        <v>1573</v>
      </c>
      <c r="F93" s="2">
        <v>128</v>
      </c>
      <c r="G93" s="2">
        <v>-565.4544745729072</v>
      </c>
      <c r="H93" s="10">
        <f>B93/$B$13</f>
        <v>0.69293014969518263</v>
      </c>
    </row>
    <row r="94" spans="1:11" x14ac:dyDescent="0.2">
      <c r="A94" s="14" t="s">
        <v>78</v>
      </c>
      <c r="B94" s="2">
        <v>169152.25076153703</v>
      </c>
      <c r="C94" s="2">
        <v>527.30060488759773</v>
      </c>
      <c r="D94" s="2">
        <v>1655</v>
      </c>
      <c r="E94" s="2">
        <v>1473</v>
      </c>
      <c r="F94" s="2">
        <v>182</v>
      </c>
      <c r="G94" s="2">
        <v>345.30060488759773</v>
      </c>
      <c r="H94" s="10">
        <f>B94/$B$14</f>
        <v>0.68496558316070877</v>
      </c>
    </row>
    <row r="95" spans="1:11" x14ac:dyDescent="0.2">
      <c r="A95" s="14" t="s">
        <v>79</v>
      </c>
      <c r="B95" s="2">
        <v>169218.82652748906</v>
      </c>
      <c r="C95" s="2">
        <v>37.067642723501194</v>
      </c>
      <c r="D95" s="2">
        <v>1635</v>
      </c>
      <c r="E95" s="2">
        <v>1471</v>
      </c>
      <c r="F95" s="2">
        <v>164</v>
      </c>
      <c r="G95" s="2">
        <v>-126.93235727649881</v>
      </c>
      <c r="H95" s="10">
        <f>B95/$B$15</f>
        <v>0.67716513278678903</v>
      </c>
    </row>
    <row r="96" spans="1:11" x14ac:dyDescent="0.2">
      <c r="A96" s="14" t="s">
        <v>80</v>
      </c>
      <c r="B96" s="2">
        <v>169550.87098577013</v>
      </c>
      <c r="C96" s="2">
        <v>299.85382746631512</v>
      </c>
      <c r="D96" s="2">
        <v>1591</v>
      </c>
      <c r="E96" s="2">
        <v>1454</v>
      </c>
      <c r="F96" s="2">
        <v>137</v>
      </c>
      <c r="G96" s="2">
        <v>162.85382746631512</v>
      </c>
      <c r="H96" s="10">
        <f>B96/$B$16</f>
        <v>0.66952377768911875</v>
      </c>
    </row>
    <row r="97" spans="1:11" x14ac:dyDescent="0.2">
      <c r="A97" s="15" t="s">
        <v>74</v>
      </c>
      <c r="B97" s="7">
        <v>169715</v>
      </c>
      <c r="C97" s="7">
        <f>B97-B96</f>
        <v>164.12901422986761</v>
      </c>
      <c r="D97" s="7">
        <v>1163</v>
      </c>
      <c r="E97" s="7">
        <v>1126</v>
      </c>
      <c r="F97" s="7">
        <f>D97-E97</f>
        <v>37</v>
      </c>
      <c r="G97" s="7">
        <f>C97-F97</f>
        <v>127.12901422986761</v>
      </c>
      <c r="H97" s="16">
        <f>B97/$B$17</f>
        <v>0.66398150249215582</v>
      </c>
      <c r="J97" s="38"/>
      <c r="K97" s="38"/>
    </row>
    <row r="98" spans="1:11" x14ac:dyDescent="0.2">
      <c r="A98" s="12" t="s">
        <v>95</v>
      </c>
      <c r="H98" s="10"/>
      <c r="J98" s="38"/>
    </row>
    <row r="99" spans="1:11" x14ac:dyDescent="0.2">
      <c r="A99" s="17" t="s">
        <v>96</v>
      </c>
      <c r="B99" s="2">
        <v>2338</v>
      </c>
      <c r="H99" s="10">
        <f>B99/$B$6</f>
        <v>1.0176987298353748E-2</v>
      </c>
    </row>
    <row r="100" spans="1:11" x14ac:dyDescent="0.2">
      <c r="A100" s="14" t="s">
        <v>81</v>
      </c>
      <c r="B100" s="2">
        <v>2342.7063571461581</v>
      </c>
      <c r="C100" s="2">
        <f>B100-B99</f>
        <v>4.7063571461580977</v>
      </c>
      <c r="D100" s="2">
        <v>7</v>
      </c>
      <c r="E100" s="2">
        <v>2</v>
      </c>
      <c r="F100" s="2">
        <f>D100-E100</f>
        <v>5</v>
      </c>
      <c r="G100" s="2">
        <f>C100-F100</f>
        <v>-0.29364285384190225</v>
      </c>
      <c r="H100" s="10">
        <f>B100/$B$7</f>
        <v>1.0215482373124019E-2</v>
      </c>
    </row>
    <row r="101" spans="1:11" x14ac:dyDescent="0.2">
      <c r="A101" s="14" t="s">
        <v>82</v>
      </c>
      <c r="B101" s="2">
        <v>2397.5269568742629</v>
      </c>
      <c r="C101" s="2">
        <v>55.552276387270012</v>
      </c>
      <c r="D101" s="2">
        <v>30</v>
      </c>
      <c r="E101" s="2">
        <v>7</v>
      </c>
      <c r="F101" s="2">
        <v>23</v>
      </c>
      <c r="G101" s="2">
        <v>32.552276387270012</v>
      </c>
      <c r="H101" s="10">
        <f>B101/$B$8</f>
        <v>1.0367325484412486E-2</v>
      </c>
    </row>
    <row r="102" spans="1:11" x14ac:dyDescent="0.2">
      <c r="A102" s="14" t="s">
        <v>83</v>
      </c>
      <c r="B102" s="2">
        <v>2459.7796661209959</v>
      </c>
      <c r="C102" s="2">
        <v>61.691091573337872</v>
      </c>
      <c r="D102" s="2">
        <v>33</v>
      </c>
      <c r="E102" s="2">
        <v>11</v>
      </c>
      <c r="F102" s="2">
        <v>22</v>
      </c>
      <c r="G102" s="2">
        <v>39.691091573337872</v>
      </c>
      <c r="H102" s="10">
        <f>B102/$B$9</f>
        <v>1.051583358750725E-2</v>
      </c>
    </row>
    <row r="103" spans="1:11" x14ac:dyDescent="0.2">
      <c r="A103" s="14" t="s">
        <v>84</v>
      </c>
      <c r="B103" s="2">
        <v>2518.5818930395926</v>
      </c>
      <c r="C103" s="2">
        <v>58.50197230718004</v>
      </c>
      <c r="D103" s="2">
        <v>23</v>
      </c>
      <c r="E103" s="2">
        <v>6</v>
      </c>
      <c r="F103" s="2">
        <v>17</v>
      </c>
      <c r="G103" s="2">
        <v>41.50197230718004</v>
      </c>
      <c r="H103" s="10">
        <f>B103/$B$10</f>
        <v>1.0661115361664376E-2</v>
      </c>
    </row>
    <row r="104" spans="1:11" x14ac:dyDescent="0.2">
      <c r="A104" s="14" t="s">
        <v>75</v>
      </c>
      <c r="B104" s="2">
        <v>2577.4345020360588</v>
      </c>
      <c r="C104" s="2">
        <v>59.505922382043082</v>
      </c>
      <c r="D104" s="2">
        <v>29</v>
      </c>
      <c r="E104" s="2">
        <v>15</v>
      </c>
      <c r="F104" s="2">
        <v>14</v>
      </c>
      <c r="G104" s="2">
        <v>45.505922382043082</v>
      </c>
      <c r="H104" s="10">
        <f>B104/$B$11</f>
        <v>1.0803274814782771E-2</v>
      </c>
    </row>
    <row r="105" spans="1:11" x14ac:dyDescent="0.2">
      <c r="A105" s="14" t="s">
        <v>76</v>
      </c>
      <c r="B105" s="2">
        <v>2639.3315462743699</v>
      </c>
      <c r="C105" s="2">
        <v>61.648290644137433</v>
      </c>
      <c r="D105" s="2">
        <v>19</v>
      </c>
      <c r="E105" s="2">
        <v>11</v>
      </c>
      <c r="F105" s="2">
        <v>8</v>
      </c>
      <c r="G105" s="2">
        <v>53.648290644137433</v>
      </c>
      <c r="H105" s="10">
        <f>B105/$B$12</f>
        <v>1.0942411531721836E-2</v>
      </c>
    </row>
    <row r="106" spans="1:11" x14ac:dyDescent="0.2">
      <c r="A106" s="14" t="s">
        <v>77</v>
      </c>
      <c r="B106" s="2">
        <v>2696.5141715087934</v>
      </c>
      <c r="C106" s="2">
        <v>57.226667299300971</v>
      </c>
      <c r="D106" s="2">
        <v>26</v>
      </c>
      <c r="E106" s="2">
        <v>10</v>
      </c>
      <c r="F106" s="2">
        <v>16</v>
      </c>
      <c r="G106" s="2">
        <v>41.226667299300971</v>
      </c>
      <c r="H106" s="10">
        <f>B106/$B$13</f>
        <v>1.1078620906945799E-2</v>
      </c>
    </row>
    <row r="107" spans="1:11" x14ac:dyDescent="0.2">
      <c r="A107" s="14" t="s">
        <v>78</v>
      </c>
      <c r="B107" s="2">
        <v>2768.8020078531817</v>
      </c>
      <c r="C107" s="2">
        <v>72.826278820706193</v>
      </c>
      <c r="D107" s="2">
        <v>24</v>
      </c>
      <c r="E107" s="2">
        <v>12</v>
      </c>
      <c r="F107" s="2">
        <v>12</v>
      </c>
      <c r="G107" s="2">
        <v>60.826278820706193</v>
      </c>
      <c r="H107" s="10">
        <f>B107/$B$14</f>
        <v>1.1211994362636897E-2</v>
      </c>
    </row>
    <row r="108" spans="1:11" x14ac:dyDescent="0.2">
      <c r="A108" s="14" t="s">
        <v>79</v>
      </c>
      <c r="B108" s="2">
        <v>2834.4412280391334</v>
      </c>
      <c r="C108" s="2">
        <v>65.158018804692801</v>
      </c>
      <c r="D108" s="2">
        <v>19</v>
      </c>
      <c r="E108" s="2">
        <v>13</v>
      </c>
      <c r="F108" s="2">
        <v>6</v>
      </c>
      <c r="G108" s="2">
        <v>59.158018804692801</v>
      </c>
      <c r="H108" s="10">
        <f>B108/$B$15</f>
        <v>1.1342619553325358E-2</v>
      </c>
    </row>
    <row r="109" spans="1:11" x14ac:dyDescent="0.2">
      <c r="A109" s="14" t="s">
        <v>80</v>
      </c>
      <c r="B109" s="2">
        <v>2904.8212910881502</v>
      </c>
      <c r="C109" s="2">
        <v>69.830370909265639</v>
      </c>
      <c r="D109" s="2">
        <v>28</v>
      </c>
      <c r="E109" s="2">
        <v>11</v>
      </c>
      <c r="F109" s="2">
        <v>17</v>
      </c>
      <c r="G109" s="2">
        <v>52.830370909265639</v>
      </c>
      <c r="H109" s="10">
        <f>B109/$B$16</f>
        <v>1.1470580557998706E-2</v>
      </c>
    </row>
    <row r="110" spans="1:11" x14ac:dyDescent="0.2">
      <c r="A110" s="15" t="s">
        <v>74</v>
      </c>
      <c r="B110" s="7">
        <v>2953</v>
      </c>
      <c r="C110" s="7">
        <f>B110-B109</f>
        <v>48.178708911849753</v>
      </c>
      <c r="D110" s="7">
        <v>5</v>
      </c>
      <c r="E110" s="7">
        <v>12</v>
      </c>
      <c r="F110" s="7">
        <f>D110-E110</f>
        <v>-7</v>
      </c>
      <c r="G110" s="7">
        <f>C110-F110</f>
        <v>55.178708911849753</v>
      </c>
      <c r="H110" s="16">
        <f>B110/$B$17</f>
        <v>1.1553117737732882E-2</v>
      </c>
      <c r="I110" s="38"/>
      <c r="K110" s="38"/>
    </row>
    <row r="111" spans="1:11" x14ac:dyDescent="0.2">
      <c r="A111" s="23"/>
      <c r="B111" s="24"/>
      <c r="C111" s="24"/>
      <c r="D111" s="24"/>
      <c r="E111" s="24"/>
      <c r="F111" s="24"/>
      <c r="G111" s="24"/>
      <c r="H111" s="22"/>
    </row>
    <row r="112" spans="1:11" x14ac:dyDescent="0.2">
      <c r="A112" s="1"/>
    </row>
    <row r="113" spans="1:11" x14ac:dyDescent="0.2">
      <c r="A113" s="12" t="s">
        <v>98</v>
      </c>
      <c r="H113" s="10"/>
    </row>
    <row r="114" spans="1:11" x14ac:dyDescent="0.2">
      <c r="A114" s="9" t="s">
        <v>97</v>
      </c>
      <c r="B114" s="2">
        <v>1315</v>
      </c>
      <c r="H114" s="10">
        <f>B114/$B$6</f>
        <v>5.7240112477909234E-3</v>
      </c>
    </row>
    <row r="115" spans="1:11" x14ac:dyDescent="0.2">
      <c r="A115" s="14" t="s">
        <v>81</v>
      </c>
      <c r="B115" s="2">
        <v>1357.9673238761941</v>
      </c>
      <c r="C115" s="2">
        <f>B115-B114</f>
        <v>42.967323876194087</v>
      </c>
      <c r="D115" s="2">
        <v>4</v>
      </c>
      <c r="E115" s="2">
        <v>0</v>
      </c>
      <c r="F115" s="2">
        <f>D115-E115</f>
        <v>4</v>
      </c>
      <c r="G115" s="2">
        <f>C115-F115</f>
        <v>38.967323876194087</v>
      </c>
      <c r="H115" s="10">
        <f>B115/$B$7</f>
        <v>5.9214810332587431E-3</v>
      </c>
    </row>
    <row r="116" spans="1:11" x14ac:dyDescent="0.2">
      <c r="A116" s="14" t="s">
        <v>82</v>
      </c>
      <c r="B116" s="2">
        <v>1549.5203988014002</v>
      </c>
      <c r="C116" s="2">
        <v>192.00621454724092</v>
      </c>
      <c r="D116" s="2">
        <v>17</v>
      </c>
      <c r="E116" s="2">
        <v>0</v>
      </c>
      <c r="F116" s="2">
        <v>17</v>
      </c>
      <c r="G116" s="2">
        <v>175.00621454724092</v>
      </c>
      <c r="H116" s="10">
        <f>B116/$B$8</f>
        <v>6.7003969540573739E-3</v>
      </c>
    </row>
    <row r="117" spans="1:11" x14ac:dyDescent="0.2">
      <c r="A117" s="14" t="s">
        <v>83</v>
      </c>
      <c r="B117" s="2">
        <v>1745.4993298007537</v>
      </c>
      <c r="C117" s="2">
        <v>195.60796786554738</v>
      </c>
      <c r="D117" s="2">
        <v>7</v>
      </c>
      <c r="E117" s="2">
        <v>3</v>
      </c>
      <c r="F117" s="2">
        <v>4</v>
      </c>
      <c r="G117" s="2">
        <v>191.60796786554738</v>
      </c>
      <c r="H117" s="10">
        <f>B117/$B$9</f>
        <v>7.4622051446730127E-3</v>
      </c>
    </row>
    <row r="118" spans="1:11" x14ac:dyDescent="0.2">
      <c r="A118" s="14" t="s">
        <v>84</v>
      </c>
      <c r="B118" s="2">
        <v>1938.9310831228806</v>
      </c>
      <c r="C118" s="2">
        <v>193.19300125979839</v>
      </c>
      <c r="D118" s="2">
        <v>7</v>
      </c>
      <c r="E118" s="2">
        <v>1</v>
      </c>
      <c r="F118" s="2">
        <v>6</v>
      </c>
      <c r="G118" s="2">
        <v>187.19300125979839</v>
      </c>
      <c r="H118" s="10">
        <f>B118/$B$10</f>
        <v>8.207463101603793E-3</v>
      </c>
    </row>
    <row r="119" spans="1:11" x14ac:dyDescent="0.2">
      <c r="A119" s="14" t="s">
        <v>75</v>
      </c>
      <c r="B119" s="2">
        <v>2132.109989144863</v>
      </c>
      <c r="C119" s="2">
        <v>193.69487533757524</v>
      </c>
      <c r="D119" s="2">
        <v>9</v>
      </c>
      <c r="E119" s="2">
        <v>3</v>
      </c>
      <c r="F119" s="2">
        <v>6</v>
      </c>
      <c r="G119" s="2">
        <v>187.69487533757524</v>
      </c>
      <c r="H119" s="10">
        <f>B119/$B$11</f>
        <v>8.936704358492838E-3</v>
      </c>
    </row>
    <row r="120" spans="1:11" x14ac:dyDescent="0.2">
      <c r="A120" s="14" t="s">
        <v>76</v>
      </c>
      <c r="B120" s="2">
        <v>2327.705370975506</v>
      </c>
      <c r="C120" s="2">
        <v>195.38841015959406</v>
      </c>
      <c r="D120" s="2">
        <v>12</v>
      </c>
      <c r="E120" s="2">
        <v>4</v>
      </c>
      <c r="F120" s="2">
        <v>8</v>
      </c>
      <c r="G120" s="2">
        <v>187.38841015959406</v>
      </c>
      <c r="H120" s="10">
        <f>B120/$B$12</f>
        <v>9.6504397599336093E-3</v>
      </c>
    </row>
    <row r="121" spans="1:11" x14ac:dyDescent="0.2">
      <c r="A121" s="14" t="s">
        <v>77</v>
      </c>
      <c r="B121" s="2">
        <v>2518.9645182793265</v>
      </c>
      <c r="C121" s="2">
        <v>191.29914650065075</v>
      </c>
      <c r="D121" s="2">
        <v>7</v>
      </c>
      <c r="E121" s="2">
        <v>7</v>
      </c>
      <c r="F121" s="2">
        <v>0</v>
      </c>
      <c r="G121" s="2">
        <v>191.29914650065075</v>
      </c>
      <c r="H121" s="10">
        <f>B121/$B$13</f>
        <v>1.0349158654875252E-2</v>
      </c>
    </row>
    <row r="122" spans="1:11" x14ac:dyDescent="0.2">
      <c r="A122" s="14" t="s">
        <v>78</v>
      </c>
      <c r="B122" s="2">
        <v>2724.6808473244732</v>
      </c>
      <c r="C122" s="2">
        <v>206.24729722861093</v>
      </c>
      <c r="D122" s="2">
        <v>14</v>
      </c>
      <c r="E122" s="2">
        <v>6</v>
      </c>
      <c r="F122" s="2">
        <v>8</v>
      </c>
      <c r="G122" s="2">
        <v>198.24729722861093</v>
      </c>
      <c r="H122" s="10">
        <f>B122/$B$14</f>
        <v>1.1033330015486831E-2</v>
      </c>
    </row>
    <row r="123" spans="1:11" x14ac:dyDescent="0.2">
      <c r="A123" s="14" t="s">
        <v>79</v>
      </c>
      <c r="B123" s="2">
        <v>2924.5986075409728</v>
      </c>
      <c r="C123" s="2">
        <v>199.44801754013361</v>
      </c>
      <c r="D123" s="2">
        <v>12</v>
      </c>
      <c r="E123" s="2">
        <v>6</v>
      </c>
      <c r="F123" s="2">
        <v>6</v>
      </c>
      <c r="G123" s="2">
        <v>193.44801754013361</v>
      </c>
      <c r="H123" s="10">
        <f>B123/$B$15</f>
        <v>1.1703403486856266E-2</v>
      </c>
    </row>
    <row r="124" spans="1:11" x14ac:dyDescent="0.2">
      <c r="A124" s="14" t="s">
        <v>80</v>
      </c>
      <c r="B124" s="2">
        <v>3130.0107385325055</v>
      </c>
      <c r="C124" s="2">
        <v>204.82345494185347</v>
      </c>
      <c r="D124" s="2">
        <v>12</v>
      </c>
      <c r="E124" s="2">
        <v>4</v>
      </c>
      <c r="F124" s="2">
        <v>8</v>
      </c>
      <c r="G124" s="2">
        <v>196.82345494185347</v>
      </c>
      <c r="H124" s="10">
        <f>B124/$B$16</f>
        <v>1.2359810372461432E-2</v>
      </c>
    </row>
    <row r="125" spans="1:11" x14ac:dyDescent="0.2">
      <c r="A125" s="15" t="s">
        <v>74</v>
      </c>
      <c r="B125" s="7">
        <v>3278</v>
      </c>
      <c r="C125" s="7">
        <f>B125-B124</f>
        <v>147.98926146749454</v>
      </c>
      <c r="D125" s="7">
        <v>4</v>
      </c>
      <c r="E125" s="7">
        <v>5</v>
      </c>
      <c r="F125" s="7">
        <f>D125-E125</f>
        <v>-1</v>
      </c>
      <c r="G125" s="7">
        <f>C125-F125</f>
        <v>148.98926146749454</v>
      </c>
      <c r="H125" s="16">
        <f>B125/$B$17</f>
        <v>1.282462578540074E-2</v>
      </c>
      <c r="J125" s="38"/>
      <c r="K125" s="38"/>
    </row>
    <row r="126" spans="1:11" x14ac:dyDescent="0.2">
      <c r="A126" s="12" t="s">
        <v>99</v>
      </c>
      <c r="H126" s="10"/>
    </row>
    <row r="127" spans="1:11" x14ac:dyDescent="0.2">
      <c r="A127" s="9" t="s">
        <v>100</v>
      </c>
      <c r="B127" s="2">
        <v>7725</v>
      </c>
      <c r="H127" s="10">
        <f>B127/$B$6</f>
        <v>3.3625845543106374E-2</v>
      </c>
      <c r="I127" s="38"/>
    </row>
    <row r="128" spans="1:11" x14ac:dyDescent="0.2">
      <c r="A128" s="14" t="s">
        <v>81</v>
      </c>
      <c r="B128" s="2">
        <v>7778.4793481987936</v>
      </c>
      <c r="C128" s="2">
        <f>B128-B127</f>
        <v>53.479348198793559</v>
      </c>
      <c r="D128" s="2">
        <v>37</v>
      </c>
      <c r="E128" s="2">
        <v>8</v>
      </c>
      <c r="F128" s="2">
        <f>D128-E128</f>
        <v>29</v>
      </c>
      <c r="G128" s="2">
        <f>C128-F128</f>
        <v>24.479348198793559</v>
      </c>
      <c r="H128" s="10">
        <f>B128/$B$7</f>
        <v>3.3918428756061353E-2</v>
      </c>
    </row>
    <row r="129" spans="1:12" x14ac:dyDescent="0.2">
      <c r="A129" s="14" t="s">
        <v>82</v>
      </c>
      <c r="B129" s="2">
        <v>8110.8003293696493</v>
      </c>
      <c r="C129" s="2">
        <v>334.7776613538299</v>
      </c>
      <c r="D129" s="2">
        <v>130</v>
      </c>
      <c r="E129" s="2">
        <v>31</v>
      </c>
      <c r="F129" s="2">
        <v>99</v>
      </c>
      <c r="G129" s="2">
        <v>235.7776613538299</v>
      </c>
      <c r="H129" s="10">
        <f>B129/$B$8</f>
        <v>3.5072517834495019E-2</v>
      </c>
    </row>
    <row r="130" spans="1:12" x14ac:dyDescent="0.2">
      <c r="A130" s="14" t="s">
        <v>83</v>
      </c>
      <c r="B130" s="2">
        <v>8467.9089097361903</v>
      </c>
      <c r="C130" s="2">
        <v>355.20111950874798</v>
      </c>
      <c r="D130" s="2">
        <v>110</v>
      </c>
      <c r="E130" s="2">
        <v>38</v>
      </c>
      <c r="F130" s="2">
        <v>72</v>
      </c>
      <c r="G130" s="2">
        <v>283.20111950874798</v>
      </c>
      <c r="H130" s="10">
        <f>B130/$B$9</f>
        <v>3.6201259062109643E-2</v>
      </c>
    </row>
    <row r="131" spans="1:12" x14ac:dyDescent="0.2">
      <c r="A131" s="14" t="s">
        <v>84</v>
      </c>
      <c r="B131" s="2">
        <v>8813.0462312806485</v>
      </c>
      <c r="C131" s="2">
        <v>344.0795175148196</v>
      </c>
      <c r="D131" s="2">
        <v>125</v>
      </c>
      <c r="E131" s="2">
        <v>41</v>
      </c>
      <c r="F131" s="2">
        <v>84</v>
      </c>
      <c r="G131" s="2">
        <v>260.0795175148196</v>
      </c>
      <c r="H131" s="10">
        <f>B131/$B$10</f>
        <v>3.7305478459535413E-2</v>
      </c>
    </row>
    <row r="132" spans="1:12" x14ac:dyDescent="0.2">
      <c r="A132" s="14" t="s">
        <v>75</v>
      </c>
      <c r="B132" s="2">
        <v>9158.0855117628907</v>
      </c>
      <c r="C132" s="2">
        <v>347.33760491801877</v>
      </c>
      <c r="D132" s="2">
        <v>111</v>
      </c>
      <c r="E132" s="2">
        <v>42</v>
      </c>
      <c r="F132" s="2">
        <v>69</v>
      </c>
      <c r="G132" s="2">
        <v>278.33760491801877</v>
      </c>
      <c r="H132" s="10">
        <f>B132/$B$11</f>
        <v>3.8385966542582924E-2</v>
      </c>
    </row>
    <row r="133" spans="1:12" x14ac:dyDescent="0.2">
      <c r="A133" s="14" t="s">
        <v>76</v>
      </c>
      <c r="B133" s="2">
        <v>9513.8463135136208</v>
      </c>
      <c r="C133" s="2">
        <v>354.87580949291623</v>
      </c>
      <c r="D133" s="2">
        <v>102</v>
      </c>
      <c r="E133" s="2">
        <v>40</v>
      </c>
      <c r="F133" s="2">
        <v>62</v>
      </c>
      <c r="G133" s="2">
        <v>292.87580949291623</v>
      </c>
      <c r="H133" s="10">
        <f>B133/$B$12</f>
        <v>3.944348020959039E-2</v>
      </c>
    </row>
    <row r="134" spans="1:12" x14ac:dyDescent="0.2">
      <c r="A134" s="14" t="s">
        <v>77</v>
      </c>
      <c r="B134" s="2">
        <v>9852.4454561587027</v>
      </c>
      <c r="C134" s="2">
        <v>338.75898709452122</v>
      </c>
      <c r="D134" s="2">
        <v>102</v>
      </c>
      <c r="E134" s="2">
        <v>52</v>
      </c>
      <c r="F134" s="2">
        <v>50</v>
      </c>
      <c r="G134" s="2">
        <v>288.75898709452122</v>
      </c>
      <c r="H134" s="10">
        <f>B134/$B$13</f>
        <v>4.0478744509645531E-2</v>
      </c>
      <c r="I134" s="38"/>
    </row>
    <row r="135" spans="1:12" x14ac:dyDescent="0.2">
      <c r="A135" s="14" t="s">
        <v>78</v>
      </c>
      <c r="B135" s="2">
        <v>10246.561589474532</v>
      </c>
      <c r="C135" s="2">
        <v>396.10979854182733</v>
      </c>
      <c r="D135" s="2">
        <v>105</v>
      </c>
      <c r="E135" s="2">
        <v>51</v>
      </c>
      <c r="F135" s="2">
        <v>54</v>
      </c>
      <c r="G135" s="2">
        <v>342.10979854182733</v>
      </c>
      <c r="H135" s="10">
        <f>B135/$B$14</f>
        <v>4.1492454300362552E-2</v>
      </c>
    </row>
    <row r="136" spans="1:12" x14ac:dyDescent="0.2">
      <c r="A136" s="14" t="s">
        <v>79</v>
      </c>
      <c r="B136" s="2">
        <v>10616.773026284016</v>
      </c>
      <c r="C136" s="2">
        <v>368.4342110250891</v>
      </c>
      <c r="D136" s="2">
        <v>108</v>
      </c>
      <c r="E136" s="2">
        <v>45</v>
      </c>
      <c r="F136" s="2">
        <v>63</v>
      </c>
      <c r="G136" s="2">
        <v>305.4342110250891</v>
      </c>
      <c r="H136" s="10">
        <f>B136/$B$15</f>
        <v>4.2485275803179824E-2</v>
      </c>
    </row>
    <row r="137" spans="1:12" x14ac:dyDescent="0.2">
      <c r="A137" s="14" t="s">
        <v>80</v>
      </c>
      <c r="B137" s="2">
        <v>11005.308901447206</v>
      </c>
      <c r="C137" s="2">
        <v>386.45670646196413</v>
      </c>
      <c r="D137" s="2">
        <v>98</v>
      </c>
      <c r="E137" s="2">
        <v>48</v>
      </c>
      <c r="F137" s="2">
        <v>50</v>
      </c>
      <c r="G137" s="2">
        <v>336.45670646196413</v>
      </c>
      <c r="H137" s="10">
        <f>B137/$B$16</f>
        <v>4.345784806349369E-2</v>
      </c>
    </row>
    <row r="138" spans="1:12" ht="12" thickBot="1" x14ac:dyDescent="0.25">
      <c r="A138" s="11" t="s">
        <v>74</v>
      </c>
      <c r="B138" s="5">
        <v>11295</v>
      </c>
      <c r="C138" s="5">
        <f>B138-B137</f>
        <v>289.69109855279385</v>
      </c>
      <c r="D138" s="5">
        <v>84</v>
      </c>
      <c r="E138" s="5">
        <v>30</v>
      </c>
      <c r="F138" s="5">
        <f>D138-E138</f>
        <v>54</v>
      </c>
      <c r="G138" s="5">
        <f>C138-F138</f>
        <v>235.69109855279385</v>
      </c>
      <c r="H138" s="8">
        <f>B138/$B$17</f>
        <v>4.4189795072026042E-2</v>
      </c>
      <c r="I138" s="39"/>
      <c r="J138" s="38"/>
      <c r="L138" s="38"/>
    </row>
  </sheetData>
  <mergeCells count="1">
    <mergeCell ref="A1:H2"/>
  </mergeCells>
  <phoneticPr fontId="0" type="noConversion"/>
  <pageMargins left="0.75" right="0.75" top="1" bottom="1" header="0.5" footer="0.5"/>
  <pageSetup orientation="portrait"/>
  <headerFooter alignWithMargins="0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8"/>
  <sheetViews>
    <sheetView topLeftCell="A87" workbookViewId="0">
      <selection activeCell="L87" sqref="L1:L65536"/>
    </sheetView>
  </sheetViews>
  <sheetFormatPr defaultRowHeight="11.25" x14ac:dyDescent="0.2"/>
  <cols>
    <col min="1" max="1" width="25.7109375" style="2" customWidth="1"/>
    <col min="2" max="3" width="9.7109375" style="2" customWidth="1"/>
    <col min="4" max="5" width="8.42578125" style="2" customWidth="1"/>
    <col min="6" max="7" width="9.7109375" style="2" customWidth="1"/>
    <col min="8" max="8" width="7.7109375" style="6" customWidth="1"/>
    <col min="9" max="16384" width="9.140625" style="2"/>
  </cols>
  <sheetData>
    <row r="1" spans="1:8" ht="12.75" customHeight="1" x14ac:dyDescent="0.2">
      <c r="A1" s="40" t="s">
        <v>87</v>
      </c>
      <c r="B1" s="41"/>
      <c r="C1" s="41"/>
      <c r="D1" s="41"/>
      <c r="E1" s="41"/>
      <c r="F1" s="41"/>
      <c r="G1" s="41"/>
      <c r="H1" s="42"/>
    </row>
    <row r="2" spans="1:8" ht="12.75" customHeight="1" thickBot="1" x14ac:dyDescent="0.25">
      <c r="A2" s="43"/>
      <c r="B2" s="44"/>
      <c r="C2" s="44"/>
      <c r="D2" s="44"/>
      <c r="E2" s="44"/>
      <c r="F2" s="44"/>
      <c r="G2" s="44"/>
      <c r="H2" s="45"/>
    </row>
    <row r="3" spans="1:8" x14ac:dyDescent="0.2">
      <c r="A3" s="9" t="s">
        <v>48</v>
      </c>
      <c r="C3" s="1" t="s">
        <v>62</v>
      </c>
      <c r="D3" s="3"/>
      <c r="E3" s="3"/>
      <c r="F3" s="1" t="s">
        <v>66</v>
      </c>
      <c r="G3" s="3" t="s">
        <v>68</v>
      </c>
      <c r="H3" s="19" t="s">
        <v>71</v>
      </c>
    </row>
    <row r="4" spans="1:8" ht="12" thickBot="1" x14ac:dyDescent="0.25">
      <c r="A4" s="18" t="s">
        <v>88</v>
      </c>
      <c r="B4" s="5" t="s">
        <v>64</v>
      </c>
      <c r="C4" s="4" t="s">
        <v>63</v>
      </c>
      <c r="D4" s="4" t="s">
        <v>65</v>
      </c>
      <c r="E4" s="4" t="s">
        <v>70</v>
      </c>
      <c r="F4" s="4" t="s">
        <v>67</v>
      </c>
      <c r="G4" s="5" t="s">
        <v>69</v>
      </c>
      <c r="H4" s="20" t="s">
        <v>72</v>
      </c>
    </row>
    <row r="5" spans="1:8" x14ac:dyDescent="0.2">
      <c r="A5" s="12" t="s">
        <v>2</v>
      </c>
      <c r="H5" s="10"/>
    </row>
    <row r="6" spans="1:8" x14ac:dyDescent="0.2">
      <c r="A6" s="13" t="s">
        <v>73</v>
      </c>
      <c r="B6" s="2">
        <f t="shared" ref="B6:B17" si="0">B32+B45+B60+B73+B86+B99+B114+B127</f>
        <v>147036</v>
      </c>
      <c r="H6" s="10"/>
    </row>
    <row r="7" spans="1:8" x14ac:dyDescent="0.2">
      <c r="A7" s="14" t="s">
        <v>81</v>
      </c>
      <c r="B7" s="2">
        <f t="shared" si="0"/>
        <v>147966.00000000003</v>
      </c>
      <c r="C7" s="2">
        <f t="shared" ref="C7:G17" si="1">C33+C46+C61+C74+C87+C100+C115+C128</f>
        <v>930.00000000002035</v>
      </c>
      <c r="D7" s="2">
        <f t="shared" si="1"/>
        <v>595</v>
      </c>
      <c r="E7" s="2">
        <f t="shared" si="1"/>
        <v>294</v>
      </c>
      <c r="F7" s="2">
        <f t="shared" si="1"/>
        <v>301</v>
      </c>
      <c r="G7" s="2">
        <f t="shared" si="1"/>
        <v>629.00000000002035</v>
      </c>
      <c r="H7" s="10"/>
    </row>
    <row r="8" spans="1:8" x14ac:dyDescent="0.2">
      <c r="A8" s="14" t="s">
        <v>82</v>
      </c>
      <c r="B8" s="2">
        <f t="shared" si="0"/>
        <v>153775.99999999997</v>
      </c>
      <c r="C8" s="2">
        <f t="shared" si="1"/>
        <v>5799.9999999999654</v>
      </c>
      <c r="D8" s="2">
        <f t="shared" si="1"/>
        <v>2296</v>
      </c>
      <c r="E8" s="2">
        <f t="shared" si="1"/>
        <v>1388</v>
      </c>
      <c r="F8" s="2">
        <f t="shared" si="1"/>
        <v>908</v>
      </c>
      <c r="G8" s="2">
        <f t="shared" si="1"/>
        <v>4891.9999999999654</v>
      </c>
      <c r="H8" s="10"/>
    </row>
    <row r="9" spans="1:8" x14ac:dyDescent="0.2">
      <c r="A9" s="14" t="s">
        <v>83</v>
      </c>
      <c r="B9" s="2">
        <f t="shared" si="0"/>
        <v>156477</v>
      </c>
      <c r="C9" s="2">
        <f t="shared" si="1"/>
        <v>2699.9999999999955</v>
      </c>
      <c r="D9" s="2">
        <f t="shared" si="1"/>
        <v>2262</v>
      </c>
      <c r="E9" s="2">
        <f t="shared" si="1"/>
        <v>1410</v>
      </c>
      <c r="F9" s="2">
        <f t="shared" si="1"/>
        <v>852</v>
      </c>
      <c r="G9" s="2">
        <f t="shared" si="1"/>
        <v>1847.9999999999955</v>
      </c>
      <c r="H9" s="10"/>
    </row>
    <row r="10" spans="1:8" x14ac:dyDescent="0.2">
      <c r="A10" s="14" t="s">
        <v>84</v>
      </c>
      <c r="B10" s="2">
        <f t="shared" si="0"/>
        <v>158079.00000000006</v>
      </c>
      <c r="C10" s="2">
        <f t="shared" si="1"/>
        <v>1600.0000000000348</v>
      </c>
      <c r="D10" s="2">
        <f t="shared" si="1"/>
        <v>2176</v>
      </c>
      <c r="E10" s="2">
        <f t="shared" si="1"/>
        <v>1486</v>
      </c>
      <c r="F10" s="2">
        <f t="shared" si="1"/>
        <v>690</v>
      </c>
      <c r="G10" s="2">
        <f t="shared" si="1"/>
        <v>910.00000000003479</v>
      </c>
      <c r="H10" s="10"/>
    </row>
    <row r="11" spans="1:8" x14ac:dyDescent="0.2">
      <c r="A11" s="14" t="s">
        <v>75</v>
      </c>
      <c r="B11" s="2">
        <f t="shared" si="0"/>
        <v>159035.99999999997</v>
      </c>
      <c r="C11" s="2">
        <f t="shared" si="1"/>
        <v>899.99999999996589</v>
      </c>
      <c r="D11" s="2">
        <f t="shared" si="1"/>
        <v>2126</v>
      </c>
      <c r="E11" s="2">
        <f t="shared" si="1"/>
        <v>1584</v>
      </c>
      <c r="F11" s="2">
        <f t="shared" si="1"/>
        <v>542</v>
      </c>
      <c r="G11" s="2">
        <f t="shared" si="1"/>
        <v>357.99999999996589</v>
      </c>
      <c r="H11" s="10"/>
    </row>
    <row r="12" spans="1:8" x14ac:dyDescent="0.2">
      <c r="A12" s="14" t="s">
        <v>76</v>
      </c>
      <c r="B12" s="2">
        <f t="shared" si="0"/>
        <v>159742.00000000003</v>
      </c>
      <c r="C12" s="2">
        <f t="shared" si="1"/>
        <v>700.00000000000932</v>
      </c>
      <c r="D12" s="2">
        <f t="shared" si="1"/>
        <v>2028</v>
      </c>
      <c r="E12" s="2">
        <f t="shared" si="1"/>
        <v>1514</v>
      </c>
      <c r="F12" s="2">
        <f t="shared" si="1"/>
        <v>514</v>
      </c>
      <c r="G12" s="2">
        <f t="shared" si="1"/>
        <v>186.00000000000935</v>
      </c>
      <c r="H12" s="10"/>
    </row>
    <row r="13" spans="1:8" x14ac:dyDescent="0.2">
      <c r="A13" s="14" t="s">
        <v>77</v>
      </c>
      <c r="B13" s="2">
        <f t="shared" si="0"/>
        <v>160033</v>
      </c>
      <c r="C13" s="2">
        <f t="shared" si="1"/>
        <v>299.99999999999301</v>
      </c>
      <c r="D13" s="2">
        <f t="shared" si="1"/>
        <v>2074</v>
      </c>
      <c r="E13" s="2">
        <f t="shared" si="1"/>
        <v>1573</v>
      </c>
      <c r="F13" s="2">
        <f t="shared" si="1"/>
        <v>501</v>
      </c>
      <c r="G13" s="2">
        <f t="shared" si="1"/>
        <v>-201.00000000000705</v>
      </c>
      <c r="H13" s="10"/>
    </row>
    <row r="14" spans="1:8" x14ac:dyDescent="0.2">
      <c r="A14" s="14" t="s">
        <v>78</v>
      </c>
      <c r="B14" s="2">
        <f t="shared" si="0"/>
        <v>161212.00000000006</v>
      </c>
      <c r="C14" s="2">
        <f t="shared" si="1"/>
        <v>1200.0000000000059</v>
      </c>
      <c r="D14" s="2">
        <f t="shared" si="1"/>
        <v>2017</v>
      </c>
      <c r="E14" s="2">
        <f t="shared" si="1"/>
        <v>1664</v>
      </c>
      <c r="F14" s="2">
        <f t="shared" si="1"/>
        <v>353</v>
      </c>
      <c r="G14" s="2">
        <f t="shared" si="1"/>
        <v>847.00000000000591</v>
      </c>
      <c r="H14" s="10"/>
    </row>
    <row r="15" spans="1:8" x14ac:dyDescent="0.2">
      <c r="A15" s="14" t="s">
        <v>79</v>
      </c>
      <c r="B15" s="2">
        <f t="shared" si="0"/>
        <v>161921</v>
      </c>
      <c r="C15" s="2">
        <f t="shared" si="1"/>
        <v>699.99999999999648</v>
      </c>
      <c r="D15" s="2">
        <f t="shared" si="1"/>
        <v>1975</v>
      </c>
      <c r="E15" s="2">
        <f t="shared" si="1"/>
        <v>1672</v>
      </c>
      <c r="F15" s="2">
        <f t="shared" si="1"/>
        <v>303</v>
      </c>
      <c r="G15" s="2">
        <f t="shared" si="1"/>
        <v>396.99999999999648</v>
      </c>
      <c r="H15" s="10"/>
    </row>
    <row r="16" spans="1:8" x14ac:dyDescent="0.2">
      <c r="A16" s="14" t="s">
        <v>80</v>
      </c>
      <c r="B16" s="2">
        <f t="shared" si="0"/>
        <v>162154.00000000003</v>
      </c>
      <c r="C16" s="2">
        <f t="shared" si="1"/>
        <v>300.00000000001512</v>
      </c>
      <c r="D16" s="2">
        <f t="shared" si="1"/>
        <v>1928</v>
      </c>
      <c r="E16" s="2">
        <f t="shared" si="1"/>
        <v>1723</v>
      </c>
      <c r="F16" s="2">
        <f t="shared" si="1"/>
        <v>205</v>
      </c>
      <c r="G16" s="2">
        <f t="shared" si="1"/>
        <v>95.00000000001512</v>
      </c>
      <c r="H16" s="10"/>
    </row>
    <row r="17" spans="1:11" x14ac:dyDescent="0.2">
      <c r="A17" s="15" t="s">
        <v>74</v>
      </c>
      <c r="B17" s="7">
        <f t="shared" si="0"/>
        <v>163256</v>
      </c>
      <c r="C17" s="7">
        <f t="shared" si="1"/>
        <v>1101.9999999999955</v>
      </c>
      <c r="D17" s="7">
        <f t="shared" si="1"/>
        <v>1353</v>
      </c>
      <c r="E17" s="7">
        <f t="shared" si="1"/>
        <v>1255</v>
      </c>
      <c r="F17" s="7">
        <f t="shared" si="1"/>
        <v>98</v>
      </c>
      <c r="G17" s="7">
        <f t="shared" si="1"/>
        <v>1003.9999999999956</v>
      </c>
      <c r="H17" s="16"/>
    </row>
    <row r="18" spans="1:11" x14ac:dyDescent="0.2">
      <c r="A18" s="12" t="s">
        <v>3</v>
      </c>
      <c r="H18" s="10"/>
    </row>
    <row r="19" spans="1:11" x14ac:dyDescent="0.2">
      <c r="A19" s="13" t="s">
        <v>73</v>
      </c>
      <c r="B19" s="2">
        <f t="shared" ref="B19:B30" si="2">B32+B45+B60+B73</f>
        <v>5652</v>
      </c>
      <c r="H19" s="10">
        <f>B19/$B$6</f>
        <v>3.8439565820615362E-2</v>
      </c>
      <c r="K19" s="6"/>
    </row>
    <row r="20" spans="1:11" x14ac:dyDescent="0.2">
      <c r="A20" s="14" t="s">
        <v>81</v>
      </c>
      <c r="B20" s="2">
        <f t="shared" si="2"/>
        <v>5755.387211700945</v>
      </c>
      <c r="C20" s="2">
        <f>B20-B19</f>
        <v>103.38721170094504</v>
      </c>
      <c r="D20" s="2">
        <f t="shared" ref="D20:E30" si="3">D33+D46+D61+D74</f>
        <v>32</v>
      </c>
      <c r="E20" s="2">
        <f t="shared" si="3"/>
        <v>1</v>
      </c>
      <c r="F20" s="2">
        <f>D20-E20</f>
        <v>31</v>
      </c>
      <c r="G20" s="2">
        <f>C20-F20</f>
        <v>72.387211700945045</v>
      </c>
      <c r="H20" s="10">
        <f>B20/$B$7</f>
        <v>3.8896687155839479E-2</v>
      </c>
    </row>
    <row r="21" spans="1:11" x14ac:dyDescent="0.2">
      <c r="A21" s="14" t="s">
        <v>82</v>
      </c>
      <c r="B21" s="2">
        <f t="shared" si="2"/>
        <v>6258.7296705386034</v>
      </c>
      <c r="C21" s="2">
        <f t="shared" ref="C21:C30" si="4">B21-B20</f>
        <v>503.34245883765834</v>
      </c>
      <c r="D21" s="2">
        <f t="shared" si="3"/>
        <v>113</v>
      </c>
      <c r="E21" s="2">
        <f t="shared" si="3"/>
        <v>20</v>
      </c>
      <c r="F21" s="2">
        <f t="shared" ref="F21:F30" si="5">D21-E21</f>
        <v>93</v>
      </c>
      <c r="G21" s="2">
        <f t="shared" ref="G21:G30" si="6">C21-F21</f>
        <v>410.34245883765834</v>
      </c>
      <c r="H21" s="10">
        <f>B21/$B$8</f>
        <v>4.070030219630244E-2</v>
      </c>
    </row>
    <row r="22" spans="1:11" x14ac:dyDescent="0.2">
      <c r="A22" s="14" t="s">
        <v>83</v>
      </c>
      <c r="B22" s="2">
        <f t="shared" si="2"/>
        <v>6644.8096536533421</v>
      </c>
      <c r="C22" s="2">
        <f t="shared" si="4"/>
        <v>386.07998311473875</v>
      </c>
      <c r="D22" s="2">
        <f t="shared" si="3"/>
        <v>163</v>
      </c>
      <c r="E22" s="2">
        <f t="shared" si="3"/>
        <v>21</v>
      </c>
      <c r="F22" s="2">
        <f t="shared" si="5"/>
        <v>142</v>
      </c>
      <c r="G22" s="2">
        <f t="shared" si="6"/>
        <v>244.07998311473875</v>
      </c>
      <c r="H22" s="10">
        <f>B22/$B$9</f>
        <v>4.2465088502804518E-2</v>
      </c>
    </row>
    <row r="23" spans="1:11" x14ac:dyDescent="0.2">
      <c r="A23" s="14" t="s">
        <v>84</v>
      </c>
      <c r="B23" s="2">
        <f t="shared" si="2"/>
        <v>6985.8724728297411</v>
      </c>
      <c r="C23" s="2">
        <f t="shared" si="4"/>
        <v>341.06281917639899</v>
      </c>
      <c r="D23" s="2">
        <f t="shared" si="3"/>
        <v>149</v>
      </c>
      <c r="E23" s="2">
        <f t="shared" si="3"/>
        <v>10</v>
      </c>
      <c r="F23" s="2">
        <f t="shared" si="5"/>
        <v>139</v>
      </c>
      <c r="G23" s="2">
        <f t="shared" si="6"/>
        <v>202.06281917639899</v>
      </c>
      <c r="H23" s="10">
        <f>B23/$B$10</f>
        <v>4.4192286596130663E-2</v>
      </c>
    </row>
    <row r="24" spans="1:11" x14ac:dyDescent="0.2">
      <c r="A24" s="14" t="s">
        <v>75</v>
      </c>
      <c r="B24" s="2">
        <f t="shared" si="2"/>
        <v>7297.0622599633753</v>
      </c>
      <c r="C24" s="2">
        <f t="shared" si="4"/>
        <v>311.18978713363413</v>
      </c>
      <c r="D24" s="2">
        <f t="shared" si="3"/>
        <v>141</v>
      </c>
      <c r="E24" s="2">
        <f t="shared" si="3"/>
        <v>19</v>
      </c>
      <c r="F24" s="2">
        <f t="shared" si="5"/>
        <v>122</v>
      </c>
      <c r="G24" s="2">
        <f t="shared" si="6"/>
        <v>189.18978713363413</v>
      </c>
      <c r="H24" s="10">
        <f>B24/$B$11</f>
        <v>4.5883084710149756E-2</v>
      </c>
    </row>
    <row r="25" spans="1:11" x14ac:dyDescent="0.2">
      <c r="A25" s="14" t="s">
        <v>76</v>
      </c>
      <c r="B25" s="2">
        <f t="shared" si="2"/>
        <v>7593.9144785125836</v>
      </c>
      <c r="C25" s="2">
        <f t="shared" si="4"/>
        <v>296.85221854920837</v>
      </c>
      <c r="D25" s="2">
        <f t="shared" si="3"/>
        <v>156</v>
      </c>
      <c r="E25" s="2">
        <f t="shared" si="3"/>
        <v>21</v>
      </c>
      <c r="F25" s="2">
        <f t="shared" si="5"/>
        <v>135</v>
      </c>
      <c r="G25" s="2">
        <f t="shared" si="6"/>
        <v>161.85221854920837</v>
      </c>
      <c r="H25" s="10">
        <f>B25/$B$12</f>
        <v>4.7538621517901253E-2</v>
      </c>
    </row>
    <row r="26" spans="1:11" x14ac:dyDescent="0.2">
      <c r="A26" s="14" t="s">
        <v>77</v>
      </c>
      <c r="B26" s="2">
        <f t="shared" si="2"/>
        <v>7867.2204698485102</v>
      </c>
      <c r="C26" s="2">
        <f t="shared" si="4"/>
        <v>273.30599133592659</v>
      </c>
      <c r="D26" s="2">
        <f t="shared" si="3"/>
        <v>144</v>
      </c>
      <c r="E26" s="2">
        <f t="shared" si="3"/>
        <v>34</v>
      </c>
      <c r="F26" s="2">
        <f t="shared" si="5"/>
        <v>110</v>
      </c>
      <c r="G26" s="2">
        <f t="shared" si="6"/>
        <v>163.30599133592659</v>
      </c>
      <c r="H26" s="10">
        <f>B26/$B$13</f>
        <v>4.915998868888611E-2</v>
      </c>
    </row>
    <row r="27" spans="1:11" x14ac:dyDescent="0.2">
      <c r="A27" s="14" t="s">
        <v>78</v>
      </c>
      <c r="B27" s="2">
        <f t="shared" si="2"/>
        <v>8181.2241850878545</v>
      </c>
      <c r="C27" s="2">
        <f t="shared" si="4"/>
        <v>314.00371523934427</v>
      </c>
      <c r="D27" s="2">
        <f t="shared" si="3"/>
        <v>146</v>
      </c>
      <c r="E27" s="2">
        <f t="shared" si="3"/>
        <v>20</v>
      </c>
      <c r="F27" s="2">
        <f t="shared" si="5"/>
        <v>126</v>
      </c>
      <c r="G27" s="2">
        <f t="shared" si="6"/>
        <v>188.00371523934427</v>
      </c>
      <c r="H27" s="10">
        <f>B27/$B$14</f>
        <v>5.0748233289630122E-2</v>
      </c>
    </row>
    <row r="28" spans="1:11" x14ac:dyDescent="0.2">
      <c r="A28" s="14" t="s">
        <v>79</v>
      </c>
      <c r="B28" s="2">
        <f t="shared" si="2"/>
        <v>8469.1742818123384</v>
      </c>
      <c r="C28" s="2">
        <f t="shared" si="4"/>
        <v>287.95009672448396</v>
      </c>
      <c r="D28" s="2">
        <f t="shared" si="3"/>
        <v>140</v>
      </c>
      <c r="E28" s="2">
        <f t="shared" si="3"/>
        <v>28</v>
      </c>
      <c r="F28" s="2">
        <f t="shared" si="5"/>
        <v>112</v>
      </c>
      <c r="G28" s="2">
        <f t="shared" si="6"/>
        <v>175.95009672448396</v>
      </c>
      <c r="H28" s="10">
        <f>B28/$B$15</f>
        <v>5.2304360038613509E-2</v>
      </c>
    </row>
    <row r="29" spans="1:11" x14ac:dyDescent="0.2">
      <c r="A29" s="14" t="s">
        <v>80</v>
      </c>
      <c r="B29" s="2">
        <f t="shared" si="2"/>
        <v>8728.6417323223577</v>
      </c>
      <c r="C29" s="2">
        <f t="shared" si="4"/>
        <v>259.46745051001926</v>
      </c>
      <c r="D29" s="2">
        <f t="shared" si="3"/>
        <v>188</v>
      </c>
      <c r="E29" s="2">
        <f t="shared" si="3"/>
        <v>29</v>
      </c>
      <c r="F29" s="2">
        <f t="shared" si="5"/>
        <v>159</v>
      </c>
      <c r="G29" s="2">
        <f t="shared" si="6"/>
        <v>100.46745051001926</v>
      </c>
      <c r="H29" s="10">
        <f>B29/$B$16</f>
        <v>5.3829333425770294E-2</v>
      </c>
    </row>
    <row r="30" spans="1:11" x14ac:dyDescent="0.2">
      <c r="A30" s="15" t="s">
        <v>74</v>
      </c>
      <c r="B30" s="7">
        <f t="shared" si="2"/>
        <v>8975</v>
      </c>
      <c r="C30" s="7">
        <f t="shared" si="4"/>
        <v>246.35826767764229</v>
      </c>
      <c r="D30" s="7">
        <f t="shared" si="3"/>
        <v>142</v>
      </c>
      <c r="E30" s="7">
        <f t="shared" si="3"/>
        <v>17</v>
      </c>
      <c r="F30" s="7">
        <f t="shared" si="5"/>
        <v>125</v>
      </c>
      <c r="G30" s="7">
        <f t="shared" si="6"/>
        <v>121.35826767764229</v>
      </c>
      <c r="H30" s="16">
        <f>B30/$B$17</f>
        <v>5.4975008575488801E-2</v>
      </c>
      <c r="I30" s="38"/>
      <c r="K30" s="39"/>
    </row>
    <row r="31" spans="1:11" x14ac:dyDescent="0.2">
      <c r="A31" s="12" t="s">
        <v>4</v>
      </c>
      <c r="H31" s="10"/>
    </row>
    <row r="32" spans="1:11" x14ac:dyDescent="0.2">
      <c r="A32" s="13" t="s">
        <v>73</v>
      </c>
      <c r="B32" s="2">
        <v>5137</v>
      </c>
      <c r="H32" s="10">
        <f>B32/$B$6</f>
        <v>3.4937022225849448E-2</v>
      </c>
    </row>
    <row r="33" spans="1:8" x14ac:dyDescent="0.2">
      <c r="A33" s="14" t="s">
        <v>81</v>
      </c>
      <c r="B33" s="2">
        <v>5221.2422297247967</v>
      </c>
      <c r="C33" s="2">
        <f>B33-B32</f>
        <v>84.242229724796744</v>
      </c>
      <c r="D33" s="2">
        <v>30</v>
      </c>
      <c r="E33" s="2">
        <v>1</v>
      </c>
      <c r="F33" s="2">
        <f>D33-E33</f>
        <v>29</v>
      </c>
      <c r="G33" s="2">
        <f>C33-F33</f>
        <v>55.242229724796744</v>
      </c>
      <c r="H33" s="10">
        <f>B33/$B$7</f>
        <v>3.528677013452277E-2</v>
      </c>
    </row>
    <row r="34" spans="1:8" x14ac:dyDescent="0.2">
      <c r="A34" s="14" t="s">
        <v>82</v>
      </c>
      <c r="B34" s="2">
        <v>5638.4635744543084</v>
      </c>
      <c r="C34" s="2">
        <v>416.90159614328149</v>
      </c>
      <c r="D34" s="2">
        <v>103</v>
      </c>
      <c r="E34" s="2">
        <v>19</v>
      </c>
      <c r="F34" s="2">
        <v>84</v>
      </c>
      <c r="G34" s="2">
        <v>332.90159614328149</v>
      </c>
      <c r="H34" s="10">
        <f>B34/$B$8</f>
        <v>3.6666733264321544E-2</v>
      </c>
    </row>
    <row r="35" spans="1:8" x14ac:dyDescent="0.2">
      <c r="A35" s="14" t="s">
        <v>83</v>
      </c>
      <c r="B35" s="2">
        <v>5948.7842560210047</v>
      </c>
      <c r="C35" s="2">
        <v>310.31507069599047</v>
      </c>
      <c r="D35" s="2">
        <v>152</v>
      </c>
      <c r="E35" s="2">
        <v>19</v>
      </c>
      <c r="F35" s="2">
        <v>133</v>
      </c>
      <c r="G35" s="2">
        <v>177.31507069599047</v>
      </c>
      <c r="H35" s="10">
        <f>B35/$B$9</f>
        <v>3.8016988158138289E-2</v>
      </c>
    </row>
    <row r="36" spans="1:8" x14ac:dyDescent="0.2">
      <c r="A36" s="14" t="s">
        <v>84</v>
      </c>
      <c r="B36" s="2">
        <v>6218.5882043792499</v>
      </c>
      <c r="C36" s="2">
        <v>269.75566579356382</v>
      </c>
      <c r="D36" s="2">
        <v>134</v>
      </c>
      <c r="E36" s="2">
        <v>10</v>
      </c>
      <c r="F36" s="2">
        <v>124</v>
      </c>
      <c r="G36" s="2">
        <v>145.75566579356382</v>
      </c>
      <c r="H36" s="10">
        <f>B36/$B$10</f>
        <v>3.9338483950298569E-2</v>
      </c>
    </row>
    <row r="37" spans="1:8" x14ac:dyDescent="0.2">
      <c r="A37" s="14" t="s">
        <v>75</v>
      </c>
      <c r="B37" s="2">
        <v>6461.9713900870902</v>
      </c>
      <c r="C37" s="2">
        <v>241.09432087316691</v>
      </c>
      <c r="D37" s="2">
        <v>124</v>
      </c>
      <c r="E37" s="2">
        <v>18</v>
      </c>
      <c r="F37" s="2">
        <v>106</v>
      </c>
      <c r="G37" s="2">
        <v>135.09432087316691</v>
      </c>
      <c r="H37" s="10">
        <f>B37/$B$11</f>
        <v>4.0632129769908015E-2</v>
      </c>
    </row>
    <row r="38" spans="1:8" x14ac:dyDescent="0.2">
      <c r="A38" s="14" t="s">
        <v>76</v>
      </c>
      <c r="B38" s="2">
        <v>6692.9976026759077</v>
      </c>
      <c r="C38" s="2">
        <v>230.72921979381681</v>
      </c>
      <c r="D38" s="2">
        <v>141</v>
      </c>
      <c r="E38" s="2">
        <v>20</v>
      </c>
      <c r="F38" s="2">
        <v>121</v>
      </c>
      <c r="G38" s="2">
        <v>109.72921979381681</v>
      </c>
      <c r="H38" s="10">
        <f>B38/$B$12</f>
        <v>4.1898796826607319E-2</v>
      </c>
    </row>
    <row r="39" spans="1:8" x14ac:dyDescent="0.2">
      <c r="A39" s="14" t="s">
        <v>77</v>
      </c>
      <c r="B39" s="2">
        <v>6903.7148563209148</v>
      </c>
      <c r="C39" s="2">
        <v>211.05340553960832</v>
      </c>
      <c r="D39" s="2">
        <v>137</v>
      </c>
      <c r="E39" s="2">
        <v>33</v>
      </c>
      <c r="F39" s="2">
        <v>104</v>
      </c>
      <c r="G39" s="2">
        <v>107.05340553960832</v>
      </c>
      <c r="H39" s="10">
        <f>B39/$B$13</f>
        <v>4.313932036717999E-2</v>
      </c>
    </row>
    <row r="40" spans="1:8" x14ac:dyDescent="0.2">
      <c r="A40" s="14" t="s">
        <v>78</v>
      </c>
      <c r="B40" s="2">
        <v>7150.4778977922624</v>
      </c>
      <c r="C40" s="2">
        <v>247.65438502531651</v>
      </c>
      <c r="D40" s="2">
        <v>134</v>
      </c>
      <c r="E40" s="2">
        <v>19</v>
      </c>
      <c r="F40" s="2">
        <v>115</v>
      </c>
      <c r="G40" s="2">
        <v>132.65438502531651</v>
      </c>
      <c r="H40" s="10">
        <f>B40/$B$14</f>
        <v>4.4354501512246361E-2</v>
      </c>
    </row>
    <row r="41" spans="1:8" x14ac:dyDescent="0.2">
      <c r="A41" s="14" t="s">
        <v>79</v>
      </c>
      <c r="B41" s="2">
        <v>7374.7095913986041</v>
      </c>
      <c r="C41" s="2">
        <v>223.8075003358781</v>
      </c>
      <c r="D41" s="2">
        <v>133</v>
      </c>
      <c r="E41" s="2">
        <v>28</v>
      </c>
      <c r="F41" s="2">
        <v>105</v>
      </c>
      <c r="G41" s="2">
        <v>118.8075003358781</v>
      </c>
      <c r="H41" s="10">
        <f>B41/$B$15</f>
        <v>4.5545108981531759E-2</v>
      </c>
    </row>
    <row r="42" spans="1:8" x14ac:dyDescent="0.2">
      <c r="A42" s="14" t="s">
        <v>80</v>
      </c>
      <c r="B42" s="2">
        <v>7574.5183055437528</v>
      </c>
      <c r="C42" s="2">
        <v>202.91390794667404</v>
      </c>
      <c r="D42" s="2">
        <v>172</v>
      </c>
      <c r="E42" s="2">
        <v>28</v>
      </c>
      <c r="F42" s="2">
        <v>144</v>
      </c>
      <c r="G42" s="2">
        <v>58.913907946674044</v>
      </c>
      <c r="H42" s="10">
        <f>B42/$B$16</f>
        <v>4.6711880715515817E-2</v>
      </c>
    </row>
    <row r="43" spans="1:8" x14ac:dyDescent="0.2">
      <c r="A43" s="15" t="s">
        <v>74</v>
      </c>
      <c r="B43" s="7">
        <v>7766</v>
      </c>
      <c r="C43" s="7">
        <f>B43-B42</f>
        <v>191.48169445624717</v>
      </c>
      <c r="D43" s="7">
        <v>131</v>
      </c>
      <c r="E43" s="7">
        <v>16</v>
      </c>
      <c r="F43" s="7">
        <f>D43-E43</f>
        <v>115</v>
      </c>
      <c r="G43" s="7">
        <f>C43-F43</f>
        <v>76.481694456247169</v>
      </c>
      <c r="H43" s="16">
        <f>B43/$B$17</f>
        <v>4.7569461459303179E-2</v>
      </c>
    </row>
    <row r="44" spans="1:8" x14ac:dyDescent="0.2">
      <c r="A44" s="12" t="s">
        <v>92</v>
      </c>
      <c r="H44" s="10"/>
    </row>
    <row r="45" spans="1:8" x14ac:dyDescent="0.2">
      <c r="A45" s="9" t="s">
        <v>93</v>
      </c>
      <c r="B45" s="2">
        <v>44</v>
      </c>
      <c r="H45" s="10">
        <f>B45/$B$6</f>
        <v>2.9924644304796103E-4</v>
      </c>
    </row>
    <row r="46" spans="1:8" x14ac:dyDescent="0.2">
      <c r="A46" s="14" t="s">
        <v>81</v>
      </c>
      <c r="B46" s="2">
        <v>46.590315426763141</v>
      </c>
      <c r="C46" s="2">
        <f>B46-B45</f>
        <v>2.5903154267631407</v>
      </c>
      <c r="D46" s="2">
        <v>0</v>
      </c>
      <c r="E46" s="2">
        <v>0</v>
      </c>
      <c r="F46" s="2">
        <f>D46-E46</f>
        <v>0</v>
      </c>
      <c r="G46" s="2">
        <f>C46-F46</f>
        <v>2.5903154267631407</v>
      </c>
      <c r="H46" s="10">
        <f>B46/$B$7</f>
        <v>3.148717639644454E-4</v>
      </c>
    </row>
    <row r="47" spans="1:8" x14ac:dyDescent="0.2">
      <c r="A47" s="14" t="s">
        <v>82</v>
      </c>
      <c r="B47" s="2">
        <v>57.90019024539982</v>
      </c>
      <c r="C47" s="2">
        <v>11.308205729007128</v>
      </c>
      <c r="D47" s="2">
        <v>1</v>
      </c>
      <c r="E47" s="2">
        <v>0</v>
      </c>
      <c r="F47" s="2">
        <v>1</v>
      </c>
      <c r="G47" s="2">
        <v>10.308205729007128</v>
      </c>
      <c r="H47" s="10">
        <f>B47/$B$8</f>
        <v>3.7652293105165847E-4</v>
      </c>
    </row>
    <row r="48" spans="1:8" x14ac:dyDescent="0.2">
      <c r="A48" s="14" t="s">
        <v>83</v>
      </c>
      <c r="B48" s="2">
        <v>68.356485236346288</v>
      </c>
      <c r="C48" s="2">
        <v>10.457305918252501</v>
      </c>
      <c r="D48" s="2">
        <v>1</v>
      </c>
      <c r="E48" s="2">
        <v>0</v>
      </c>
      <c r="F48" s="2">
        <v>1</v>
      </c>
      <c r="G48" s="2">
        <v>9.4573059182525014</v>
      </c>
      <c r="H48" s="10">
        <f>B48/$B$9</f>
        <v>4.3684685440254021E-4</v>
      </c>
    </row>
    <row r="49" spans="1:8" x14ac:dyDescent="0.2">
      <c r="A49" s="14" t="s">
        <v>84</v>
      </c>
      <c r="B49" s="2">
        <v>78.38915311359321</v>
      </c>
      <c r="C49" s="2">
        <v>10.033034004283095</v>
      </c>
      <c r="D49" s="2">
        <v>2</v>
      </c>
      <c r="E49" s="2">
        <v>0</v>
      </c>
      <c r="F49" s="2">
        <v>2</v>
      </c>
      <c r="G49" s="2">
        <v>8.0330340042830954</v>
      </c>
      <c r="H49" s="10">
        <f>B49/$B$10</f>
        <v>4.9588593749703112E-4</v>
      </c>
    </row>
    <row r="50" spans="1:8" x14ac:dyDescent="0.2">
      <c r="A50" s="14" t="s">
        <v>75</v>
      </c>
      <c r="B50" s="2">
        <v>88.055179159134951</v>
      </c>
      <c r="C50" s="2">
        <v>9.6356799321787179</v>
      </c>
      <c r="D50" s="2">
        <v>2</v>
      </c>
      <c r="E50" s="2">
        <v>0</v>
      </c>
      <c r="F50" s="2">
        <v>2</v>
      </c>
      <c r="G50" s="2">
        <v>7.6356799321787179</v>
      </c>
      <c r="H50" s="10">
        <f>B50/$B$11</f>
        <v>5.5368079654376972E-4</v>
      </c>
    </row>
    <row r="51" spans="1:8" x14ac:dyDescent="0.2">
      <c r="A51" s="14" t="s">
        <v>76</v>
      </c>
      <c r="B51" s="2">
        <v>97.485806834864889</v>
      </c>
      <c r="C51" s="2">
        <v>9.4249288295516607</v>
      </c>
      <c r="D51" s="2">
        <v>0</v>
      </c>
      <c r="E51" s="2">
        <v>0</v>
      </c>
      <c r="F51" s="2">
        <v>0</v>
      </c>
      <c r="G51" s="2">
        <v>9.4249288295516607</v>
      </c>
      <c r="H51" s="10">
        <f>B51/$B$12</f>
        <v>6.1027035366318738E-4</v>
      </c>
    </row>
    <row r="52" spans="1:8" x14ac:dyDescent="0.2">
      <c r="A52" s="14" t="s">
        <v>77</v>
      </c>
      <c r="B52" s="2">
        <v>106.53267572163259</v>
      </c>
      <c r="C52" s="2">
        <v>9.0505324081196363</v>
      </c>
      <c r="D52" s="2">
        <v>1</v>
      </c>
      <c r="E52" s="2">
        <v>1</v>
      </c>
      <c r="F52" s="2">
        <v>0</v>
      </c>
      <c r="G52" s="2">
        <v>9.0505324081196363</v>
      </c>
      <c r="H52" s="10">
        <f>B52/$B$13</f>
        <v>6.656919243008166E-4</v>
      </c>
    </row>
    <row r="53" spans="1:8" x14ac:dyDescent="0.2">
      <c r="A53" s="14" t="s">
        <v>78</v>
      </c>
      <c r="B53" s="2">
        <v>116.06962522006776</v>
      </c>
      <c r="C53" s="2">
        <v>9.5502775563456765</v>
      </c>
      <c r="D53" s="2">
        <v>1</v>
      </c>
      <c r="E53" s="2">
        <v>0</v>
      </c>
      <c r="F53" s="2">
        <v>1</v>
      </c>
      <c r="G53" s="2">
        <v>8.5502775563456765</v>
      </c>
      <c r="H53" s="10">
        <f>B53/$B$14</f>
        <v>7.1998129928335186E-4</v>
      </c>
    </row>
    <row r="54" spans="1:8" x14ac:dyDescent="0.2">
      <c r="A54" s="14" t="s">
        <v>79</v>
      </c>
      <c r="B54" s="2">
        <v>125.19291649432623</v>
      </c>
      <c r="C54" s="2">
        <v>9.1156944205900459</v>
      </c>
      <c r="D54" s="2">
        <v>0</v>
      </c>
      <c r="E54" s="2">
        <v>0</v>
      </c>
      <c r="F54" s="2">
        <v>0</v>
      </c>
      <c r="G54" s="2">
        <v>9.1156944205900459</v>
      </c>
      <c r="H54" s="10">
        <f>B54/$B$15</f>
        <v>7.7317282189664235E-4</v>
      </c>
    </row>
    <row r="55" spans="1:8" x14ac:dyDescent="0.2">
      <c r="A55" s="14" t="s">
        <v>80</v>
      </c>
      <c r="B55" s="2">
        <v>133.82560869106806</v>
      </c>
      <c r="C55" s="2">
        <v>8.686892601177064</v>
      </c>
      <c r="D55" s="2">
        <v>1</v>
      </c>
      <c r="E55" s="2">
        <v>0</v>
      </c>
      <c r="F55" s="2">
        <v>1</v>
      </c>
      <c r="G55" s="2">
        <v>7.686892601177064</v>
      </c>
      <c r="H55" s="10">
        <f>B55/$B$16</f>
        <v>8.2529946033442307E-4</v>
      </c>
    </row>
    <row r="56" spans="1:8" x14ac:dyDescent="0.2">
      <c r="A56" s="15" t="s">
        <v>74</v>
      </c>
      <c r="B56" s="7">
        <v>140</v>
      </c>
      <c r="C56" s="7">
        <f>B56-B55</f>
        <v>6.1743913089319449</v>
      </c>
      <c r="D56" s="7">
        <v>1</v>
      </c>
      <c r="E56" s="7">
        <v>0</v>
      </c>
      <c r="F56" s="7">
        <f>D56-E56</f>
        <v>1</v>
      </c>
      <c r="G56" s="7">
        <f>C56-F56</f>
        <v>5.1743913089319449</v>
      </c>
      <c r="H56" s="16">
        <f>B56/$B$17</f>
        <v>8.5754888028617628E-4</v>
      </c>
    </row>
    <row r="57" spans="1:8" x14ac:dyDescent="0.2">
      <c r="A57" s="23"/>
      <c r="B57" s="24"/>
      <c r="C57" s="24"/>
      <c r="D57" s="24"/>
      <c r="E57" s="24"/>
      <c r="F57" s="24"/>
      <c r="G57" s="24"/>
      <c r="H57" s="22"/>
    </row>
    <row r="58" spans="1:8" x14ac:dyDescent="0.2">
      <c r="A58" s="1"/>
    </row>
    <row r="59" spans="1:8" x14ac:dyDescent="0.2">
      <c r="A59" s="12" t="s">
        <v>86</v>
      </c>
      <c r="H59" s="10"/>
    </row>
    <row r="60" spans="1:8" x14ac:dyDescent="0.2">
      <c r="A60" s="9" t="s">
        <v>89</v>
      </c>
      <c r="B60" s="2">
        <v>384</v>
      </c>
      <c r="H60" s="10">
        <f>B60/$B$6</f>
        <v>2.611605321145842E-3</v>
      </c>
    </row>
    <row r="61" spans="1:8" x14ac:dyDescent="0.2">
      <c r="A61" s="14" t="s">
        <v>81</v>
      </c>
      <c r="B61" s="2">
        <v>397.61238893470875</v>
      </c>
      <c r="C61" s="2">
        <f>B61-B60</f>
        <v>13.612388934708747</v>
      </c>
      <c r="D61" s="2">
        <v>1</v>
      </c>
      <c r="E61" s="2">
        <v>0</v>
      </c>
      <c r="F61" s="2">
        <f>D61-E61</f>
        <v>1</v>
      </c>
      <c r="G61" s="2">
        <f>C61-F61</f>
        <v>12.612388934708747</v>
      </c>
      <c r="H61" s="10">
        <f>B61/$B$7</f>
        <v>2.6871875223680348E-3</v>
      </c>
    </row>
    <row r="62" spans="1:8" x14ac:dyDescent="0.2">
      <c r="A62" s="14" t="s">
        <v>82</v>
      </c>
      <c r="B62" s="2">
        <v>459.08351257575316</v>
      </c>
      <c r="C62" s="2">
        <v>61.451408965509017</v>
      </c>
      <c r="D62" s="2">
        <v>9</v>
      </c>
      <c r="E62" s="2">
        <v>1</v>
      </c>
      <c r="F62" s="2">
        <v>8</v>
      </c>
      <c r="G62" s="2">
        <v>53.451408965509017</v>
      </c>
      <c r="H62" s="10">
        <f>B62/$B$8</f>
        <v>2.9854041760466734E-3</v>
      </c>
    </row>
    <row r="63" spans="1:8" x14ac:dyDescent="0.2">
      <c r="A63" s="14" t="s">
        <v>83</v>
      </c>
      <c r="B63" s="2">
        <v>512.80653978359783</v>
      </c>
      <c r="C63" s="2">
        <v>53.726753124579375</v>
      </c>
      <c r="D63" s="2">
        <v>9</v>
      </c>
      <c r="E63" s="2">
        <v>1</v>
      </c>
      <c r="F63" s="2">
        <v>8</v>
      </c>
      <c r="G63" s="2">
        <v>45.726753124579375</v>
      </c>
      <c r="H63" s="10">
        <f>B63/$B$9</f>
        <v>3.2772007373837548E-3</v>
      </c>
    </row>
    <row r="64" spans="1:8" x14ac:dyDescent="0.2">
      <c r="A64" s="14" t="s">
        <v>84</v>
      </c>
      <c r="B64" s="2">
        <v>563.20106618325372</v>
      </c>
      <c r="C64" s="2">
        <v>50.393969211392118</v>
      </c>
      <c r="D64" s="2">
        <v>11</v>
      </c>
      <c r="E64" s="2">
        <v>0</v>
      </c>
      <c r="F64" s="2">
        <v>11</v>
      </c>
      <c r="G64" s="2">
        <v>39.393969211392118</v>
      </c>
      <c r="H64" s="10">
        <f>B64/$B$10</f>
        <v>3.5627823188611614E-3</v>
      </c>
    </row>
    <row r="65" spans="1:8" x14ac:dyDescent="0.2">
      <c r="A65" s="14" t="s">
        <v>75</v>
      </c>
      <c r="B65" s="2">
        <v>611.07124106884078</v>
      </c>
      <c r="C65" s="2">
        <v>47.657032022935823</v>
      </c>
      <c r="D65" s="2">
        <v>12</v>
      </c>
      <c r="E65" s="2">
        <v>0</v>
      </c>
      <c r="F65" s="2">
        <v>12</v>
      </c>
      <c r="G65" s="2">
        <v>35.657032022935823</v>
      </c>
      <c r="H65" s="10">
        <f>B65/$B$11</f>
        <v>3.8423453876407915E-3</v>
      </c>
    </row>
    <row r="66" spans="1:8" x14ac:dyDescent="0.2">
      <c r="A66" s="14" t="s">
        <v>76</v>
      </c>
      <c r="B66" s="2">
        <v>657.51056642919104</v>
      </c>
      <c r="C66" s="2">
        <v>46.404774509220601</v>
      </c>
      <c r="D66" s="2">
        <v>12</v>
      </c>
      <c r="E66" s="2">
        <v>1</v>
      </c>
      <c r="F66" s="2">
        <v>11</v>
      </c>
      <c r="G66" s="2">
        <v>35.404774509220601</v>
      </c>
      <c r="H66" s="10">
        <f>B66/$B$12</f>
        <v>4.1160782163062373E-3</v>
      </c>
    </row>
    <row r="67" spans="1:8" x14ac:dyDescent="0.2">
      <c r="A67" s="14" t="s">
        <v>77</v>
      </c>
      <c r="B67" s="2">
        <v>701.61048623430145</v>
      </c>
      <c r="C67" s="2">
        <v>44.128117767107369</v>
      </c>
      <c r="D67" s="2">
        <v>6</v>
      </c>
      <c r="E67" s="2">
        <v>0</v>
      </c>
      <c r="F67" s="2">
        <v>6</v>
      </c>
      <c r="G67" s="2">
        <v>38.128117767107369</v>
      </c>
      <c r="H67" s="10">
        <f>B67/$B$13</f>
        <v>4.3841613056950848E-3</v>
      </c>
    </row>
    <row r="68" spans="1:8" x14ac:dyDescent="0.2">
      <c r="A68" s="14" t="s">
        <v>78</v>
      </c>
      <c r="B68" s="2">
        <v>749.11472764233474</v>
      </c>
      <c r="C68" s="2">
        <v>47.593157517739201</v>
      </c>
      <c r="D68" s="2">
        <v>10</v>
      </c>
      <c r="E68" s="2">
        <v>1</v>
      </c>
      <c r="F68" s="2">
        <v>9</v>
      </c>
      <c r="G68" s="2">
        <v>38.593157517739201</v>
      </c>
      <c r="H68" s="10">
        <f>B68/$B$14</f>
        <v>4.646767781817324E-3</v>
      </c>
    </row>
    <row r="69" spans="1:8" x14ac:dyDescent="0.2">
      <c r="A69" s="14" t="s">
        <v>79</v>
      </c>
      <c r="B69" s="2">
        <v>794.07090949071119</v>
      </c>
      <c r="C69" s="2">
        <v>44.90895772261581</v>
      </c>
      <c r="D69" s="2">
        <v>6</v>
      </c>
      <c r="E69" s="2">
        <v>0</v>
      </c>
      <c r="F69" s="2">
        <v>6</v>
      </c>
      <c r="G69" s="2">
        <v>38.90895772261581</v>
      </c>
      <c r="H69" s="10">
        <f>B69/$B$15</f>
        <v>4.9040637686940617E-3</v>
      </c>
    </row>
    <row r="70" spans="1:8" x14ac:dyDescent="0.2">
      <c r="A70" s="14" t="s">
        <v>80</v>
      </c>
      <c r="B70" s="2">
        <v>836.09987183197939</v>
      </c>
      <c r="C70" s="2">
        <v>42.369133282395865</v>
      </c>
      <c r="D70" s="2">
        <v>15</v>
      </c>
      <c r="E70" s="2">
        <v>1</v>
      </c>
      <c r="F70" s="2">
        <v>14</v>
      </c>
      <c r="G70" s="2">
        <v>28.369133282395865</v>
      </c>
      <c r="H70" s="10">
        <f>B70/$B$16</f>
        <v>5.1562087388037255E-3</v>
      </c>
    </row>
    <row r="71" spans="1:8" x14ac:dyDescent="0.2">
      <c r="A71" s="15" t="s">
        <v>74</v>
      </c>
      <c r="B71" s="7">
        <v>875</v>
      </c>
      <c r="C71" s="7">
        <f>B71-B70</f>
        <v>38.900128168020615</v>
      </c>
      <c r="D71" s="7">
        <v>8</v>
      </c>
      <c r="E71" s="7">
        <v>1</v>
      </c>
      <c r="F71" s="7">
        <f>D71-E71</f>
        <v>7</v>
      </c>
      <c r="G71" s="7">
        <f>C71-F71</f>
        <v>31.900128168020615</v>
      </c>
      <c r="H71" s="16">
        <f>B71/$B$17</f>
        <v>5.3596805017886023E-3</v>
      </c>
    </row>
    <row r="72" spans="1:8" x14ac:dyDescent="0.2">
      <c r="A72" s="12" t="s">
        <v>85</v>
      </c>
      <c r="H72" s="10"/>
    </row>
    <row r="73" spans="1:8" x14ac:dyDescent="0.2">
      <c r="A73" s="9" t="s">
        <v>90</v>
      </c>
      <c r="B73" s="2">
        <v>87</v>
      </c>
      <c r="H73" s="10">
        <f>B73/$B$6</f>
        <v>5.9169183057210478E-4</v>
      </c>
    </row>
    <row r="74" spans="1:8" x14ac:dyDescent="0.2">
      <c r="A74" s="14" t="s">
        <v>81</v>
      </c>
      <c r="B74" s="2">
        <v>89.942277614675874</v>
      </c>
      <c r="C74" s="2">
        <f>B74-B73</f>
        <v>2.9422776146758736</v>
      </c>
      <c r="D74" s="2">
        <v>1</v>
      </c>
      <c r="E74" s="2">
        <v>0</v>
      </c>
      <c r="F74" s="2">
        <f>D74-E74</f>
        <v>1</v>
      </c>
      <c r="G74" s="2">
        <f>C74-F74</f>
        <v>1.9422776146758736</v>
      </c>
      <c r="H74" s="10">
        <f>B74/$B$7</f>
        <v>6.0785773498422512E-4</v>
      </c>
    </row>
    <row r="75" spans="1:8" x14ac:dyDescent="0.2">
      <c r="A75" s="14" t="s">
        <v>82</v>
      </c>
      <c r="B75" s="2">
        <v>103.28239326314221</v>
      </c>
      <c r="C75" s="2">
        <v>13.335567889274074</v>
      </c>
      <c r="D75" s="2">
        <v>0</v>
      </c>
      <c r="E75" s="2">
        <v>0</v>
      </c>
      <c r="F75" s="2">
        <v>0</v>
      </c>
      <c r="G75" s="2">
        <v>13.335567889274074</v>
      </c>
      <c r="H75" s="10">
        <f>B75/$B$8</f>
        <v>6.7164182488257094E-4</v>
      </c>
    </row>
    <row r="76" spans="1:8" x14ac:dyDescent="0.2">
      <c r="A76" s="14" t="s">
        <v>83</v>
      </c>
      <c r="B76" s="2">
        <v>114.86237261239373</v>
      </c>
      <c r="C76" s="2">
        <v>11.580743158770559</v>
      </c>
      <c r="D76" s="2">
        <v>1</v>
      </c>
      <c r="E76" s="2">
        <v>1</v>
      </c>
      <c r="F76" s="2">
        <v>0</v>
      </c>
      <c r="G76" s="2">
        <v>11.580743158770559</v>
      </c>
      <c r="H76" s="10">
        <f>B76/$B$9</f>
        <v>7.3405275287993592E-4</v>
      </c>
    </row>
    <row r="77" spans="1:8" x14ac:dyDescent="0.2">
      <c r="A77" s="14" t="s">
        <v>84</v>
      </c>
      <c r="B77" s="2">
        <v>125.69404915364468</v>
      </c>
      <c r="C77" s="2">
        <v>10.831491150113678</v>
      </c>
      <c r="D77" s="2">
        <v>2</v>
      </c>
      <c r="E77" s="2">
        <v>0</v>
      </c>
      <c r="F77" s="2">
        <v>2</v>
      </c>
      <c r="G77" s="2">
        <v>8.8314911501136777</v>
      </c>
      <c r="H77" s="10">
        <f>B77/$B$10</f>
        <v>7.9513438947390004E-4</v>
      </c>
    </row>
    <row r="78" spans="1:8" x14ac:dyDescent="0.2">
      <c r="A78" s="14" t="s">
        <v>75</v>
      </c>
      <c r="B78" s="2">
        <v>135.96444964830846</v>
      </c>
      <c r="C78" s="2">
        <v>10.222925237266764</v>
      </c>
      <c r="D78" s="2">
        <v>3</v>
      </c>
      <c r="E78" s="2">
        <v>1</v>
      </c>
      <c r="F78" s="2">
        <v>2</v>
      </c>
      <c r="G78" s="2">
        <v>8.2229252372667645</v>
      </c>
      <c r="H78" s="10">
        <f>B78/$B$11</f>
        <v>8.5492875605717251E-4</v>
      </c>
    </row>
    <row r="79" spans="1:8" x14ac:dyDescent="0.2">
      <c r="A79" s="14" t="s">
        <v>76</v>
      </c>
      <c r="B79" s="2">
        <v>145.92050257261934</v>
      </c>
      <c r="C79" s="2">
        <v>9.9484643624333273</v>
      </c>
      <c r="D79" s="2">
        <v>3</v>
      </c>
      <c r="E79" s="2">
        <v>0</v>
      </c>
      <c r="F79" s="2">
        <v>3</v>
      </c>
      <c r="G79" s="2">
        <v>6.9484643624333273</v>
      </c>
      <c r="H79" s="10">
        <f>B79/$B$12</f>
        <v>9.1347612132450652E-4</v>
      </c>
    </row>
    <row r="80" spans="1:8" x14ac:dyDescent="0.2">
      <c r="A80" s="14" t="s">
        <v>77</v>
      </c>
      <c r="B80" s="2">
        <v>155.36245157166084</v>
      </c>
      <c r="C80" s="2">
        <v>9.4482780981106771</v>
      </c>
      <c r="D80" s="2">
        <v>0</v>
      </c>
      <c r="E80" s="2">
        <v>0</v>
      </c>
      <c r="F80" s="2">
        <v>0</v>
      </c>
      <c r="G80" s="2">
        <v>9.4482780981106771</v>
      </c>
      <c r="H80" s="10">
        <f>B80/$B$13</f>
        <v>9.7081509171021503E-4</v>
      </c>
    </row>
    <row r="81" spans="1:11" x14ac:dyDescent="0.2">
      <c r="A81" s="14" t="s">
        <v>78</v>
      </c>
      <c r="B81" s="2">
        <v>165.56193443319009</v>
      </c>
      <c r="C81" s="2">
        <v>10.219195967200278</v>
      </c>
      <c r="D81" s="2">
        <v>1</v>
      </c>
      <c r="E81" s="2">
        <v>0</v>
      </c>
      <c r="F81" s="2">
        <v>1</v>
      </c>
      <c r="G81" s="2">
        <v>9.2191959672002781</v>
      </c>
      <c r="H81" s="10">
        <f>B81/$B$14</f>
        <v>1.0269826962830933E-3</v>
      </c>
    </row>
    <row r="82" spans="1:11" x14ac:dyDescent="0.2">
      <c r="A82" s="14" t="s">
        <v>79</v>
      </c>
      <c r="B82" s="2">
        <v>175.20086442869774</v>
      </c>
      <c r="C82" s="2">
        <v>9.6285314840667411</v>
      </c>
      <c r="D82" s="2">
        <v>1</v>
      </c>
      <c r="E82" s="2">
        <v>0</v>
      </c>
      <c r="F82" s="2">
        <v>1</v>
      </c>
      <c r="G82" s="2">
        <v>8.6285314840667411</v>
      </c>
      <c r="H82" s="10">
        <f>B82/$B$15</f>
        <v>1.0820144664910527E-3</v>
      </c>
    </row>
    <row r="83" spans="1:11" x14ac:dyDescent="0.2">
      <c r="A83" s="14" t="s">
        <v>80</v>
      </c>
      <c r="B83" s="2">
        <v>184.19794625555778</v>
      </c>
      <c r="C83" s="2">
        <v>9.0720575781677155</v>
      </c>
      <c r="D83" s="2">
        <v>0</v>
      </c>
      <c r="E83" s="2">
        <v>0</v>
      </c>
      <c r="F83" s="2">
        <v>0</v>
      </c>
      <c r="G83" s="2">
        <v>9.0720575781677155</v>
      </c>
      <c r="H83" s="10">
        <f>B83/$B$16</f>
        <v>1.1359445111163323E-3</v>
      </c>
    </row>
    <row r="84" spans="1:11" x14ac:dyDescent="0.2">
      <c r="A84" s="15" t="s">
        <v>74</v>
      </c>
      <c r="B84" s="7">
        <v>194</v>
      </c>
      <c r="C84" s="7">
        <f>B84-B83</f>
        <v>9.8020537444422189</v>
      </c>
      <c r="D84" s="7">
        <v>2</v>
      </c>
      <c r="E84" s="7">
        <v>0</v>
      </c>
      <c r="F84" s="7">
        <f>D84-E84</f>
        <v>2</v>
      </c>
      <c r="G84" s="7">
        <f>C84-F84</f>
        <v>7.8020537444422189</v>
      </c>
      <c r="H84" s="16">
        <f>B84/$B$17</f>
        <v>1.1883177341108443E-3</v>
      </c>
    </row>
    <row r="85" spans="1:11" x14ac:dyDescent="0.2">
      <c r="A85" s="12" t="s">
        <v>94</v>
      </c>
      <c r="H85" s="10"/>
    </row>
    <row r="86" spans="1:11" x14ac:dyDescent="0.2">
      <c r="A86" s="13" t="s">
        <v>73</v>
      </c>
      <c r="B86" s="2">
        <v>134076</v>
      </c>
      <c r="H86" s="10">
        <f>B86/$B$6</f>
        <v>0.91185832041132786</v>
      </c>
      <c r="K86" s="38"/>
    </row>
    <row r="87" spans="1:11" x14ac:dyDescent="0.2">
      <c r="A87" s="14" t="s">
        <v>81</v>
      </c>
      <c r="B87" s="2">
        <v>134744.51249322819</v>
      </c>
      <c r="C87" s="2">
        <f>B87-B86</f>
        <v>668.51249322819058</v>
      </c>
      <c r="D87" s="2">
        <v>527</v>
      </c>
      <c r="E87" s="2">
        <v>289</v>
      </c>
      <c r="F87" s="2">
        <f>D87-E87</f>
        <v>238</v>
      </c>
      <c r="G87" s="2">
        <f>C87-F87</f>
        <v>430.51249322819058</v>
      </c>
      <c r="H87" s="10">
        <f>B87/$B$7</f>
        <v>0.91064509747663769</v>
      </c>
    </row>
    <row r="88" spans="1:11" x14ac:dyDescent="0.2">
      <c r="A88" s="14" t="s">
        <v>82</v>
      </c>
      <c r="B88" s="2">
        <v>139299.25252564804</v>
      </c>
      <c r="C88" s="2">
        <v>4545.5186962119187</v>
      </c>
      <c r="D88" s="2">
        <v>2016</v>
      </c>
      <c r="E88" s="2">
        <v>1341</v>
      </c>
      <c r="F88" s="2">
        <v>675</v>
      </c>
      <c r="G88" s="2">
        <v>3870.5186962119187</v>
      </c>
      <c r="H88" s="10">
        <f>B88/$B$8</f>
        <v>0.90585821276173184</v>
      </c>
    </row>
    <row r="89" spans="1:11" x14ac:dyDescent="0.2">
      <c r="A89" s="14" t="s">
        <v>83</v>
      </c>
      <c r="B89" s="2">
        <v>141013.06368659934</v>
      </c>
      <c r="C89" s="2">
        <v>1712.7975746184238</v>
      </c>
      <c r="D89" s="2">
        <v>1941</v>
      </c>
      <c r="E89" s="2">
        <v>1347</v>
      </c>
      <c r="F89" s="2">
        <v>594</v>
      </c>
      <c r="G89" s="2">
        <v>1118.7975746184238</v>
      </c>
      <c r="H89" s="10">
        <f>B89/$B$9</f>
        <v>0.90117438145286111</v>
      </c>
    </row>
    <row r="90" spans="1:11" x14ac:dyDescent="0.2">
      <c r="A90" s="14" t="s">
        <v>84</v>
      </c>
      <c r="B90" s="2">
        <v>141732.09979559918</v>
      </c>
      <c r="C90" s="2">
        <v>717.13749476047815</v>
      </c>
      <c r="D90" s="2">
        <v>1854</v>
      </c>
      <c r="E90" s="2">
        <v>1442</v>
      </c>
      <c r="F90" s="2">
        <v>412</v>
      </c>
      <c r="G90" s="2">
        <v>305.13749476047815</v>
      </c>
      <c r="H90" s="10">
        <f>B90/$B$10</f>
        <v>0.89659031114568744</v>
      </c>
    </row>
    <row r="91" spans="1:11" x14ac:dyDescent="0.2">
      <c r="A91" s="14" t="s">
        <v>75</v>
      </c>
      <c r="B91" s="2">
        <v>141876.46856760251</v>
      </c>
      <c r="C91" s="2">
        <v>93.424672933790134</v>
      </c>
      <c r="D91" s="2">
        <v>1833</v>
      </c>
      <c r="E91" s="2">
        <v>1524</v>
      </c>
      <c r="F91" s="2">
        <v>309</v>
      </c>
      <c r="G91" s="2">
        <v>-215.57532706620987</v>
      </c>
      <c r="H91" s="10">
        <f>B91/$B$11</f>
        <v>0.89210284820796892</v>
      </c>
    </row>
    <row r="92" spans="1:11" x14ac:dyDescent="0.2">
      <c r="A92" s="14" t="s">
        <v>76</v>
      </c>
      <c r="B92" s="2">
        <v>141804.40637270149</v>
      </c>
      <c r="C92" s="2">
        <v>-77.230269128398504</v>
      </c>
      <c r="D92" s="2">
        <v>1682</v>
      </c>
      <c r="E92" s="2">
        <v>1458</v>
      </c>
      <c r="F92" s="2">
        <v>224</v>
      </c>
      <c r="G92" s="2">
        <v>-301.2302691283985</v>
      </c>
      <c r="H92" s="10">
        <f>B92/$B$12</f>
        <v>0.88770897054438691</v>
      </c>
    </row>
    <row r="93" spans="1:11" x14ac:dyDescent="0.2">
      <c r="A93" s="14" t="s">
        <v>77</v>
      </c>
      <c r="B93" s="2">
        <v>141374.07732026634</v>
      </c>
      <c r="C93" s="2">
        <v>-422.19766643899493</v>
      </c>
      <c r="D93" s="2">
        <v>1771</v>
      </c>
      <c r="E93" s="2">
        <v>1503</v>
      </c>
      <c r="F93" s="2">
        <v>268</v>
      </c>
      <c r="G93" s="2">
        <v>-690.19766643899493</v>
      </c>
      <c r="H93" s="10">
        <f>B93/$B$13</f>
        <v>0.88340578080937271</v>
      </c>
    </row>
    <row r="94" spans="1:11" x14ac:dyDescent="0.2">
      <c r="A94" s="14" t="s">
        <v>78</v>
      </c>
      <c r="B94" s="2">
        <v>141736.05889178539</v>
      </c>
      <c r="C94" s="2">
        <v>380.58367628531414</v>
      </c>
      <c r="D94" s="2">
        <v>1698</v>
      </c>
      <c r="E94" s="2">
        <v>1595</v>
      </c>
      <c r="F94" s="2">
        <v>103</v>
      </c>
      <c r="G94" s="2">
        <v>277.58367628531414</v>
      </c>
      <c r="H94" s="10">
        <f>B94/$B$14</f>
        <v>0.8791905000358865</v>
      </c>
    </row>
    <row r="95" spans="1:11" x14ac:dyDescent="0.2">
      <c r="A95" s="14" t="s">
        <v>79</v>
      </c>
      <c r="B95" s="2">
        <v>141690.66501094721</v>
      </c>
      <c r="C95" s="2">
        <v>-53.219864532380598</v>
      </c>
      <c r="D95" s="2">
        <v>1679</v>
      </c>
      <c r="E95" s="2">
        <v>1606</v>
      </c>
      <c r="F95" s="2">
        <v>73</v>
      </c>
      <c r="G95" s="2">
        <v>-126.2198645323806</v>
      </c>
      <c r="H95" s="10">
        <f>B95/$B$15</f>
        <v>0.87506046165072604</v>
      </c>
    </row>
    <row r="96" spans="1:11" x14ac:dyDescent="0.2">
      <c r="A96" s="14" t="s">
        <v>80</v>
      </c>
      <c r="B96" s="2">
        <v>141238.25916588181</v>
      </c>
      <c r="C96" s="2">
        <v>-393.96297250167117</v>
      </c>
      <c r="D96" s="2">
        <v>1583</v>
      </c>
      <c r="E96" s="2">
        <v>1646</v>
      </c>
      <c r="F96" s="2">
        <v>-63</v>
      </c>
      <c r="G96" s="2">
        <v>-330.96297250167117</v>
      </c>
      <c r="H96" s="10">
        <f>B96/$B$16</f>
        <v>0.87101310584926539</v>
      </c>
    </row>
    <row r="97" spans="1:11" x14ac:dyDescent="0.2">
      <c r="A97" s="15" t="s">
        <v>74</v>
      </c>
      <c r="B97" s="7">
        <v>141721</v>
      </c>
      <c r="C97" s="7">
        <f>B97-B96</f>
        <v>482.74083411818719</v>
      </c>
      <c r="D97" s="7">
        <v>1110</v>
      </c>
      <c r="E97" s="7">
        <v>1202</v>
      </c>
      <c r="F97" s="7">
        <f>D97-E97</f>
        <v>-92</v>
      </c>
      <c r="G97" s="7">
        <f>C97-F97</f>
        <v>574.74083411818719</v>
      </c>
      <c r="H97" s="16">
        <f>B97/$B$17</f>
        <v>0.86809060616455136</v>
      </c>
      <c r="J97" s="38"/>
      <c r="K97" s="38"/>
    </row>
    <row r="98" spans="1:11" x14ac:dyDescent="0.2">
      <c r="A98" s="12" t="s">
        <v>95</v>
      </c>
      <c r="H98" s="10"/>
      <c r="J98" s="38"/>
    </row>
    <row r="99" spans="1:11" x14ac:dyDescent="0.2">
      <c r="A99" s="17" t="s">
        <v>96</v>
      </c>
      <c r="B99" s="2">
        <v>1047</v>
      </c>
      <c r="H99" s="10">
        <f>B99/$B$6</f>
        <v>7.1207051334367093E-3</v>
      </c>
    </row>
    <row r="100" spans="1:11" x14ac:dyDescent="0.2">
      <c r="A100" s="14" t="s">
        <v>81</v>
      </c>
      <c r="B100" s="2">
        <v>1068.028523159885</v>
      </c>
      <c r="C100" s="2">
        <f>B100-B99</f>
        <v>21.028523159885026</v>
      </c>
      <c r="D100" s="2">
        <v>6</v>
      </c>
      <c r="E100" s="2">
        <v>0</v>
      </c>
      <c r="F100" s="2">
        <f>D100-E100</f>
        <v>6</v>
      </c>
      <c r="G100" s="2">
        <f>C100-F100</f>
        <v>15.028523159885026</v>
      </c>
      <c r="H100" s="10">
        <f>B100/$B$7</f>
        <v>7.2180671448838574E-3</v>
      </c>
    </row>
    <row r="101" spans="1:11" x14ac:dyDescent="0.2">
      <c r="A101" s="14" t="s">
        <v>82</v>
      </c>
      <c r="B101" s="2">
        <v>1169.0386874121912</v>
      </c>
      <c r="C101" s="2">
        <v>100.94720320329111</v>
      </c>
      <c r="D101" s="2">
        <v>24</v>
      </c>
      <c r="E101" s="2">
        <v>10</v>
      </c>
      <c r="F101" s="2">
        <v>14</v>
      </c>
      <c r="G101" s="2">
        <v>86.94720320329111</v>
      </c>
      <c r="H101" s="10">
        <f>B101/$B$8</f>
        <v>7.6022180796235525E-3</v>
      </c>
    </row>
    <row r="102" spans="1:11" x14ac:dyDescent="0.2">
      <c r="A102" s="14" t="s">
        <v>83</v>
      </c>
      <c r="B102" s="2">
        <v>1248.3889822872372</v>
      </c>
      <c r="C102" s="2">
        <v>79.351337915939894</v>
      </c>
      <c r="D102" s="2">
        <v>22</v>
      </c>
      <c r="E102" s="2">
        <v>10</v>
      </c>
      <c r="F102" s="2">
        <v>12</v>
      </c>
      <c r="G102" s="2">
        <v>67.351337915939894</v>
      </c>
      <c r="H102" s="10">
        <f>B102/$B$9</f>
        <v>7.9780989045497887E-3</v>
      </c>
    </row>
    <row r="103" spans="1:11" x14ac:dyDescent="0.2">
      <c r="A103" s="14" t="s">
        <v>84</v>
      </c>
      <c r="B103" s="2">
        <v>1319.3231982540922</v>
      </c>
      <c r="C103" s="2">
        <v>70.925985142637046</v>
      </c>
      <c r="D103" s="2">
        <v>20</v>
      </c>
      <c r="E103" s="2">
        <v>12</v>
      </c>
      <c r="F103" s="2">
        <v>8</v>
      </c>
      <c r="G103" s="2">
        <v>62.925985142637046</v>
      </c>
      <c r="H103" s="10">
        <f>B103/$B$10</f>
        <v>8.3459738374742475E-3</v>
      </c>
    </row>
    <row r="104" spans="1:11" x14ac:dyDescent="0.2">
      <c r="A104" s="14" t="s">
        <v>75</v>
      </c>
      <c r="B104" s="2">
        <v>1384.5826770386252</v>
      </c>
      <c r="C104" s="2">
        <v>64.770793879398752</v>
      </c>
      <c r="D104" s="2">
        <v>18</v>
      </c>
      <c r="E104" s="2">
        <v>16</v>
      </c>
      <c r="F104" s="2">
        <v>2</v>
      </c>
      <c r="G104" s="2">
        <v>62.770793879398752</v>
      </c>
      <c r="H104" s="10">
        <f>B104/$B$11</f>
        <v>8.7060959596482902E-3</v>
      </c>
    </row>
    <row r="105" spans="1:11" x14ac:dyDescent="0.2">
      <c r="A105" s="14" t="s">
        <v>76</v>
      </c>
      <c r="B105" s="2">
        <v>1447.0561008110283</v>
      </c>
      <c r="C105" s="2">
        <v>62.406377499502014</v>
      </c>
      <c r="D105" s="2">
        <v>14</v>
      </c>
      <c r="E105" s="2">
        <v>8</v>
      </c>
      <c r="F105" s="2">
        <v>6</v>
      </c>
      <c r="G105" s="2">
        <v>56.406377499502014</v>
      </c>
      <c r="H105" s="10">
        <f>B105/$B$12</f>
        <v>9.0587077963906054E-3</v>
      </c>
    </row>
    <row r="106" spans="1:11" x14ac:dyDescent="0.2">
      <c r="A106" s="14" t="s">
        <v>77</v>
      </c>
      <c r="B106" s="2">
        <v>1504.9570312635371</v>
      </c>
      <c r="C106" s="2">
        <v>57.971062798519142</v>
      </c>
      <c r="D106" s="2">
        <v>20</v>
      </c>
      <c r="E106" s="2">
        <v>16</v>
      </c>
      <c r="F106" s="2">
        <v>4</v>
      </c>
      <c r="G106" s="2">
        <v>53.971062798519142</v>
      </c>
      <c r="H106" s="10">
        <f>B106/$B$13</f>
        <v>9.4040418617631193E-3</v>
      </c>
    </row>
    <row r="107" spans="1:11" x14ac:dyDescent="0.2">
      <c r="A107" s="14" t="s">
        <v>78</v>
      </c>
      <c r="B107" s="2">
        <v>1570.579080436378</v>
      </c>
      <c r="C107" s="2">
        <v>65.815474700240429</v>
      </c>
      <c r="D107" s="2">
        <v>23</v>
      </c>
      <c r="E107" s="2">
        <v>10</v>
      </c>
      <c r="F107" s="2">
        <v>13</v>
      </c>
      <c r="G107" s="2">
        <v>52.815474700240429</v>
      </c>
      <c r="H107" s="10">
        <f>B107/$B$14</f>
        <v>9.7423211698656267E-3</v>
      </c>
    </row>
    <row r="108" spans="1:11" x14ac:dyDescent="0.2">
      <c r="A108" s="14" t="s">
        <v>79</v>
      </c>
      <c r="B108" s="2">
        <v>1631.1532468306402</v>
      </c>
      <c r="C108" s="2">
        <v>60.479525294283576</v>
      </c>
      <c r="D108" s="2">
        <v>19</v>
      </c>
      <c r="E108" s="2">
        <v>7</v>
      </c>
      <c r="F108" s="2">
        <v>12</v>
      </c>
      <c r="G108" s="2">
        <v>48.479525294283576</v>
      </c>
      <c r="H108" s="10">
        <f>B108/$B$15</f>
        <v>1.0073759715111938E-2</v>
      </c>
    </row>
    <row r="109" spans="1:11" x14ac:dyDescent="0.2">
      <c r="A109" s="14" t="s">
        <v>80</v>
      </c>
      <c r="B109" s="2">
        <v>1686.1685723233009</v>
      </c>
      <c r="C109" s="2">
        <v>55.705208341166326</v>
      </c>
      <c r="D109" s="2">
        <v>25</v>
      </c>
      <c r="E109" s="2">
        <v>8</v>
      </c>
      <c r="F109" s="2">
        <v>17</v>
      </c>
      <c r="G109" s="2">
        <v>38.705208341166326</v>
      </c>
      <c r="H109" s="10">
        <f>B109/$B$16</f>
        <v>1.0398562923660844E-2</v>
      </c>
    </row>
    <row r="110" spans="1:11" x14ac:dyDescent="0.2">
      <c r="A110" s="15" t="s">
        <v>74</v>
      </c>
      <c r="B110" s="7">
        <v>1729</v>
      </c>
      <c r="C110" s="7">
        <f>B110-B109</f>
        <v>42.83142767669915</v>
      </c>
      <c r="D110" s="7">
        <v>14</v>
      </c>
      <c r="E110" s="7">
        <v>8</v>
      </c>
      <c r="F110" s="7">
        <f>D110-E110</f>
        <v>6</v>
      </c>
      <c r="G110" s="7">
        <f>C110-F110</f>
        <v>36.83142767669915</v>
      </c>
      <c r="H110" s="16">
        <f>B110/$B$17</f>
        <v>1.0590728671534277E-2</v>
      </c>
      <c r="I110" s="38"/>
      <c r="K110" s="38"/>
    </row>
    <row r="111" spans="1:11" x14ac:dyDescent="0.2">
      <c r="A111" s="23"/>
      <c r="B111" s="24"/>
      <c r="C111" s="24"/>
      <c r="D111" s="24"/>
      <c r="E111" s="24"/>
      <c r="F111" s="24"/>
      <c r="G111" s="24"/>
      <c r="H111" s="22"/>
    </row>
    <row r="112" spans="1:11" x14ac:dyDescent="0.2">
      <c r="A112" s="1"/>
    </row>
    <row r="113" spans="1:11" x14ac:dyDescent="0.2">
      <c r="A113" s="12" t="s">
        <v>98</v>
      </c>
      <c r="H113" s="10"/>
    </row>
    <row r="114" spans="1:11" x14ac:dyDescent="0.2">
      <c r="A114" s="9" t="s">
        <v>97</v>
      </c>
      <c r="B114" s="2">
        <v>3646</v>
      </c>
      <c r="H114" s="10">
        <f>B114/$B$6</f>
        <v>2.4796648439837862E-2</v>
      </c>
    </row>
    <row r="115" spans="1:11" x14ac:dyDescent="0.2">
      <c r="A115" s="14" t="s">
        <v>81</v>
      </c>
      <c r="B115" s="2">
        <v>3737.4603634536088</v>
      </c>
      <c r="C115" s="2">
        <f>B115-B114</f>
        <v>91.460363453608807</v>
      </c>
      <c r="D115" s="2">
        <v>14</v>
      </c>
      <c r="E115" s="2">
        <v>4</v>
      </c>
      <c r="F115" s="2">
        <f>D115-E115</f>
        <v>10</v>
      </c>
      <c r="G115" s="2">
        <f>C115-F115</f>
        <v>81.460363453608807</v>
      </c>
      <c r="H115" s="10">
        <f>B115/$B$7</f>
        <v>2.5258913287198464E-2</v>
      </c>
    </row>
    <row r="116" spans="1:11" x14ac:dyDescent="0.2">
      <c r="A116" s="14" t="s">
        <v>82</v>
      </c>
      <c r="B116" s="2">
        <v>4164.6881183757041</v>
      </c>
      <c r="C116" s="2">
        <v>427.01893961120777</v>
      </c>
      <c r="D116" s="2">
        <v>73</v>
      </c>
      <c r="E116" s="2">
        <v>12</v>
      </c>
      <c r="F116" s="2">
        <v>61</v>
      </c>
      <c r="G116" s="2">
        <v>366.01893961120777</v>
      </c>
      <c r="H116" s="10">
        <f>B116/$B$8</f>
        <v>2.7082822536518735E-2</v>
      </c>
    </row>
    <row r="117" spans="1:11" x14ac:dyDescent="0.2">
      <c r="A117" s="14" t="s">
        <v>83</v>
      </c>
      <c r="B117" s="2">
        <v>4517.0945011319791</v>
      </c>
      <c r="C117" s="2">
        <v>352.42034673690341</v>
      </c>
      <c r="D117" s="2">
        <v>64</v>
      </c>
      <c r="E117" s="2">
        <v>19</v>
      </c>
      <c r="F117" s="2">
        <v>45</v>
      </c>
      <c r="G117" s="2">
        <v>307.42034673690341</v>
      </c>
      <c r="H117" s="10">
        <f>B117/$B$9</f>
        <v>2.8867466152418433E-2</v>
      </c>
    </row>
    <row r="118" spans="1:11" x14ac:dyDescent="0.2">
      <c r="A118" s="14" t="s">
        <v>84</v>
      </c>
      <c r="B118" s="2">
        <v>4839.4460947986972</v>
      </c>
      <c r="C118" s="2">
        <v>322.3305380161064</v>
      </c>
      <c r="D118" s="2">
        <v>62</v>
      </c>
      <c r="E118" s="2">
        <v>13</v>
      </c>
      <c r="F118" s="2">
        <v>49</v>
      </c>
      <c r="G118" s="2">
        <v>273.3305380161064</v>
      </c>
      <c r="H118" s="10">
        <f>B118/$B$10</f>
        <v>3.0614098613975894E-2</v>
      </c>
    </row>
    <row r="119" spans="1:11" x14ac:dyDescent="0.2">
      <c r="A119" s="14" t="s">
        <v>75</v>
      </c>
      <c r="B119" s="2">
        <v>5140.6671836535515</v>
      </c>
      <c r="C119" s="2">
        <v>299.41453160905985</v>
      </c>
      <c r="D119" s="2">
        <v>66</v>
      </c>
      <c r="E119" s="2">
        <v>16</v>
      </c>
      <c r="F119" s="2">
        <v>50</v>
      </c>
      <c r="G119" s="2">
        <v>249.41453160905985</v>
      </c>
      <c r="H119" s="10">
        <f>B119/$B$11</f>
        <v>3.2323921525022968E-2</v>
      </c>
    </row>
    <row r="120" spans="1:11" x14ac:dyDescent="0.2">
      <c r="A120" s="14" t="s">
        <v>76</v>
      </c>
      <c r="B120" s="2">
        <v>5430.922313061189</v>
      </c>
      <c r="C120" s="2">
        <v>289.99087095496088</v>
      </c>
      <c r="D120" s="2">
        <v>93</v>
      </c>
      <c r="E120" s="2">
        <v>18</v>
      </c>
      <c r="F120" s="2">
        <v>75</v>
      </c>
      <c r="G120" s="2">
        <v>214.99087095496088</v>
      </c>
      <c r="H120" s="10">
        <f>B120/$B$12</f>
        <v>3.3998086370905511E-2</v>
      </c>
    </row>
    <row r="121" spans="1:11" x14ac:dyDescent="0.2">
      <c r="A121" s="14" t="s">
        <v>77</v>
      </c>
      <c r="B121" s="2">
        <v>5703.2075807322535</v>
      </c>
      <c r="C121" s="2">
        <v>272.5371432941929</v>
      </c>
      <c r="D121" s="2">
        <v>72</v>
      </c>
      <c r="E121" s="2">
        <v>14</v>
      </c>
      <c r="F121" s="2">
        <v>58</v>
      </c>
      <c r="G121" s="2">
        <v>214.5371432941929</v>
      </c>
      <c r="H121" s="10">
        <f>B121/$B$13</f>
        <v>3.5637697104548768E-2</v>
      </c>
    </row>
    <row r="122" spans="1:11" x14ac:dyDescent="0.2">
      <c r="A122" s="14" t="s">
        <v>78</v>
      </c>
      <c r="B122" s="2">
        <v>6004.149512684834</v>
      </c>
      <c r="C122" s="2">
        <v>301.67105020613963</v>
      </c>
      <c r="D122" s="2">
        <v>91</v>
      </c>
      <c r="E122" s="2">
        <v>28</v>
      </c>
      <c r="F122" s="2">
        <v>63</v>
      </c>
      <c r="G122" s="2">
        <v>238.67105020613963</v>
      </c>
      <c r="H122" s="10">
        <f>B122/$B$14</f>
        <v>3.7243812574031906E-2</v>
      </c>
    </row>
    <row r="123" spans="1:11" x14ac:dyDescent="0.2">
      <c r="A123" s="14" t="s">
        <v>79</v>
      </c>
      <c r="B123" s="2">
        <v>6285.3601276127156</v>
      </c>
      <c r="C123" s="2">
        <v>280.84237425391166</v>
      </c>
      <c r="D123" s="2">
        <v>84</v>
      </c>
      <c r="E123" s="2">
        <v>22</v>
      </c>
      <c r="F123" s="2">
        <v>62</v>
      </c>
      <c r="G123" s="2">
        <v>218.84237425391166</v>
      </c>
      <c r="H123" s="10">
        <f>B123/$B$15</f>
        <v>3.881744880288978E-2</v>
      </c>
    </row>
    <row r="124" spans="1:11" x14ac:dyDescent="0.2">
      <c r="A124" s="14" t="s">
        <v>80</v>
      </c>
      <c r="B124" s="2">
        <v>6544.467519115241</v>
      </c>
      <c r="C124" s="2">
        <v>261.77909865952461</v>
      </c>
      <c r="D124" s="2">
        <v>81</v>
      </c>
      <c r="E124" s="2">
        <v>28</v>
      </c>
      <c r="F124" s="2">
        <v>53</v>
      </c>
      <c r="G124" s="2">
        <v>208.77909865952461</v>
      </c>
      <c r="H124" s="10">
        <f>B124/$B$16</f>
        <v>4.0359581133461032E-2</v>
      </c>
    </row>
    <row r="125" spans="1:11" x14ac:dyDescent="0.2">
      <c r="A125" s="15" t="s">
        <v>74</v>
      </c>
      <c r="B125" s="7">
        <v>6773</v>
      </c>
      <c r="C125" s="7">
        <f>B125-B124</f>
        <v>228.53248088475902</v>
      </c>
      <c r="D125" s="7">
        <v>55</v>
      </c>
      <c r="E125" s="7">
        <v>21</v>
      </c>
      <c r="F125" s="7">
        <f>D125-E125</f>
        <v>34</v>
      </c>
      <c r="G125" s="7">
        <f>C125-F125</f>
        <v>194.53248088475902</v>
      </c>
      <c r="H125" s="16">
        <f>B125/$B$17</f>
        <v>4.1486989758416228E-2</v>
      </c>
      <c r="J125" s="38"/>
      <c r="K125" s="38"/>
    </row>
    <row r="126" spans="1:11" x14ac:dyDescent="0.2">
      <c r="A126" s="12" t="s">
        <v>99</v>
      </c>
      <c r="H126" s="10"/>
    </row>
    <row r="127" spans="1:11" x14ac:dyDescent="0.2">
      <c r="A127" s="9" t="s">
        <v>100</v>
      </c>
      <c r="B127" s="2">
        <v>2615</v>
      </c>
      <c r="H127" s="10">
        <f>B127/$B$6</f>
        <v>1.7784760194782229E-2</v>
      </c>
      <c r="I127" s="38"/>
    </row>
    <row r="128" spans="1:11" x14ac:dyDescent="0.2">
      <c r="A128" s="14" t="s">
        <v>81</v>
      </c>
      <c r="B128" s="2">
        <v>2660.6114084573915</v>
      </c>
      <c r="C128" s="2">
        <f>B128-B127</f>
        <v>45.611408457391462</v>
      </c>
      <c r="D128" s="2">
        <v>16</v>
      </c>
      <c r="E128" s="2">
        <v>0</v>
      </c>
      <c r="F128" s="2">
        <f>D128-E128</f>
        <v>16</v>
      </c>
      <c r="G128" s="2">
        <f>C128-F128</f>
        <v>29.611408457391462</v>
      </c>
      <c r="H128" s="10">
        <f>B128/$B$7</f>
        <v>1.7981234935440512E-2</v>
      </c>
    </row>
    <row r="129" spans="1:12" x14ac:dyDescent="0.2">
      <c r="A129" s="14" t="s">
        <v>82</v>
      </c>
      <c r="B129" s="2">
        <v>2884.290998025454</v>
      </c>
      <c r="C129" s="2">
        <v>223.51838224647736</v>
      </c>
      <c r="D129" s="2">
        <v>70</v>
      </c>
      <c r="E129" s="2">
        <v>5</v>
      </c>
      <c r="F129" s="2">
        <v>65</v>
      </c>
      <c r="G129" s="2">
        <v>158.51838224647736</v>
      </c>
      <c r="H129" s="10">
        <f>B129/$B$8</f>
        <v>1.875644442582363E-2</v>
      </c>
    </row>
    <row r="130" spans="1:12" x14ac:dyDescent="0.2">
      <c r="A130" s="14" t="s">
        <v>83</v>
      </c>
      <c r="B130" s="2">
        <v>3053.6431763280993</v>
      </c>
      <c r="C130" s="2">
        <v>169.35086783113547</v>
      </c>
      <c r="D130" s="2">
        <v>72</v>
      </c>
      <c r="E130" s="2">
        <v>13</v>
      </c>
      <c r="F130" s="2">
        <v>59</v>
      </c>
      <c r="G130" s="2">
        <v>110.35086783113547</v>
      </c>
      <c r="H130" s="10">
        <f>B130/$B$9</f>
        <v>1.9514964987366192E-2</v>
      </c>
    </row>
    <row r="131" spans="1:12" x14ac:dyDescent="0.2">
      <c r="A131" s="14" t="s">
        <v>84</v>
      </c>
      <c r="B131" s="2">
        <v>3202.2584385183277</v>
      </c>
      <c r="C131" s="2">
        <v>148.59182192146045</v>
      </c>
      <c r="D131" s="2">
        <v>91</v>
      </c>
      <c r="E131" s="2">
        <v>9</v>
      </c>
      <c r="F131" s="2">
        <v>82</v>
      </c>
      <c r="G131" s="2">
        <v>66.591821921460451</v>
      </c>
      <c r="H131" s="10">
        <f>B131/$B$10</f>
        <v>2.0257329806731613E-2</v>
      </c>
    </row>
    <row r="132" spans="1:12" x14ac:dyDescent="0.2">
      <c r="A132" s="14" t="s">
        <v>75</v>
      </c>
      <c r="B132" s="2">
        <v>3337.2193117419383</v>
      </c>
      <c r="C132" s="2">
        <v>133.78004351216896</v>
      </c>
      <c r="D132" s="2">
        <v>68</v>
      </c>
      <c r="E132" s="2">
        <v>9</v>
      </c>
      <c r="F132" s="2">
        <v>59</v>
      </c>
      <c r="G132" s="2">
        <v>74.780043512168959</v>
      </c>
      <c r="H132" s="10">
        <f>B132/$B$11</f>
        <v>2.098404959721031E-2</v>
      </c>
    </row>
    <row r="133" spans="1:12" x14ac:dyDescent="0.2">
      <c r="A133" s="14" t="s">
        <v>76</v>
      </c>
      <c r="B133" s="2">
        <v>3465.700734913718</v>
      </c>
      <c r="C133" s="2">
        <v>128.32563317892254</v>
      </c>
      <c r="D133" s="2">
        <v>83</v>
      </c>
      <c r="E133" s="2">
        <v>9</v>
      </c>
      <c r="F133" s="2">
        <v>74</v>
      </c>
      <c r="G133" s="2">
        <v>54.325633178922544</v>
      </c>
      <c r="H133" s="10">
        <f>B133/$B$12</f>
        <v>2.1695613770415529E-2</v>
      </c>
    </row>
    <row r="134" spans="1:12" x14ac:dyDescent="0.2">
      <c r="A134" s="14" t="s">
        <v>77</v>
      </c>
      <c r="B134" s="2">
        <v>3583.5375978893599</v>
      </c>
      <c r="C134" s="2">
        <v>118.00912653332989</v>
      </c>
      <c r="D134" s="2">
        <v>67</v>
      </c>
      <c r="E134" s="2">
        <v>6</v>
      </c>
      <c r="F134" s="2">
        <v>61</v>
      </c>
      <c r="G134" s="2">
        <v>57.009126533329891</v>
      </c>
      <c r="H134" s="10">
        <f>B134/$B$13</f>
        <v>2.2392491535429316E-2</v>
      </c>
      <c r="I134" s="38"/>
    </row>
    <row r="135" spans="1:12" x14ac:dyDescent="0.2">
      <c r="A135" s="14" t="s">
        <v>78</v>
      </c>
      <c r="B135" s="2">
        <v>3719.9883300055685</v>
      </c>
      <c r="C135" s="2">
        <v>136.91278274171009</v>
      </c>
      <c r="D135" s="2">
        <v>59</v>
      </c>
      <c r="E135" s="2">
        <v>11</v>
      </c>
      <c r="F135" s="2">
        <v>48</v>
      </c>
      <c r="G135" s="2">
        <v>88.912782741710089</v>
      </c>
      <c r="H135" s="10">
        <f>B135/$B$14</f>
        <v>2.307513293058561E-2</v>
      </c>
    </row>
    <row r="136" spans="1:12" x14ac:dyDescent="0.2">
      <c r="A136" s="14" t="s">
        <v>79</v>
      </c>
      <c r="B136" s="2">
        <v>3844.6473327970775</v>
      </c>
      <c r="C136" s="2">
        <v>124.43728102103114</v>
      </c>
      <c r="D136" s="2">
        <v>53</v>
      </c>
      <c r="E136" s="2">
        <v>9</v>
      </c>
      <c r="F136" s="2">
        <v>44</v>
      </c>
      <c r="G136" s="2">
        <v>80.43728102103114</v>
      </c>
      <c r="H136" s="10">
        <f>B136/$B$15</f>
        <v>2.3743969792658626E-2</v>
      </c>
    </row>
    <row r="137" spans="1:12" x14ac:dyDescent="0.2">
      <c r="A137" s="14" t="s">
        <v>80</v>
      </c>
      <c r="B137" s="2">
        <v>3956.4630103572918</v>
      </c>
      <c r="C137" s="2">
        <v>113.43667409258069</v>
      </c>
      <c r="D137" s="2">
        <v>51</v>
      </c>
      <c r="E137" s="2">
        <v>12</v>
      </c>
      <c r="F137" s="2">
        <v>39</v>
      </c>
      <c r="G137" s="2">
        <v>74.436674092580688</v>
      </c>
      <c r="H137" s="10">
        <f>B137/$B$16</f>
        <v>2.4399416667842243E-2</v>
      </c>
    </row>
    <row r="138" spans="1:12" ht="12" thickBot="1" x14ac:dyDescent="0.25">
      <c r="A138" s="11" t="s">
        <v>74</v>
      </c>
      <c r="B138" s="5">
        <v>4058</v>
      </c>
      <c r="C138" s="5">
        <f>B138-B137</f>
        <v>101.53698964270825</v>
      </c>
      <c r="D138" s="5">
        <v>32</v>
      </c>
      <c r="E138" s="5">
        <v>7</v>
      </c>
      <c r="F138" s="5">
        <f>D138-E138</f>
        <v>25</v>
      </c>
      <c r="G138" s="5">
        <f>C138-F138</f>
        <v>76.536989642708249</v>
      </c>
      <c r="H138" s="8">
        <f>B138/$B$17</f>
        <v>2.4856666830009311E-2</v>
      </c>
      <c r="I138" s="39"/>
      <c r="J138" s="38"/>
      <c r="L138" s="38"/>
    </row>
  </sheetData>
  <mergeCells count="1">
    <mergeCell ref="A1:H2"/>
  </mergeCells>
  <phoneticPr fontId="0" type="noConversion"/>
  <pageMargins left="0.75" right="0.75" top="1" bottom="1" header="0.5" footer="0.5"/>
  <pageSetup orientation="portrait"/>
  <headerFooter alignWithMargins="0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8"/>
  <sheetViews>
    <sheetView workbookViewId="0">
      <selection activeCell="L1" sqref="L1:L65536"/>
    </sheetView>
  </sheetViews>
  <sheetFormatPr defaultRowHeight="11.25" x14ac:dyDescent="0.2"/>
  <cols>
    <col min="1" max="1" width="25.7109375" style="2" customWidth="1"/>
    <col min="2" max="3" width="9.7109375" style="2" customWidth="1"/>
    <col min="4" max="4" width="8" style="2" customWidth="1"/>
    <col min="5" max="5" width="8.42578125" style="2" customWidth="1"/>
    <col min="6" max="7" width="9.7109375" style="2" customWidth="1"/>
    <col min="8" max="8" width="7.7109375" style="6" customWidth="1"/>
    <col min="9" max="16384" width="9.140625" style="2"/>
  </cols>
  <sheetData>
    <row r="1" spans="1:8" ht="12.75" customHeight="1" x14ac:dyDescent="0.2">
      <c r="A1" s="40" t="s">
        <v>87</v>
      </c>
      <c r="B1" s="41"/>
      <c r="C1" s="41"/>
      <c r="D1" s="41"/>
      <c r="E1" s="41"/>
      <c r="F1" s="41"/>
      <c r="G1" s="41"/>
      <c r="H1" s="42"/>
    </row>
    <row r="2" spans="1:8" ht="12.75" customHeight="1" thickBot="1" x14ac:dyDescent="0.25">
      <c r="A2" s="43"/>
      <c r="B2" s="44"/>
      <c r="C2" s="44"/>
      <c r="D2" s="44"/>
      <c r="E2" s="44"/>
      <c r="F2" s="44"/>
      <c r="G2" s="44"/>
      <c r="H2" s="45"/>
    </row>
    <row r="3" spans="1:8" x14ac:dyDescent="0.2">
      <c r="A3" s="9" t="s">
        <v>49</v>
      </c>
      <c r="C3" s="1" t="s">
        <v>62</v>
      </c>
      <c r="D3" s="3"/>
      <c r="E3" s="3"/>
      <c r="F3" s="1" t="s">
        <v>66</v>
      </c>
      <c r="G3" s="3" t="s">
        <v>68</v>
      </c>
      <c r="H3" s="19" t="s">
        <v>71</v>
      </c>
    </row>
    <row r="4" spans="1:8" ht="12" thickBot="1" x14ac:dyDescent="0.25">
      <c r="A4" s="18" t="s">
        <v>88</v>
      </c>
      <c r="B4" s="5" t="s">
        <v>64</v>
      </c>
      <c r="C4" s="4" t="s">
        <v>63</v>
      </c>
      <c r="D4" s="4" t="s">
        <v>65</v>
      </c>
      <c r="E4" s="4" t="s">
        <v>70</v>
      </c>
      <c r="F4" s="4" t="s">
        <v>67</v>
      </c>
      <c r="G4" s="5" t="s">
        <v>69</v>
      </c>
      <c r="H4" s="20" t="s">
        <v>72</v>
      </c>
    </row>
    <row r="5" spans="1:8" x14ac:dyDescent="0.2">
      <c r="A5" s="12" t="s">
        <v>2</v>
      </c>
      <c r="H5" s="10"/>
    </row>
    <row r="6" spans="1:8" x14ac:dyDescent="0.2">
      <c r="A6" s="13" t="s">
        <v>73</v>
      </c>
      <c r="B6" s="2">
        <f t="shared" ref="B6:B17" si="0">B32+B45+B60+B73+B86+B99+B114+B127</f>
        <v>3318</v>
      </c>
      <c r="H6" s="10"/>
    </row>
    <row r="7" spans="1:8" x14ac:dyDescent="0.2">
      <c r="A7" s="14" t="s">
        <v>81</v>
      </c>
      <c r="B7" s="2">
        <f t="shared" si="0"/>
        <v>3318.0000000000005</v>
      </c>
      <c r="C7" s="2">
        <f t="shared" ref="C7:G17" si="1">C33+C46+C61+C74+C87+C100+C115+C128</f>
        <v>1.5065726444163374E-13</v>
      </c>
      <c r="D7" s="2">
        <f t="shared" si="1"/>
        <v>6</v>
      </c>
      <c r="E7" s="2">
        <f t="shared" si="1"/>
        <v>8</v>
      </c>
      <c r="F7" s="2">
        <f t="shared" si="1"/>
        <v>-2</v>
      </c>
      <c r="G7" s="2">
        <f t="shared" si="1"/>
        <v>2.0000000000001505</v>
      </c>
      <c r="H7" s="10"/>
    </row>
    <row r="8" spans="1:8" x14ac:dyDescent="0.2">
      <c r="A8" s="14" t="s">
        <v>82</v>
      </c>
      <c r="B8" s="2">
        <f t="shared" si="0"/>
        <v>3326</v>
      </c>
      <c r="C8" s="2">
        <f t="shared" si="1"/>
        <v>7.9999999999999218</v>
      </c>
      <c r="D8" s="2">
        <f t="shared" si="1"/>
        <v>23</v>
      </c>
      <c r="E8" s="2">
        <f t="shared" si="1"/>
        <v>28</v>
      </c>
      <c r="F8" s="2">
        <f t="shared" si="1"/>
        <v>-5</v>
      </c>
      <c r="G8" s="2">
        <f t="shared" si="1"/>
        <v>12.99999999999992</v>
      </c>
      <c r="H8" s="10"/>
    </row>
    <row r="9" spans="1:8" x14ac:dyDescent="0.2">
      <c r="A9" s="14" t="s">
        <v>83</v>
      </c>
      <c r="B9" s="2">
        <f t="shared" si="0"/>
        <v>3364.0000000000005</v>
      </c>
      <c r="C9" s="2">
        <f t="shared" si="1"/>
        <v>38.000000000000348</v>
      </c>
      <c r="D9" s="2">
        <f t="shared" si="1"/>
        <v>21</v>
      </c>
      <c r="E9" s="2">
        <f t="shared" si="1"/>
        <v>30</v>
      </c>
      <c r="F9" s="2">
        <f t="shared" si="1"/>
        <v>-9</v>
      </c>
      <c r="G9" s="2">
        <f t="shared" si="1"/>
        <v>47.000000000000348</v>
      </c>
      <c r="H9" s="10"/>
    </row>
    <row r="10" spans="1:8" x14ac:dyDescent="0.2">
      <c r="A10" s="14" t="s">
        <v>84</v>
      </c>
      <c r="B10" s="2">
        <f t="shared" si="0"/>
        <v>3483.0000000000005</v>
      </c>
      <c r="C10" s="2">
        <f t="shared" si="1"/>
        <v>119.00000000000013</v>
      </c>
      <c r="D10" s="2">
        <f t="shared" si="1"/>
        <v>18</v>
      </c>
      <c r="E10" s="2">
        <f t="shared" si="1"/>
        <v>24</v>
      </c>
      <c r="F10" s="2">
        <f t="shared" si="1"/>
        <v>-6</v>
      </c>
      <c r="G10" s="2">
        <f t="shared" si="1"/>
        <v>125.00000000000013</v>
      </c>
      <c r="H10" s="10"/>
    </row>
    <row r="11" spans="1:8" x14ac:dyDescent="0.2">
      <c r="A11" s="14" t="s">
        <v>75</v>
      </c>
      <c r="B11" s="2">
        <f t="shared" si="0"/>
        <v>3495</v>
      </c>
      <c r="C11" s="2">
        <f t="shared" si="1"/>
        <v>11.999999999999554</v>
      </c>
      <c r="D11" s="2">
        <f t="shared" si="1"/>
        <v>20</v>
      </c>
      <c r="E11" s="2">
        <f t="shared" si="1"/>
        <v>32</v>
      </c>
      <c r="F11" s="2">
        <f t="shared" si="1"/>
        <v>-12</v>
      </c>
      <c r="G11" s="2">
        <f t="shared" si="1"/>
        <v>23.999999999999552</v>
      </c>
      <c r="H11" s="10"/>
    </row>
    <row r="12" spans="1:8" x14ac:dyDescent="0.2">
      <c r="A12" s="14" t="s">
        <v>76</v>
      </c>
      <c r="B12" s="2">
        <f t="shared" si="0"/>
        <v>3560</v>
      </c>
      <c r="C12" s="2">
        <f t="shared" si="1"/>
        <v>64.999999999999702</v>
      </c>
      <c r="D12" s="2">
        <f t="shared" si="1"/>
        <v>24</v>
      </c>
      <c r="E12" s="2">
        <f t="shared" si="1"/>
        <v>33</v>
      </c>
      <c r="F12" s="2">
        <f t="shared" si="1"/>
        <v>-9</v>
      </c>
      <c r="G12" s="2">
        <f t="shared" si="1"/>
        <v>73.999999999999702</v>
      </c>
      <c r="H12" s="10"/>
    </row>
    <row r="13" spans="1:8" x14ac:dyDescent="0.2">
      <c r="A13" s="14" t="s">
        <v>77</v>
      </c>
      <c r="B13" s="2">
        <f t="shared" si="0"/>
        <v>3605</v>
      </c>
      <c r="C13" s="2">
        <f t="shared" si="1"/>
        <v>45.000000000000114</v>
      </c>
      <c r="D13" s="2">
        <f t="shared" si="1"/>
        <v>15</v>
      </c>
      <c r="E13" s="2">
        <f t="shared" si="1"/>
        <v>25</v>
      </c>
      <c r="F13" s="2">
        <f t="shared" si="1"/>
        <v>-10</v>
      </c>
      <c r="G13" s="2">
        <f t="shared" si="1"/>
        <v>55.000000000000114</v>
      </c>
      <c r="H13" s="10"/>
    </row>
    <row r="14" spans="1:8" x14ac:dyDescent="0.2">
      <c r="A14" s="14" t="s">
        <v>78</v>
      </c>
      <c r="B14" s="2">
        <f t="shared" si="0"/>
        <v>3598</v>
      </c>
      <c r="C14" s="2">
        <f t="shared" si="1"/>
        <v>-6.9999999999994298</v>
      </c>
      <c r="D14" s="2">
        <f t="shared" si="1"/>
        <v>18</v>
      </c>
      <c r="E14" s="2">
        <f t="shared" si="1"/>
        <v>28</v>
      </c>
      <c r="F14" s="2">
        <f t="shared" si="1"/>
        <v>-10</v>
      </c>
      <c r="G14" s="2">
        <f t="shared" si="1"/>
        <v>3.0000000000005702</v>
      </c>
      <c r="H14" s="10"/>
    </row>
    <row r="15" spans="1:8" x14ac:dyDescent="0.2">
      <c r="A15" s="14" t="s">
        <v>79</v>
      </c>
      <c r="B15" s="2">
        <f t="shared" si="0"/>
        <v>3637</v>
      </c>
      <c r="C15" s="2">
        <f t="shared" si="1"/>
        <v>38.999999999999439</v>
      </c>
      <c r="D15" s="2">
        <f t="shared" si="1"/>
        <v>15</v>
      </c>
      <c r="E15" s="2">
        <f t="shared" si="1"/>
        <v>42</v>
      </c>
      <c r="F15" s="2">
        <f t="shared" si="1"/>
        <v>-27</v>
      </c>
      <c r="G15" s="2">
        <f t="shared" si="1"/>
        <v>65.999999999999446</v>
      </c>
      <c r="H15" s="10"/>
    </row>
    <row r="16" spans="1:8" x14ac:dyDescent="0.2">
      <c r="A16" s="14" t="s">
        <v>80</v>
      </c>
      <c r="B16" s="2">
        <f t="shared" si="0"/>
        <v>3548.0000000000005</v>
      </c>
      <c r="C16" s="2">
        <f t="shared" si="1"/>
        <v>-88.999999999999702</v>
      </c>
      <c r="D16" s="2">
        <f t="shared" si="1"/>
        <v>13</v>
      </c>
      <c r="E16" s="2">
        <f t="shared" si="1"/>
        <v>29</v>
      </c>
      <c r="F16" s="2">
        <f t="shared" si="1"/>
        <v>-16</v>
      </c>
      <c r="G16" s="2">
        <f t="shared" si="1"/>
        <v>-72.999999999999702</v>
      </c>
      <c r="H16" s="10"/>
    </row>
    <row r="17" spans="1:11" x14ac:dyDescent="0.2">
      <c r="A17" s="15" t="s">
        <v>74</v>
      </c>
      <c r="B17" s="7">
        <f t="shared" si="0"/>
        <v>3555.0818408282648</v>
      </c>
      <c r="C17" s="7">
        <f t="shared" si="1"/>
        <v>7.0818408282647143</v>
      </c>
      <c r="D17" s="7">
        <f t="shared" si="1"/>
        <v>11</v>
      </c>
      <c r="E17" s="7">
        <f t="shared" si="1"/>
        <v>35</v>
      </c>
      <c r="F17" s="7">
        <f t="shared" si="1"/>
        <v>-24</v>
      </c>
      <c r="G17" s="7">
        <f t="shared" si="1"/>
        <v>31.081840828264713</v>
      </c>
      <c r="H17" s="16"/>
    </row>
    <row r="18" spans="1:11" x14ac:dyDescent="0.2">
      <c r="A18" s="12" t="s">
        <v>3</v>
      </c>
      <c r="H18" s="10"/>
    </row>
    <row r="19" spans="1:11" x14ac:dyDescent="0.2">
      <c r="A19" s="13" t="s">
        <v>73</v>
      </c>
      <c r="B19" s="2">
        <f t="shared" ref="B19:B30" si="2">B32+B45+B60+B73</f>
        <v>184</v>
      </c>
      <c r="H19" s="10">
        <f>B19/$B$6</f>
        <v>5.5455093429776975E-2</v>
      </c>
      <c r="K19" s="6"/>
    </row>
    <row r="20" spans="1:11" x14ac:dyDescent="0.2">
      <c r="A20" s="14" t="s">
        <v>81</v>
      </c>
      <c r="B20" s="2">
        <f t="shared" si="2"/>
        <v>184.18057534621255</v>
      </c>
      <c r="C20" s="2">
        <f>B20-B19</f>
        <v>0.18057534621254945</v>
      </c>
      <c r="D20" s="2">
        <f t="shared" ref="D20:E30" si="3">D33+D46+D61+D74</f>
        <v>0</v>
      </c>
      <c r="E20" s="2">
        <f t="shared" si="3"/>
        <v>0</v>
      </c>
      <c r="F20" s="2">
        <f>D20-E20</f>
        <v>0</v>
      </c>
      <c r="G20" s="2">
        <f>C20-F20</f>
        <v>0.18057534621254945</v>
      </c>
      <c r="H20" s="10">
        <f>B20/$B$7</f>
        <v>5.5509516379208111E-2</v>
      </c>
    </row>
    <row r="21" spans="1:11" x14ac:dyDescent="0.2">
      <c r="A21" s="14" t="s">
        <v>82</v>
      </c>
      <c r="B21" s="2">
        <f t="shared" si="2"/>
        <v>185.34228693701601</v>
      </c>
      <c r="C21" s="2">
        <f t="shared" ref="C21:C30" si="4">B21-B20</f>
        <v>1.1617115908034634</v>
      </c>
      <c r="D21" s="2">
        <f t="shared" si="3"/>
        <v>0</v>
      </c>
      <c r="E21" s="2">
        <f t="shared" si="3"/>
        <v>0</v>
      </c>
      <c r="F21" s="2">
        <f t="shared" ref="F21:F30" si="5">D21-E21</f>
        <v>0</v>
      </c>
      <c r="G21" s="2">
        <f t="shared" ref="G21:G30" si="6">C21-F21</f>
        <v>1.1617115908034634</v>
      </c>
      <c r="H21" s="10">
        <f>B21/$B$8</f>
        <v>5.5725281700846667E-2</v>
      </c>
    </row>
    <row r="22" spans="1:11" x14ac:dyDescent="0.2">
      <c r="A22" s="14" t="s">
        <v>83</v>
      </c>
      <c r="B22" s="2">
        <f t="shared" si="2"/>
        <v>188.17547712856828</v>
      </c>
      <c r="C22" s="2">
        <f t="shared" si="4"/>
        <v>2.8331901915522621</v>
      </c>
      <c r="D22" s="2">
        <f t="shared" si="3"/>
        <v>3</v>
      </c>
      <c r="E22" s="2">
        <f t="shared" si="3"/>
        <v>2</v>
      </c>
      <c r="F22" s="2">
        <f t="shared" si="5"/>
        <v>1</v>
      </c>
      <c r="G22" s="2">
        <f t="shared" si="6"/>
        <v>1.8331901915522621</v>
      </c>
      <c r="H22" s="10">
        <f>B22/$B$9</f>
        <v>5.5938013415151082E-2</v>
      </c>
    </row>
    <row r="23" spans="1:11" x14ac:dyDescent="0.2">
      <c r="A23" s="14" t="s">
        <v>84</v>
      </c>
      <c r="B23" s="2">
        <f t="shared" si="2"/>
        <v>195.5627005101739</v>
      </c>
      <c r="C23" s="2">
        <f t="shared" si="4"/>
        <v>7.3872233816056223</v>
      </c>
      <c r="D23" s="2">
        <f t="shared" si="3"/>
        <v>1</v>
      </c>
      <c r="E23" s="2">
        <f t="shared" si="3"/>
        <v>0</v>
      </c>
      <c r="F23" s="2">
        <f t="shared" si="5"/>
        <v>1</v>
      </c>
      <c r="G23" s="2">
        <f t="shared" si="6"/>
        <v>6.3872233816056223</v>
      </c>
      <c r="H23" s="10">
        <f>B23/$B$10</f>
        <v>5.6147775053165053E-2</v>
      </c>
    </row>
    <row r="24" spans="1:11" x14ac:dyDescent="0.2">
      <c r="A24" s="14" t="s">
        <v>75</v>
      </c>
      <c r="B24" s="2">
        <f t="shared" si="2"/>
        <v>196.959426202917</v>
      </c>
      <c r="C24" s="2">
        <f t="shared" si="4"/>
        <v>1.3967256927431038</v>
      </c>
      <c r="D24" s="2">
        <f t="shared" si="3"/>
        <v>1</v>
      </c>
      <c r="E24" s="2">
        <f t="shared" si="3"/>
        <v>0</v>
      </c>
      <c r="F24" s="2">
        <f t="shared" si="5"/>
        <v>1</v>
      </c>
      <c r="G24" s="2">
        <f t="shared" si="6"/>
        <v>0.39672569274310376</v>
      </c>
      <c r="H24" s="10">
        <f>B24/$B$11</f>
        <v>5.6354628384239484E-2</v>
      </c>
    </row>
    <row r="25" spans="1:11" x14ac:dyDescent="0.2">
      <c r="A25" s="14" t="s">
        <v>76</v>
      </c>
      <c r="B25" s="2">
        <f t="shared" si="2"/>
        <v>201.34873517696676</v>
      </c>
      <c r="C25" s="2">
        <f t="shared" si="4"/>
        <v>4.3893089740497544</v>
      </c>
      <c r="D25" s="2">
        <f t="shared" si="3"/>
        <v>1</v>
      </c>
      <c r="E25" s="2">
        <f t="shared" si="3"/>
        <v>0</v>
      </c>
      <c r="F25" s="2">
        <f t="shared" si="5"/>
        <v>1</v>
      </c>
      <c r="G25" s="2">
        <f t="shared" si="6"/>
        <v>3.3893089740497544</v>
      </c>
      <c r="H25" s="10">
        <f>B25/$B$12</f>
        <v>5.6558633476676057E-2</v>
      </c>
    </row>
    <row r="26" spans="1:11" x14ac:dyDescent="0.2">
      <c r="A26" s="14" t="s">
        <v>77</v>
      </c>
      <c r="B26" s="2">
        <f t="shared" si="2"/>
        <v>204.61925476495719</v>
      </c>
      <c r="C26" s="2">
        <f t="shared" si="4"/>
        <v>3.2705195879904352</v>
      </c>
      <c r="D26" s="2">
        <f t="shared" si="3"/>
        <v>1</v>
      </c>
      <c r="E26" s="2">
        <f t="shared" si="3"/>
        <v>0</v>
      </c>
      <c r="F26" s="2">
        <f t="shared" si="5"/>
        <v>1</v>
      </c>
      <c r="G26" s="2">
        <f t="shared" si="6"/>
        <v>2.2705195879904352</v>
      </c>
      <c r="H26" s="10">
        <f>B26/$B$13</f>
        <v>5.6759848755882719E-2</v>
      </c>
    </row>
    <row r="27" spans="1:11" x14ac:dyDescent="0.2">
      <c r="A27" s="14" t="s">
        <v>78</v>
      </c>
      <c r="B27" s="2">
        <f t="shared" si="2"/>
        <v>204.93607515445424</v>
      </c>
      <c r="C27" s="2">
        <f t="shared" si="4"/>
        <v>0.31682038949705316</v>
      </c>
      <c r="D27" s="2">
        <f t="shared" si="3"/>
        <v>2</v>
      </c>
      <c r="E27" s="2">
        <f t="shared" si="3"/>
        <v>0</v>
      </c>
      <c r="F27" s="2">
        <f t="shared" si="5"/>
        <v>2</v>
      </c>
      <c r="G27" s="2">
        <f t="shared" si="6"/>
        <v>-1.6831796105029468</v>
      </c>
      <c r="H27" s="10">
        <f>B27/$B$14</f>
        <v>5.69583310601596E-2</v>
      </c>
    </row>
    <row r="28" spans="1:11" x14ac:dyDescent="0.2">
      <c r="A28" s="14" t="s">
        <v>79</v>
      </c>
      <c r="B28" s="2">
        <f t="shared" si="2"/>
        <v>207.86959151990354</v>
      </c>
      <c r="C28" s="2">
        <f t="shared" si="4"/>
        <v>2.9335163654492931</v>
      </c>
      <c r="D28" s="2">
        <f t="shared" si="3"/>
        <v>2</v>
      </c>
      <c r="E28" s="2">
        <f t="shared" si="3"/>
        <v>0</v>
      </c>
      <c r="F28" s="2">
        <f t="shared" si="5"/>
        <v>2</v>
      </c>
      <c r="G28" s="2">
        <f t="shared" si="6"/>
        <v>0.93351636544929306</v>
      </c>
      <c r="H28" s="10">
        <f>B28/$B$15</f>
        <v>5.7154135694226983E-2</v>
      </c>
    </row>
    <row r="29" spans="1:11" x14ac:dyDescent="0.2">
      <c r="A29" s="14" t="s">
        <v>80</v>
      </c>
      <c r="B29" s="2">
        <f t="shared" si="2"/>
        <v>203.46827887317477</v>
      </c>
      <c r="C29" s="2">
        <f t="shared" si="4"/>
        <v>-4.4013126467287691</v>
      </c>
      <c r="D29" s="2">
        <f t="shared" si="3"/>
        <v>2</v>
      </c>
      <c r="E29" s="2">
        <f t="shared" si="3"/>
        <v>0</v>
      </c>
      <c r="F29" s="2">
        <f t="shared" si="5"/>
        <v>2</v>
      </c>
      <c r="G29" s="2">
        <f t="shared" si="6"/>
        <v>-6.4013126467287691</v>
      </c>
      <c r="H29" s="10">
        <f>B29/$B$16</f>
        <v>5.7347316480601672E-2</v>
      </c>
    </row>
    <row r="30" spans="1:11" x14ac:dyDescent="0.2">
      <c r="A30" s="15" t="s">
        <v>74</v>
      </c>
      <c r="B30" s="7">
        <f t="shared" si="2"/>
        <v>199.08184082826489</v>
      </c>
      <c r="C30" s="7">
        <f t="shared" si="4"/>
        <v>-4.3864380449098803</v>
      </c>
      <c r="D30" s="7">
        <f t="shared" si="3"/>
        <v>2</v>
      </c>
      <c r="E30" s="7">
        <f t="shared" si="3"/>
        <v>1</v>
      </c>
      <c r="F30" s="7">
        <f t="shared" si="5"/>
        <v>1</v>
      </c>
      <c r="G30" s="7">
        <f t="shared" si="6"/>
        <v>-5.3864380449098803</v>
      </c>
      <c r="H30" s="16">
        <f>B30/$B$17</f>
        <v>5.5999228637133906E-2</v>
      </c>
      <c r="I30" s="38"/>
      <c r="K30" s="39"/>
    </row>
    <row r="31" spans="1:11" x14ac:dyDescent="0.2">
      <c r="A31" s="12" t="s">
        <v>4</v>
      </c>
      <c r="H31" s="10"/>
    </row>
    <row r="32" spans="1:11" x14ac:dyDescent="0.2">
      <c r="A32" s="13" t="s">
        <v>73</v>
      </c>
      <c r="B32" s="2">
        <v>165</v>
      </c>
      <c r="H32" s="10">
        <f>B32/$B$6</f>
        <v>4.9728752260397829E-2</v>
      </c>
    </row>
    <row r="33" spans="1:8" x14ac:dyDescent="0.2">
      <c r="A33" s="14" t="s">
        <v>81</v>
      </c>
      <c r="B33" s="2">
        <v>165.26145870775576</v>
      </c>
      <c r="C33" s="2">
        <f>B33-B32</f>
        <v>0.26145870775576441</v>
      </c>
      <c r="D33" s="2">
        <v>0</v>
      </c>
      <c r="E33" s="2">
        <v>0</v>
      </c>
      <c r="F33" s="2">
        <f>D33-E33</f>
        <v>0</v>
      </c>
      <c r="G33" s="2">
        <f>C33-F33</f>
        <v>0.26145870775576441</v>
      </c>
      <c r="H33" s="10">
        <f>B33/$B$7</f>
        <v>4.9807552353151222E-2</v>
      </c>
    </row>
    <row r="34" spans="1:8" x14ac:dyDescent="0.2">
      <c r="A34" s="14" t="s">
        <v>82</v>
      </c>
      <c r="B34" s="2">
        <v>166.69899807000576</v>
      </c>
      <c r="C34" s="2">
        <f t="shared" ref="C34:C43" si="7">B34-B33</f>
        <v>1.4375393622499928</v>
      </c>
      <c r="D34" s="2">
        <v>0</v>
      </c>
      <c r="E34" s="2">
        <v>0</v>
      </c>
      <c r="F34" s="2">
        <f t="shared" ref="F34:F43" si="8">D34-E34</f>
        <v>0</v>
      </c>
      <c r="G34" s="2">
        <f t="shared" ref="G34:G43" si="9">C34-F34</f>
        <v>1.4375393622499928</v>
      </c>
      <c r="H34" s="10">
        <f>B34/$B$8</f>
        <v>5.0119963340350501E-2</v>
      </c>
    </row>
    <row r="35" spans="1:8" x14ac:dyDescent="0.2">
      <c r="A35" s="14" t="s">
        <v>83</v>
      </c>
      <c r="B35" s="2">
        <v>169.63973113157252</v>
      </c>
      <c r="C35" s="2">
        <f t="shared" si="7"/>
        <v>2.9407330615667604</v>
      </c>
      <c r="D35" s="2">
        <v>3</v>
      </c>
      <c r="E35" s="2">
        <v>2</v>
      </c>
      <c r="F35" s="2">
        <f t="shared" si="8"/>
        <v>1</v>
      </c>
      <c r="G35" s="2">
        <f t="shared" si="9"/>
        <v>1.9407330615667604</v>
      </c>
      <c r="H35" s="10">
        <f>B35/$B$9</f>
        <v>5.0427981905937128E-2</v>
      </c>
    </row>
    <row r="36" spans="1:8" x14ac:dyDescent="0.2">
      <c r="A36" s="14" t="s">
        <v>84</v>
      </c>
      <c r="B36" s="2">
        <v>176.69851123165145</v>
      </c>
      <c r="C36" s="2">
        <f t="shared" si="7"/>
        <v>7.0587801000789341</v>
      </c>
      <c r="D36" s="2">
        <v>1</v>
      </c>
      <c r="E36" s="2">
        <v>0</v>
      </c>
      <c r="F36" s="2">
        <f t="shared" si="8"/>
        <v>1</v>
      </c>
      <c r="G36" s="2">
        <f t="shared" si="9"/>
        <v>6.0587801000789341</v>
      </c>
      <c r="H36" s="10">
        <f>B36/$B$10</f>
        <v>5.0731700037798283E-2</v>
      </c>
    </row>
    <row r="37" spans="1:8" x14ac:dyDescent="0.2">
      <c r="A37" s="14" t="s">
        <v>75</v>
      </c>
      <c r="B37" s="2">
        <v>178.35406906974171</v>
      </c>
      <c r="C37" s="2">
        <f t="shared" si="7"/>
        <v>1.6555578380902602</v>
      </c>
      <c r="D37" s="2">
        <v>1</v>
      </c>
      <c r="E37" s="2">
        <v>0</v>
      </c>
      <c r="F37" s="2">
        <f t="shared" si="8"/>
        <v>1</v>
      </c>
      <c r="G37" s="2">
        <f t="shared" si="9"/>
        <v>0.65555783809026025</v>
      </c>
      <c r="H37" s="10">
        <f>B37/$B$11</f>
        <v>5.1031207173030529E-2</v>
      </c>
    </row>
    <row r="38" spans="1:8" x14ac:dyDescent="0.2">
      <c r="A38" s="14" t="s">
        <v>76</v>
      </c>
      <c r="B38" s="2">
        <v>182.72266141725811</v>
      </c>
      <c r="C38" s="2">
        <f t="shared" si="7"/>
        <v>4.3685923475163975</v>
      </c>
      <c r="D38" s="2">
        <v>1</v>
      </c>
      <c r="E38" s="2">
        <v>0</v>
      </c>
      <c r="F38" s="2">
        <f t="shared" si="8"/>
        <v>1</v>
      </c>
      <c r="G38" s="2">
        <f t="shared" si="9"/>
        <v>3.3685923475163975</v>
      </c>
      <c r="H38" s="10">
        <f>B38/$B$12</f>
        <v>5.1326590285746661E-2</v>
      </c>
    </row>
    <row r="39" spans="1:8" x14ac:dyDescent="0.2">
      <c r="A39" s="14" t="s">
        <v>77</v>
      </c>
      <c r="B39" s="2">
        <v>186.08265196646565</v>
      </c>
      <c r="C39" s="2">
        <f t="shared" si="7"/>
        <v>3.3599905492075379</v>
      </c>
      <c r="D39" s="2">
        <v>1</v>
      </c>
      <c r="E39" s="2">
        <v>0</v>
      </c>
      <c r="F39" s="2">
        <f t="shared" si="8"/>
        <v>1</v>
      </c>
      <c r="G39" s="2">
        <f t="shared" si="9"/>
        <v>2.3599905492075379</v>
      </c>
      <c r="H39" s="10">
        <f>B39/$B$13</f>
        <v>5.1617933971280346E-2</v>
      </c>
    </row>
    <row r="40" spans="1:8" x14ac:dyDescent="0.2">
      <c r="A40" s="14" t="s">
        <v>78</v>
      </c>
      <c r="B40" s="2">
        <v>186.75534325600063</v>
      </c>
      <c r="C40" s="2">
        <f t="shared" si="7"/>
        <v>0.67269128953498125</v>
      </c>
      <c r="D40" s="2">
        <v>2</v>
      </c>
      <c r="E40" s="2">
        <v>0</v>
      </c>
      <c r="F40" s="2">
        <f t="shared" si="8"/>
        <v>2</v>
      </c>
      <c r="G40" s="2">
        <f t="shared" si="9"/>
        <v>-1.3273087104650187</v>
      </c>
      <c r="H40" s="10">
        <f>B40/$B$14</f>
        <v>5.1905320526959599E-2</v>
      </c>
    </row>
    <row r="41" spans="1:8" x14ac:dyDescent="0.2">
      <c r="A41" s="14" t="s">
        <v>79</v>
      </c>
      <c r="B41" s="2">
        <v>189.81077481769563</v>
      </c>
      <c r="C41" s="2">
        <f t="shared" si="7"/>
        <v>3.0554315616950021</v>
      </c>
      <c r="D41" s="2">
        <v>2</v>
      </c>
      <c r="E41" s="2">
        <v>0</v>
      </c>
      <c r="F41" s="2">
        <f t="shared" si="8"/>
        <v>2</v>
      </c>
      <c r="G41" s="2">
        <f t="shared" si="9"/>
        <v>1.0554315616950021</v>
      </c>
      <c r="H41" s="10">
        <f>B41/$B$15</f>
        <v>5.2188830029611118E-2</v>
      </c>
    </row>
    <row r="42" spans="1:8" x14ac:dyDescent="0.2">
      <c r="A42" s="14" t="s">
        <v>80</v>
      </c>
      <c r="B42" s="2">
        <v>186.15838137449924</v>
      </c>
      <c r="C42" s="2">
        <f t="shared" si="7"/>
        <v>-3.652393443196388</v>
      </c>
      <c r="D42" s="2">
        <v>2</v>
      </c>
      <c r="E42" s="2">
        <v>0</v>
      </c>
      <c r="F42" s="2">
        <f t="shared" si="8"/>
        <v>2</v>
      </c>
      <c r="G42" s="2">
        <f t="shared" si="9"/>
        <v>-5.652393443196388</v>
      </c>
      <c r="H42" s="10">
        <f>B42/$B$16</f>
        <v>5.2468540409949048E-2</v>
      </c>
    </row>
    <row r="43" spans="1:8" x14ac:dyDescent="0.2">
      <c r="A43" s="15" t="s">
        <v>74</v>
      </c>
      <c r="B43" s="7">
        <v>183</v>
      </c>
      <c r="C43" s="7">
        <f t="shared" si="7"/>
        <v>-3.1583813744992426</v>
      </c>
      <c r="D43" s="7">
        <v>2</v>
      </c>
      <c r="E43" s="7">
        <v>1</v>
      </c>
      <c r="F43" s="7">
        <f t="shared" si="8"/>
        <v>1</v>
      </c>
      <c r="G43" s="7">
        <f t="shared" si="9"/>
        <v>-4.1583813744992426</v>
      </c>
      <c r="H43" s="16">
        <f>B43/$B$17</f>
        <v>5.1475608211979884E-2</v>
      </c>
    </row>
    <row r="44" spans="1:8" x14ac:dyDescent="0.2">
      <c r="A44" s="12" t="s">
        <v>92</v>
      </c>
      <c r="H44" s="10"/>
    </row>
    <row r="45" spans="1:8" x14ac:dyDescent="0.2">
      <c r="A45" s="9" t="s">
        <v>93</v>
      </c>
      <c r="B45" s="2">
        <v>0</v>
      </c>
      <c r="H45" s="10">
        <f>B45/$B$6</f>
        <v>0</v>
      </c>
    </row>
    <row r="46" spans="1:8" x14ac:dyDescent="0.2">
      <c r="A46" s="14" t="s">
        <v>81</v>
      </c>
      <c r="B46" s="2">
        <v>2.5123392547759943E-2</v>
      </c>
      <c r="C46" s="2">
        <f>B46-B45</f>
        <v>2.5123392547759943E-2</v>
      </c>
      <c r="D46" s="2">
        <v>0</v>
      </c>
      <c r="E46" s="2">
        <v>0</v>
      </c>
      <c r="F46" s="2">
        <f>D46-E46</f>
        <v>0</v>
      </c>
      <c r="G46" s="2">
        <f>C46-F46</f>
        <v>2.5123392547759943E-2</v>
      </c>
      <c r="H46" s="10">
        <f>B46/$B$7</f>
        <v>7.5718482663532064E-6</v>
      </c>
    </row>
    <row r="47" spans="1:8" x14ac:dyDescent="0.2">
      <c r="A47" s="14" t="s">
        <v>82</v>
      </c>
      <c r="B47" s="2">
        <v>0.1250283687992276</v>
      </c>
      <c r="C47" s="2">
        <f t="shared" ref="C47:C56" si="10">B47-B46</f>
        <v>9.9904976251467659E-2</v>
      </c>
      <c r="D47" s="2">
        <v>0</v>
      </c>
      <c r="E47" s="2">
        <v>0</v>
      </c>
      <c r="F47" s="2">
        <f t="shared" ref="F47:F56" si="11">D47-E47</f>
        <v>0</v>
      </c>
      <c r="G47" s="2">
        <f t="shared" ref="G47:G56" si="12">C47-F47</f>
        <v>9.9904976251467659E-2</v>
      </c>
      <c r="H47" s="10">
        <f>B47/$B$8</f>
        <v>3.7591211304638486E-5</v>
      </c>
    </row>
    <row r="48" spans="1:8" x14ac:dyDescent="0.2">
      <c r="A48" s="14" t="s">
        <v>83</v>
      </c>
      <c r="B48" s="2">
        <v>0.22602214590666703</v>
      </c>
      <c r="C48" s="2">
        <f t="shared" si="10"/>
        <v>0.10099377710743943</v>
      </c>
      <c r="D48" s="2">
        <v>0</v>
      </c>
      <c r="E48" s="2">
        <v>0</v>
      </c>
      <c r="F48" s="2">
        <f t="shared" si="11"/>
        <v>0</v>
      </c>
      <c r="G48" s="2">
        <f t="shared" si="12"/>
        <v>0.10099377710743943</v>
      </c>
      <c r="H48" s="10">
        <f>B48/$B$9</f>
        <v>6.7188509484740483E-5</v>
      </c>
    </row>
    <row r="49" spans="1:8" x14ac:dyDescent="0.2">
      <c r="A49" s="14" t="s">
        <v>84</v>
      </c>
      <c r="B49" s="2">
        <v>0.33566570262284129</v>
      </c>
      <c r="C49" s="2">
        <f t="shared" si="10"/>
        <v>0.10964355671617426</v>
      </c>
      <c r="D49" s="2">
        <v>0</v>
      </c>
      <c r="E49" s="2">
        <v>0</v>
      </c>
      <c r="F49" s="2">
        <f t="shared" si="11"/>
        <v>0</v>
      </c>
      <c r="G49" s="2">
        <f t="shared" si="12"/>
        <v>0.10964355671617426</v>
      </c>
      <c r="H49" s="10">
        <f>B49/$B$10</f>
        <v>9.6372581861280869E-5</v>
      </c>
    </row>
    <row r="50" spans="1:8" x14ac:dyDescent="0.2">
      <c r="A50" s="14" t="s">
        <v>75</v>
      </c>
      <c r="B50" s="2">
        <v>0.43740631823597192</v>
      </c>
      <c r="C50" s="2">
        <f t="shared" si="10"/>
        <v>0.10174061561313064</v>
      </c>
      <c r="D50" s="2">
        <v>0</v>
      </c>
      <c r="E50" s="2">
        <v>0</v>
      </c>
      <c r="F50" s="2">
        <f t="shared" si="11"/>
        <v>0</v>
      </c>
      <c r="G50" s="2">
        <f t="shared" si="12"/>
        <v>0.10174061561313064</v>
      </c>
      <c r="H50" s="10">
        <f>B50/$B$11</f>
        <v>1.2515202238511358E-4</v>
      </c>
    </row>
    <row r="51" spans="1:8" x14ac:dyDescent="0.2">
      <c r="A51" s="14" t="s">
        <v>76</v>
      </c>
      <c r="B51" s="2">
        <v>0.54658527049264938</v>
      </c>
      <c r="C51" s="2">
        <f t="shared" si="10"/>
        <v>0.10917895225667745</v>
      </c>
      <c r="D51" s="2">
        <v>0</v>
      </c>
      <c r="E51" s="2">
        <v>0</v>
      </c>
      <c r="F51" s="2">
        <f t="shared" si="11"/>
        <v>0</v>
      </c>
      <c r="G51" s="2">
        <f t="shared" si="12"/>
        <v>0.10917895225667745</v>
      </c>
      <c r="H51" s="10">
        <f>B51/$B$12</f>
        <v>1.5353518834063185E-4</v>
      </c>
    </row>
    <row r="52" spans="1:8" x14ac:dyDescent="0.2">
      <c r="A52" s="14" t="s">
        <v>77</v>
      </c>
      <c r="B52" s="2">
        <v>0.65441640141513047</v>
      </c>
      <c r="C52" s="2">
        <f t="shared" si="10"/>
        <v>0.10783113092248109</v>
      </c>
      <c r="D52" s="2">
        <v>0</v>
      </c>
      <c r="E52" s="2">
        <v>0</v>
      </c>
      <c r="F52" s="2">
        <f t="shared" si="11"/>
        <v>0</v>
      </c>
      <c r="G52" s="2">
        <f t="shared" si="12"/>
        <v>0.10783113092248109</v>
      </c>
      <c r="H52" s="10">
        <f>B52/$B$13</f>
        <v>1.815302084369294E-4</v>
      </c>
    </row>
    <row r="53" spans="1:8" x14ac:dyDescent="0.2">
      <c r="A53" s="14" t="s">
        <v>78</v>
      </c>
      <c r="B53" s="2">
        <v>0.75250367606823498</v>
      </c>
      <c r="C53" s="2">
        <f t="shared" si="10"/>
        <v>9.8087274653104517E-2</v>
      </c>
      <c r="D53" s="2">
        <v>0</v>
      </c>
      <c r="E53" s="2">
        <v>0</v>
      </c>
      <c r="F53" s="2">
        <f t="shared" si="11"/>
        <v>0</v>
      </c>
      <c r="G53" s="2">
        <f t="shared" si="12"/>
        <v>9.8087274653104517E-2</v>
      </c>
      <c r="H53" s="10">
        <f>B53/$B$14</f>
        <v>2.0914499056927041E-4</v>
      </c>
    </row>
    <row r="54" spans="1:8" x14ac:dyDescent="0.2">
      <c r="A54" s="14" t="s">
        <v>79</v>
      </c>
      <c r="B54" s="2">
        <v>0.85974035284202954</v>
      </c>
      <c r="C54" s="2">
        <f t="shared" si="10"/>
        <v>0.10723667677379456</v>
      </c>
      <c r="D54" s="2">
        <v>0</v>
      </c>
      <c r="E54" s="2">
        <v>0</v>
      </c>
      <c r="F54" s="2">
        <f t="shared" si="11"/>
        <v>0</v>
      </c>
      <c r="G54" s="2">
        <f t="shared" si="12"/>
        <v>0.10723667677379456</v>
      </c>
      <c r="H54" s="10">
        <f>B54/$B$15</f>
        <v>2.363872292664365E-4</v>
      </c>
    </row>
    <row r="55" spans="1:8" x14ac:dyDescent="0.2">
      <c r="A55" s="14" t="s">
        <v>80</v>
      </c>
      <c r="B55" s="2">
        <v>0.9340621367516454</v>
      </c>
      <c r="C55" s="2">
        <f t="shared" si="10"/>
        <v>7.4321783909615857E-2</v>
      </c>
      <c r="D55" s="2">
        <v>0</v>
      </c>
      <c r="E55" s="2">
        <v>0</v>
      </c>
      <c r="F55" s="2">
        <f t="shared" si="11"/>
        <v>0</v>
      </c>
      <c r="G55" s="2">
        <f t="shared" si="12"/>
        <v>7.4321783909615857E-2</v>
      </c>
      <c r="H55" s="10">
        <f>B55/$B$16</f>
        <v>2.6326441283868243E-4</v>
      </c>
    </row>
    <row r="56" spans="1:8" x14ac:dyDescent="0.2">
      <c r="A56" s="15" t="s">
        <v>74</v>
      </c>
      <c r="B56" s="7">
        <v>1.0067302299495233</v>
      </c>
      <c r="C56" s="7">
        <f t="shared" si="10"/>
        <v>7.2668093197877925E-2</v>
      </c>
      <c r="D56" s="7">
        <v>0</v>
      </c>
      <c r="E56" s="7">
        <v>0</v>
      </c>
      <c r="F56" s="7">
        <f t="shared" si="11"/>
        <v>0</v>
      </c>
      <c r="G56" s="7">
        <f t="shared" si="12"/>
        <v>7.2668093197877925E-2</v>
      </c>
      <c r="H56" s="16">
        <f>B56/$B$17</f>
        <v>2.8318060596742122E-4</v>
      </c>
    </row>
    <row r="57" spans="1:8" x14ac:dyDescent="0.2">
      <c r="A57" s="23"/>
      <c r="B57" s="24"/>
      <c r="C57" s="24"/>
      <c r="D57" s="24"/>
      <c r="E57" s="24"/>
      <c r="F57" s="24"/>
      <c r="G57" s="24"/>
      <c r="H57" s="22"/>
    </row>
    <row r="58" spans="1:8" x14ac:dyDescent="0.2">
      <c r="A58" s="1"/>
    </row>
    <row r="59" spans="1:8" x14ac:dyDescent="0.2">
      <c r="A59" s="12" t="s">
        <v>86</v>
      </c>
      <c r="H59" s="10"/>
    </row>
    <row r="60" spans="1:8" x14ac:dyDescent="0.2">
      <c r="A60" s="9" t="s">
        <v>89</v>
      </c>
      <c r="B60" s="2">
        <v>15</v>
      </c>
      <c r="H60" s="10">
        <f>B60/$B$6</f>
        <v>4.5207956600361665E-3</v>
      </c>
    </row>
    <row r="61" spans="1:8" x14ac:dyDescent="0.2">
      <c r="A61" s="14" t="s">
        <v>81</v>
      </c>
      <c r="B61" s="2">
        <v>14.875314702988263</v>
      </c>
      <c r="C61" s="2">
        <f>B61-B60</f>
        <v>-0.12468529701173736</v>
      </c>
      <c r="D61" s="2">
        <v>0</v>
      </c>
      <c r="E61" s="2">
        <v>0</v>
      </c>
      <c r="F61" s="2">
        <f>D61-E61</f>
        <v>0</v>
      </c>
      <c r="G61" s="2">
        <f>C61-F61</f>
        <v>-0.12468529701173736</v>
      </c>
      <c r="H61" s="10">
        <f>B61/$B$7</f>
        <v>4.4832172100627669E-3</v>
      </c>
    </row>
    <row r="62" spans="1:8" x14ac:dyDescent="0.2">
      <c r="A62" s="14" t="s">
        <v>82</v>
      </c>
      <c r="B62" s="2">
        <v>14.41566102273989</v>
      </c>
      <c r="C62" s="2">
        <f t="shared" ref="C62:C71" si="13">B62-B61</f>
        <v>-0.45965368024837261</v>
      </c>
      <c r="D62" s="2">
        <v>0</v>
      </c>
      <c r="E62" s="2">
        <v>0</v>
      </c>
      <c r="F62" s="2">
        <f t="shared" ref="F62:F71" si="14">D62-E62</f>
        <v>0</v>
      </c>
      <c r="G62" s="2">
        <f t="shared" ref="G62:G71" si="15">C62-F62</f>
        <v>-0.45965368024837261</v>
      </c>
      <c r="H62" s="10">
        <f>B62/$B$8</f>
        <v>4.3342336207876997E-3</v>
      </c>
    </row>
    <row r="63" spans="1:8" x14ac:dyDescent="0.2">
      <c r="A63" s="14" t="s">
        <v>83</v>
      </c>
      <c r="B63" s="2">
        <v>14.086227584663277</v>
      </c>
      <c r="C63" s="2">
        <f t="shared" si="13"/>
        <v>-0.32943343807661307</v>
      </c>
      <c r="D63" s="2">
        <v>0</v>
      </c>
      <c r="E63" s="2">
        <v>0</v>
      </c>
      <c r="F63" s="2">
        <f t="shared" si="14"/>
        <v>0</v>
      </c>
      <c r="G63" s="2">
        <f t="shared" si="15"/>
        <v>-0.32943343807661307</v>
      </c>
      <c r="H63" s="10">
        <f>B63/$B$9</f>
        <v>4.1873447041210687E-3</v>
      </c>
    </row>
    <row r="64" spans="1:8" x14ac:dyDescent="0.2">
      <c r="A64" s="14" t="s">
        <v>84</v>
      </c>
      <c r="B64" s="2">
        <v>14.080050461934174</v>
      </c>
      <c r="C64" s="2">
        <f t="shared" si="13"/>
        <v>-6.1771227291025355E-3</v>
      </c>
      <c r="D64" s="2">
        <v>0</v>
      </c>
      <c r="E64" s="2">
        <v>0</v>
      </c>
      <c r="F64" s="2">
        <f t="shared" si="14"/>
        <v>0</v>
      </c>
      <c r="G64" s="2">
        <f t="shared" si="15"/>
        <v>-6.1771227291025355E-3</v>
      </c>
      <c r="H64" s="10">
        <f>B64/$B$10</f>
        <v>4.0425065925736928E-3</v>
      </c>
    </row>
    <row r="65" spans="1:8" x14ac:dyDescent="0.2">
      <c r="A65" s="14" t="s">
        <v>75</v>
      </c>
      <c r="B65" s="2">
        <v>13.629369839625218</v>
      </c>
      <c r="C65" s="2">
        <f t="shared" si="13"/>
        <v>-0.45068062230895656</v>
      </c>
      <c r="D65" s="2">
        <v>0</v>
      </c>
      <c r="E65" s="2">
        <v>0</v>
      </c>
      <c r="F65" s="2">
        <f t="shared" si="14"/>
        <v>0</v>
      </c>
      <c r="G65" s="2">
        <f t="shared" si="15"/>
        <v>-0.45068062230895656</v>
      </c>
      <c r="H65" s="10">
        <f>B65/$B$11</f>
        <v>3.8996766350858992E-3</v>
      </c>
    </row>
    <row r="66" spans="1:8" x14ac:dyDescent="0.2">
      <c r="A66" s="14" t="s">
        <v>76</v>
      </c>
      <c r="B66" s="2">
        <v>13.381375544347796</v>
      </c>
      <c r="C66" s="2">
        <f t="shared" si="13"/>
        <v>-0.24799429527742234</v>
      </c>
      <c r="D66" s="2">
        <v>0</v>
      </c>
      <c r="E66" s="2">
        <v>0</v>
      </c>
      <c r="F66" s="2">
        <f t="shared" si="14"/>
        <v>0</v>
      </c>
      <c r="G66" s="2">
        <f t="shared" si="15"/>
        <v>-0.24799429527742234</v>
      </c>
      <c r="H66" s="10">
        <f>B66/$B$12</f>
        <v>3.7588133551538752E-3</v>
      </c>
    </row>
    <row r="67" spans="1:8" x14ac:dyDescent="0.2">
      <c r="A67" s="14" t="s">
        <v>77</v>
      </c>
      <c r="B67" s="2">
        <v>13.049654460479458</v>
      </c>
      <c r="C67" s="2">
        <f t="shared" si="13"/>
        <v>-0.33172108386833798</v>
      </c>
      <c r="D67" s="2">
        <v>0</v>
      </c>
      <c r="E67" s="2">
        <v>0</v>
      </c>
      <c r="F67" s="2">
        <f t="shared" si="14"/>
        <v>0</v>
      </c>
      <c r="G67" s="2">
        <f t="shared" si="15"/>
        <v>-0.33172108386833798</v>
      </c>
      <c r="H67" s="10">
        <f>B67/$B$13</f>
        <v>3.6198764106739134E-3</v>
      </c>
    </row>
    <row r="68" spans="1:8" x14ac:dyDescent="0.2">
      <c r="A68" s="14" t="s">
        <v>78</v>
      </c>
      <c r="B68" s="2">
        <v>12.531209946411529</v>
      </c>
      <c r="C68" s="2">
        <f t="shared" si="13"/>
        <v>-0.51844451406792835</v>
      </c>
      <c r="D68" s="2">
        <v>0</v>
      </c>
      <c r="E68" s="2">
        <v>0</v>
      </c>
      <c r="F68" s="2">
        <f t="shared" si="14"/>
        <v>0</v>
      </c>
      <c r="G68" s="2">
        <f t="shared" si="15"/>
        <v>-0.51844451406792835</v>
      </c>
      <c r="H68" s="10">
        <f>B68/$B$14</f>
        <v>3.4828265554228818E-3</v>
      </c>
    </row>
    <row r="69" spans="1:8" x14ac:dyDescent="0.2">
      <c r="A69" s="14" t="s">
        <v>79</v>
      </c>
      <c r="B69" s="2">
        <v>12.175314314829205</v>
      </c>
      <c r="C69" s="2">
        <f t="shared" si="13"/>
        <v>-0.35589563158232451</v>
      </c>
      <c r="D69" s="2">
        <v>0</v>
      </c>
      <c r="E69" s="2">
        <v>0</v>
      </c>
      <c r="F69" s="2">
        <f t="shared" si="14"/>
        <v>0</v>
      </c>
      <c r="G69" s="2">
        <f t="shared" si="15"/>
        <v>-0.35589563158232451</v>
      </c>
      <c r="H69" s="10">
        <f>B69/$B$15</f>
        <v>3.3476256020976642E-3</v>
      </c>
    </row>
    <row r="70" spans="1:8" x14ac:dyDescent="0.2">
      <c r="A70" s="14" t="s">
        <v>80</v>
      </c>
      <c r="B70" s="2">
        <v>11.404110700509941</v>
      </c>
      <c r="C70" s="2">
        <f t="shared" si="13"/>
        <v>-0.77120361431926376</v>
      </c>
      <c r="D70" s="2">
        <v>0</v>
      </c>
      <c r="E70" s="2">
        <v>0</v>
      </c>
      <c r="F70" s="2">
        <f t="shared" si="14"/>
        <v>0</v>
      </c>
      <c r="G70" s="2">
        <f t="shared" si="15"/>
        <v>-0.77120361431926376</v>
      </c>
      <c r="H70" s="10">
        <f>B70/$B$16</f>
        <v>3.2142363868404565E-3</v>
      </c>
    </row>
    <row r="71" spans="1:8" x14ac:dyDescent="0.2">
      <c r="A71" s="15" t="s">
        <v>74</v>
      </c>
      <c r="B71" s="7">
        <v>11.075110598315391</v>
      </c>
      <c r="C71" s="7">
        <f t="shared" si="13"/>
        <v>-0.32900010219455034</v>
      </c>
      <c r="D71" s="7">
        <v>0</v>
      </c>
      <c r="E71" s="7">
        <v>0</v>
      </c>
      <c r="F71" s="7">
        <f t="shared" si="14"/>
        <v>0</v>
      </c>
      <c r="G71" s="7">
        <f t="shared" si="15"/>
        <v>-0.32900010219455034</v>
      </c>
      <c r="H71" s="16">
        <f>B71/$B$17</f>
        <v>3.1152899129138207E-3</v>
      </c>
    </row>
    <row r="72" spans="1:8" x14ac:dyDescent="0.2">
      <c r="A72" s="12" t="s">
        <v>85</v>
      </c>
      <c r="H72" s="10"/>
    </row>
    <row r="73" spans="1:8" x14ac:dyDescent="0.2">
      <c r="A73" s="9" t="s">
        <v>90</v>
      </c>
      <c r="B73" s="2">
        <v>4</v>
      </c>
      <c r="H73" s="10">
        <f>B73/$B$6</f>
        <v>1.2055455093429777E-3</v>
      </c>
    </row>
    <row r="74" spans="1:8" x14ac:dyDescent="0.2">
      <c r="A74" s="14" t="s">
        <v>81</v>
      </c>
      <c r="B74" s="2">
        <v>4.0186785429207861</v>
      </c>
      <c r="C74" s="2">
        <f>B74-B73</f>
        <v>1.8678542920786079E-2</v>
      </c>
      <c r="D74" s="2">
        <v>0</v>
      </c>
      <c r="E74" s="2">
        <v>0</v>
      </c>
      <c r="F74" s="2">
        <f>D74-E74</f>
        <v>0</v>
      </c>
      <c r="G74" s="2">
        <f>C74-F74</f>
        <v>1.8678542920786079E-2</v>
      </c>
      <c r="H74" s="10">
        <f>B74/$B$7</f>
        <v>1.2111749677277835E-3</v>
      </c>
    </row>
    <row r="75" spans="1:8" x14ac:dyDescent="0.2">
      <c r="A75" s="14" t="s">
        <v>82</v>
      </c>
      <c r="B75" s="2">
        <v>4.1025994754711341</v>
      </c>
      <c r="C75" s="2">
        <f t="shared" ref="C75:C84" si="16">B75-B74</f>
        <v>8.3920932550348049E-2</v>
      </c>
      <c r="D75" s="2">
        <v>0</v>
      </c>
      <c r="E75" s="2">
        <v>0</v>
      </c>
      <c r="F75" s="2">
        <f t="shared" ref="F75:F84" si="17">D75-E75</f>
        <v>0</v>
      </c>
      <c r="G75" s="2">
        <f t="shared" ref="G75:G84" si="18">C75-F75</f>
        <v>8.3920932550348049E-2</v>
      </c>
      <c r="H75" s="10">
        <f>B75/$B$8</f>
        <v>1.2334935284038287E-3</v>
      </c>
    </row>
    <row r="76" spans="1:8" x14ac:dyDescent="0.2">
      <c r="A76" s="14" t="s">
        <v>83</v>
      </c>
      <c r="B76" s="2">
        <v>4.2234962664258306</v>
      </c>
      <c r="C76" s="2">
        <f t="shared" si="16"/>
        <v>0.12089679095469652</v>
      </c>
      <c r="D76" s="2">
        <v>0</v>
      </c>
      <c r="E76" s="2">
        <v>0</v>
      </c>
      <c r="F76" s="2">
        <f t="shared" si="17"/>
        <v>0</v>
      </c>
      <c r="G76" s="2">
        <f t="shared" si="18"/>
        <v>0.12089679095469652</v>
      </c>
      <c r="H76" s="10">
        <f>B76/$B$9</f>
        <v>1.2554982956081539E-3</v>
      </c>
    </row>
    <row r="77" spans="1:8" x14ac:dyDescent="0.2">
      <c r="A77" s="14" t="s">
        <v>84</v>
      </c>
      <c r="B77" s="2">
        <v>4.4484731139654272</v>
      </c>
      <c r="C77" s="2">
        <f t="shared" si="16"/>
        <v>0.22497684753959657</v>
      </c>
      <c r="D77" s="2">
        <v>0</v>
      </c>
      <c r="E77" s="2">
        <v>0</v>
      </c>
      <c r="F77" s="2">
        <f t="shared" si="17"/>
        <v>0</v>
      </c>
      <c r="G77" s="2">
        <f t="shared" si="18"/>
        <v>0.22497684753959657</v>
      </c>
      <c r="H77" s="10">
        <f>B77/$B$10</f>
        <v>1.2771958409317906E-3</v>
      </c>
    </row>
    <row r="78" spans="1:8" x14ac:dyDescent="0.2">
      <c r="A78" s="14" t="s">
        <v>75</v>
      </c>
      <c r="B78" s="2">
        <v>4.5385809753141073</v>
      </c>
      <c r="C78" s="2">
        <f t="shared" si="16"/>
        <v>9.0107861348680096E-2</v>
      </c>
      <c r="D78" s="2">
        <v>0</v>
      </c>
      <c r="E78" s="2">
        <v>0</v>
      </c>
      <c r="F78" s="2">
        <f t="shared" si="17"/>
        <v>0</v>
      </c>
      <c r="G78" s="2">
        <f t="shared" si="18"/>
        <v>9.0107861348680096E-2</v>
      </c>
      <c r="H78" s="10">
        <f>B78/$B$11</f>
        <v>1.2985925537379421E-3</v>
      </c>
    </row>
    <row r="79" spans="1:8" x14ac:dyDescent="0.2">
      <c r="A79" s="14" t="s">
        <v>76</v>
      </c>
      <c r="B79" s="2">
        <v>4.6981129448681953</v>
      </c>
      <c r="C79" s="2">
        <f t="shared" si="16"/>
        <v>0.15953196955408799</v>
      </c>
      <c r="D79" s="2">
        <v>0</v>
      </c>
      <c r="E79" s="2">
        <v>0</v>
      </c>
      <c r="F79" s="2">
        <f t="shared" si="17"/>
        <v>0</v>
      </c>
      <c r="G79" s="2">
        <f t="shared" si="18"/>
        <v>0.15953196955408799</v>
      </c>
      <c r="H79" s="10">
        <f>B79/$B$12</f>
        <v>1.3196946474348862E-3</v>
      </c>
    </row>
    <row r="80" spans="1:8" x14ac:dyDescent="0.2">
      <c r="A80" s="14" t="s">
        <v>77</v>
      </c>
      <c r="B80" s="2">
        <v>4.8325319365969683</v>
      </c>
      <c r="C80" s="2">
        <f t="shared" si="16"/>
        <v>0.13441899172877303</v>
      </c>
      <c r="D80" s="2">
        <v>0</v>
      </c>
      <c r="E80" s="2">
        <v>0</v>
      </c>
      <c r="F80" s="2">
        <f t="shared" si="17"/>
        <v>0</v>
      </c>
      <c r="G80" s="2">
        <f t="shared" si="18"/>
        <v>0.13441899172877303</v>
      </c>
      <c r="H80" s="10">
        <f>B80/$B$13</f>
        <v>1.3405081654915307E-3</v>
      </c>
    </row>
    <row r="81" spans="1:11" x14ac:dyDescent="0.2">
      <c r="A81" s="14" t="s">
        <v>78</v>
      </c>
      <c r="B81" s="2">
        <v>4.8970182759738341</v>
      </c>
      <c r="C81" s="2">
        <f t="shared" si="16"/>
        <v>6.4486339376865764E-2</v>
      </c>
      <c r="D81" s="2">
        <v>0</v>
      </c>
      <c r="E81" s="2">
        <v>0</v>
      </c>
      <c r="F81" s="2">
        <f t="shared" si="17"/>
        <v>0</v>
      </c>
      <c r="G81" s="2">
        <f t="shared" si="18"/>
        <v>6.4486339376865764E-2</v>
      </c>
      <c r="H81" s="10">
        <f>B81/$B$14</f>
        <v>1.3610389872078471E-3</v>
      </c>
    </row>
    <row r="82" spans="1:11" x14ac:dyDescent="0.2">
      <c r="A82" s="14" t="s">
        <v>79</v>
      </c>
      <c r="B82" s="2">
        <v>5.0237620345366798</v>
      </c>
      <c r="C82" s="2">
        <f t="shared" si="16"/>
        <v>0.1267437585628457</v>
      </c>
      <c r="D82" s="2">
        <v>0</v>
      </c>
      <c r="E82" s="2">
        <v>0</v>
      </c>
      <c r="F82" s="2">
        <f t="shared" si="17"/>
        <v>0</v>
      </c>
      <c r="G82" s="2">
        <f t="shared" si="18"/>
        <v>0.1267437585628457</v>
      </c>
      <c r="H82" s="10">
        <f>B82/$B$15</f>
        <v>1.3812928332517678E-3</v>
      </c>
    </row>
    <row r="83" spans="1:11" x14ac:dyDescent="0.2">
      <c r="A83" s="14" t="s">
        <v>80</v>
      </c>
      <c r="B83" s="2">
        <v>4.9717246614139503</v>
      </c>
      <c r="C83" s="2">
        <f t="shared" si="16"/>
        <v>-5.2037373122729491E-2</v>
      </c>
      <c r="D83" s="2">
        <v>0</v>
      </c>
      <c r="E83" s="2">
        <v>0</v>
      </c>
      <c r="F83" s="2">
        <f t="shared" si="17"/>
        <v>0</v>
      </c>
      <c r="G83" s="2">
        <f t="shared" si="18"/>
        <v>-5.2037373122729491E-2</v>
      </c>
      <c r="H83" s="10">
        <f>B83/$B$16</f>
        <v>1.4012752709734919E-3</v>
      </c>
    </row>
    <row r="84" spans="1:11" x14ac:dyDescent="0.2">
      <c r="A84" s="15" t="s">
        <v>74</v>
      </c>
      <c r="B84" s="7">
        <v>4</v>
      </c>
      <c r="C84" s="7">
        <f t="shared" si="16"/>
        <v>-0.97172466141395031</v>
      </c>
      <c r="D84" s="7">
        <v>0</v>
      </c>
      <c r="E84" s="7">
        <v>0</v>
      </c>
      <c r="F84" s="7">
        <f t="shared" si="17"/>
        <v>0</v>
      </c>
      <c r="G84" s="7">
        <f t="shared" si="18"/>
        <v>-0.97172466141395031</v>
      </c>
      <c r="H84" s="16">
        <f>B84/$B$17</f>
        <v>1.1251499062727844E-3</v>
      </c>
    </row>
    <row r="85" spans="1:11" x14ac:dyDescent="0.2">
      <c r="A85" s="12" t="s">
        <v>94</v>
      </c>
      <c r="H85" s="10"/>
    </row>
    <row r="86" spans="1:11" x14ac:dyDescent="0.2">
      <c r="A86" s="13" t="s">
        <v>73</v>
      </c>
      <c r="B86" s="2">
        <v>3061</v>
      </c>
      <c r="H86" s="10">
        <f>B86/$B$6</f>
        <v>0.92254370102471372</v>
      </c>
      <c r="K86" s="38"/>
    </row>
    <row r="87" spans="1:11" x14ac:dyDescent="0.2">
      <c r="A87" s="14" t="s">
        <v>81</v>
      </c>
      <c r="B87" s="2">
        <v>3059.982404687064</v>
      </c>
      <c r="C87" s="2">
        <f>B87-B86</f>
        <v>-1.0175953129360096</v>
      </c>
      <c r="D87" s="2">
        <v>6</v>
      </c>
      <c r="E87" s="2">
        <v>8</v>
      </c>
      <c r="F87" s="2">
        <f>D87-E87</f>
        <v>-2</v>
      </c>
      <c r="G87" s="2">
        <f>C87-F87</f>
        <v>0.98240468706399042</v>
      </c>
      <c r="H87" s="10">
        <f>B87/$B$7</f>
        <v>0.92223701165975391</v>
      </c>
    </row>
    <row r="88" spans="1:11" x14ac:dyDescent="0.2">
      <c r="A88" s="14" t="s">
        <v>82</v>
      </c>
      <c r="B88" s="2">
        <v>3063.3162133920287</v>
      </c>
      <c r="C88" s="2">
        <f t="shared" ref="C88:C97" si="19">B88-B87</f>
        <v>3.3338087049646674</v>
      </c>
      <c r="D88" s="2">
        <v>23</v>
      </c>
      <c r="E88" s="2">
        <v>28</v>
      </c>
      <c r="F88" s="2">
        <f t="shared" ref="F88:F97" si="20">D88-E88</f>
        <v>-5</v>
      </c>
      <c r="G88" s="2">
        <f t="shared" ref="G88:G97" si="21">C88-F88</f>
        <v>8.3338087049646674</v>
      </c>
      <c r="H88" s="10">
        <f>B88/$B$8</f>
        <v>0.92102111046062196</v>
      </c>
    </row>
    <row r="89" spans="1:11" x14ac:dyDescent="0.2">
      <c r="A89" s="14" t="s">
        <v>83</v>
      </c>
      <c r="B89" s="2">
        <v>3094.282232449626</v>
      </c>
      <c r="C89" s="2">
        <f t="shared" si="19"/>
        <v>30.96601905759735</v>
      </c>
      <c r="D89" s="2">
        <v>17</v>
      </c>
      <c r="E89" s="2">
        <v>28</v>
      </c>
      <c r="F89" s="2">
        <f t="shared" si="20"/>
        <v>-11</v>
      </c>
      <c r="G89" s="2">
        <f t="shared" si="21"/>
        <v>41.96601905759735</v>
      </c>
      <c r="H89" s="10">
        <f>B89/$B$9</f>
        <v>0.91982230453318237</v>
      </c>
    </row>
    <row r="90" spans="1:11" x14ac:dyDescent="0.2">
      <c r="A90" s="14" t="s">
        <v>84</v>
      </c>
      <c r="B90" s="2">
        <v>3199.623941504819</v>
      </c>
      <c r="C90" s="2">
        <f t="shared" si="19"/>
        <v>105.34170905519295</v>
      </c>
      <c r="D90" s="2">
        <v>17</v>
      </c>
      <c r="E90" s="2">
        <v>24</v>
      </c>
      <c r="F90" s="2">
        <f t="shared" si="20"/>
        <v>-7</v>
      </c>
      <c r="G90" s="2">
        <f t="shared" si="21"/>
        <v>112.34170905519295</v>
      </c>
      <c r="H90" s="10">
        <f>B90/$B$10</f>
        <v>0.9186402358612743</v>
      </c>
    </row>
    <row r="91" spans="1:11" x14ac:dyDescent="0.2">
      <c r="A91" s="14" t="s">
        <v>75</v>
      </c>
      <c r="B91" s="2">
        <v>3206.5735744655985</v>
      </c>
      <c r="C91" s="2">
        <f t="shared" si="19"/>
        <v>6.9496329607795815</v>
      </c>
      <c r="D91" s="2">
        <v>19</v>
      </c>
      <c r="E91" s="2">
        <v>32</v>
      </c>
      <c r="F91" s="2">
        <f t="shared" si="20"/>
        <v>-13</v>
      </c>
      <c r="G91" s="2">
        <f t="shared" si="21"/>
        <v>19.949632960779581</v>
      </c>
      <c r="H91" s="10">
        <f>B91/$B$11</f>
        <v>0.91747455635639441</v>
      </c>
    </row>
    <row r="92" spans="1:11" x14ac:dyDescent="0.2">
      <c r="A92" s="14" t="s">
        <v>76</v>
      </c>
      <c r="B92" s="2">
        <v>3262.1167419567942</v>
      </c>
      <c r="C92" s="2">
        <f t="shared" si="19"/>
        <v>55.543167491195618</v>
      </c>
      <c r="D92" s="2">
        <v>22</v>
      </c>
      <c r="E92" s="2">
        <v>33</v>
      </c>
      <c r="F92" s="2">
        <f t="shared" si="20"/>
        <v>-11</v>
      </c>
      <c r="G92" s="2">
        <f t="shared" si="21"/>
        <v>66.543167491195618</v>
      </c>
      <c r="H92" s="10">
        <f>B92/$B$12</f>
        <v>0.9163249275159534</v>
      </c>
    </row>
    <row r="93" spans="1:11" x14ac:dyDescent="0.2">
      <c r="A93" s="14" t="s">
        <v>77</v>
      </c>
      <c r="B93" s="2">
        <v>3299.2636274444676</v>
      </c>
      <c r="C93" s="2">
        <f t="shared" si="19"/>
        <v>37.146885487673444</v>
      </c>
      <c r="D93" s="2">
        <v>14</v>
      </c>
      <c r="E93" s="2">
        <v>25</v>
      </c>
      <c r="F93" s="2">
        <f t="shared" si="20"/>
        <v>-11</v>
      </c>
      <c r="G93" s="2">
        <f t="shared" si="21"/>
        <v>48.146885487673444</v>
      </c>
      <c r="H93" s="10">
        <f>B93/$B$13</f>
        <v>0.91519102009555275</v>
      </c>
    </row>
    <row r="94" spans="1:11" x14ac:dyDescent="0.2">
      <c r="A94" s="14" t="s">
        <v>78</v>
      </c>
      <c r="B94" s="2">
        <v>3288.8329046330223</v>
      </c>
      <c r="C94" s="2">
        <f t="shared" si="19"/>
        <v>-10.430722811445321</v>
      </c>
      <c r="D94" s="2">
        <v>15</v>
      </c>
      <c r="E94" s="2">
        <v>28</v>
      </c>
      <c r="F94" s="2">
        <f t="shared" si="20"/>
        <v>-13</v>
      </c>
      <c r="G94" s="2">
        <f t="shared" si="21"/>
        <v>2.569277188554679</v>
      </c>
      <c r="H94" s="10">
        <f>B94/$B$14</f>
        <v>0.91407251379461429</v>
      </c>
    </row>
    <row r="95" spans="1:11" x14ac:dyDescent="0.2">
      <c r="A95" s="14" t="s">
        <v>79</v>
      </c>
      <c r="B95" s="2">
        <v>3320.4686056243668</v>
      </c>
      <c r="C95" s="2">
        <f t="shared" si="19"/>
        <v>31.635700991344493</v>
      </c>
      <c r="D95" s="2">
        <v>13</v>
      </c>
      <c r="E95" s="2">
        <v>42</v>
      </c>
      <c r="F95" s="2">
        <f t="shared" si="20"/>
        <v>-29</v>
      </c>
      <c r="G95" s="2">
        <f t="shared" si="21"/>
        <v>60.635700991344493</v>
      </c>
      <c r="H95" s="10">
        <f>B95/$B$15</f>
        <v>0.91296909695473383</v>
      </c>
    </row>
    <row r="96" spans="1:11" x14ac:dyDescent="0.2">
      <c r="A96" s="14" t="s">
        <v>80</v>
      </c>
      <c r="B96" s="2">
        <v>3235.351894326534</v>
      </c>
      <c r="C96" s="2">
        <f t="shared" si="19"/>
        <v>-85.116711297832808</v>
      </c>
      <c r="D96" s="2">
        <v>11</v>
      </c>
      <c r="E96" s="2">
        <v>28</v>
      </c>
      <c r="F96" s="2">
        <f t="shared" si="20"/>
        <v>-17</v>
      </c>
      <c r="G96" s="2">
        <f t="shared" si="21"/>
        <v>-68.116711297832808</v>
      </c>
      <c r="H96" s="10">
        <f>B96/$B$16</f>
        <v>0.91188046627016162</v>
      </c>
    </row>
    <row r="97" spans="1:11" x14ac:dyDescent="0.2">
      <c r="A97" s="15" t="s">
        <v>74</v>
      </c>
      <c r="B97" s="7">
        <v>3240</v>
      </c>
      <c r="C97" s="7">
        <f t="shared" si="19"/>
        <v>4.6481056734660342</v>
      </c>
      <c r="D97" s="7">
        <v>9</v>
      </c>
      <c r="E97" s="7">
        <v>33</v>
      </c>
      <c r="F97" s="7">
        <f t="shared" si="20"/>
        <v>-24</v>
      </c>
      <c r="G97" s="7">
        <f t="shared" si="21"/>
        <v>28.648105673466034</v>
      </c>
      <c r="H97" s="16">
        <f>B97/$B$17</f>
        <v>0.91137142408095539</v>
      </c>
      <c r="J97" s="38"/>
      <c r="K97" s="38"/>
    </row>
    <row r="98" spans="1:11" x14ac:dyDescent="0.2">
      <c r="A98" s="12" t="s">
        <v>95</v>
      </c>
      <c r="H98" s="10"/>
      <c r="J98" s="38"/>
    </row>
    <row r="99" spans="1:11" x14ac:dyDescent="0.2">
      <c r="A99" s="17" t="s">
        <v>96</v>
      </c>
      <c r="B99" s="2">
        <v>6</v>
      </c>
      <c r="H99" s="10">
        <f>B99/$B$6</f>
        <v>1.8083182640144665E-3</v>
      </c>
    </row>
    <row r="100" spans="1:11" x14ac:dyDescent="0.2">
      <c r="A100" s="14" t="s">
        <v>81</v>
      </c>
      <c r="B100" s="2">
        <v>6.0405727847351889</v>
      </c>
      <c r="C100" s="2">
        <f>B100-B99</f>
        <v>4.0572784735188883E-2</v>
      </c>
      <c r="D100" s="2">
        <v>0</v>
      </c>
      <c r="E100" s="2">
        <v>0</v>
      </c>
      <c r="F100" s="2">
        <f>D100-E100</f>
        <v>0</v>
      </c>
      <c r="G100" s="2">
        <f>C100-F100</f>
        <v>4.0572784735188883E-2</v>
      </c>
      <c r="H100" s="10">
        <f>B100/$B$7</f>
        <v>1.8205463486242279E-3</v>
      </c>
    </row>
    <row r="101" spans="1:11" x14ac:dyDescent="0.2">
      <c r="A101" s="14" t="s">
        <v>82</v>
      </c>
      <c r="B101" s="2">
        <v>6.2163799255826433</v>
      </c>
      <c r="C101" s="2">
        <f t="shared" ref="C101:C110" si="22">B101-B100</f>
        <v>0.17580714084745441</v>
      </c>
      <c r="D101" s="2">
        <v>0</v>
      </c>
      <c r="E101" s="2">
        <v>0</v>
      </c>
      <c r="F101" s="2">
        <f t="shared" ref="F101:F110" si="23">D101-E101</f>
        <v>0</v>
      </c>
      <c r="G101" s="2">
        <f t="shared" ref="G101:G110" si="24">C101-F101</f>
        <v>0.17580714084745441</v>
      </c>
      <c r="H101" s="10">
        <f>B101/$B$8</f>
        <v>1.8690258345107165E-3</v>
      </c>
    </row>
    <row r="102" spans="1:11" x14ac:dyDescent="0.2">
      <c r="A102" s="14" t="s">
        <v>83</v>
      </c>
      <c r="B102" s="2">
        <v>6.4481949629758164</v>
      </c>
      <c r="C102" s="2">
        <f t="shared" si="22"/>
        <v>0.23181503739317311</v>
      </c>
      <c r="D102" s="2">
        <v>0</v>
      </c>
      <c r="E102" s="2">
        <v>0</v>
      </c>
      <c r="F102" s="2">
        <f t="shared" si="23"/>
        <v>0</v>
      </c>
      <c r="G102" s="2">
        <f t="shared" si="24"/>
        <v>0.23181503739317311</v>
      </c>
      <c r="H102" s="10">
        <f>B102/$B$9</f>
        <v>1.9168237107538095E-3</v>
      </c>
    </row>
    <row r="103" spans="1:11" x14ac:dyDescent="0.2">
      <c r="A103" s="14" t="s">
        <v>84</v>
      </c>
      <c r="B103" s="2">
        <v>6.8404526593712305</v>
      </c>
      <c r="C103" s="2">
        <f t="shared" si="22"/>
        <v>0.39225769639541408</v>
      </c>
      <c r="D103" s="2">
        <v>0</v>
      </c>
      <c r="E103" s="2">
        <v>0</v>
      </c>
      <c r="F103" s="2">
        <f t="shared" si="23"/>
        <v>0</v>
      </c>
      <c r="G103" s="2">
        <f t="shared" si="24"/>
        <v>0.39225769639541408</v>
      </c>
      <c r="H103" s="10">
        <f>B103/$B$10</f>
        <v>1.9639542519010135E-3</v>
      </c>
    </row>
    <row r="104" spans="1:11" x14ac:dyDescent="0.2">
      <c r="A104" s="14" t="s">
        <v>75</v>
      </c>
      <c r="B104" s="2">
        <v>7.0264575216680321</v>
      </c>
      <c r="C104" s="2">
        <f t="shared" si="22"/>
        <v>0.18600486229680158</v>
      </c>
      <c r="D104" s="2">
        <v>0</v>
      </c>
      <c r="E104" s="2">
        <v>0</v>
      </c>
      <c r="F104" s="2">
        <f t="shared" si="23"/>
        <v>0</v>
      </c>
      <c r="G104" s="2">
        <f t="shared" si="24"/>
        <v>0.18600486229680158</v>
      </c>
      <c r="H104" s="10">
        <f>B104/$B$11</f>
        <v>2.0104313366718259E-3</v>
      </c>
    </row>
    <row r="105" spans="1:11" x14ac:dyDescent="0.2">
      <c r="A105" s="14" t="s">
        <v>76</v>
      </c>
      <c r="B105" s="2">
        <v>7.3203157232372167</v>
      </c>
      <c r="C105" s="2">
        <f t="shared" si="22"/>
        <v>0.29385820156918463</v>
      </c>
      <c r="D105" s="2">
        <v>0</v>
      </c>
      <c r="E105" s="2">
        <v>0</v>
      </c>
      <c r="F105" s="2">
        <f t="shared" si="23"/>
        <v>0</v>
      </c>
      <c r="G105" s="2">
        <f t="shared" si="24"/>
        <v>0.29385820156918463</v>
      </c>
      <c r="H105" s="10">
        <f>B105/$B$12</f>
        <v>2.056268461583488E-3</v>
      </c>
    </row>
    <row r="106" spans="1:11" x14ac:dyDescent="0.2">
      <c r="A106" s="14" t="s">
        <v>77</v>
      </c>
      <c r="B106" s="2">
        <v>7.5758309082339004</v>
      </c>
      <c r="C106" s="2">
        <f t="shared" si="22"/>
        <v>0.25551518499668369</v>
      </c>
      <c r="D106" s="2">
        <v>0</v>
      </c>
      <c r="E106" s="2">
        <v>0</v>
      </c>
      <c r="F106" s="2">
        <f t="shared" si="23"/>
        <v>0</v>
      </c>
      <c r="G106" s="2">
        <f t="shared" si="24"/>
        <v>0.25551518499668369</v>
      </c>
      <c r="H106" s="10">
        <f>B106/$B$13</f>
        <v>2.1014787540177254E-3</v>
      </c>
    </row>
    <row r="107" spans="1:11" x14ac:dyDescent="0.2">
      <c r="A107" s="14" t="s">
        <v>78</v>
      </c>
      <c r="B107" s="2">
        <v>7.7215777951487183</v>
      </c>
      <c r="C107" s="2">
        <f t="shared" si="22"/>
        <v>0.14574688691481796</v>
      </c>
      <c r="D107" s="2">
        <v>0</v>
      </c>
      <c r="E107" s="2">
        <v>0</v>
      </c>
      <c r="F107" s="2">
        <f t="shared" si="23"/>
        <v>0</v>
      </c>
      <c r="G107" s="2">
        <f t="shared" si="24"/>
        <v>0.14574688691481796</v>
      </c>
      <c r="H107" s="10">
        <f>B107/$B$14</f>
        <v>2.1460749847550635E-3</v>
      </c>
    </row>
    <row r="108" spans="1:11" x14ac:dyDescent="0.2">
      <c r="A108" s="14" t="s">
        <v>79</v>
      </c>
      <c r="B108" s="2">
        <v>7.9652830624667166</v>
      </c>
      <c r="C108" s="2">
        <f t="shared" si="22"/>
        <v>0.24370526731799824</v>
      </c>
      <c r="D108" s="2">
        <v>0</v>
      </c>
      <c r="E108" s="2">
        <v>0</v>
      </c>
      <c r="F108" s="2">
        <f t="shared" si="23"/>
        <v>0</v>
      </c>
      <c r="G108" s="2">
        <f t="shared" si="24"/>
        <v>0.24370526731799824</v>
      </c>
      <c r="H108" s="10">
        <f>B108/$B$15</f>
        <v>2.1900695800018467E-3</v>
      </c>
    </row>
    <row r="109" spans="1:11" x14ac:dyDescent="0.2">
      <c r="A109" s="14" t="s">
        <v>80</v>
      </c>
      <c r="B109" s="2">
        <v>7.924367997649</v>
      </c>
      <c r="C109" s="2">
        <f t="shared" si="22"/>
        <v>-4.0915064817716562E-2</v>
      </c>
      <c r="D109" s="2">
        <v>0</v>
      </c>
      <c r="E109" s="2">
        <v>0</v>
      </c>
      <c r="F109" s="2">
        <f t="shared" si="23"/>
        <v>0</v>
      </c>
      <c r="G109" s="2">
        <f t="shared" si="24"/>
        <v>-4.0915064817716562E-2</v>
      </c>
      <c r="H109" s="10">
        <f>B109/$B$16</f>
        <v>2.2334746329337653E-3</v>
      </c>
    </row>
    <row r="110" spans="1:11" x14ac:dyDescent="0.2">
      <c r="A110" s="15" t="s">
        <v>74</v>
      </c>
      <c r="B110" s="7">
        <v>7</v>
      </c>
      <c r="C110" s="7">
        <f t="shared" si="22"/>
        <v>-0.92436799764900002</v>
      </c>
      <c r="D110" s="7">
        <v>0</v>
      </c>
      <c r="E110" s="7">
        <v>0</v>
      </c>
      <c r="F110" s="7">
        <f t="shared" si="23"/>
        <v>0</v>
      </c>
      <c r="G110" s="7">
        <f t="shared" si="24"/>
        <v>-0.92436799764900002</v>
      </c>
      <c r="H110" s="16">
        <f>B110/$B$17</f>
        <v>1.9690123359773727E-3</v>
      </c>
      <c r="I110" s="38"/>
      <c r="K110" s="38"/>
    </row>
    <row r="111" spans="1:11" x14ac:dyDescent="0.2">
      <c r="A111" s="23"/>
      <c r="B111" s="24"/>
      <c r="C111" s="24"/>
      <c r="D111" s="24"/>
      <c r="E111" s="24"/>
      <c r="F111" s="24"/>
      <c r="G111" s="24"/>
      <c r="H111" s="22"/>
    </row>
    <row r="112" spans="1:11" x14ac:dyDescent="0.2">
      <c r="A112" s="1"/>
    </row>
    <row r="113" spans="1:11" x14ac:dyDescent="0.2">
      <c r="A113" s="12" t="s">
        <v>98</v>
      </c>
      <c r="H113" s="10"/>
    </row>
    <row r="114" spans="1:11" x14ac:dyDescent="0.2">
      <c r="A114" s="9" t="s">
        <v>97</v>
      </c>
      <c r="B114" s="2">
        <v>59</v>
      </c>
      <c r="H114" s="10">
        <f>B114/$B$6</f>
        <v>1.7781796262808919E-2</v>
      </c>
    </row>
    <row r="115" spans="1:11" x14ac:dyDescent="0.2">
      <c r="A115" s="14" t="s">
        <v>81</v>
      </c>
      <c r="B115" s="2">
        <v>59.633473133408025</v>
      </c>
      <c r="C115" s="2">
        <f>B115-B114</f>
        <v>0.63347313340802458</v>
      </c>
      <c r="D115" s="2">
        <v>0</v>
      </c>
      <c r="E115" s="2">
        <v>0</v>
      </c>
      <c r="F115" s="2">
        <f>D115-E115</f>
        <v>0</v>
      </c>
      <c r="G115" s="2">
        <f>C115-F115</f>
        <v>0.63347313340802458</v>
      </c>
      <c r="H115" s="10">
        <f>B115/$B$7</f>
        <v>1.7972716435626285E-2</v>
      </c>
    </row>
    <row r="116" spans="1:11" x14ac:dyDescent="0.2">
      <c r="A116" s="14" t="s">
        <v>82</v>
      </c>
      <c r="B116" s="2">
        <v>62.294778950434356</v>
      </c>
      <c r="C116" s="2">
        <f t="shared" ref="C116:C125" si="25">B116-B115</f>
        <v>2.6613058170263315</v>
      </c>
      <c r="D116" s="2">
        <v>0</v>
      </c>
      <c r="E116" s="2">
        <v>0</v>
      </c>
      <c r="F116" s="2">
        <f t="shared" ref="F116:F125" si="26">D116-E116</f>
        <v>0</v>
      </c>
      <c r="G116" s="2">
        <f t="shared" ref="G116:G125" si="27">C116-F116</f>
        <v>2.6613058170263315</v>
      </c>
      <c r="H116" s="10">
        <f>B116/$B$8</f>
        <v>1.8729638890689824E-2</v>
      </c>
    </row>
    <row r="117" spans="1:11" x14ac:dyDescent="0.2">
      <c r="A117" s="14" t="s">
        <v>83</v>
      </c>
      <c r="B117" s="2">
        <v>65.516992196445301</v>
      </c>
      <c r="C117" s="2">
        <f t="shared" si="25"/>
        <v>3.2222132460109449</v>
      </c>
      <c r="D117" s="2">
        <v>1</v>
      </c>
      <c r="E117" s="2">
        <v>0</v>
      </c>
      <c r="F117" s="2">
        <f t="shared" si="26"/>
        <v>1</v>
      </c>
      <c r="G117" s="2">
        <f t="shared" si="27"/>
        <v>2.2222132460109449</v>
      </c>
      <c r="H117" s="10">
        <f>B117/$B$9</f>
        <v>1.9475919202272679E-2</v>
      </c>
    </row>
    <row r="118" spans="1:11" x14ac:dyDescent="0.2">
      <c r="A118" s="14" t="s">
        <v>84</v>
      </c>
      <c r="B118" s="2">
        <v>70.397630584591383</v>
      </c>
      <c r="C118" s="2">
        <f t="shared" si="25"/>
        <v>4.8806383881460818</v>
      </c>
      <c r="D118" s="2">
        <v>0</v>
      </c>
      <c r="E118" s="2">
        <v>0</v>
      </c>
      <c r="F118" s="2">
        <f t="shared" si="26"/>
        <v>0</v>
      </c>
      <c r="G118" s="2">
        <f t="shared" si="27"/>
        <v>4.8806383881460818</v>
      </c>
      <c r="H118" s="10">
        <f>B118/$B$10</f>
        <v>2.0211780242489628E-2</v>
      </c>
    </row>
    <row r="119" spans="1:11" x14ac:dyDescent="0.2">
      <c r="A119" s="14" t="s">
        <v>75</v>
      </c>
      <c r="B119" s="2">
        <v>73.176348268008425</v>
      </c>
      <c r="C119" s="2">
        <f t="shared" si="25"/>
        <v>2.7787176834170424</v>
      </c>
      <c r="D119" s="2">
        <v>0</v>
      </c>
      <c r="E119" s="2">
        <v>0</v>
      </c>
      <c r="F119" s="2">
        <f t="shared" si="26"/>
        <v>0</v>
      </c>
      <c r="G119" s="2">
        <f t="shared" si="27"/>
        <v>2.7787176834170424</v>
      </c>
      <c r="H119" s="10">
        <f>B119/$B$11</f>
        <v>2.0937438703292826E-2</v>
      </c>
    </row>
    <row r="120" spans="1:11" x14ac:dyDescent="0.2">
      <c r="A120" s="14" t="s">
        <v>76</v>
      </c>
      <c r="B120" s="2">
        <v>77.085054900802021</v>
      </c>
      <c r="C120" s="2">
        <f t="shared" si="25"/>
        <v>3.9087066327935958</v>
      </c>
      <c r="D120" s="2">
        <v>0</v>
      </c>
      <c r="E120" s="2">
        <v>0</v>
      </c>
      <c r="F120" s="2">
        <f t="shared" si="26"/>
        <v>0</v>
      </c>
      <c r="G120" s="2">
        <f t="shared" si="27"/>
        <v>3.9087066327935958</v>
      </c>
      <c r="H120" s="10">
        <f>B120/$B$12</f>
        <v>2.1653105309214053E-2</v>
      </c>
    </row>
    <row r="121" spans="1:11" x14ac:dyDescent="0.2">
      <c r="A121" s="14" t="s">
        <v>77</v>
      </c>
      <c r="B121" s="2">
        <v>80.6041410020716</v>
      </c>
      <c r="C121" s="2">
        <f t="shared" si="25"/>
        <v>3.5190861012695791</v>
      </c>
      <c r="D121" s="2">
        <v>0</v>
      </c>
      <c r="E121" s="2">
        <v>0</v>
      </c>
      <c r="F121" s="2">
        <f t="shared" si="26"/>
        <v>0</v>
      </c>
      <c r="G121" s="2">
        <f t="shared" si="27"/>
        <v>3.5190861012695791</v>
      </c>
      <c r="H121" s="10">
        <f>B121/$B$13</f>
        <v>2.2358985021379084E-2</v>
      </c>
    </row>
    <row r="122" spans="1:11" x14ac:dyDescent="0.2">
      <c r="A122" s="14" t="s">
        <v>78</v>
      </c>
      <c r="B122" s="2">
        <v>82.952887485086393</v>
      </c>
      <c r="C122" s="2">
        <f t="shared" si="25"/>
        <v>2.3487464830147928</v>
      </c>
      <c r="D122" s="2">
        <v>0</v>
      </c>
      <c r="E122" s="2">
        <v>0</v>
      </c>
      <c r="F122" s="2">
        <f t="shared" si="26"/>
        <v>0</v>
      </c>
      <c r="G122" s="2">
        <f t="shared" si="27"/>
        <v>2.3487464830147928</v>
      </c>
      <c r="H122" s="10">
        <f>B122/$B$14</f>
        <v>2.3055277233209114E-2</v>
      </c>
    </row>
    <row r="123" spans="1:11" x14ac:dyDescent="0.2">
      <c r="A123" s="14" t="s">
        <v>79</v>
      </c>
      <c r="B123" s="2">
        <v>86.350293959979354</v>
      </c>
      <c r="C123" s="2">
        <f t="shared" si="25"/>
        <v>3.3974064748929607</v>
      </c>
      <c r="D123" s="2">
        <v>0</v>
      </c>
      <c r="E123" s="2">
        <v>0</v>
      </c>
      <c r="F123" s="2">
        <f t="shared" si="26"/>
        <v>0</v>
      </c>
      <c r="G123" s="2">
        <f t="shared" si="27"/>
        <v>3.3974064748929607</v>
      </c>
      <c r="H123" s="10">
        <f>B123/$B$15</f>
        <v>2.3742175958201637E-2</v>
      </c>
    </row>
    <row r="124" spans="1:11" x14ac:dyDescent="0.2">
      <c r="A124" s="14" t="s">
        <v>80</v>
      </c>
      <c r="B124" s="2">
        <v>86.641698796056318</v>
      </c>
      <c r="C124" s="2">
        <f t="shared" si="25"/>
        <v>0.2914048360769641</v>
      </c>
      <c r="D124" s="2">
        <v>0</v>
      </c>
      <c r="E124" s="2">
        <v>1</v>
      </c>
      <c r="F124" s="2">
        <f t="shared" si="26"/>
        <v>-1</v>
      </c>
      <c r="G124" s="2">
        <f t="shared" si="27"/>
        <v>1.2914048360769641</v>
      </c>
      <c r="H124" s="10">
        <f>B124/$B$16</f>
        <v>2.441987001016243E-2</v>
      </c>
    </row>
    <row r="125" spans="1:11" x14ac:dyDescent="0.2">
      <c r="A125" s="15" t="s">
        <v>74</v>
      </c>
      <c r="B125" s="7">
        <v>94</v>
      </c>
      <c r="C125" s="7">
        <f t="shared" si="25"/>
        <v>7.3583012039436824</v>
      </c>
      <c r="D125" s="7">
        <v>0</v>
      </c>
      <c r="E125" s="7">
        <v>1</v>
      </c>
      <c r="F125" s="7">
        <f t="shared" si="26"/>
        <v>-1</v>
      </c>
      <c r="G125" s="7">
        <f t="shared" si="27"/>
        <v>8.3583012039436824</v>
      </c>
      <c r="H125" s="16">
        <f>B125/$B$17</f>
        <v>2.6441022797410434E-2</v>
      </c>
      <c r="J125" s="38"/>
      <c r="K125" s="38"/>
    </row>
    <row r="126" spans="1:11" x14ac:dyDescent="0.2">
      <c r="A126" s="12" t="s">
        <v>99</v>
      </c>
      <c r="H126" s="10"/>
    </row>
    <row r="127" spans="1:11" x14ac:dyDescent="0.2">
      <c r="A127" s="9" t="s">
        <v>100</v>
      </c>
      <c r="B127" s="2">
        <v>8</v>
      </c>
      <c r="H127" s="10">
        <f>B127/$B$6</f>
        <v>2.4110910186859553E-3</v>
      </c>
      <c r="I127" s="38"/>
    </row>
    <row r="128" spans="1:11" x14ac:dyDescent="0.2">
      <c r="A128" s="14" t="s">
        <v>81</v>
      </c>
      <c r="B128" s="2">
        <v>8.1629740485803737</v>
      </c>
      <c r="C128" s="2">
        <f>B128-B127</f>
        <v>0.16297404858037368</v>
      </c>
      <c r="D128" s="2">
        <v>0</v>
      </c>
      <c r="E128" s="2">
        <v>0</v>
      </c>
      <c r="F128" s="2">
        <f>D128-E128</f>
        <v>0</v>
      </c>
      <c r="G128" s="2">
        <f>C128-F128</f>
        <v>0.16297404858037368</v>
      </c>
      <c r="H128" s="10">
        <f>B128/$B$7</f>
        <v>2.4602091767873336E-3</v>
      </c>
    </row>
    <row r="129" spans="1:12" x14ac:dyDescent="0.2">
      <c r="A129" s="14" t="s">
        <v>82</v>
      </c>
      <c r="B129" s="2">
        <v>8.8303407949384063</v>
      </c>
      <c r="C129" s="2">
        <f t="shared" ref="C129:C138" si="28">B129-B128</f>
        <v>0.66736674635803261</v>
      </c>
      <c r="D129" s="2">
        <v>0</v>
      </c>
      <c r="E129" s="2">
        <v>0</v>
      </c>
      <c r="F129" s="2">
        <f t="shared" ref="F129:F138" si="29">D129-E129</f>
        <v>0</v>
      </c>
      <c r="G129" s="2">
        <f t="shared" ref="G129:G138" si="30">C129-F129</f>
        <v>0.66736674635803261</v>
      </c>
      <c r="H129" s="10">
        <f>B129/$B$8</f>
        <v>2.6549431133308498E-3</v>
      </c>
    </row>
    <row r="130" spans="1:12" x14ac:dyDescent="0.2">
      <c r="A130" s="14" t="s">
        <v>83</v>
      </c>
      <c r="B130" s="2">
        <v>9.5771032623849983</v>
      </c>
      <c r="C130" s="2">
        <f t="shared" si="28"/>
        <v>0.74676246744659203</v>
      </c>
      <c r="D130" s="2">
        <v>0</v>
      </c>
      <c r="E130" s="2">
        <v>0</v>
      </c>
      <c r="F130" s="2">
        <f t="shared" si="29"/>
        <v>0</v>
      </c>
      <c r="G130" s="2">
        <f t="shared" si="30"/>
        <v>0.74676246744659203</v>
      </c>
      <c r="H130" s="10">
        <f>B130/$B$9</f>
        <v>2.8469391386400111E-3</v>
      </c>
    </row>
    <row r="131" spans="1:12" x14ac:dyDescent="0.2">
      <c r="A131" s="14" t="s">
        <v>84</v>
      </c>
      <c r="B131" s="2">
        <v>10.575274741045066</v>
      </c>
      <c r="C131" s="2">
        <f t="shared" si="28"/>
        <v>0.99817147866006728</v>
      </c>
      <c r="D131" s="2">
        <v>0</v>
      </c>
      <c r="E131" s="2">
        <v>0</v>
      </c>
      <c r="F131" s="2">
        <f t="shared" si="29"/>
        <v>0</v>
      </c>
      <c r="G131" s="2">
        <f t="shared" si="30"/>
        <v>0.99817147866006728</v>
      </c>
      <c r="H131" s="10">
        <f>B131/$B$10</f>
        <v>3.036254591169987E-3</v>
      </c>
    </row>
    <row r="132" spans="1:12" x14ac:dyDescent="0.2">
      <c r="A132" s="14" t="s">
        <v>75</v>
      </c>
      <c r="B132" s="2">
        <v>11.26419354180808</v>
      </c>
      <c r="C132" s="2">
        <f t="shared" si="28"/>
        <v>0.68891880076301426</v>
      </c>
      <c r="D132" s="2">
        <v>0</v>
      </c>
      <c r="E132" s="2">
        <v>0</v>
      </c>
      <c r="F132" s="2">
        <f t="shared" si="29"/>
        <v>0</v>
      </c>
      <c r="G132" s="2">
        <f t="shared" si="30"/>
        <v>0.68891880076301426</v>
      </c>
      <c r="H132" s="10">
        <f>B132/$B$11</f>
        <v>3.2229452194014537E-3</v>
      </c>
    </row>
    <row r="133" spans="1:12" x14ac:dyDescent="0.2">
      <c r="A133" s="14" t="s">
        <v>76</v>
      </c>
      <c r="B133" s="2">
        <v>12.129152242199643</v>
      </c>
      <c r="C133" s="2">
        <f t="shared" si="28"/>
        <v>0.86495870039156308</v>
      </c>
      <c r="D133" s="2">
        <v>1</v>
      </c>
      <c r="E133" s="2">
        <v>0</v>
      </c>
      <c r="F133" s="2">
        <f t="shared" si="29"/>
        <v>1</v>
      </c>
      <c r="G133" s="2">
        <f t="shared" si="30"/>
        <v>-0.13504129960843692</v>
      </c>
      <c r="H133" s="10">
        <f>B133/$B$12</f>
        <v>3.4070652365729335E-3</v>
      </c>
    </row>
    <row r="134" spans="1:12" x14ac:dyDescent="0.2">
      <c r="A134" s="14" t="s">
        <v>77</v>
      </c>
      <c r="B134" s="2">
        <v>12.937145880269595</v>
      </c>
      <c r="C134" s="2">
        <f t="shared" si="28"/>
        <v>0.80799363806995217</v>
      </c>
      <c r="D134" s="2">
        <v>0</v>
      </c>
      <c r="E134" s="2">
        <v>0</v>
      </c>
      <c r="F134" s="2">
        <f t="shared" si="29"/>
        <v>0</v>
      </c>
      <c r="G134" s="2">
        <f t="shared" si="30"/>
        <v>0.80799363806995217</v>
      </c>
      <c r="H134" s="10">
        <f>B134/$B$13</f>
        <v>3.5886673731677101E-3</v>
      </c>
      <c r="I134" s="38"/>
    </row>
    <row r="135" spans="1:12" x14ac:dyDescent="0.2">
      <c r="A135" s="14" t="s">
        <v>78</v>
      </c>
      <c r="B135" s="2">
        <v>13.556554932288853</v>
      </c>
      <c r="C135" s="2">
        <f t="shared" si="28"/>
        <v>0.61940905201925744</v>
      </c>
      <c r="D135" s="2">
        <v>1</v>
      </c>
      <c r="E135" s="2">
        <v>0</v>
      </c>
      <c r="F135" s="2">
        <f t="shared" si="29"/>
        <v>1</v>
      </c>
      <c r="G135" s="2">
        <f t="shared" si="30"/>
        <v>-0.38059094798074256</v>
      </c>
      <c r="H135" s="10">
        <f>B135/$B$14</f>
        <v>3.767802927262049E-3</v>
      </c>
    </row>
    <row r="136" spans="1:12" x14ac:dyDescent="0.2">
      <c r="A136" s="14" t="s">
        <v>79</v>
      </c>
      <c r="B136" s="2">
        <v>14.346225833283517</v>
      </c>
      <c r="C136" s="2">
        <f t="shared" si="28"/>
        <v>0.78967090099466475</v>
      </c>
      <c r="D136" s="2">
        <v>0</v>
      </c>
      <c r="E136" s="2">
        <v>0</v>
      </c>
      <c r="F136" s="2">
        <f t="shared" si="29"/>
        <v>0</v>
      </c>
      <c r="G136" s="2">
        <f t="shared" si="30"/>
        <v>0.78967090099466475</v>
      </c>
      <c r="H136" s="10">
        <f>B136/$B$15</f>
        <v>3.9445218128357209E-3</v>
      </c>
    </row>
    <row r="137" spans="1:12" x14ac:dyDescent="0.2">
      <c r="A137" s="14" t="s">
        <v>80</v>
      </c>
      <c r="B137" s="2">
        <v>14.613760006586137</v>
      </c>
      <c r="C137" s="2">
        <f t="shared" si="28"/>
        <v>0.26753417330261975</v>
      </c>
      <c r="D137" s="2">
        <v>0</v>
      </c>
      <c r="E137" s="2">
        <v>0</v>
      </c>
      <c r="F137" s="2">
        <f t="shared" si="29"/>
        <v>0</v>
      </c>
      <c r="G137" s="2">
        <f t="shared" si="30"/>
        <v>0.26753417330261975</v>
      </c>
      <c r="H137" s="10">
        <f>B137/$B$16</f>
        <v>4.1188726061403991E-3</v>
      </c>
    </row>
    <row r="138" spans="1:12" ht="12" thickBot="1" x14ac:dyDescent="0.25">
      <c r="A138" s="11" t="s">
        <v>74</v>
      </c>
      <c r="B138" s="5">
        <v>15</v>
      </c>
      <c r="C138" s="5">
        <f t="shared" si="28"/>
        <v>0.38623999341386295</v>
      </c>
      <c r="D138" s="5">
        <v>0</v>
      </c>
      <c r="E138" s="5">
        <v>0</v>
      </c>
      <c r="F138" s="5">
        <f t="shared" si="29"/>
        <v>0</v>
      </c>
      <c r="G138" s="5">
        <f t="shared" si="30"/>
        <v>0.38623999341386295</v>
      </c>
      <c r="H138" s="8">
        <f>B138/$B$17</f>
        <v>4.2193121485229416E-3</v>
      </c>
      <c r="I138" s="39"/>
      <c r="J138" s="38"/>
      <c r="L138" s="38"/>
    </row>
  </sheetData>
  <mergeCells count="1">
    <mergeCell ref="A1:H2"/>
  </mergeCells>
  <phoneticPr fontId="0" type="noConversion"/>
  <pageMargins left="0.75" right="0.75" top="1" bottom="1" header="0.5" footer="0.5"/>
  <pageSetup orientation="portrait"/>
  <headerFooter alignWithMargins="0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8"/>
  <sheetViews>
    <sheetView workbookViewId="0">
      <selection activeCell="L1" sqref="L1:L65536"/>
    </sheetView>
  </sheetViews>
  <sheetFormatPr defaultRowHeight="11.25" x14ac:dyDescent="0.2"/>
  <cols>
    <col min="1" max="1" width="25.7109375" style="2" customWidth="1"/>
    <col min="2" max="3" width="9.7109375" style="2" customWidth="1"/>
    <col min="4" max="5" width="8.42578125" style="2" customWidth="1"/>
    <col min="6" max="7" width="9.7109375" style="2" customWidth="1"/>
    <col min="8" max="8" width="7.7109375" style="6" customWidth="1"/>
    <col min="9" max="16384" width="9.140625" style="2"/>
  </cols>
  <sheetData>
    <row r="1" spans="1:8" ht="12.75" customHeight="1" x14ac:dyDescent="0.2">
      <c r="A1" s="40" t="s">
        <v>87</v>
      </c>
      <c r="B1" s="41"/>
      <c r="C1" s="41"/>
      <c r="D1" s="41"/>
      <c r="E1" s="41"/>
      <c r="F1" s="41"/>
      <c r="G1" s="41"/>
      <c r="H1" s="42"/>
    </row>
    <row r="2" spans="1:8" ht="12.75" customHeight="1" thickBot="1" x14ac:dyDescent="0.25">
      <c r="A2" s="43"/>
      <c r="B2" s="44"/>
      <c r="C2" s="44"/>
      <c r="D2" s="44"/>
      <c r="E2" s="44"/>
      <c r="F2" s="44"/>
      <c r="G2" s="44"/>
      <c r="H2" s="45"/>
    </row>
    <row r="3" spans="1:8" x14ac:dyDescent="0.2">
      <c r="A3" s="9" t="s">
        <v>50</v>
      </c>
      <c r="C3" s="1" t="s">
        <v>62</v>
      </c>
      <c r="D3" s="3"/>
      <c r="E3" s="3"/>
      <c r="F3" s="1" t="s">
        <v>66</v>
      </c>
      <c r="G3" s="3" t="s">
        <v>68</v>
      </c>
      <c r="H3" s="19" t="s">
        <v>71</v>
      </c>
    </row>
    <row r="4" spans="1:8" ht="12" thickBot="1" x14ac:dyDescent="0.25">
      <c r="A4" s="18" t="s">
        <v>88</v>
      </c>
      <c r="B4" s="5" t="s">
        <v>64</v>
      </c>
      <c r="C4" s="4" t="s">
        <v>63</v>
      </c>
      <c r="D4" s="4" t="s">
        <v>65</v>
      </c>
      <c r="E4" s="4" t="s">
        <v>70</v>
      </c>
      <c r="F4" s="4" t="s">
        <v>67</v>
      </c>
      <c r="G4" s="5" t="s">
        <v>69</v>
      </c>
      <c r="H4" s="20" t="s">
        <v>72</v>
      </c>
    </row>
    <row r="5" spans="1:8" x14ac:dyDescent="0.2">
      <c r="A5" s="12" t="s">
        <v>2</v>
      </c>
      <c r="H5" s="10"/>
    </row>
    <row r="6" spans="1:8" x14ac:dyDescent="0.2">
      <c r="A6" s="13" t="s">
        <v>73</v>
      </c>
      <c r="B6" s="2">
        <f t="shared" ref="B6:B17" si="0">B32+B45+B60+B73+B86+B99+B114+B127</f>
        <v>43531</v>
      </c>
      <c r="H6" s="10"/>
    </row>
    <row r="7" spans="1:8" x14ac:dyDescent="0.2">
      <c r="A7" s="14" t="s">
        <v>81</v>
      </c>
      <c r="B7" s="2">
        <f t="shared" si="0"/>
        <v>43628.999999999993</v>
      </c>
      <c r="C7" s="2">
        <f t="shared" ref="C7:G17" si="1">C33+C46+C61+C74+C87+C100+C115+C128</f>
        <v>97.99999999999082</v>
      </c>
      <c r="D7" s="2">
        <f t="shared" si="1"/>
        <v>165</v>
      </c>
      <c r="E7" s="2">
        <f t="shared" si="1"/>
        <v>110</v>
      </c>
      <c r="F7" s="2">
        <f t="shared" si="1"/>
        <v>55</v>
      </c>
      <c r="G7" s="2">
        <f t="shared" si="1"/>
        <v>42.99999999999082</v>
      </c>
      <c r="H7" s="10"/>
    </row>
    <row r="8" spans="1:8" x14ac:dyDescent="0.2">
      <c r="A8" s="14" t="s">
        <v>82</v>
      </c>
      <c r="B8" s="2">
        <f t="shared" si="0"/>
        <v>44048</v>
      </c>
      <c r="C8" s="2">
        <f t="shared" si="1"/>
        <v>399.99999999999653</v>
      </c>
      <c r="D8" s="2">
        <f t="shared" si="1"/>
        <v>545</v>
      </c>
      <c r="E8" s="2">
        <f t="shared" si="1"/>
        <v>419</v>
      </c>
      <c r="F8" s="2">
        <f t="shared" si="1"/>
        <v>126</v>
      </c>
      <c r="G8" s="2">
        <f t="shared" si="1"/>
        <v>273.99999999999653</v>
      </c>
      <c r="H8" s="10"/>
    </row>
    <row r="9" spans="1:8" x14ac:dyDescent="0.2">
      <c r="A9" s="14" t="s">
        <v>83</v>
      </c>
      <c r="B9" s="2">
        <f t="shared" si="0"/>
        <v>44237.999999999993</v>
      </c>
      <c r="C9" s="2">
        <f t="shared" si="1"/>
        <v>199.99999999999756</v>
      </c>
      <c r="D9" s="2">
        <f t="shared" si="1"/>
        <v>446</v>
      </c>
      <c r="E9" s="2">
        <f t="shared" si="1"/>
        <v>440</v>
      </c>
      <c r="F9" s="2">
        <f t="shared" si="1"/>
        <v>6</v>
      </c>
      <c r="G9" s="2">
        <f t="shared" si="1"/>
        <v>193.99999999999756</v>
      </c>
      <c r="H9" s="10"/>
    </row>
    <row r="10" spans="1:8" x14ac:dyDescent="0.2">
      <c r="A10" s="14" t="s">
        <v>84</v>
      </c>
      <c r="B10" s="2">
        <f t="shared" si="0"/>
        <v>44735.999999999993</v>
      </c>
      <c r="C10" s="2">
        <f t="shared" si="1"/>
        <v>500.00000000000131</v>
      </c>
      <c r="D10" s="2">
        <f t="shared" si="1"/>
        <v>418</v>
      </c>
      <c r="E10" s="2">
        <f t="shared" si="1"/>
        <v>477</v>
      </c>
      <c r="F10" s="2">
        <f t="shared" si="1"/>
        <v>-59</v>
      </c>
      <c r="G10" s="2">
        <f t="shared" si="1"/>
        <v>559.00000000000136</v>
      </c>
      <c r="H10" s="10"/>
    </row>
    <row r="11" spans="1:8" x14ac:dyDescent="0.2">
      <c r="A11" s="14" t="s">
        <v>75</v>
      </c>
      <c r="B11" s="2">
        <f t="shared" si="0"/>
        <v>45040.999999999993</v>
      </c>
      <c r="C11" s="2">
        <f t="shared" si="1"/>
        <v>300.00000000000477</v>
      </c>
      <c r="D11" s="2">
        <f t="shared" si="1"/>
        <v>517</v>
      </c>
      <c r="E11" s="2">
        <f t="shared" si="1"/>
        <v>464</v>
      </c>
      <c r="F11" s="2">
        <f t="shared" si="1"/>
        <v>53</v>
      </c>
      <c r="G11" s="2">
        <f t="shared" si="1"/>
        <v>247.00000000000475</v>
      </c>
      <c r="H11" s="10"/>
    </row>
    <row r="12" spans="1:8" x14ac:dyDescent="0.2">
      <c r="A12" s="14" t="s">
        <v>76</v>
      </c>
      <c r="B12" s="2">
        <f t="shared" si="0"/>
        <v>44998.999999999993</v>
      </c>
      <c r="C12" s="2">
        <f t="shared" si="1"/>
        <v>-50.00000000000108</v>
      </c>
      <c r="D12" s="2">
        <f t="shared" si="1"/>
        <v>461</v>
      </c>
      <c r="E12" s="2">
        <f t="shared" si="1"/>
        <v>481</v>
      </c>
      <c r="F12" s="2">
        <f t="shared" si="1"/>
        <v>-20</v>
      </c>
      <c r="G12" s="2">
        <f t="shared" si="1"/>
        <v>-30.00000000000108</v>
      </c>
      <c r="H12" s="10"/>
    </row>
    <row r="13" spans="1:8" x14ac:dyDescent="0.2">
      <c r="A13" s="14" t="s">
        <v>77</v>
      </c>
      <c r="B13" s="2">
        <f t="shared" si="0"/>
        <v>44559.999999999993</v>
      </c>
      <c r="C13" s="2">
        <f t="shared" si="1"/>
        <v>-449.99999999999727</v>
      </c>
      <c r="D13" s="2">
        <f t="shared" si="1"/>
        <v>519</v>
      </c>
      <c r="E13" s="2">
        <f t="shared" si="1"/>
        <v>554</v>
      </c>
      <c r="F13" s="2">
        <f t="shared" si="1"/>
        <v>-35</v>
      </c>
      <c r="G13" s="2">
        <f t="shared" si="1"/>
        <v>-414.99999999999733</v>
      </c>
      <c r="H13" s="10"/>
    </row>
    <row r="14" spans="1:8" x14ac:dyDescent="0.2">
      <c r="A14" s="14" t="s">
        <v>78</v>
      </c>
      <c r="B14" s="2">
        <f t="shared" si="0"/>
        <v>44888.999999999993</v>
      </c>
      <c r="C14" s="2">
        <f t="shared" si="1"/>
        <v>350.00000000000387</v>
      </c>
      <c r="D14" s="2">
        <f t="shared" si="1"/>
        <v>490</v>
      </c>
      <c r="E14" s="2">
        <f t="shared" si="1"/>
        <v>500</v>
      </c>
      <c r="F14" s="2">
        <f t="shared" si="1"/>
        <v>-10</v>
      </c>
      <c r="G14" s="2">
        <f t="shared" si="1"/>
        <v>360.00000000000387</v>
      </c>
      <c r="H14" s="10"/>
    </row>
    <row r="15" spans="1:8" x14ac:dyDescent="0.2">
      <c r="A15" s="14" t="s">
        <v>79</v>
      </c>
      <c r="B15" s="2">
        <f t="shared" si="0"/>
        <v>44455</v>
      </c>
      <c r="C15" s="2">
        <f t="shared" si="1"/>
        <v>-450.00000000000716</v>
      </c>
      <c r="D15" s="2">
        <f t="shared" si="1"/>
        <v>435</v>
      </c>
      <c r="E15" s="2">
        <f t="shared" si="1"/>
        <v>474</v>
      </c>
      <c r="F15" s="2">
        <f t="shared" si="1"/>
        <v>-39</v>
      </c>
      <c r="G15" s="2">
        <f t="shared" si="1"/>
        <v>-411.00000000000716</v>
      </c>
      <c r="H15" s="10"/>
    </row>
    <row r="16" spans="1:8" x14ac:dyDescent="0.2">
      <c r="A16" s="14" t="s">
        <v>80</v>
      </c>
      <c r="B16" s="2">
        <f t="shared" si="0"/>
        <v>44240.999999999993</v>
      </c>
      <c r="C16" s="2">
        <f t="shared" si="1"/>
        <v>-200.00000000000273</v>
      </c>
      <c r="D16" s="2">
        <f t="shared" si="1"/>
        <v>456</v>
      </c>
      <c r="E16" s="2">
        <f t="shared" si="1"/>
        <v>462</v>
      </c>
      <c r="F16" s="2">
        <f t="shared" si="1"/>
        <v>-6</v>
      </c>
      <c r="G16" s="2">
        <f t="shared" si="1"/>
        <v>-194.00000000000273</v>
      </c>
      <c r="H16" s="10"/>
    </row>
    <row r="17" spans="1:11" x14ac:dyDescent="0.2">
      <c r="A17" s="15" t="s">
        <v>74</v>
      </c>
      <c r="B17" s="7">
        <f t="shared" si="0"/>
        <v>44301.073566851272</v>
      </c>
      <c r="C17" s="7">
        <f t="shared" si="1"/>
        <v>60.073566851274904</v>
      </c>
      <c r="D17" s="7">
        <f t="shared" si="1"/>
        <v>352</v>
      </c>
      <c r="E17" s="7">
        <f t="shared" si="1"/>
        <v>367</v>
      </c>
      <c r="F17" s="7">
        <f t="shared" si="1"/>
        <v>-15</v>
      </c>
      <c r="G17" s="7">
        <f t="shared" si="1"/>
        <v>75.073566851274904</v>
      </c>
      <c r="H17" s="16"/>
    </row>
    <row r="18" spans="1:11" x14ac:dyDescent="0.2">
      <c r="A18" s="12" t="s">
        <v>3</v>
      </c>
      <c r="H18" s="10"/>
    </row>
    <row r="19" spans="1:11" x14ac:dyDescent="0.2">
      <c r="A19" s="13" t="s">
        <v>73</v>
      </c>
      <c r="B19" s="2">
        <f t="shared" ref="B19:B30" si="2">B32+B45+B60+B73</f>
        <v>2549</v>
      </c>
      <c r="H19" s="10">
        <f>B19/$B$6</f>
        <v>5.8555971606441388E-2</v>
      </c>
      <c r="K19" s="6"/>
    </row>
    <row r="20" spans="1:11" x14ac:dyDescent="0.2">
      <c r="A20" s="14" t="s">
        <v>81</v>
      </c>
      <c r="B20" s="2">
        <f t="shared" si="2"/>
        <v>2573.4462368189256</v>
      </c>
      <c r="C20" s="2">
        <f>B20-B19</f>
        <v>24.446236818925627</v>
      </c>
      <c r="D20" s="2">
        <f t="shared" ref="D20:E30" si="3">D33+D46+D61+D74</f>
        <v>21</v>
      </c>
      <c r="E20" s="2">
        <f t="shared" si="3"/>
        <v>1</v>
      </c>
      <c r="F20" s="2">
        <f>D20-E20</f>
        <v>20</v>
      </c>
      <c r="G20" s="2">
        <f>C20-F20</f>
        <v>4.4462368189256267</v>
      </c>
      <c r="H20" s="10">
        <f>B20/$B$7</f>
        <v>5.8984763272569303E-2</v>
      </c>
    </row>
    <row r="21" spans="1:11" x14ac:dyDescent="0.2">
      <c r="A21" s="14" t="s">
        <v>82</v>
      </c>
      <c r="B21" s="2">
        <f t="shared" si="2"/>
        <v>2673.5438369660505</v>
      </c>
      <c r="C21" s="2">
        <f t="shared" ref="C21:C30" si="4">B21-B20</f>
        <v>100.09760014712492</v>
      </c>
      <c r="D21" s="2">
        <f t="shared" si="3"/>
        <v>61</v>
      </c>
      <c r="E21" s="2">
        <f t="shared" si="3"/>
        <v>9</v>
      </c>
      <c r="F21" s="2">
        <f t="shared" ref="F21:F30" si="5">D21-E21</f>
        <v>52</v>
      </c>
      <c r="G21" s="2">
        <f t="shared" ref="G21:G30" si="6">C21-F21</f>
        <v>48.097600147124922</v>
      </c>
      <c r="H21" s="10">
        <f>B21/$B$8</f>
        <v>6.069614595364263E-2</v>
      </c>
    </row>
    <row r="22" spans="1:11" x14ac:dyDescent="0.2">
      <c r="A22" s="14" t="s">
        <v>83</v>
      </c>
      <c r="B22" s="2">
        <f t="shared" si="2"/>
        <v>2760.5174800980453</v>
      </c>
      <c r="C22" s="2">
        <f t="shared" si="4"/>
        <v>86.973643131994777</v>
      </c>
      <c r="D22" s="2">
        <f t="shared" si="3"/>
        <v>23</v>
      </c>
      <c r="E22" s="2">
        <f t="shared" si="3"/>
        <v>6</v>
      </c>
      <c r="F22" s="2">
        <f t="shared" si="5"/>
        <v>17</v>
      </c>
      <c r="G22" s="2">
        <f t="shared" si="6"/>
        <v>69.973643131994777</v>
      </c>
      <c r="H22" s="10">
        <f>B22/$B$9</f>
        <v>6.2401498261631307E-2</v>
      </c>
    </row>
    <row r="23" spans="1:11" x14ac:dyDescent="0.2">
      <c r="A23" s="14" t="s">
        <v>84</v>
      </c>
      <c r="B23" s="2">
        <f t="shared" si="2"/>
        <v>2867.6157157062798</v>
      </c>
      <c r="C23" s="2">
        <f t="shared" si="4"/>
        <v>107.09823560823452</v>
      </c>
      <c r="D23" s="2">
        <f t="shared" si="3"/>
        <v>38</v>
      </c>
      <c r="E23" s="2">
        <f t="shared" si="3"/>
        <v>7</v>
      </c>
      <c r="F23" s="2">
        <f t="shared" si="5"/>
        <v>31</v>
      </c>
      <c r="G23" s="2">
        <f t="shared" si="6"/>
        <v>76.098235608234518</v>
      </c>
      <c r="H23" s="10">
        <f>B23/$B$10</f>
        <v>6.4100852014178297E-2</v>
      </c>
    </row>
    <row r="24" spans="1:11" x14ac:dyDescent="0.2">
      <c r="A24" s="14" t="s">
        <v>75</v>
      </c>
      <c r="B24" s="2">
        <f t="shared" si="2"/>
        <v>2963.4383100377731</v>
      </c>
      <c r="C24" s="2">
        <f t="shared" si="4"/>
        <v>95.822594331493292</v>
      </c>
      <c r="D24" s="2">
        <f t="shared" si="3"/>
        <v>82</v>
      </c>
      <c r="E24" s="2">
        <f t="shared" si="3"/>
        <v>7</v>
      </c>
      <c r="F24" s="2">
        <f t="shared" si="5"/>
        <v>75</v>
      </c>
      <c r="G24" s="2">
        <f t="shared" si="6"/>
        <v>20.822594331493292</v>
      </c>
      <c r="H24" s="10">
        <f>B24/$B$11</f>
        <v>6.579423880548331E-2</v>
      </c>
    </row>
    <row r="25" spans="1:11" x14ac:dyDescent="0.2">
      <c r="A25" s="14" t="s">
        <v>76</v>
      </c>
      <c r="B25" s="2">
        <f t="shared" si="2"/>
        <v>3036.6085686817196</v>
      </c>
      <c r="C25" s="2">
        <f t="shared" si="4"/>
        <v>73.170258643946454</v>
      </c>
      <c r="D25" s="2">
        <f t="shared" si="3"/>
        <v>78</v>
      </c>
      <c r="E25" s="2">
        <f t="shared" si="3"/>
        <v>8</v>
      </c>
      <c r="F25" s="2">
        <f t="shared" si="5"/>
        <v>70</v>
      </c>
      <c r="G25" s="2">
        <f t="shared" si="6"/>
        <v>3.170258643946454</v>
      </c>
      <c r="H25" s="10">
        <f>B25/$B$12</f>
        <v>6.7481690008260625E-2</v>
      </c>
    </row>
    <row r="26" spans="1:11" x14ac:dyDescent="0.2">
      <c r="A26" s="14" t="s">
        <v>77</v>
      </c>
      <c r="B26" s="2">
        <f t="shared" si="2"/>
        <v>3081.9138307241533</v>
      </c>
      <c r="C26" s="2">
        <f t="shared" si="4"/>
        <v>45.305262042433696</v>
      </c>
      <c r="D26" s="2">
        <f t="shared" si="3"/>
        <v>103</v>
      </c>
      <c r="E26" s="2">
        <f t="shared" si="3"/>
        <v>9</v>
      </c>
      <c r="F26" s="2">
        <f t="shared" si="5"/>
        <v>94</v>
      </c>
      <c r="G26" s="2">
        <f t="shared" si="6"/>
        <v>-48.694737957566304</v>
      </c>
      <c r="H26" s="10">
        <f>B26/$B$13</f>
        <v>6.9163236775676706E-2</v>
      </c>
    </row>
    <row r="27" spans="1:11" x14ac:dyDescent="0.2">
      <c r="A27" s="14" t="s">
        <v>78</v>
      </c>
      <c r="B27" s="2">
        <f t="shared" si="2"/>
        <v>3179.8878329322238</v>
      </c>
      <c r="C27" s="2">
        <f t="shared" si="4"/>
        <v>97.974002208070488</v>
      </c>
      <c r="D27" s="2">
        <f t="shared" si="3"/>
        <v>73</v>
      </c>
      <c r="E27" s="2">
        <f t="shared" si="3"/>
        <v>12</v>
      </c>
      <c r="F27" s="2">
        <f t="shared" si="5"/>
        <v>61</v>
      </c>
      <c r="G27" s="2">
        <f t="shared" si="6"/>
        <v>36.974002208070488</v>
      </c>
      <c r="H27" s="10">
        <f>B27/$B$14</f>
        <v>7.083891004326727E-2</v>
      </c>
    </row>
    <row r="28" spans="1:11" x14ac:dyDescent="0.2">
      <c r="A28" s="14" t="s">
        <v>79</v>
      </c>
      <c r="B28" s="2">
        <f t="shared" si="2"/>
        <v>3223.3760602982434</v>
      </c>
      <c r="C28" s="2">
        <f t="shared" si="4"/>
        <v>43.488227366019601</v>
      </c>
      <c r="D28" s="2">
        <f t="shared" si="3"/>
        <v>55</v>
      </c>
      <c r="E28" s="2">
        <f t="shared" si="3"/>
        <v>3</v>
      </c>
      <c r="F28" s="2">
        <f t="shared" si="5"/>
        <v>52</v>
      </c>
      <c r="G28" s="2">
        <f t="shared" si="6"/>
        <v>-8.5117726339803994</v>
      </c>
      <c r="H28" s="10">
        <f>B28/$B$15</f>
        <v>7.2508740530834406E-2</v>
      </c>
    </row>
    <row r="29" spans="1:11" x14ac:dyDescent="0.2">
      <c r="A29" s="14" t="s">
        <v>80</v>
      </c>
      <c r="B29" s="2">
        <f t="shared" si="2"/>
        <v>3281.4770196076342</v>
      </c>
      <c r="C29" s="2">
        <f t="shared" si="4"/>
        <v>58.100959309390873</v>
      </c>
      <c r="D29" s="2">
        <f t="shared" si="3"/>
        <v>73</v>
      </c>
      <c r="E29" s="2">
        <f t="shared" si="3"/>
        <v>8</v>
      </c>
      <c r="F29" s="2">
        <f t="shared" si="5"/>
        <v>65</v>
      </c>
      <c r="G29" s="2">
        <f t="shared" si="6"/>
        <v>-6.8990406906091266</v>
      </c>
      <c r="H29" s="10">
        <f>B29/$B$16</f>
        <v>7.4172758744323927E-2</v>
      </c>
    </row>
    <row r="30" spans="1:11" x14ac:dyDescent="0.2">
      <c r="A30" s="15" t="s">
        <v>74</v>
      </c>
      <c r="B30" s="7">
        <f t="shared" si="2"/>
        <v>3330.0735668512734</v>
      </c>
      <c r="C30" s="7">
        <f t="shared" si="4"/>
        <v>48.596547243639179</v>
      </c>
      <c r="D30" s="7">
        <f t="shared" si="3"/>
        <v>56</v>
      </c>
      <c r="E30" s="7">
        <f t="shared" si="3"/>
        <v>11</v>
      </c>
      <c r="F30" s="7">
        <f t="shared" si="5"/>
        <v>45</v>
      </c>
      <c r="G30" s="7">
        <f t="shared" si="6"/>
        <v>3.5965472436391792</v>
      </c>
      <c r="H30" s="16">
        <f>B30/$B$17</f>
        <v>7.5169139226978793E-2</v>
      </c>
      <c r="I30" s="38"/>
      <c r="K30" s="39"/>
    </row>
    <row r="31" spans="1:11" x14ac:dyDescent="0.2">
      <c r="A31" s="12" t="s">
        <v>4</v>
      </c>
      <c r="H31" s="10"/>
    </row>
    <row r="32" spans="1:11" x14ac:dyDescent="0.2">
      <c r="A32" s="13" t="s">
        <v>73</v>
      </c>
      <c r="B32" s="2">
        <v>2356</v>
      </c>
      <c r="H32" s="10">
        <f>B32/$B$6</f>
        <v>5.4122349589947397E-2</v>
      </c>
    </row>
    <row r="33" spans="1:8" x14ac:dyDescent="0.2">
      <c r="A33" s="14" t="s">
        <v>81</v>
      </c>
      <c r="B33" s="2">
        <v>2376.6133529093217</v>
      </c>
      <c r="C33" s="2">
        <f>B33-B32</f>
        <v>20.613352909321748</v>
      </c>
      <c r="D33" s="2">
        <v>21</v>
      </c>
      <c r="E33" s="2">
        <v>1</v>
      </c>
      <c r="F33" s="2">
        <f>D33-E33</f>
        <v>20</v>
      </c>
      <c r="G33" s="2">
        <f>C33-F33</f>
        <v>0.61335290932174757</v>
      </c>
      <c r="H33" s="10">
        <f>B33/$B$7</f>
        <v>5.4473248364833533E-2</v>
      </c>
    </row>
    <row r="34" spans="1:8" x14ac:dyDescent="0.2">
      <c r="A34" s="14" t="s">
        <v>82</v>
      </c>
      <c r="B34" s="2">
        <v>2461.1268019972431</v>
      </c>
      <c r="C34" s="2">
        <v>83.481258365993199</v>
      </c>
      <c r="D34" s="2">
        <v>60</v>
      </c>
      <c r="E34" s="2">
        <v>9</v>
      </c>
      <c r="F34" s="2">
        <v>51</v>
      </c>
      <c r="G34" s="2">
        <v>32.481258365993199</v>
      </c>
      <c r="H34" s="10">
        <f>B34/$B$8</f>
        <v>5.5873746866991536E-2</v>
      </c>
    </row>
    <row r="35" spans="1:8" x14ac:dyDescent="0.2">
      <c r="A35" s="14" t="s">
        <v>83</v>
      </c>
      <c r="B35" s="2">
        <v>2533.4797558600962</v>
      </c>
      <c r="C35" s="2">
        <v>72.92843809456599</v>
      </c>
      <c r="D35" s="2">
        <v>23</v>
      </c>
      <c r="E35" s="2">
        <v>6</v>
      </c>
      <c r="F35" s="2">
        <v>17</v>
      </c>
      <c r="G35" s="2">
        <v>55.92843809456599</v>
      </c>
      <c r="H35" s="10">
        <f>B35/$B$9</f>
        <v>5.7269310453910587E-2</v>
      </c>
    </row>
    <row r="36" spans="1:8" x14ac:dyDescent="0.2">
      <c r="A36" s="14" t="s">
        <v>84</v>
      </c>
      <c r="B36" s="2">
        <v>2624.2122015473897</v>
      </c>
      <c r="C36" s="2">
        <v>90.866453474133777</v>
      </c>
      <c r="D36" s="2">
        <v>38</v>
      </c>
      <c r="E36" s="2">
        <v>7</v>
      </c>
      <c r="F36" s="2">
        <v>31</v>
      </c>
      <c r="G36" s="2">
        <v>59.866453474133777</v>
      </c>
      <c r="H36" s="10">
        <f>B36/$B$10</f>
        <v>5.8659965163344735E-2</v>
      </c>
    </row>
    <row r="37" spans="1:8" x14ac:dyDescent="0.2">
      <c r="A37" s="14" t="s">
        <v>75</v>
      </c>
      <c r="B37" s="2">
        <v>2704.5200334696192</v>
      </c>
      <c r="C37" s="2">
        <v>80.027004041594864</v>
      </c>
      <c r="D37" s="2">
        <v>78</v>
      </c>
      <c r="E37" s="2">
        <v>7</v>
      </c>
      <c r="F37" s="2">
        <v>71</v>
      </c>
      <c r="G37" s="2">
        <v>9.0270040415948642</v>
      </c>
      <c r="H37" s="10">
        <f>B37/$B$11</f>
        <v>6.0045736850194702E-2</v>
      </c>
    </row>
    <row r="38" spans="1:8" x14ac:dyDescent="0.2">
      <c r="A38" s="14" t="s">
        <v>76</v>
      </c>
      <c r="B38" s="2">
        <v>2764.1378768137688</v>
      </c>
      <c r="C38" s="2">
        <v>59.138858363685813</v>
      </c>
      <c r="D38" s="2">
        <v>68</v>
      </c>
      <c r="E38" s="2">
        <v>8</v>
      </c>
      <c r="F38" s="2">
        <v>60</v>
      </c>
      <c r="G38" s="2">
        <v>-0.86114163631418705</v>
      </c>
      <c r="H38" s="10">
        <f>B38/$B$12</f>
        <v>6.1426651188110165E-2</v>
      </c>
    </row>
    <row r="39" spans="1:8" x14ac:dyDescent="0.2">
      <c r="A39" s="14" t="s">
        <v>77</v>
      </c>
      <c r="B39" s="2">
        <v>2798.4898123831131</v>
      </c>
      <c r="C39" s="2">
        <v>33.662481581445718</v>
      </c>
      <c r="D39" s="2">
        <v>96</v>
      </c>
      <c r="E39" s="2">
        <v>9</v>
      </c>
      <c r="F39" s="2">
        <v>87</v>
      </c>
      <c r="G39" s="2">
        <v>-53.337518418554282</v>
      </c>
      <c r="H39" s="10">
        <f>B39/$B$13</f>
        <v>6.2802733671075264E-2</v>
      </c>
    </row>
    <row r="40" spans="1:8" x14ac:dyDescent="0.2">
      <c r="A40" s="14" t="s">
        <v>78</v>
      </c>
      <c r="B40" s="2">
        <v>2880.7071176067252</v>
      </c>
      <c r="C40" s="2">
        <v>83.551246666087536</v>
      </c>
      <c r="D40" s="2">
        <v>71</v>
      </c>
      <c r="E40" s="2">
        <v>12</v>
      </c>
      <c r="F40" s="2">
        <v>59</v>
      </c>
      <c r="G40" s="2">
        <v>24.551246666087536</v>
      </c>
      <c r="H40" s="10">
        <f>B40/$B$14</f>
        <v>6.4174009614977517E-2</v>
      </c>
    </row>
    <row r="41" spans="1:8" x14ac:dyDescent="0.2">
      <c r="A41" s="14" t="s">
        <v>79</v>
      </c>
      <c r="B41" s="2">
        <v>2913.6031123954699</v>
      </c>
      <c r="C41" s="2">
        <v>31.862378162183632</v>
      </c>
      <c r="D41" s="2">
        <v>54</v>
      </c>
      <c r="E41" s="2">
        <v>2</v>
      </c>
      <c r="F41" s="2">
        <v>52</v>
      </c>
      <c r="G41" s="2">
        <v>-20.137621837816368</v>
      </c>
      <c r="H41" s="10">
        <f>B41/$B$15</f>
        <v>6.5540504159160268E-2</v>
      </c>
    </row>
    <row r="42" spans="1:8" x14ac:dyDescent="0.2">
      <c r="A42" s="14" t="s">
        <v>80</v>
      </c>
      <c r="B42" s="2">
        <v>2959.8221001767743</v>
      </c>
      <c r="C42" s="2">
        <v>47.148810482511635</v>
      </c>
      <c r="D42" s="2">
        <v>66</v>
      </c>
      <c r="E42" s="2">
        <v>8</v>
      </c>
      <c r="F42" s="2">
        <v>58</v>
      </c>
      <c r="G42" s="2">
        <v>-10.851189517488365</v>
      </c>
      <c r="H42" s="10">
        <f>B42/$B$16</f>
        <v>6.6902242267959017E-2</v>
      </c>
    </row>
    <row r="43" spans="1:8" x14ac:dyDescent="0.2">
      <c r="A43" s="15" t="s">
        <v>74</v>
      </c>
      <c r="B43" s="7">
        <v>3002</v>
      </c>
      <c r="C43" s="7">
        <f>B43-B42</f>
        <v>42.177899823225744</v>
      </c>
      <c r="D43" s="7">
        <v>54</v>
      </c>
      <c r="E43" s="7">
        <v>11</v>
      </c>
      <c r="F43" s="7">
        <f>D43-E43</f>
        <v>43</v>
      </c>
      <c r="G43" s="7">
        <f>C43-F43</f>
        <v>-0.8221001767742564</v>
      </c>
      <c r="H43" s="16">
        <f>B43/$B$17</f>
        <v>6.7763594836362545E-2</v>
      </c>
    </row>
    <row r="44" spans="1:8" x14ac:dyDescent="0.2">
      <c r="A44" s="12" t="s">
        <v>92</v>
      </c>
      <c r="H44" s="10"/>
    </row>
    <row r="45" spans="1:8" x14ac:dyDescent="0.2">
      <c r="A45" s="9" t="s">
        <v>93</v>
      </c>
      <c r="B45" s="2">
        <v>11</v>
      </c>
      <c r="H45" s="10">
        <f>B45/$B$6</f>
        <v>2.5269348280535712E-4</v>
      </c>
    </row>
    <row r="46" spans="1:8" x14ac:dyDescent="0.2">
      <c r="A46" s="14" t="s">
        <v>81</v>
      </c>
      <c r="B46" s="2">
        <v>12.07221904119957</v>
      </c>
      <c r="C46" s="2">
        <f>B46-B45</f>
        <v>1.0722190411995705</v>
      </c>
      <c r="D46" s="2">
        <v>0</v>
      </c>
      <c r="E46" s="2">
        <v>0</v>
      </c>
      <c r="F46" s="2">
        <f>D46-E46</f>
        <v>0</v>
      </c>
      <c r="G46" s="2">
        <f>C46-F46</f>
        <v>1.0722190411995705</v>
      </c>
      <c r="H46" s="10">
        <f>B46/$B$7</f>
        <v>2.7670171310824386E-4</v>
      </c>
    </row>
    <row r="47" spans="1:8" x14ac:dyDescent="0.2">
      <c r="A47" s="14" t="s">
        <v>82</v>
      </c>
      <c r="B47" s="2">
        <v>16.408882860868285</v>
      </c>
      <c r="C47" s="2">
        <v>4.3315981292283503</v>
      </c>
      <c r="D47" s="2">
        <v>0</v>
      </c>
      <c r="E47" s="2">
        <v>0</v>
      </c>
      <c r="F47" s="2">
        <v>0</v>
      </c>
      <c r="G47" s="2">
        <v>4.3315981292283503</v>
      </c>
      <c r="H47" s="10">
        <f>B47/$B$8</f>
        <v>3.7252276745523713E-4</v>
      </c>
    </row>
    <row r="48" spans="1:8" x14ac:dyDescent="0.2">
      <c r="A48" s="14" t="s">
        <v>83</v>
      </c>
      <c r="B48" s="2">
        <v>20.703657329465177</v>
      </c>
      <c r="C48" s="2">
        <v>4.2996454972053328</v>
      </c>
      <c r="D48" s="2">
        <v>0</v>
      </c>
      <c r="E48" s="2">
        <v>0</v>
      </c>
      <c r="F48" s="2">
        <v>0</v>
      </c>
      <c r="G48" s="2">
        <v>4.2996454972053328</v>
      </c>
      <c r="H48" s="10">
        <f>B48/$B$9</f>
        <v>4.6800617861262217E-4</v>
      </c>
    </row>
    <row r="49" spans="1:8" x14ac:dyDescent="0.2">
      <c r="A49" s="14" t="s">
        <v>84</v>
      </c>
      <c r="B49" s="2">
        <v>25.193245178668942</v>
      </c>
      <c r="C49" s="2">
        <v>4.4918559272533116</v>
      </c>
      <c r="D49" s="2">
        <v>0</v>
      </c>
      <c r="E49" s="2">
        <v>0</v>
      </c>
      <c r="F49" s="2">
        <v>0</v>
      </c>
      <c r="G49" s="2">
        <v>4.4918559272533116</v>
      </c>
      <c r="H49" s="10">
        <f>B49/$B$10</f>
        <v>5.6315372806395173E-4</v>
      </c>
    </row>
    <row r="50" spans="1:8" x14ac:dyDescent="0.2">
      <c r="A50" s="14" t="s">
        <v>75</v>
      </c>
      <c r="B50" s="2">
        <v>29.635499969770098</v>
      </c>
      <c r="C50" s="2">
        <v>4.4402923435713006</v>
      </c>
      <c r="D50" s="2">
        <v>2</v>
      </c>
      <c r="E50" s="2">
        <v>0</v>
      </c>
      <c r="F50" s="2">
        <v>2</v>
      </c>
      <c r="G50" s="2">
        <v>2.4402923435713006</v>
      </c>
      <c r="H50" s="10">
        <f>B50/$B$11</f>
        <v>6.5796718478208977E-4</v>
      </c>
    </row>
    <row r="51" spans="1:8" x14ac:dyDescent="0.2">
      <c r="A51" s="14" t="s">
        <v>76</v>
      </c>
      <c r="B51" s="2">
        <v>33.859421291942468</v>
      </c>
      <c r="C51" s="2">
        <v>4.2187520658146695</v>
      </c>
      <c r="D51" s="2">
        <v>0</v>
      </c>
      <c r="E51" s="2">
        <v>0</v>
      </c>
      <c r="F51" s="2">
        <v>0</v>
      </c>
      <c r="G51" s="2">
        <v>4.2187520658146695</v>
      </c>
      <c r="H51" s="10">
        <f>B51/$B$12</f>
        <v>7.5244830533884022E-4</v>
      </c>
    </row>
    <row r="52" spans="1:8" x14ac:dyDescent="0.2">
      <c r="A52" s="14" t="s">
        <v>77</v>
      </c>
      <c r="B52" s="2">
        <v>37.724444043638321</v>
      </c>
      <c r="C52" s="2">
        <v>3.8558043150503849</v>
      </c>
      <c r="D52" s="2">
        <v>0</v>
      </c>
      <c r="E52" s="2">
        <v>0</v>
      </c>
      <c r="F52" s="2">
        <v>0</v>
      </c>
      <c r="G52" s="2">
        <v>3.8558043150503849</v>
      </c>
      <c r="H52" s="10">
        <f>B52/$B$13</f>
        <v>8.4659883401342749E-4</v>
      </c>
    </row>
    <row r="53" spans="1:8" x14ac:dyDescent="0.2">
      <c r="A53" s="14" t="s">
        <v>78</v>
      </c>
      <c r="B53" s="2">
        <v>42.214535954670808</v>
      </c>
      <c r="C53" s="2">
        <v>4.5089025249045207</v>
      </c>
      <c r="D53" s="2">
        <v>1</v>
      </c>
      <c r="E53" s="2">
        <v>0</v>
      </c>
      <c r="F53" s="2">
        <v>1</v>
      </c>
      <c r="G53" s="2">
        <v>3.5089025249045207</v>
      </c>
      <c r="H53" s="10">
        <f>B53/$B$14</f>
        <v>9.4042050289983774E-4</v>
      </c>
    </row>
    <row r="54" spans="1:8" x14ac:dyDescent="0.2">
      <c r="A54" s="14" t="s">
        <v>79</v>
      </c>
      <c r="B54" s="2">
        <v>45.962692748139624</v>
      </c>
      <c r="C54" s="2">
        <v>3.7326425927768412</v>
      </c>
      <c r="D54" s="2">
        <v>0</v>
      </c>
      <c r="E54" s="2">
        <v>0</v>
      </c>
      <c r="F54" s="2">
        <v>0</v>
      </c>
      <c r="G54" s="2">
        <v>3.7326425927768412</v>
      </c>
      <c r="H54" s="10">
        <f>B54/$B$15</f>
        <v>1.0339150320130385E-3</v>
      </c>
    </row>
    <row r="55" spans="1:8" x14ac:dyDescent="0.2">
      <c r="A55" s="14" t="s">
        <v>80</v>
      </c>
      <c r="B55" s="2">
        <v>49.863328968523909</v>
      </c>
      <c r="C55" s="2">
        <v>3.9159495527089021</v>
      </c>
      <c r="D55" s="2">
        <v>0</v>
      </c>
      <c r="E55" s="2">
        <v>0</v>
      </c>
      <c r="F55" s="2">
        <v>0</v>
      </c>
      <c r="G55" s="2">
        <v>3.9159495527089021</v>
      </c>
      <c r="H55" s="10">
        <f>B55/$B$16</f>
        <v>1.1270841293940896E-3</v>
      </c>
    </row>
    <row r="56" spans="1:8" x14ac:dyDescent="0.2">
      <c r="A56" s="15" t="s">
        <v>74</v>
      </c>
      <c r="B56" s="7">
        <v>54</v>
      </c>
      <c r="C56" s="7">
        <f>B56-B55</f>
        <v>4.1366710314760908</v>
      </c>
      <c r="D56" s="7">
        <v>1</v>
      </c>
      <c r="E56" s="7">
        <v>0</v>
      </c>
      <c r="F56" s="7">
        <f>D56-E56</f>
        <v>1</v>
      </c>
      <c r="G56" s="7">
        <f>C56-F56</f>
        <v>3.1366710314760908</v>
      </c>
      <c r="H56" s="16">
        <f>B56/$B$17</f>
        <v>1.2189320856640831E-3</v>
      </c>
    </row>
    <row r="57" spans="1:8" x14ac:dyDescent="0.2">
      <c r="A57" s="23"/>
      <c r="B57" s="24"/>
      <c r="C57" s="24"/>
      <c r="D57" s="24"/>
      <c r="E57" s="24"/>
      <c r="F57" s="24"/>
      <c r="G57" s="24"/>
      <c r="H57" s="22"/>
    </row>
    <row r="58" spans="1:8" x14ac:dyDescent="0.2">
      <c r="A58" s="1"/>
    </row>
    <row r="59" spans="1:8" x14ac:dyDescent="0.2">
      <c r="A59" s="12" t="s">
        <v>86</v>
      </c>
      <c r="H59" s="10"/>
    </row>
    <row r="60" spans="1:8" x14ac:dyDescent="0.2">
      <c r="A60" s="9" t="s">
        <v>89</v>
      </c>
      <c r="B60" s="2">
        <v>144</v>
      </c>
      <c r="H60" s="10">
        <f>B60/$B$6</f>
        <v>3.3079874112701291E-3</v>
      </c>
    </row>
    <row r="61" spans="1:8" x14ac:dyDescent="0.2">
      <c r="A61" s="14" t="s">
        <v>81</v>
      </c>
      <c r="B61" s="2">
        <v>146.61648075967079</v>
      </c>
      <c r="C61" s="2">
        <f>B61-B60</f>
        <v>2.6164807596707931</v>
      </c>
      <c r="D61" s="2">
        <v>0</v>
      </c>
      <c r="E61" s="2">
        <v>0</v>
      </c>
      <c r="F61" s="2">
        <f>D61-E61</f>
        <v>0</v>
      </c>
      <c r="G61" s="2">
        <f>C61-F61</f>
        <v>2.6164807596707931</v>
      </c>
      <c r="H61" s="10">
        <f>B61/$B$7</f>
        <v>3.3605281065270994E-3</v>
      </c>
    </row>
    <row r="62" spans="1:8" x14ac:dyDescent="0.2">
      <c r="A62" s="14" t="s">
        <v>82</v>
      </c>
      <c r="B62" s="2">
        <v>157.26136896281821</v>
      </c>
      <c r="C62" s="2">
        <v>10.58145756736738</v>
      </c>
      <c r="D62" s="2">
        <v>1</v>
      </c>
      <c r="E62" s="2">
        <v>0</v>
      </c>
      <c r="F62" s="2">
        <v>1</v>
      </c>
      <c r="G62" s="2">
        <v>9.5814575673673801</v>
      </c>
      <c r="H62" s="10">
        <f>B62/$B$8</f>
        <v>3.5702272285420044E-3</v>
      </c>
    </row>
    <row r="63" spans="1:8" x14ac:dyDescent="0.2">
      <c r="A63" s="14" t="s">
        <v>83</v>
      </c>
      <c r="B63" s="2">
        <v>167.1836938360112</v>
      </c>
      <c r="C63" s="2">
        <v>9.9605346679793456</v>
      </c>
      <c r="D63" s="2">
        <v>0</v>
      </c>
      <c r="E63" s="2">
        <v>0</v>
      </c>
      <c r="F63" s="2">
        <v>0</v>
      </c>
      <c r="G63" s="2">
        <v>9.9605346679793456</v>
      </c>
      <c r="H63" s="10">
        <f>B63/$B$9</f>
        <v>3.7791874369549083E-3</v>
      </c>
    </row>
    <row r="64" spans="1:8" x14ac:dyDescent="0.2">
      <c r="A64" s="14" t="s">
        <v>84</v>
      </c>
      <c r="B64" s="2">
        <v>178.38089143558108</v>
      </c>
      <c r="C64" s="2">
        <v>11.207671127152679</v>
      </c>
      <c r="D64" s="2">
        <v>0</v>
      </c>
      <c r="E64" s="2">
        <v>0</v>
      </c>
      <c r="F64" s="2">
        <v>0</v>
      </c>
      <c r="G64" s="2">
        <v>11.207671127152679</v>
      </c>
      <c r="H64" s="10">
        <f>B64/$B$10</f>
        <v>3.987412630444857E-3</v>
      </c>
    </row>
    <row r="65" spans="1:8" x14ac:dyDescent="0.2">
      <c r="A65" s="14" t="s">
        <v>75</v>
      </c>
      <c r="B65" s="2">
        <v>188.94279178793013</v>
      </c>
      <c r="C65" s="2">
        <v>10.543830735645656</v>
      </c>
      <c r="D65" s="2">
        <v>1</v>
      </c>
      <c r="E65" s="2">
        <v>0</v>
      </c>
      <c r="F65" s="2">
        <v>1</v>
      </c>
      <c r="G65" s="2">
        <v>9.5438307356456562</v>
      </c>
      <c r="H65" s="10">
        <f>B65/$B$11</f>
        <v>4.1949066803119413E-3</v>
      </c>
    </row>
    <row r="66" spans="1:8" x14ac:dyDescent="0.2">
      <c r="A66" s="14" t="s">
        <v>76</v>
      </c>
      <c r="B66" s="2">
        <v>198.07090270884399</v>
      </c>
      <c r="C66" s="2">
        <v>9.0947584342217738</v>
      </c>
      <c r="D66" s="2">
        <v>10</v>
      </c>
      <c r="E66" s="2">
        <v>0</v>
      </c>
      <c r="F66" s="2">
        <v>10</v>
      </c>
      <c r="G66" s="2">
        <v>-0.90524156577822623</v>
      </c>
      <c r="H66" s="10">
        <f>B66/$B$12</f>
        <v>4.4016734307172163E-3</v>
      </c>
    </row>
    <row r="67" spans="1:8" x14ac:dyDescent="0.2">
      <c r="A67" s="14" t="s">
        <v>77</v>
      </c>
      <c r="B67" s="2">
        <v>205.31985610387937</v>
      </c>
      <c r="C67" s="2">
        <v>7.1984745546154727</v>
      </c>
      <c r="D67" s="2">
        <v>7</v>
      </c>
      <c r="E67" s="2">
        <v>0</v>
      </c>
      <c r="F67" s="2">
        <v>7</v>
      </c>
      <c r="G67" s="2">
        <v>0.1984745546154727</v>
      </c>
      <c r="H67" s="10">
        <f>B67/$B$13</f>
        <v>4.6077166989200941E-3</v>
      </c>
    </row>
    <row r="68" spans="1:8" x14ac:dyDescent="0.2">
      <c r="A68" s="14" t="s">
        <v>78</v>
      </c>
      <c r="B68" s="2">
        <v>216.05256492751499</v>
      </c>
      <c r="C68" s="2">
        <v>10.831729433655454</v>
      </c>
      <c r="D68" s="2">
        <v>1</v>
      </c>
      <c r="E68" s="2">
        <v>0</v>
      </c>
      <c r="F68" s="2">
        <v>1</v>
      </c>
      <c r="G68" s="2">
        <v>9.8317294336554539</v>
      </c>
      <c r="H68" s="10">
        <f>B68/$B$14</f>
        <v>4.8130402755132669E-3</v>
      </c>
    </row>
    <row r="69" spans="1:8" x14ac:dyDescent="0.2">
      <c r="A69" s="14" t="s">
        <v>79</v>
      </c>
      <c r="B69" s="2">
        <v>223.05953849054481</v>
      </c>
      <c r="C69" s="2">
        <v>6.9289418803758736</v>
      </c>
      <c r="D69" s="2">
        <v>1</v>
      </c>
      <c r="E69" s="2">
        <v>1</v>
      </c>
      <c r="F69" s="2">
        <v>0</v>
      </c>
      <c r="G69" s="2">
        <v>6.9289418803758736</v>
      </c>
      <c r="H69" s="10">
        <f>B69/$B$15</f>
        <v>5.0176479246551529E-3</v>
      </c>
    </row>
    <row r="70" spans="1:8" x14ac:dyDescent="0.2">
      <c r="A70" s="14" t="s">
        <v>80</v>
      </c>
      <c r="B70" s="2">
        <v>231.00630086481328</v>
      </c>
      <c r="C70" s="2">
        <v>8.0188445043504544</v>
      </c>
      <c r="D70" s="2">
        <v>7</v>
      </c>
      <c r="E70" s="2">
        <v>0</v>
      </c>
      <c r="F70" s="2">
        <v>7</v>
      </c>
      <c r="G70" s="2">
        <v>1.0188445043504544</v>
      </c>
      <c r="H70" s="10">
        <f>B70/$B$16</f>
        <v>5.2215433842999325E-3</v>
      </c>
    </row>
    <row r="71" spans="1:8" x14ac:dyDescent="0.2">
      <c r="A71" s="15" t="s">
        <v>74</v>
      </c>
      <c r="B71" s="7">
        <v>238.07356685127345</v>
      </c>
      <c r="C71" s="7">
        <f>B71-B70</f>
        <v>7.0672659864601712</v>
      </c>
      <c r="D71" s="7">
        <v>1</v>
      </c>
      <c r="E71" s="7">
        <v>0</v>
      </c>
      <c r="F71" s="7">
        <f>D71-E71</f>
        <v>1</v>
      </c>
      <c r="G71" s="7">
        <f>C71-F71</f>
        <v>6.0672659864601712</v>
      </c>
      <c r="H71" s="16">
        <f>B71/$B$17</f>
        <v>5.3739909145094494E-3</v>
      </c>
    </row>
    <row r="72" spans="1:8" x14ac:dyDescent="0.2">
      <c r="A72" s="12" t="s">
        <v>85</v>
      </c>
      <c r="H72" s="10"/>
    </row>
    <row r="73" spans="1:8" x14ac:dyDescent="0.2">
      <c r="A73" s="9" t="s">
        <v>90</v>
      </c>
      <c r="B73" s="2">
        <v>38</v>
      </c>
      <c r="H73" s="10">
        <f>B73/$B$6</f>
        <v>8.7294112241850634E-4</v>
      </c>
    </row>
    <row r="74" spans="1:8" x14ac:dyDescent="0.2">
      <c r="A74" s="14" t="s">
        <v>81</v>
      </c>
      <c r="B74" s="2">
        <v>38.144184108733548</v>
      </c>
      <c r="C74" s="2">
        <f>B74-B73</f>
        <v>0.14418410873354759</v>
      </c>
      <c r="D74" s="2">
        <v>0</v>
      </c>
      <c r="E74" s="2">
        <v>0</v>
      </c>
      <c r="F74" s="2">
        <f>D74-E74</f>
        <v>0</v>
      </c>
      <c r="G74" s="2">
        <f>C74-F74</f>
        <v>0.14418410873354759</v>
      </c>
      <c r="H74" s="10">
        <f>B74/$B$7</f>
        <v>8.742850881004276E-4</v>
      </c>
    </row>
    <row r="75" spans="1:8" x14ac:dyDescent="0.2">
      <c r="A75" s="14" t="s">
        <v>82</v>
      </c>
      <c r="B75" s="2">
        <v>38.746783145120844</v>
      </c>
      <c r="C75" s="2">
        <v>0.58599834771848691</v>
      </c>
      <c r="D75" s="2">
        <v>0</v>
      </c>
      <c r="E75" s="2">
        <v>0</v>
      </c>
      <c r="F75" s="2">
        <v>0</v>
      </c>
      <c r="G75" s="2">
        <v>0.58599834771848691</v>
      </c>
      <c r="H75" s="10">
        <f>B75/$B$8</f>
        <v>8.7964909065385132E-4</v>
      </c>
    </row>
    <row r="76" spans="1:8" x14ac:dyDescent="0.2">
      <c r="A76" s="14" t="s">
        <v>83</v>
      </c>
      <c r="B76" s="2">
        <v>39.15037307247259</v>
      </c>
      <c r="C76" s="2">
        <v>0.41245055947626952</v>
      </c>
      <c r="D76" s="2">
        <v>0</v>
      </c>
      <c r="E76" s="2">
        <v>0</v>
      </c>
      <c r="F76" s="2">
        <v>0</v>
      </c>
      <c r="G76" s="2">
        <v>0.41245055947626952</v>
      </c>
      <c r="H76" s="10">
        <f>B76/$B$9</f>
        <v>8.8499419215318492E-4</v>
      </c>
    </row>
    <row r="77" spans="1:8" x14ac:dyDescent="0.2">
      <c r="A77" s="14" t="s">
        <v>84</v>
      </c>
      <c r="B77" s="2">
        <v>39.829377544640479</v>
      </c>
      <c r="C77" s="2">
        <v>0.68084902875460784</v>
      </c>
      <c r="D77" s="2">
        <v>0</v>
      </c>
      <c r="E77" s="2">
        <v>0</v>
      </c>
      <c r="F77" s="2">
        <v>0</v>
      </c>
      <c r="G77" s="2">
        <v>0.68084902875460784</v>
      </c>
      <c r="H77" s="10">
        <f>B77/$B$10</f>
        <v>8.903204923247605E-4</v>
      </c>
    </row>
    <row r="78" spans="1:8" x14ac:dyDescent="0.2">
      <c r="A78" s="14" t="s">
        <v>75</v>
      </c>
      <c r="B78" s="2">
        <v>40.339984810453629</v>
      </c>
      <c r="C78" s="2">
        <v>0.50620343173235227</v>
      </c>
      <c r="D78" s="2">
        <v>1</v>
      </c>
      <c r="E78" s="2">
        <v>0</v>
      </c>
      <c r="F78" s="2">
        <v>1</v>
      </c>
      <c r="G78" s="2">
        <v>-0.49379656826764773</v>
      </c>
      <c r="H78" s="10">
        <f>B78/$B$11</f>
        <v>8.9562809019457022E-4</v>
      </c>
    </row>
    <row r="79" spans="1:8" x14ac:dyDescent="0.2">
      <c r="A79" s="14" t="s">
        <v>76</v>
      </c>
      <c r="B79" s="2">
        <v>40.540367867164008</v>
      </c>
      <c r="C79" s="2">
        <v>0.19322332098273165</v>
      </c>
      <c r="D79" s="2">
        <v>0</v>
      </c>
      <c r="E79" s="2">
        <v>0</v>
      </c>
      <c r="F79" s="2">
        <v>0</v>
      </c>
      <c r="G79" s="2">
        <v>0.19322332098273165</v>
      </c>
      <c r="H79" s="10">
        <f>B79/$B$12</f>
        <v>9.0091708409440244E-4</v>
      </c>
    </row>
    <row r="80" spans="1:8" x14ac:dyDescent="0.2">
      <c r="A80" s="14" t="s">
        <v>77</v>
      </c>
      <c r="B80" s="2">
        <v>40.37971819352228</v>
      </c>
      <c r="C80" s="2">
        <v>-0.17061246644250616</v>
      </c>
      <c r="D80" s="2">
        <v>0</v>
      </c>
      <c r="E80" s="2">
        <v>0</v>
      </c>
      <c r="F80" s="2">
        <v>0</v>
      </c>
      <c r="G80" s="2">
        <v>-0.17061246644250616</v>
      </c>
      <c r="H80" s="10">
        <f>B80/$B$13</f>
        <v>9.0618757166791486E-4</v>
      </c>
    </row>
    <row r="81" spans="1:11" x14ac:dyDescent="0.2">
      <c r="A81" s="14" t="s">
        <v>78</v>
      </c>
      <c r="B81" s="2">
        <v>40.913614443312611</v>
      </c>
      <c r="C81" s="2">
        <v>0.55298396165566288</v>
      </c>
      <c r="D81" s="2">
        <v>0</v>
      </c>
      <c r="E81" s="2">
        <v>0</v>
      </c>
      <c r="F81" s="2">
        <v>0</v>
      </c>
      <c r="G81" s="2">
        <v>0.55298396165566288</v>
      </c>
      <c r="H81" s="10">
        <f>B81/$B$14</f>
        <v>9.1143964987664273E-4</v>
      </c>
    </row>
    <row r="82" spans="1:11" x14ac:dyDescent="0.2">
      <c r="A82" s="14" t="s">
        <v>79</v>
      </c>
      <c r="B82" s="2">
        <v>40.750716664089332</v>
      </c>
      <c r="C82" s="2">
        <v>-0.17750698244697105</v>
      </c>
      <c r="D82" s="2">
        <v>0</v>
      </c>
      <c r="E82" s="2">
        <v>0</v>
      </c>
      <c r="F82" s="2">
        <v>0</v>
      </c>
      <c r="G82" s="2">
        <v>-0.17750698244697105</v>
      </c>
      <c r="H82" s="10">
        <f>B82/$B$15</f>
        <v>9.1667341500594607E-4</v>
      </c>
    </row>
    <row r="83" spans="1:11" x14ac:dyDescent="0.2">
      <c r="A83" s="14" t="s">
        <v>80</v>
      </c>
      <c r="B83" s="2">
        <v>40.78528959752294</v>
      </c>
      <c r="C83" s="2">
        <v>4.745330117268054E-2</v>
      </c>
      <c r="D83" s="2">
        <v>0</v>
      </c>
      <c r="E83" s="2">
        <v>0</v>
      </c>
      <c r="F83" s="2">
        <v>0</v>
      </c>
      <c r="G83" s="2">
        <v>4.745330117268054E-2</v>
      </c>
      <c r="H83" s="10">
        <f>B83/$B$16</f>
        <v>9.2188896267089227E-4</v>
      </c>
    </row>
    <row r="84" spans="1:11" x14ac:dyDescent="0.2">
      <c r="A84" s="15" t="s">
        <v>74</v>
      </c>
      <c r="B84" s="7">
        <v>36</v>
      </c>
      <c r="C84" s="7">
        <f>B84-B83</f>
        <v>-4.7852895975229401</v>
      </c>
      <c r="D84" s="7">
        <v>0</v>
      </c>
      <c r="E84" s="7">
        <v>0</v>
      </c>
      <c r="F84" s="7">
        <f>D84-E84</f>
        <v>0</v>
      </c>
      <c r="G84" s="7">
        <f>C84-F84</f>
        <v>-4.7852895975229401</v>
      </c>
      <c r="H84" s="16">
        <f>B84/$B$17</f>
        <v>8.1262139044272202E-4</v>
      </c>
    </row>
    <row r="85" spans="1:11" x14ac:dyDescent="0.2">
      <c r="A85" s="12" t="s">
        <v>94</v>
      </c>
      <c r="H85" s="10"/>
    </row>
    <row r="86" spans="1:11" x14ac:dyDescent="0.2">
      <c r="A86" s="13" t="s">
        <v>73</v>
      </c>
      <c r="B86" s="2">
        <v>38261</v>
      </c>
      <c r="H86" s="10">
        <f>B86/$B$6</f>
        <v>0.87893684960143348</v>
      </c>
      <c r="K86" s="38"/>
    </row>
    <row r="87" spans="1:11" x14ac:dyDescent="0.2">
      <c r="A87" s="14" t="s">
        <v>81</v>
      </c>
      <c r="B87" s="2">
        <v>38300.249669914476</v>
      </c>
      <c r="C87" s="2">
        <f>B87-B86</f>
        <v>39.249669914475817</v>
      </c>
      <c r="D87" s="2">
        <v>130</v>
      </c>
      <c r="E87" s="2">
        <v>104</v>
      </c>
      <c r="F87" s="2">
        <f>D87-E87</f>
        <v>26</v>
      </c>
      <c r="G87" s="2">
        <f>C87-F87</f>
        <v>13.249669914475817</v>
      </c>
      <c r="H87" s="10">
        <f>B87/$B$7</f>
        <v>0.87786219418080824</v>
      </c>
    </row>
    <row r="88" spans="1:11" x14ac:dyDescent="0.2">
      <c r="A88" s="14" t="s">
        <v>82</v>
      </c>
      <c r="B88" s="2">
        <v>38479.145973956955</v>
      </c>
      <c r="C88" s="2">
        <v>162.20834407681832</v>
      </c>
      <c r="D88" s="2">
        <v>458</v>
      </c>
      <c r="E88" s="2">
        <v>391</v>
      </c>
      <c r="F88" s="2">
        <v>67</v>
      </c>
      <c r="G88" s="2">
        <v>95.208344076818321</v>
      </c>
      <c r="H88" s="10">
        <f>B88/$B$8</f>
        <v>0.87357305607421343</v>
      </c>
    </row>
    <row r="89" spans="1:11" x14ac:dyDescent="0.2">
      <c r="A89" s="14" t="s">
        <v>83</v>
      </c>
      <c r="B89" s="2">
        <v>38456.050557188239</v>
      </c>
      <c r="C89" s="2">
        <v>-14.410974502403405</v>
      </c>
      <c r="D89" s="2">
        <v>379</v>
      </c>
      <c r="E89" s="2">
        <v>422</v>
      </c>
      <c r="F89" s="2">
        <v>-43</v>
      </c>
      <c r="G89" s="2">
        <v>28.589025497596595</v>
      </c>
      <c r="H89" s="10">
        <f>B89/$B$9</f>
        <v>0.86929903153823063</v>
      </c>
    </row>
    <row r="90" spans="1:11" x14ac:dyDescent="0.2">
      <c r="A90" s="14" t="s">
        <v>84</v>
      </c>
      <c r="B90" s="2">
        <v>38698.431266578293</v>
      </c>
      <c r="C90" s="2">
        <v>244.05968158321775</v>
      </c>
      <c r="D90" s="2">
        <v>349</v>
      </c>
      <c r="E90" s="2">
        <v>451</v>
      </c>
      <c r="F90" s="2">
        <v>-102</v>
      </c>
      <c r="G90" s="2">
        <v>346.05968158321775</v>
      </c>
      <c r="H90" s="10">
        <f>B90/$B$10</f>
        <v>0.86504004083016584</v>
      </c>
    </row>
    <row r="91" spans="1:11" x14ac:dyDescent="0.2">
      <c r="A91" s="14" t="s">
        <v>75</v>
      </c>
      <c r="B91" s="2">
        <v>38771.112850725229</v>
      </c>
      <c r="C91" s="2">
        <v>68.318187618227967</v>
      </c>
      <c r="D91" s="2">
        <v>406</v>
      </c>
      <c r="E91" s="2">
        <v>444</v>
      </c>
      <c r="F91" s="2">
        <v>-38</v>
      </c>
      <c r="G91" s="2">
        <v>106.31818761822797</v>
      </c>
      <c r="H91" s="10">
        <f>B91/$B$11</f>
        <v>0.86079600476732832</v>
      </c>
    </row>
    <row r="92" spans="1:11" x14ac:dyDescent="0.2">
      <c r="A92" s="14" t="s">
        <v>76</v>
      </c>
      <c r="B92" s="2">
        <v>38544.651445650816</v>
      </c>
      <c r="C92" s="2">
        <v>-233.35200227260066</v>
      </c>
      <c r="D92" s="2">
        <v>362</v>
      </c>
      <c r="E92" s="2">
        <v>454</v>
      </c>
      <c r="F92" s="2">
        <v>-92</v>
      </c>
      <c r="G92" s="2">
        <v>-141.35200227260066</v>
      </c>
      <c r="H92" s="10">
        <f>B92/$B$12</f>
        <v>0.85656684472212319</v>
      </c>
    </row>
    <row r="93" spans="1:11" x14ac:dyDescent="0.2">
      <c r="A93" s="14" t="s">
        <v>77</v>
      </c>
      <c r="B93" s="2">
        <v>37980.826625422211</v>
      </c>
      <c r="C93" s="2">
        <v>-573.20491189949826</v>
      </c>
      <c r="D93" s="2">
        <v>380</v>
      </c>
      <c r="E93" s="2">
        <v>523</v>
      </c>
      <c r="F93" s="2">
        <v>-143</v>
      </c>
      <c r="G93" s="2">
        <v>-430.20491189949826</v>
      </c>
      <c r="H93" s="10">
        <f>B93/$B$13</f>
        <v>0.85235248261719521</v>
      </c>
    </row>
    <row r="94" spans="1:11" x14ac:dyDescent="0.2">
      <c r="A94" s="14" t="s">
        <v>78</v>
      </c>
      <c r="B94" s="2">
        <v>38072.732876085895</v>
      </c>
      <c r="C94" s="2">
        <v>109.75945673998649</v>
      </c>
      <c r="D94" s="2">
        <v>382</v>
      </c>
      <c r="E94" s="2">
        <v>464</v>
      </c>
      <c r="F94" s="2">
        <v>-82</v>
      </c>
      <c r="G94" s="2">
        <v>191.75945673998649</v>
      </c>
      <c r="H94" s="10">
        <f>B94/$B$14</f>
        <v>0.84815284092062426</v>
      </c>
    </row>
    <row r="95" spans="1:11" x14ac:dyDescent="0.2">
      <c r="A95" s="14" t="s">
        <v>79</v>
      </c>
      <c r="B95" s="2">
        <v>37518.590444613248</v>
      </c>
      <c r="C95" s="2">
        <v>-567.69195193598716</v>
      </c>
      <c r="D95" s="2">
        <v>347</v>
      </c>
      <c r="E95" s="2">
        <v>447</v>
      </c>
      <c r="F95" s="2">
        <v>-100</v>
      </c>
      <c r="G95" s="2">
        <v>-467.69195193598716</v>
      </c>
      <c r="H95" s="10">
        <f>B95/$B$15</f>
        <v>0.84396784264117075</v>
      </c>
    </row>
    <row r="96" spans="1:11" x14ac:dyDescent="0.2">
      <c r="A96" s="14" t="s">
        <v>80</v>
      </c>
      <c r="B96" s="2">
        <v>37153.477274366116</v>
      </c>
      <c r="C96" s="2">
        <v>-353.33515433201683</v>
      </c>
      <c r="D96" s="2">
        <v>353</v>
      </c>
      <c r="E96" s="2">
        <v>432</v>
      </c>
      <c r="F96" s="2">
        <v>-79</v>
      </c>
      <c r="G96" s="2">
        <v>-274.33515433201683</v>
      </c>
      <c r="H96" s="10">
        <f>B96/$B$16</f>
        <v>0.83979741132357144</v>
      </c>
    </row>
    <row r="97" spans="1:11" x14ac:dyDescent="0.2">
      <c r="A97" s="15" t="s">
        <v>74</v>
      </c>
      <c r="B97" s="7">
        <v>37090</v>
      </c>
      <c r="C97" s="7">
        <f>B97-B96</f>
        <v>-63.477274366116035</v>
      </c>
      <c r="D97" s="7">
        <v>276</v>
      </c>
      <c r="E97" s="7">
        <v>340</v>
      </c>
      <c r="F97" s="7">
        <f>D97-E97</f>
        <v>-64</v>
      </c>
      <c r="G97" s="7">
        <f>C97-F97</f>
        <v>0.5227256338839652</v>
      </c>
      <c r="H97" s="16">
        <f>B97/$B$17</f>
        <v>0.83722576032001561</v>
      </c>
      <c r="J97" s="38"/>
      <c r="K97" s="38"/>
    </row>
    <row r="98" spans="1:11" x14ac:dyDescent="0.2">
      <c r="A98" s="12" t="s">
        <v>95</v>
      </c>
      <c r="H98" s="10"/>
      <c r="J98" s="38"/>
    </row>
    <row r="99" spans="1:11" x14ac:dyDescent="0.2">
      <c r="A99" s="17" t="s">
        <v>96</v>
      </c>
      <c r="B99" s="2">
        <v>682</v>
      </c>
      <c r="H99" s="10">
        <f>B99/$B$6</f>
        <v>1.5666995933932139E-2</v>
      </c>
    </row>
    <row r="100" spans="1:11" x14ac:dyDescent="0.2">
      <c r="A100" s="14" t="s">
        <v>81</v>
      </c>
      <c r="B100" s="2">
        <v>683.21350460803023</v>
      </c>
      <c r="C100" s="2">
        <f>B100-B99</f>
        <v>1.2135046080302345</v>
      </c>
      <c r="D100" s="2">
        <v>5</v>
      </c>
      <c r="E100" s="2">
        <v>2</v>
      </c>
      <c r="F100" s="2">
        <f>D100-E100</f>
        <v>3</v>
      </c>
      <c r="G100" s="2">
        <f>C100-F100</f>
        <v>-1.7864953919697655</v>
      </c>
      <c r="H100" s="10">
        <f>B100/$B$7</f>
        <v>1.5659618707924323E-2</v>
      </c>
    </row>
    <row r="101" spans="1:11" x14ac:dyDescent="0.2">
      <c r="A101" s="14" t="s">
        <v>82</v>
      </c>
      <c r="B101" s="2">
        <v>688.47794426566486</v>
      </c>
      <c r="C101" s="2">
        <v>4.9668480145804779</v>
      </c>
      <c r="D101" s="2">
        <v>3</v>
      </c>
      <c r="E101" s="2">
        <v>6</v>
      </c>
      <c r="F101" s="2">
        <v>-3</v>
      </c>
      <c r="G101" s="2">
        <v>7.9668480145804779</v>
      </c>
      <c r="H101" s="10">
        <f>B101/$B$8</f>
        <v>1.5630174906140229E-2</v>
      </c>
    </row>
    <row r="102" spans="1:11" x14ac:dyDescent="0.2">
      <c r="A102" s="14" t="s">
        <v>83</v>
      </c>
      <c r="B102" s="2">
        <v>690.14973231690487</v>
      </c>
      <c r="C102" s="2">
        <v>1.8277377196880025</v>
      </c>
      <c r="D102" s="2">
        <v>9</v>
      </c>
      <c r="E102" s="2">
        <v>3</v>
      </c>
      <c r="F102" s="2">
        <v>6</v>
      </c>
      <c r="G102" s="2">
        <v>-4.1722622803119975</v>
      </c>
      <c r="H102" s="10">
        <f>B102/$B$9</f>
        <v>1.5600834855031985E-2</v>
      </c>
    </row>
    <row r="103" spans="1:11" x14ac:dyDescent="0.2">
      <c r="A103" s="14" t="s">
        <v>84</v>
      </c>
      <c r="B103" s="2">
        <v>696.61100844951852</v>
      </c>
      <c r="C103" s="2">
        <v>6.4920684864539453</v>
      </c>
      <c r="D103" s="2">
        <v>4</v>
      </c>
      <c r="E103" s="2">
        <v>10</v>
      </c>
      <c r="F103" s="2">
        <v>-6</v>
      </c>
      <c r="G103" s="2">
        <v>12.492068486453945</v>
      </c>
      <c r="H103" s="10">
        <f>B103/$B$10</f>
        <v>1.5571598007187023E-2</v>
      </c>
    </row>
    <row r="104" spans="1:11" x14ac:dyDescent="0.2">
      <c r="A104" s="14" t="s">
        <v>75</v>
      </c>
      <c r="B104" s="2">
        <v>700.04811287324787</v>
      </c>
      <c r="C104" s="2">
        <v>3.3589842260001888</v>
      </c>
      <c r="D104" s="2">
        <v>5</v>
      </c>
      <c r="E104" s="2">
        <v>4</v>
      </c>
      <c r="F104" s="2">
        <v>1</v>
      </c>
      <c r="G104" s="2">
        <v>2.3589842260001888</v>
      </c>
      <c r="H104" s="10">
        <f>B104/$B$11</f>
        <v>1.5542463819037055E-2</v>
      </c>
    </row>
    <row r="105" spans="1:11" x14ac:dyDescent="0.2">
      <c r="A105" s="14" t="s">
        <v>76</v>
      </c>
      <c r="B105" s="2">
        <v>698.08891535534644</v>
      </c>
      <c r="C105" s="2">
        <v>-2.0835662605220477</v>
      </c>
      <c r="D105" s="2">
        <v>7</v>
      </c>
      <c r="E105" s="2">
        <v>7</v>
      </c>
      <c r="F105" s="2">
        <v>0</v>
      </c>
      <c r="G105" s="2">
        <v>-2.0835662605220477</v>
      </c>
      <c r="H105" s="10">
        <f>B105/$B$12</f>
        <v>1.5513431750824386E-2</v>
      </c>
    </row>
    <row r="106" spans="1:11" x14ac:dyDescent="0.2">
      <c r="A106" s="14" t="s">
        <v>77</v>
      </c>
      <c r="B106" s="2">
        <v>689.98937643829504</v>
      </c>
      <c r="C106" s="2">
        <v>-8.2698973614677698</v>
      </c>
      <c r="D106" s="2">
        <v>2</v>
      </c>
      <c r="E106" s="2">
        <v>5</v>
      </c>
      <c r="F106" s="2">
        <v>-3</v>
      </c>
      <c r="G106" s="2">
        <v>-5.2698973614677698</v>
      </c>
      <c r="H106" s="10">
        <f>B106/$B$13</f>
        <v>1.5484501266568562E-2</v>
      </c>
    </row>
    <row r="107" spans="1:11" x14ac:dyDescent="0.2">
      <c r="A107" s="14" t="s">
        <v>78</v>
      </c>
      <c r="B107" s="2">
        <v>693.78965295792557</v>
      </c>
      <c r="C107" s="2">
        <v>4.125133922470468</v>
      </c>
      <c r="D107" s="2">
        <v>11</v>
      </c>
      <c r="E107" s="2">
        <v>8</v>
      </c>
      <c r="F107" s="2">
        <v>3</v>
      </c>
      <c r="G107" s="2">
        <v>1.125133922470468</v>
      </c>
      <c r="H107" s="10">
        <f>B107/$B$14</f>
        <v>1.5455671834033409E-2</v>
      </c>
    </row>
    <row r="108" spans="1:11" x14ac:dyDescent="0.2">
      <c r="A108" s="14" t="s">
        <v>79</v>
      </c>
      <c r="B108" s="2">
        <v>685.80474771728802</v>
      </c>
      <c r="C108" s="2">
        <v>-8.2320523454353633</v>
      </c>
      <c r="D108" s="2">
        <v>5</v>
      </c>
      <c r="E108" s="2">
        <v>8</v>
      </c>
      <c r="F108" s="2">
        <v>-3</v>
      </c>
      <c r="G108" s="2">
        <v>-5.2320523454353633</v>
      </c>
      <c r="H108" s="10">
        <f>B108/$B$15</f>
        <v>1.5426942924694365E-2</v>
      </c>
    </row>
    <row r="109" spans="1:11" x14ac:dyDescent="0.2">
      <c r="A109" s="14" t="s">
        <v>80</v>
      </c>
      <c r="B109" s="2">
        <v>681.23681028037686</v>
      </c>
      <c r="C109" s="2">
        <v>-4.3522178961644613</v>
      </c>
      <c r="D109" s="2">
        <v>6</v>
      </c>
      <c r="E109" s="2">
        <v>10</v>
      </c>
      <c r="F109" s="2">
        <v>-4</v>
      </c>
      <c r="G109" s="2">
        <v>-0.35221789616446131</v>
      </c>
      <c r="H109" s="10">
        <f>B109/$B$16</f>
        <v>1.5398314013706222E-2</v>
      </c>
    </row>
    <row r="110" spans="1:11" x14ac:dyDescent="0.2">
      <c r="A110" s="15" t="s">
        <v>74</v>
      </c>
      <c r="B110" s="7">
        <v>672</v>
      </c>
      <c r="C110" s="7">
        <f>B110-B109</f>
        <v>-9.2368102803768579</v>
      </c>
      <c r="D110" s="7">
        <v>0</v>
      </c>
      <c r="E110" s="7">
        <v>6</v>
      </c>
      <c r="F110" s="7">
        <f>D110-E110</f>
        <v>-6</v>
      </c>
      <c r="G110" s="7">
        <f>C110-F110</f>
        <v>-3.2368102803768579</v>
      </c>
      <c r="H110" s="16">
        <f>B110/$B$17</f>
        <v>1.5168932621597478E-2</v>
      </c>
      <c r="I110" s="38"/>
      <c r="K110" s="38"/>
    </row>
    <row r="111" spans="1:11" x14ac:dyDescent="0.2">
      <c r="A111" s="23"/>
      <c r="B111" s="24"/>
      <c r="C111" s="24"/>
      <c r="D111" s="24"/>
      <c r="E111" s="24"/>
      <c r="F111" s="24"/>
      <c r="G111" s="24"/>
      <c r="H111" s="22"/>
    </row>
    <row r="112" spans="1:11" x14ac:dyDescent="0.2">
      <c r="A112" s="1"/>
    </row>
    <row r="113" spans="1:11" x14ac:dyDescent="0.2">
      <c r="A113" s="12" t="s">
        <v>98</v>
      </c>
      <c r="H113" s="10"/>
    </row>
    <row r="114" spans="1:11" x14ac:dyDescent="0.2">
      <c r="A114" s="9" t="s">
        <v>97</v>
      </c>
      <c r="B114" s="2">
        <v>1688</v>
      </c>
      <c r="H114" s="10">
        <f>B114/$B$6</f>
        <v>3.8776963543222069E-2</v>
      </c>
    </row>
    <row r="115" spans="1:11" x14ac:dyDescent="0.2">
      <c r="A115" s="14" t="s">
        <v>81</v>
      </c>
      <c r="B115" s="2">
        <v>1709.8806015246716</v>
      </c>
      <c r="C115" s="2">
        <f>B115-B114</f>
        <v>21.880601524671647</v>
      </c>
      <c r="D115" s="2">
        <v>7</v>
      </c>
      <c r="E115" s="2">
        <v>3</v>
      </c>
      <c r="F115" s="2">
        <f>D115-E115</f>
        <v>4</v>
      </c>
      <c r="G115" s="2">
        <f>C115-F115</f>
        <v>17.880601524671647</v>
      </c>
      <c r="H115" s="10">
        <f>B115/$B$7</f>
        <v>3.9191377329864815E-2</v>
      </c>
    </row>
    <row r="116" spans="1:11" x14ac:dyDescent="0.2">
      <c r="A116" s="14" t="s">
        <v>82</v>
      </c>
      <c r="B116" s="2">
        <v>1799.1570944884741</v>
      </c>
      <c r="C116" s="2">
        <v>88.535164790623639</v>
      </c>
      <c r="D116" s="2">
        <v>18</v>
      </c>
      <c r="E116" s="2">
        <v>11</v>
      </c>
      <c r="F116" s="2">
        <v>7</v>
      </c>
      <c r="G116" s="2">
        <v>81.535164790623639</v>
      </c>
      <c r="H116" s="10">
        <f>B116/$B$8</f>
        <v>4.0845375374329689E-2</v>
      </c>
    </row>
    <row r="117" spans="1:11" x14ac:dyDescent="0.2">
      <c r="A117" s="14" t="s">
        <v>83</v>
      </c>
      <c r="B117" s="2">
        <v>1879.8294548172685</v>
      </c>
      <c r="C117" s="2">
        <v>81.100592121058753</v>
      </c>
      <c r="D117" s="2">
        <v>25</v>
      </c>
      <c r="E117" s="2">
        <v>8</v>
      </c>
      <c r="F117" s="2">
        <v>17</v>
      </c>
      <c r="G117" s="2">
        <v>64.100592121058753</v>
      </c>
      <c r="H117" s="10">
        <f>B117/$B$9</f>
        <v>4.249354525107981E-2</v>
      </c>
    </row>
    <row r="118" spans="1:11" x14ac:dyDescent="0.2">
      <c r="A118" s="14" t="s">
        <v>84</v>
      </c>
      <c r="B118" s="2">
        <v>1974.4644147137433</v>
      </c>
      <c r="C118" s="2">
        <v>94.742940201414285</v>
      </c>
      <c r="D118" s="2">
        <v>20</v>
      </c>
      <c r="E118" s="2">
        <v>8</v>
      </c>
      <c r="F118" s="2">
        <v>12</v>
      </c>
      <c r="G118" s="2">
        <v>82.742940201414285</v>
      </c>
      <c r="H118" s="10">
        <f>B118/$B$10</f>
        <v>4.4135917710875883E-2</v>
      </c>
    </row>
    <row r="119" spans="1:11" x14ac:dyDescent="0.2">
      <c r="A119" s="14" t="s">
        <v>75</v>
      </c>
      <c r="B119" s="2">
        <v>2061.6402214385703</v>
      </c>
      <c r="C119" s="2">
        <v>86.969856586471451</v>
      </c>
      <c r="D119" s="2">
        <v>17</v>
      </c>
      <c r="E119" s="2">
        <v>8</v>
      </c>
      <c r="F119" s="2">
        <v>9</v>
      </c>
      <c r="G119" s="2">
        <v>77.969856586471451</v>
      </c>
      <c r="H119" s="10">
        <f>B119/$B$11</f>
        <v>4.5772523288527579E-2</v>
      </c>
    </row>
    <row r="120" spans="1:11" x14ac:dyDescent="0.2">
      <c r="A120" s="14" t="s">
        <v>76</v>
      </c>
      <c r="B120" s="2">
        <v>2133.1052503230599</v>
      </c>
      <c r="C120" s="2">
        <v>71.100479567197908</v>
      </c>
      <c r="D120" s="2">
        <v>10</v>
      </c>
      <c r="E120" s="2">
        <v>12</v>
      </c>
      <c r="F120" s="2">
        <v>-2</v>
      </c>
      <c r="G120" s="2">
        <v>73.100479567197908</v>
      </c>
      <c r="H120" s="10">
        <f>B120/$B$12</f>
        <v>4.7403392304785887E-2</v>
      </c>
    </row>
    <row r="121" spans="1:11" x14ac:dyDescent="0.2">
      <c r="A121" s="14" t="s">
        <v>77</v>
      </c>
      <c r="B121" s="2">
        <v>2184.7124049276886</v>
      </c>
      <c r="C121" s="2">
        <v>51.06946566364195</v>
      </c>
      <c r="D121" s="2">
        <v>22</v>
      </c>
      <c r="E121" s="2">
        <v>13</v>
      </c>
      <c r="F121" s="2">
        <v>9</v>
      </c>
      <c r="G121" s="2">
        <v>42.06946566364195</v>
      </c>
      <c r="H121" s="10">
        <f>B121/$B$13</f>
        <v>4.902855486821564E-2</v>
      </c>
    </row>
    <row r="122" spans="1:11" x14ac:dyDescent="0.2">
      <c r="A122" s="14" t="s">
        <v>78</v>
      </c>
      <c r="B122" s="2">
        <v>2273.5399069298228</v>
      </c>
      <c r="C122" s="2">
        <v>89.8749160004636</v>
      </c>
      <c r="D122" s="2">
        <v>18</v>
      </c>
      <c r="E122" s="2">
        <v>14</v>
      </c>
      <c r="F122" s="2">
        <v>4</v>
      </c>
      <c r="G122" s="2">
        <v>85.8749160004636</v>
      </c>
      <c r="H122" s="10">
        <f>B122/$B$14</f>
        <v>5.0648040877048342E-2</v>
      </c>
    </row>
    <row r="123" spans="1:11" x14ac:dyDescent="0.2">
      <c r="A123" s="14" t="s">
        <v>79</v>
      </c>
      <c r="B123" s="2">
        <v>2323.3018763342516</v>
      </c>
      <c r="C123" s="2">
        <v>48.943531554675701</v>
      </c>
      <c r="D123" s="2">
        <v>21</v>
      </c>
      <c r="E123" s="2">
        <v>14</v>
      </c>
      <c r="F123" s="2">
        <v>7</v>
      </c>
      <c r="G123" s="2">
        <v>41.943531554675701</v>
      </c>
      <c r="H123" s="10">
        <f>B123/$B$15</f>
        <v>5.2261880021015672E-2</v>
      </c>
    </row>
    <row r="124" spans="1:11" x14ac:dyDescent="0.2">
      <c r="A124" s="14" t="s">
        <v>80</v>
      </c>
      <c r="B124" s="2">
        <v>2383.2671729889507</v>
      </c>
      <c r="C124" s="2">
        <v>60.711436970852901</v>
      </c>
      <c r="D124" s="2">
        <v>15</v>
      </c>
      <c r="E124" s="2">
        <v>11</v>
      </c>
      <c r="F124" s="2">
        <v>4</v>
      </c>
      <c r="G124" s="2">
        <v>56.711436970852901</v>
      </c>
      <c r="H124" s="10">
        <f>B124/$B$16</f>
        <v>5.3870101783163836E-2</v>
      </c>
    </row>
    <row r="125" spans="1:11" x14ac:dyDescent="0.2">
      <c r="A125" s="15" t="s">
        <v>74</v>
      </c>
      <c r="B125" s="7">
        <v>2439</v>
      </c>
      <c r="C125" s="7">
        <f>B125-B124</f>
        <v>55.732827011049267</v>
      </c>
      <c r="D125" s="7">
        <v>13</v>
      </c>
      <c r="E125" s="7">
        <v>8</v>
      </c>
      <c r="F125" s="7">
        <f>D125-E125</f>
        <v>5</v>
      </c>
      <c r="G125" s="7">
        <f>C125-F125</f>
        <v>50.732827011049267</v>
      </c>
      <c r="H125" s="16">
        <f>B125/$B$17</f>
        <v>5.505509920249442E-2</v>
      </c>
      <c r="J125" s="38"/>
      <c r="K125" s="38"/>
    </row>
    <row r="126" spans="1:11" x14ac:dyDescent="0.2">
      <c r="A126" s="12" t="s">
        <v>99</v>
      </c>
      <c r="H126" s="10"/>
    </row>
    <row r="127" spans="1:11" x14ac:dyDescent="0.2">
      <c r="A127" s="9" t="s">
        <v>100</v>
      </c>
      <c r="B127" s="2">
        <v>351</v>
      </c>
      <c r="H127" s="10">
        <f>B127/$B$6</f>
        <v>8.0632193149709399E-3</v>
      </c>
      <c r="I127" s="38"/>
    </row>
    <row r="128" spans="1:11" x14ac:dyDescent="0.2">
      <c r="A128" s="14" t="s">
        <v>81</v>
      </c>
      <c r="B128" s="2">
        <v>362.20998713388747</v>
      </c>
      <c r="C128" s="2">
        <f>B128-B127</f>
        <v>11.209987133887466</v>
      </c>
      <c r="D128" s="2">
        <v>2</v>
      </c>
      <c r="E128" s="2">
        <v>0</v>
      </c>
      <c r="F128" s="2">
        <f>D128-E128</f>
        <v>2</v>
      </c>
      <c r="G128" s="2">
        <f>C128-F128</f>
        <v>9.2099871338874664</v>
      </c>
      <c r="H128" s="10">
        <f>B128/$B$7</f>
        <v>8.3020465088332884E-3</v>
      </c>
    </row>
    <row r="129" spans="1:12" x14ac:dyDescent="0.2">
      <c r="A129" s="14" t="s">
        <v>82</v>
      </c>
      <c r="B129" s="2">
        <v>407.67515032285633</v>
      </c>
      <c r="C129" s="2">
        <v>45.309330707666675</v>
      </c>
      <c r="D129" s="2">
        <v>5</v>
      </c>
      <c r="E129" s="2">
        <v>2</v>
      </c>
      <c r="F129" s="2">
        <v>3</v>
      </c>
      <c r="G129" s="2">
        <v>42.309330707666675</v>
      </c>
      <c r="H129" s="10">
        <f>B129/$B$8</f>
        <v>9.2552476916739988E-3</v>
      </c>
    </row>
    <row r="130" spans="1:12" x14ac:dyDescent="0.2">
      <c r="A130" s="14" t="s">
        <v>83</v>
      </c>
      <c r="B130" s="2">
        <v>451.45277557953864</v>
      </c>
      <c r="C130" s="2">
        <v>43.881575842427253</v>
      </c>
      <c r="D130" s="2">
        <v>10</v>
      </c>
      <c r="E130" s="2">
        <v>1</v>
      </c>
      <c r="F130" s="2">
        <v>9</v>
      </c>
      <c r="G130" s="2">
        <v>34.881575842427253</v>
      </c>
      <c r="H130" s="10">
        <f>B130/$B$9</f>
        <v>1.0205090094026373E-2</v>
      </c>
    </row>
    <row r="131" spans="1:12" x14ac:dyDescent="0.2">
      <c r="A131" s="14" t="s">
        <v>84</v>
      </c>
      <c r="B131" s="2">
        <v>498.87759455216155</v>
      </c>
      <c r="C131" s="2">
        <v>47.45848017162092</v>
      </c>
      <c r="D131" s="2">
        <v>7</v>
      </c>
      <c r="E131" s="2">
        <v>1</v>
      </c>
      <c r="F131" s="2">
        <v>6</v>
      </c>
      <c r="G131" s="2">
        <v>41.45848017162092</v>
      </c>
      <c r="H131" s="10">
        <f>B131/$B$10</f>
        <v>1.1151591437593027E-2</v>
      </c>
    </row>
    <row r="132" spans="1:12" x14ac:dyDescent="0.2">
      <c r="A132" s="14" t="s">
        <v>75</v>
      </c>
      <c r="B132" s="2">
        <v>544.76050492517209</v>
      </c>
      <c r="C132" s="2">
        <v>45.835641016760974</v>
      </c>
      <c r="D132" s="2">
        <v>7</v>
      </c>
      <c r="E132" s="2">
        <v>1</v>
      </c>
      <c r="F132" s="2">
        <v>6</v>
      </c>
      <c r="G132" s="2">
        <v>39.835641016760974</v>
      </c>
      <c r="H132" s="10">
        <f>B132/$B$11</f>
        <v>1.2094769319623725E-2</v>
      </c>
    </row>
    <row r="133" spans="1:12" x14ac:dyDescent="0.2">
      <c r="A133" s="14" t="s">
        <v>76</v>
      </c>
      <c r="B133" s="2">
        <v>586.54581998905348</v>
      </c>
      <c r="C133" s="2">
        <v>41.689496781218736</v>
      </c>
      <c r="D133" s="2">
        <v>4</v>
      </c>
      <c r="E133" s="2">
        <v>0</v>
      </c>
      <c r="F133" s="2">
        <v>4</v>
      </c>
      <c r="G133" s="2">
        <v>37.689496781218736</v>
      </c>
      <c r="H133" s="10">
        <f>B133/$B$12</f>
        <v>1.3034641214005946E-2</v>
      </c>
    </row>
    <row r="134" spans="1:12" x14ac:dyDescent="0.2">
      <c r="A134" s="14" t="s">
        <v>77</v>
      </c>
      <c r="B134" s="2">
        <v>622.55776248764857</v>
      </c>
      <c r="C134" s="2">
        <v>35.859195612657686</v>
      </c>
      <c r="D134" s="2">
        <v>12</v>
      </c>
      <c r="E134" s="2">
        <v>4</v>
      </c>
      <c r="F134" s="2">
        <v>8</v>
      </c>
      <c r="G134" s="2">
        <v>27.859195612657686</v>
      </c>
      <c r="H134" s="10">
        <f>B134/$B$13</f>
        <v>1.3971224472344002E-2</v>
      </c>
      <c r="I134" s="38"/>
    </row>
    <row r="135" spans="1:12" x14ac:dyDescent="0.2">
      <c r="A135" s="14" t="s">
        <v>78</v>
      </c>
      <c r="B135" s="2">
        <v>669.04973109412992</v>
      </c>
      <c r="C135" s="2">
        <v>46.795630750780106</v>
      </c>
      <c r="D135" s="2">
        <v>6</v>
      </c>
      <c r="E135" s="2">
        <v>2</v>
      </c>
      <c r="F135" s="2">
        <v>4</v>
      </c>
      <c r="G135" s="2">
        <v>42.795630750780106</v>
      </c>
      <c r="H135" s="10">
        <f>B135/$B$14</f>
        <v>1.4904536325026845E-2</v>
      </c>
    </row>
    <row r="136" spans="1:12" x14ac:dyDescent="0.2">
      <c r="A136" s="14" t="s">
        <v>79</v>
      </c>
      <c r="B136" s="2">
        <v>703.92687103696699</v>
      </c>
      <c r="C136" s="2">
        <v>34.634017073850259</v>
      </c>
      <c r="D136" s="2">
        <v>7</v>
      </c>
      <c r="E136" s="2">
        <v>2</v>
      </c>
      <c r="F136" s="2">
        <v>5</v>
      </c>
      <c r="G136" s="2">
        <v>29.634017073850259</v>
      </c>
      <c r="H136" s="10">
        <f>B136/$B$15</f>
        <v>1.5834593882284715E-2</v>
      </c>
    </row>
    <row r="137" spans="1:12" x14ac:dyDescent="0.2">
      <c r="A137" s="14" t="s">
        <v>80</v>
      </c>
      <c r="B137" s="2">
        <v>741.54172275692054</v>
      </c>
      <c r="C137" s="2">
        <v>37.844877416581994</v>
      </c>
      <c r="D137" s="2">
        <v>9</v>
      </c>
      <c r="E137" s="2">
        <v>1</v>
      </c>
      <c r="F137" s="2">
        <v>8</v>
      </c>
      <c r="G137" s="2">
        <v>29.844877416581994</v>
      </c>
      <c r="H137" s="10">
        <f>B137/$B$16</f>
        <v>1.6761414135234753E-2</v>
      </c>
    </row>
    <row r="138" spans="1:12" ht="12" thickBot="1" x14ac:dyDescent="0.25">
      <c r="A138" s="11" t="s">
        <v>74</v>
      </c>
      <c r="B138" s="5">
        <v>770</v>
      </c>
      <c r="C138" s="5">
        <f>B138-B137</f>
        <v>28.458277243079465</v>
      </c>
      <c r="D138" s="5">
        <v>7</v>
      </c>
      <c r="E138" s="5">
        <v>2</v>
      </c>
      <c r="F138" s="5">
        <f>D138-E138</f>
        <v>5</v>
      </c>
      <c r="G138" s="5">
        <f>C138-F138</f>
        <v>23.458277243079465</v>
      </c>
      <c r="H138" s="8">
        <f>B138/$B$17</f>
        <v>1.7381068628913778E-2</v>
      </c>
      <c r="I138" s="39"/>
      <c r="J138" s="38"/>
      <c r="L138" s="38"/>
    </row>
  </sheetData>
  <mergeCells count="1">
    <mergeCell ref="A1:H2"/>
  </mergeCells>
  <phoneticPr fontId="0" type="noConversion"/>
  <pageMargins left="0.75" right="0.75" top="1" bottom="1" header="0.5" footer="0.5"/>
  <pageSetup orientation="portrait"/>
  <headerFooter alignWithMargins="0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8"/>
  <sheetViews>
    <sheetView workbookViewId="0">
      <selection activeCell="L1" sqref="L1:L65536"/>
    </sheetView>
  </sheetViews>
  <sheetFormatPr defaultRowHeight="11.25" x14ac:dyDescent="0.2"/>
  <cols>
    <col min="1" max="1" width="25.7109375" style="2" customWidth="1"/>
    <col min="2" max="3" width="9.7109375" style="2" customWidth="1"/>
    <col min="4" max="5" width="8.42578125" style="2" customWidth="1"/>
    <col min="6" max="7" width="9.7109375" style="2" customWidth="1"/>
    <col min="8" max="8" width="7.7109375" style="6" customWidth="1"/>
    <col min="9" max="16384" width="9.140625" style="2"/>
  </cols>
  <sheetData>
    <row r="1" spans="1:8" ht="12.75" customHeight="1" x14ac:dyDescent="0.2">
      <c r="A1" s="40" t="s">
        <v>87</v>
      </c>
      <c r="B1" s="41"/>
      <c r="C1" s="41"/>
      <c r="D1" s="41"/>
      <c r="E1" s="41"/>
      <c r="F1" s="41"/>
      <c r="G1" s="41"/>
      <c r="H1" s="42"/>
    </row>
    <row r="2" spans="1:8" ht="12.75" customHeight="1" thickBot="1" x14ac:dyDescent="0.25">
      <c r="A2" s="43"/>
      <c r="B2" s="44"/>
      <c r="C2" s="44"/>
      <c r="D2" s="44"/>
      <c r="E2" s="44"/>
      <c r="F2" s="44"/>
      <c r="G2" s="44"/>
      <c r="H2" s="45"/>
    </row>
    <row r="3" spans="1:8" x14ac:dyDescent="0.2">
      <c r="A3" s="9" t="s">
        <v>51</v>
      </c>
      <c r="C3" s="1" t="s">
        <v>62</v>
      </c>
      <c r="D3" s="3"/>
      <c r="E3" s="3"/>
      <c r="F3" s="1" t="s">
        <v>66</v>
      </c>
      <c r="G3" s="3" t="s">
        <v>68</v>
      </c>
      <c r="H3" s="19" t="s">
        <v>71</v>
      </c>
    </row>
    <row r="4" spans="1:8" ht="12" thickBot="1" x14ac:dyDescent="0.25">
      <c r="A4" s="18" t="s">
        <v>88</v>
      </c>
      <c r="B4" s="5" t="s">
        <v>64</v>
      </c>
      <c r="C4" s="4" t="s">
        <v>63</v>
      </c>
      <c r="D4" s="4" t="s">
        <v>65</v>
      </c>
      <c r="E4" s="4" t="s">
        <v>70</v>
      </c>
      <c r="F4" s="4" t="s">
        <v>67</v>
      </c>
      <c r="G4" s="5" t="s">
        <v>69</v>
      </c>
      <c r="H4" s="20" t="s">
        <v>72</v>
      </c>
    </row>
    <row r="5" spans="1:8" x14ac:dyDescent="0.2">
      <c r="A5" s="12" t="s">
        <v>2</v>
      </c>
      <c r="H5" s="10"/>
    </row>
    <row r="6" spans="1:8" x14ac:dyDescent="0.2">
      <c r="A6" s="13" t="s">
        <v>73</v>
      </c>
      <c r="B6" s="2">
        <f t="shared" ref="B6:B17" si="0">B32+B45+B60+B73+B86+B99+B114+B127</f>
        <v>340421</v>
      </c>
      <c r="H6" s="10"/>
    </row>
    <row r="7" spans="1:8" x14ac:dyDescent="0.2">
      <c r="A7" s="14" t="s">
        <v>81</v>
      </c>
      <c r="B7" s="2">
        <f t="shared" si="0"/>
        <v>342464</v>
      </c>
      <c r="C7" s="2">
        <f t="shared" ref="C7:G17" si="1">C33+C46+C61+C74+C87+C100+C115+C128</f>
        <v>2042.9999999999795</v>
      </c>
      <c r="D7" s="2">
        <f t="shared" si="1"/>
        <v>1691</v>
      </c>
      <c r="E7" s="2">
        <f t="shared" si="1"/>
        <v>506</v>
      </c>
      <c r="F7" s="2">
        <f t="shared" si="1"/>
        <v>1185</v>
      </c>
      <c r="G7" s="2">
        <f t="shared" si="1"/>
        <v>857.99999999997954</v>
      </c>
      <c r="H7" s="10"/>
    </row>
    <row r="8" spans="1:8" x14ac:dyDescent="0.2">
      <c r="A8" s="14" t="s">
        <v>82</v>
      </c>
      <c r="B8" s="2">
        <f t="shared" si="0"/>
        <v>356397</v>
      </c>
      <c r="C8" s="2">
        <f t="shared" si="1"/>
        <v>13799.999999999969</v>
      </c>
      <c r="D8" s="2">
        <f t="shared" si="1"/>
        <v>6569</v>
      </c>
      <c r="E8" s="2">
        <f t="shared" si="1"/>
        <v>2037</v>
      </c>
      <c r="F8" s="2">
        <f t="shared" si="1"/>
        <v>4532</v>
      </c>
      <c r="G8" s="2">
        <f t="shared" si="1"/>
        <v>9267.9999999999709</v>
      </c>
      <c r="H8" s="10"/>
    </row>
    <row r="9" spans="1:8" x14ac:dyDescent="0.2">
      <c r="A9" s="14" t="s">
        <v>83</v>
      </c>
      <c r="B9" s="2">
        <f t="shared" si="0"/>
        <v>361948</v>
      </c>
      <c r="C9" s="2">
        <f t="shared" si="1"/>
        <v>5600.0000000000964</v>
      </c>
      <c r="D9" s="2">
        <f t="shared" si="1"/>
        <v>6544</v>
      </c>
      <c r="E9" s="2">
        <f t="shared" si="1"/>
        <v>2193</v>
      </c>
      <c r="F9" s="2">
        <f t="shared" si="1"/>
        <v>4351</v>
      </c>
      <c r="G9" s="2">
        <f t="shared" si="1"/>
        <v>1249.0000000000971</v>
      </c>
      <c r="H9" s="10"/>
    </row>
    <row r="10" spans="1:8" x14ac:dyDescent="0.2">
      <c r="A10" s="14" t="s">
        <v>84</v>
      </c>
      <c r="B10" s="2">
        <f t="shared" si="0"/>
        <v>367313</v>
      </c>
      <c r="C10" s="2">
        <f t="shared" si="1"/>
        <v>5299.99999999992</v>
      </c>
      <c r="D10" s="2">
        <f t="shared" si="1"/>
        <v>6233</v>
      </c>
      <c r="E10" s="2">
        <f t="shared" si="1"/>
        <v>2215</v>
      </c>
      <c r="F10" s="2">
        <f t="shared" si="1"/>
        <v>4018</v>
      </c>
      <c r="G10" s="2">
        <f t="shared" si="1"/>
        <v>1281.99999999992</v>
      </c>
      <c r="H10" s="10"/>
    </row>
    <row r="11" spans="1:8" x14ac:dyDescent="0.2">
      <c r="A11" s="14" t="s">
        <v>75</v>
      </c>
      <c r="B11" s="2">
        <f t="shared" si="0"/>
        <v>368744</v>
      </c>
      <c r="C11" s="2">
        <f t="shared" si="1"/>
        <v>1400.0000000000571</v>
      </c>
      <c r="D11" s="2">
        <f t="shared" si="1"/>
        <v>6101</v>
      </c>
      <c r="E11" s="2">
        <f t="shared" si="1"/>
        <v>2122</v>
      </c>
      <c r="F11" s="2">
        <f t="shared" si="1"/>
        <v>3979</v>
      </c>
      <c r="G11" s="2">
        <f t="shared" si="1"/>
        <v>-2578.9999999999427</v>
      </c>
      <c r="H11" s="10"/>
    </row>
    <row r="12" spans="1:8" x14ac:dyDescent="0.2">
      <c r="A12" s="14" t="s">
        <v>76</v>
      </c>
      <c r="B12" s="2">
        <f t="shared" si="0"/>
        <v>367701</v>
      </c>
      <c r="C12" s="2">
        <f t="shared" si="1"/>
        <v>-1100.00000000006</v>
      </c>
      <c r="D12" s="2">
        <f t="shared" si="1"/>
        <v>5837</v>
      </c>
      <c r="E12" s="2">
        <f t="shared" si="1"/>
        <v>2305</v>
      </c>
      <c r="F12" s="2">
        <f t="shared" si="1"/>
        <v>3532</v>
      </c>
      <c r="G12" s="2">
        <f t="shared" si="1"/>
        <v>-4632.00000000006</v>
      </c>
      <c r="H12" s="10"/>
    </row>
    <row r="13" spans="1:8" x14ac:dyDescent="0.2">
      <c r="A13" s="14" t="s">
        <v>77</v>
      </c>
      <c r="B13" s="2">
        <f t="shared" si="0"/>
        <v>368533.99999999994</v>
      </c>
      <c r="C13" s="2">
        <f t="shared" si="1"/>
        <v>799.99999999998226</v>
      </c>
      <c r="D13" s="2">
        <f t="shared" si="1"/>
        <v>5810</v>
      </c>
      <c r="E13" s="2">
        <f t="shared" si="1"/>
        <v>2356</v>
      </c>
      <c r="F13" s="2">
        <f t="shared" si="1"/>
        <v>3454</v>
      </c>
      <c r="G13" s="2">
        <f t="shared" si="1"/>
        <v>-2654.0000000000182</v>
      </c>
      <c r="H13" s="10"/>
    </row>
    <row r="14" spans="1:8" x14ac:dyDescent="0.2">
      <c r="A14" s="14" t="s">
        <v>78</v>
      </c>
      <c r="B14" s="2">
        <f t="shared" si="0"/>
        <v>374227</v>
      </c>
      <c r="C14" s="2">
        <f t="shared" si="1"/>
        <v>5600.0000000000227</v>
      </c>
      <c r="D14" s="2">
        <f t="shared" si="1"/>
        <v>5536</v>
      </c>
      <c r="E14" s="2">
        <f t="shared" si="1"/>
        <v>2346</v>
      </c>
      <c r="F14" s="2">
        <f t="shared" si="1"/>
        <v>3190</v>
      </c>
      <c r="G14" s="2">
        <f t="shared" si="1"/>
        <v>2410.0000000000227</v>
      </c>
      <c r="H14" s="10"/>
    </row>
    <row r="15" spans="1:8" x14ac:dyDescent="0.2">
      <c r="A15" s="14" t="s">
        <v>79</v>
      </c>
      <c r="B15" s="2">
        <f t="shared" si="0"/>
        <v>380021</v>
      </c>
      <c r="C15" s="2">
        <f t="shared" si="1"/>
        <v>5800.0000000000255</v>
      </c>
      <c r="D15" s="2">
        <f t="shared" si="1"/>
        <v>5501</v>
      </c>
      <c r="E15" s="2">
        <f t="shared" si="1"/>
        <v>2331</v>
      </c>
      <c r="F15" s="2">
        <f t="shared" si="1"/>
        <v>3170</v>
      </c>
      <c r="G15" s="2">
        <f t="shared" si="1"/>
        <v>2630.000000000025</v>
      </c>
      <c r="H15" s="10"/>
    </row>
    <row r="16" spans="1:8" x14ac:dyDescent="0.2">
      <c r="A16" s="14" t="s">
        <v>80</v>
      </c>
      <c r="B16" s="2">
        <f t="shared" si="0"/>
        <v>388640.00000000006</v>
      </c>
      <c r="C16" s="2">
        <f t="shared" si="1"/>
        <v>8600.0000000000218</v>
      </c>
      <c r="D16" s="2">
        <f t="shared" si="1"/>
        <v>5577</v>
      </c>
      <c r="E16" s="2">
        <f t="shared" si="1"/>
        <v>2400</v>
      </c>
      <c r="F16" s="2">
        <f t="shared" si="1"/>
        <v>3177</v>
      </c>
      <c r="G16" s="2">
        <f t="shared" si="1"/>
        <v>5423.0000000000209</v>
      </c>
      <c r="H16" s="10"/>
    </row>
    <row r="17" spans="1:11" x14ac:dyDescent="0.2">
      <c r="A17" s="15" t="s">
        <v>74</v>
      </c>
      <c r="B17" s="7">
        <f t="shared" si="0"/>
        <v>394542</v>
      </c>
      <c r="C17" s="7">
        <f t="shared" si="1"/>
        <v>5901.9999999999945</v>
      </c>
      <c r="D17" s="7">
        <f t="shared" si="1"/>
        <v>4164</v>
      </c>
      <c r="E17" s="7">
        <f t="shared" si="1"/>
        <v>1789</v>
      </c>
      <c r="F17" s="7">
        <f t="shared" si="1"/>
        <v>2375</v>
      </c>
      <c r="G17" s="7">
        <f t="shared" si="1"/>
        <v>3526.9999999999941</v>
      </c>
      <c r="H17" s="16"/>
    </row>
    <row r="18" spans="1:11" x14ac:dyDescent="0.2">
      <c r="A18" s="12" t="s">
        <v>3</v>
      </c>
      <c r="H18" s="10"/>
    </row>
    <row r="19" spans="1:11" x14ac:dyDescent="0.2">
      <c r="A19" s="13" t="s">
        <v>73</v>
      </c>
      <c r="B19" s="2">
        <f t="shared" ref="B19:B30" si="2">B32+B45+B60+B73</f>
        <v>45518</v>
      </c>
      <c r="H19" s="10">
        <f>B19/$B$6</f>
        <v>0.13371090502642316</v>
      </c>
      <c r="K19" s="6"/>
    </row>
    <row r="20" spans="1:11" x14ac:dyDescent="0.2">
      <c r="A20" s="14" t="s">
        <v>81</v>
      </c>
      <c r="B20" s="2">
        <f t="shared" si="2"/>
        <v>46210.335010133676</v>
      </c>
      <c r="C20" s="2">
        <f>B20-B19</f>
        <v>692.33501013367641</v>
      </c>
      <c r="D20" s="2">
        <f t="shared" ref="D20:E30" si="3">D33+D46+D61+D74</f>
        <v>237</v>
      </c>
      <c r="E20" s="2">
        <f t="shared" si="3"/>
        <v>27</v>
      </c>
      <c r="F20" s="2">
        <f>D20-E20</f>
        <v>210</v>
      </c>
      <c r="G20" s="2">
        <f>C20-F20</f>
        <v>482.33501013367641</v>
      </c>
      <c r="H20" s="10">
        <f>B20/$B$7</f>
        <v>0.1349348690961201</v>
      </c>
    </row>
    <row r="21" spans="1:11" x14ac:dyDescent="0.2">
      <c r="A21" s="14" t="s">
        <v>82</v>
      </c>
      <c r="B21" s="2">
        <f t="shared" si="2"/>
        <v>49801.251246902728</v>
      </c>
      <c r="C21" s="2">
        <f t="shared" ref="C21:C30" si="4">B21-B20</f>
        <v>3590.9162367690515</v>
      </c>
      <c r="D21" s="2">
        <f t="shared" si="3"/>
        <v>1084</v>
      </c>
      <c r="E21" s="2">
        <f t="shared" si="3"/>
        <v>98</v>
      </c>
      <c r="F21" s="2">
        <f t="shared" ref="F21:F30" si="5">D21-E21</f>
        <v>986</v>
      </c>
      <c r="G21" s="2">
        <f t="shared" ref="G21:G30" si="6">C21-F21</f>
        <v>2604.9162367690515</v>
      </c>
      <c r="H21" s="10">
        <f>B21/$B$8</f>
        <v>0.13973532674770756</v>
      </c>
    </row>
    <row r="22" spans="1:11" x14ac:dyDescent="0.2">
      <c r="A22" s="14" t="s">
        <v>83</v>
      </c>
      <c r="B22" s="2">
        <f t="shared" si="2"/>
        <v>52261.09913582127</v>
      </c>
      <c r="C22" s="2">
        <f t="shared" si="4"/>
        <v>2459.8478889185426</v>
      </c>
      <c r="D22" s="2">
        <f t="shared" si="3"/>
        <v>1161</v>
      </c>
      <c r="E22" s="2">
        <f t="shared" si="3"/>
        <v>117</v>
      </c>
      <c r="F22" s="2">
        <f t="shared" si="5"/>
        <v>1044</v>
      </c>
      <c r="G22" s="2">
        <f t="shared" si="6"/>
        <v>1415.8478889185426</v>
      </c>
      <c r="H22" s="10">
        <f>B22/$B$9</f>
        <v>0.14438841804850772</v>
      </c>
    </row>
    <row r="23" spans="1:11" x14ac:dyDescent="0.2">
      <c r="A23" s="14" t="s">
        <v>84</v>
      </c>
      <c r="B23" s="2">
        <f t="shared" si="2"/>
        <v>54693.209203905579</v>
      </c>
      <c r="C23" s="2">
        <f t="shared" si="4"/>
        <v>2432.1100680843083</v>
      </c>
      <c r="D23" s="2">
        <f t="shared" si="3"/>
        <v>1140</v>
      </c>
      <c r="E23" s="2">
        <f t="shared" si="3"/>
        <v>105</v>
      </c>
      <c r="F23" s="2">
        <f t="shared" si="5"/>
        <v>1035</v>
      </c>
      <c r="G23" s="2">
        <f t="shared" si="6"/>
        <v>1397.1100680843083</v>
      </c>
      <c r="H23" s="10">
        <f>B23/$B$10</f>
        <v>0.14890082628141552</v>
      </c>
    </row>
    <row r="24" spans="1:11" x14ac:dyDescent="0.2">
      <c r="A24" s="14" t="s">
        <v>75</v>
      </c>
      <c r="B24" s="2">
        <f t="shared" si="2"/>
        <v>56520.651330072855</v>
      </c>
      <c r="C24" s="2">
        <f t="shared" si="4"/>
        <v>1827.442126167276</v>
      </c>
      <c r="D24" s="2">
        <f t="shared" si="3"/>
        <v>1170</v>
      </c>
      <c r="E24" s="2">
        <f t="shared" si="3"/>
        <v>100</v>
      </c>
      <c r="F24" s="2">
        <f t="shared" si="5"/>
        <v>1070</v>
      </c>
      <c r="G24" s="2">
        <f t="shared" si="6"/>
        <v>757.442126167276</v>
      </c>
      <c r="H24" s="10">
        <f>B24/$B$11</f>
        <v>0.15327883661855612</v>
      </c>
    </row>
    <row r="25" spans="1:11" x14ac:dyDescent="0.2">
      <c r="A25" s="14" t="s">
        <v>76</v>
      </c>
      <c r="B25" s="2">
        <f t="shared" si="2"/>
        <v>57923.337460100433</v>
      </c>
      <c r="C25" s="2">
        <f t="shared" si="4"/>
        <v>1402.6861300275777</v>
      </c>
      <c r="D25" s="2">
        <f t="shared" si="3"/>
        <v>1146</v>
      </c>
      <c r="E25" s="2">
        <f t="shared" si="3"/>
        <v>128</v>
      </c>
      <c r="F25" s="2">
        <f t="shared" si="5"/>
        <v>1018</v>
      </c>
      <c r="G25" s="2">
        <f t="shared" si="6"/>
        <v>384.68613002757775</v>
      </c>
      <c r="H25" s="10">
        <f>B25/$B$12</f>
        <v>0.15752836532971201</v>
      </c>
    </row>
    <row r="26" spans="1:11" x14ac:dyDescent="0.2">
      <c r="A26" s="14" t="s">
        <v>77</v>
      </c>
      <c r="B26" s="2">
        <f t="shared" si="2"/>
        <v>59575.35877872166</v>
      </c>
      <c r="C26" s="2">
        <f t="shared" si="4"/>
        <v>1652.0213186212277</v>
      </c>
      <c r="D26" s="2">
        <f t="shared" si="3"/>
        <v>1176</v>
      </c>
      <c r="E26" s="2">
        <f t="shared" si="3"/>
        <v>150</v>
      </c>
      <c r="F26" s="2">
        <f t="shared" si="5"/>
        <v>1026</v>
      </c>
      <c r="G26" s="2">
        <f t="shared" si="6"/>
        <v>626.02131862122769</v>
      </c>
      <c r="H26" s="10">
        <f>B26/$B$13</f>
        <v>0.16165498645639662</v>
      </c>
    </row>
    <row r="27" spans="1:11" x14ac:dyDescent="0.2">
      <c r="A27" s="14" t="s">
        <v>78</v>
      </c>
      <c r="B27" s="2">
        <f t="shared" si="2"/>
        <v>61995.925338528767</v>
      </c>
      <c r="C27" s="2">
        <f t="shared" si="4"/>
        <v>2420.5665598071064</v>
      </c>
      <c r="D27" s="2">
        <f t="shared" si="3"/>
        <v>1258</v>
      </c>
      <c r="E27" s="2">
        <f t="shared" si="3"/>
        <v>123</v>
      </c>
      <c r="F27" s="2">
        <f t="shared" si="5"/>
        <v>1135</v>
      </c>
      <c r="G27" s="2">
        <f t="shared" si="6"/>
        <v>1285.5665598071064</v>
      </c>
      <c r="H27" s="10">
        <f>B27/$B$14</f>
        <v>0.1656639562044662</v>
      </c>
    </row>
    <row r="28" spans="1:11" x14ac:dyDescent="0.2">
      <c r="A28" s="14" t="s">
        <v>79</v>
      </c>
      <c r="B28" s="2">
        <f t="shared" si="2"/>
        <v>64436.450171238357</v>
      </c>
      <c r="C28" s="2">
        <f t="shared" si="4"/>
        <v>2440.5248327095906</v>
      </c>
      <c r="D28" s="2">
        <f t="shared" si="3"/>
        <v>1274</v>
      </c>
      <c r="E28" s="2">
        <f t="shared" si="3"/>
        <v>134</v>
      </c>
      <c r="F28" s="2">
        <f t="shared" si="5"/>
        <v>1140</v>
      </c>
      <c r="G28" s="2">
        <f t="shared" si="6"/>
        <v>1300.5248327095906</v>
      </c>
      <c r="H28" s="10">
        <f>B28/$B$15</f>
        <v>0.16956023527973021</v>
      </c>
    </row>
    <row r="29" spans="1:11" x14ac:dyDescent="0.2">
      <c r="A29" s="14" t="s">
        <v>80</v>
      </c>
      <c r="B29" s="2">
        <f t="shared" si="2"/>
        <v>67370.164680052578</v>
      </c>
      <c r="C29" s="2">
        <f t="shared" si="4"/>
        <v>2933.7145088142206</v>
      </c>
      <c r="D29" s="2">
        <f t="shared" si="3"/>
        <v>1407</v>
      </c>
      <c r="E29" s="2">
        <f t="shared" si="3"/>
        <v>148</v>
      </c>
      <c r="F29" s="2">
        <f t="shared" si="5"/>
        <v>1259</v>
      </c>
      <c r="G29" s="2">
        <f t="shared" si="6"/>
        <v>1674.7145088142206</v>
      </c>
      <c r="H29" s="10">
        <f>B29/$B$16</f>
        <v>0.1733485093661295</v>
      </c>
    </row>
    <row r="30" spans="1:11" x14ac:dyDescent="0.2">
      <c r="A30" s="15" t="s">
        <v>74</v>
      </c>
      <c r="B30" s="7">
        <f t="shared" si="2"/>
        <v>69474</v>
      </c>
      <c r="C30" s="7">
        <f t="shared" si="4"/>
        <v>2103.8353199474222</v>
      </c>
      <c r="D30" s="7">
        <f t="shared" si="3"/>
        <v>1071</v>
      </c>
      <c r="E30" s="7">
        <f t="shared" si="3"/>
        <v>122</v>
      </c>
      <c r="F30" s="7">
        <f t="shared" si="5"/>
        <v>949</v>
      </c>
      <c r="G30" s="7">
        <f t="shared" si="6"/>
        <v>1154.8353199474222</v>
      </c>
      <c r="H30" s="16">
        <f>B30/$B$17</f>
        <v>0.17608771689706038</v>
      </c>
      <c r="I30" s="38"/>
      <c r="K30" s="39"/>
    </row>
    <row r="31" spans="1:11" x14ac:dyDescent="0.2">
      <c r="A31" s="12" t="s">
        <v>4</v>
      </c>
      <c r="H31" s="10"/>
    </row>
    <row r="32" spans="1:11" x14ac:dyDescent="0.2">
      <c r="A32" s="13" t="s">
        <v>73</v>
      </c>
      <c r="B32" s="2">
        <v>37317</v>
      </c>
      <c r="H32" s="10">
        <f>B32/$B$6</f>
        <v>0.10962014681820452</v>
      </c>
    </row>
    <row r="33" spans="1:8" x14ac:dyDescent="0.2">
      <c r="A33" s="14" t="s">
        <v>81</v>
      </c>
      <c r="B33" s="2">
        <v>37994.585743948599</v>
      </c>
      <c r="C33" s="2">
        <f>B33-B32</f>
        <v>677.58574394859897</v>
      </c>
      <c r="D33" s="2">
        <v>226</v>
      </c>
      <c r="E33" s="2">
        <v>27</v>
      </c>
      <c r="F33" s="2">
        <f>D33-E33</f>
        <v>199</v>
      </c>
      <c r="G33" s="2">
        <f>C33-F33</f>
        <v>478.58574394859897</v>
      </c>
      <c r="H33" s="10">
        <f>B33/$B$7</f>
        <v>0.11094475840949297</v>
      </c>
    </row>
    <row r="34" spans="1:8" x14ac:dyDescent="0.2">
      <c r="A34" s="14" t="s">
        <v>82</v>
      </c>
      <c r="B34" s="2">
        <v>41391.933838688798</v>
      </c>
      <c r="C34" s="2">
        <v>3382.0885071773955</v>
      </c>
      <c r="D34" s="2">
        <v>1034</v>
      </c>
      <c r="E34" s="2">
        <v>94</v>
      </c>
      <c r="F34" s="2">
        <v>940</v>
      </c>
      <c r="G34" s="2">
        <v>2442.0885071773955</v>
      </c>
      <c r="H34" s="10">
        <f>B34/$B$8</f>
        <v>0.11613996144380788</v>
      </c>
    </row>
    <row r="35" spans="1:8" x14ac:dyDescent="0.2">
      <c r="A35" s="14" t="s">
        <v>83</v>
      </c>
      <c r="B35" s="2">
        <v>43859.295052578826</v>
      </c>
      <c r="C35" s="2">
        <v>2472.8103575063797</v>
      </c>
      <c r="D35" s="2">
        <v>1117</v>
      </c>
      <c r="E35" s="2">
        <v>113</v>
      </c>
      <c r="F35" s="2">
        <v>1004</v>
      </c>
      <c r="G35" s="2">
        <v>1468.8103575063797</v>
      </c>
      <c r="H35" s="10">
        <f>B35/$B$9</f>
        <v>0.12117568007719016</v>
      </c>
    </row>
    <row r="36" spans="1:8" x14ac:dyDescent="0.2">
      <c r="A36" s="14" t="s">
        <v>84</v>
      </c>
      <c r="B36" s="2">
        <v>46303.163522290022</v>
      </c>
      <c r="C36" s="2">
        <v>2435.4402187253509</v>
      </c>
      <c r="D36" s="2">
        <v>1097</v>
      </c>
      <c r="E36" s="2">
        <v>104</v>
      </c>
      <c r="F36" s="2">
        <v>993</v>
      </c>
      <c r="G36" s="2">
        <v>1442.4402187253509</v>
      </c>
      <c r="H36" s="10">
        <f>B36/$B$10</f>
        <v>0.12605914716410804</v>
      </c>
    </row>
    <row r="37" spans="1:8" x14ac:dyDescent="0.2">
      <c r="A37" s="14" t="s">
        <v>75</v>
      </c>
      <c r="B37" s="2">
        <v>48230.669704303735</v>
      </c>
      <c r="C37" s="2">
        <v>1922.91607392484</v>
      </c>
      <c r="D37" s="2">
        <v>1113</v>
      </c>
      <c r="E37" s="2">
        <v>99</v>
      </c>
      <c r="F37" s="2">
        <v>1014</v>
      </c>
      <c r="G37" s="2">
        <v>908.91607392484002</v>
      </c>
      <c r="H37" s="10">
        <f>B37/$B$11</f>
        <v>0.13079716471130035</v>
      </c>
    </row>
    <row r="38" spans="1:8" x14ac:dyDescent="0.2">
      <c r="A38" s="14" t="s">
        <v>76</v>
      </c>
      <c r="B38" s="2">
        <v>49785.294415086166</v>
      </c>
      <c r="C38" s="2">
        <v>1546.2448792677533</v>
      </c>
      <c r="D38" s="2">
        <v>1067</v>
      </c>
      <c r="E38" s="2">
        <v>126</v>
      </c>
      <c r="F38" s="2">
        <v>941</v>
      </c>
      <c r="G38" s="2">
        <v>605.24487926775328</v>
      </c>
      <c r="H38" s="10">
        <f>B38/$B$12</f>
        <v>0.13539613548803556</v>
      </c>
    </row>
    <row r="39" spans="1:8" x14ac:dyDescent="0.2">
      <c r="A39" s="14" t="s">
        <v>77</v>
      </c>
      <c r="B39" s="2">
        <v>51543.936173921524</v>
      </c>
      <c r="C39" s="2">
        <v>1753.1286525653486</v>
      </c>
      <c r="D39" s="2">
        <v>1102</v>
      </c>
      <c r="E39" s="2">
        <v>146</v>
      </c>
      <c r="F39" s="2">
        <v>956</v>
      </c>
      <c r="G39" s="2">
        <v>797.1286525653486</v>
      </c>
      <c r="H39" s="10">
        <f>B39/$B$13</f>
        <v>0.13986209189361506</v>
      </c>
    </row>
    <row r="40" spans="1:8" x14ac:dyDescent="0.2">
      <c r="A40" s="14" t="s">
        <v>78</v>
      </c>
      <c r="B40" s="2">
        <v>53963.803725047226</v>
      </c>
      <c r="C40" s="2">
        <v>2405.4416444184608</v>
      </c>
      <c r="D40" s="2">
        <v>1202</v>
      </c>
      <c r="E40" s="2">
        <v>119</v>
      </c>
      <c r="F40" s="2">
        <v>1083</v>
      </c>
      <c r="G40" s="2">
        <v>1322.4416444184608</v>
      </c>
      <c r="H40" s="10">
        <f>B40/$B$14</f>
        <v>0.14420072235580872</v>
      </c>
    </row>
    <row r="41" spans="1:8" x14ac:dyDescent="0.2">
      <c r="A41" s="14" t="s">
        <v>79</v>
      </c>
      <c r="B41" s="2">
        <v>56401.727056498741</v>
      </c>
      <c r="C41" s="2">
        <v>2437.4349837053524</v>
      </c>
      <c r="D41" s="2">
        <v>1206</v>
      </c>
      <c r="E41" s="2">
        <v>134</v>
      </c>
      <c r="F41" s="2">
        <v>1072</v>
      </c>
      <c r="G41" s="2">
        <v>1365.4349837053524</v>
      </c>
      <c r="H41" s="10">
        <f>B41/$B$15</f>
        <v>0.14841739550313993</v>
      </c>
    </row>
    <row r="42" spans="1:8" x14ac:dyDescent="0.2">
      <c r="A42" s="14" t="s">
        <v>80</v>
      </c>
      <c r="B42" s="2">
        <v>59274.277739565434</v>
      </c>
      <c r="C42" s="2">
        <v>2868.3368250320273</v>
      </c>
      <c r="D42" s="2">
        <v>1343</v>
      </c>
      <c r="E42" s="2">
        <v>137</v>
      </c>
      <c r="F42" s="2">
        <v>1206</v>
      </c>
      <c r="G42" s="2">
        <v>1662.3368250320273</v>
      </c>
      <c r="H42" s="10">
        <f>B42/$B$16</f>
        <v>0.15251718232700037</v>
      </c>
    </row>
    <row r="43" spans="1:8" x14ac:dyDescent="0.2">
      <c r="A43" s="15" t="s">
        <v>74</v>
      </c>
      <c r="B43" s="7">
        <v>61356</v>
      </c>
      <c r="C43" s="7">
        <f>B43-B42</f>
        <v>2081.7222604345661</v>
      </c>
      <c r="D43" s="7">
        <v>1024</v>
      </c>
      <c r="E43" s="7">
        <v>121</v>
      </c>
      <c r="F43" s="7">
        <f>D43-E43</f>
        <v>903</v>
      </c>
      <c r="G43" s="7">
        <f>C43-F43</f>
        <v>1178.7222604345661</v>
      </c>
      <c r="H43" s="16">
        <f>B43/$B$17</f>
        <v>0.15551196070380341</v>
      </c>
    </row>
    <row r="44" spans="1:8" x14ac:dyDescent="0.2">
      <c r="A44" s="12" t="s">
        <v>92</v>
      </c>
      <c r="H44" s="10"/>
    </row>
    <row r="45" spans="1:8" x14ac:dyDescent="0.2">
      <c r="A45" s="9" t="s">
        <v>93</v>
      </c>
      <c r="B45" s="2">
        <v>2632</v>
      </c>
      <c r="H45" s="10">
        <f>B45/$B$6</f>
        <v>7.7316029269639654E-3</v>
      </c>
    </row>
    <row r="46" spans="1:8" x14ac:dyDescent="0.2">
      <c r="A46" s="14" t="s">
        <v>81</v>
      </c>
      <c r="B46" s="2">
        <v>2638.1907546400193</v>
      </c>
      <c r="C46" s="2">
        <f>B46-B45</f>
        <v>6.1907546400193496</v>
      </c>
      <c r="D46" s="2">
        <v>1</v>
      </c>
      <c r="E46" s="2">
        <v>0</v>
      </c>
      <c r="F46" s="2">
        <f>D46-E46</f>
        <v>1</v>
      </c>
      <c r="G46" s="2">
        <f>C46-F46</f>
        <v>5.1907546400193496</v>
      </c>
      <c r="H46" s="10">
        <f>B46/$B$7</f>
        <v>7.7035564457578589E-3</v>
      </c>
    </row>
    <row r="47" spans="1:8" x14ac:dyDescent="0.2">
      <c r="A47" s="14" t="s">
        <v>82</v>
      </c>
      <c r="B47" s="2">
        <v>2706.3207664044176</v>
      </c>
      <c r="C47" s="2">
        <v>67.116108748999523</v>
      </c>
      <c r="D47" s="2">
        <v>20</v>
      </c>
      <c r="E47" s="2">
        <v>2</v>
      </c>
      <c r="F47" s="2">
        <v>18</v>
      </c>
      <c r="G47" s="2">
        <v>49.116108748999523</v>
      </c>
      <c r="H47" s="10">
        <f>B47/$B$8</f>
        <v>7.5935565293883435E-3</v>
      </c>
    </row>
    <row r="48" spans="1:8" x14ac:dyDescent="0.2">
      <c r="A48" s="14" t="s">
        <v>83</v>
      </c>
      <c r="B48" s="2">
        <v>2709.8805825803779</v>
      </c>
      <c r="C48" s="2">
        <v>3.9370183544779138</v>
      </c>
      <c r="D48" s="2">
        <v>12</v>
      </c>
      <c r="E48" s="2">
        <v>2</v>
      </c>
      <c r="F48" s="2">
        <v>10</v>
      </c>
      <c r="G48" s="2">
        <v>-6.0629816455220862</v>
      </c>
      <c r="H48" s="10">
        <f>B48/$B$9</f>
        <v>7.4869334340302417E-3</v>
      </c>
    </row>
    <row r="49" spans="1:8" x14ac:dyDescent="0.2">
      <c r="A49" s="14" t="s">
        <v>84</v>
      </c>
      <c r="B49" s="2">
        <v>2712.0680299584055</v>
      </c>
      <c r="C49" s="2">
        <v>1.712480839071759</v>
      </c>
      <c r="D49" s="2">
        <v>17</v>
      </c>
      <c r="E49" s="2">
        <v>1</v>
      </c>
      <c r="F49" s="2">
        <v>16</v>
      </c>
      <c r="G49" s="2">
        <v>-14.287519160928241</v>
      </c>
      <c r="H49" s="10">
        <f>B49/$B$10</f>
        <v>7.383534015835011E-3</v>
      </c>
    </row>
    <row r="50" spans="1:8" x14ac:dyDescent="0.2">
      <c r="A50" s="14" t="s">
        <v>75</v>
      </c>
      <c r="B50" s="2">
        <v>2685.6415566738765</v>
      </c>
      <c r="C50" s="2">
        <v>-26.640916793236102</v>
      </c>
      <c r="D50" s="2">
        <v>19</v>
      </c>
      <c r="E50" s="2">
        <v>1</v>
      </c>
      <c r="F50" s="2">
        <v>18</v>
      </c>
      <c r="G50" s="2">
        <v>-44.640916793236102</v>
      </c>
      <c r="H50" s="10">
        <f>B50/$B$11</f>
        <v>7.2832142534492127E-3</v>
      </c>
    </row>
    <row r="51" spans="1:8" x14ac:dyDescent="0.2">
      <c r="A51" s="14" t="s">
        <v>76</v>
      </c>
      <c r="B51" s="2">
        <v>2642.2400312335649</v>
      </c>
      <c r="C51" s="2">
        <v>-43.797096142137889</v>
      </c>
      <c r="D51" s="2">
        <v>26</v>
      </c>
      <c r="E51" s="2">
        <v>0</v>
      </c>
      <c r="F51" s="2">
        <v>26</v>
      </c>
      <c r="G51" s="2">
        <v>-69.797096142137889</v>
      </c>
      <c r="H51" s="10">
        <f>B51/$B$12</f>
        <v>7.1858385787190266E-3</v>
      </c>
    </row>
    <row r="52" spans="1:8" x14ac:dyDescent="0.2">
      <c r="A52" s="14" t="s">
        <v>77</v>
      </c>
      <c r="B52" s="2">
        <v>2613.3775128200423</v>
      </c>
      <c r="C52" s="2">
        <v>-29.077524207319584</v>
      </c>
      <c r="D52" s="2">
        <v>24</v>
      </c>
      <c r="E52" s="2">
        <v>1</v>
      </c>
      <c r="F52" s="2">
        <v>23</v>
      </c>
      <c r="G52" s="2">
        <v>-52.077524207319584</v>
      </c>
      <c r="H52" s="10">
        <f>B52/$B$13</f>
        <v>7.0912792654681594E-3</v>
      </c>
    </row>
    <row r="53" spans="1:8" x14ac:dyDescent="0.2">
      <c r="A53" s="14" t="s">
        <v>78</v>
      </c>
      <c r="B53" s="2">
        <v>2619.3704029898813</v>
      </c>
      <c r="C53" s="2">
        <v>5.3634405282878106</v>
      </c>
      <c r="D53" s="2">
        <v>25</v>
      </c>
      <c r="E53" s="2">
        <v>2</v>
      </c>
      <c r="F53" s="2">
        <v>23</v>
      </c>
      <c r="G53" s="2">
        <v>-17.636559471712189</v>
      </c>
      <c r="H53" s="10">
        <f>B53/$B$14</f>
        <v>6.9994158705541862E-3</v>
      </c>
    </row>
    <row r="54" spans="1:8" x14ac:dyDescent="0.2">
      <c r="A54" s="14" t="s">
        <v>79</v>
      </c>
      <c r="B54" s="2">
        <v>2625.9963072119708</v>
      </c>
      <c r="C54" s="2">
        <v>6.6965599659788495</v>
      </c>
      <c r="D54" s="2">
        <v>23</v>
      </c>
      <c r="E54" s="2">
        <v>0</v>
      </c>
      <c r="F54" s="2">
        <v>23</v>
      </c>
      <c r="G54" s="2">
        <v>-16.30344003402115</v>
      </c>
      <c r="H54" s="10">
        <f>B54/$B$15</f>
        <v>6.9101347220600195E-3</v>
      </c>
    </row>
    <row r="55" spans="1:8" x14ac:dyDescent="0.2">
      <c r="A55" s="14" t="s">
        <v>80</v>
      </c>
      <c r="B55" s="2">
        <v>2651.8183688264239</v>
      </c>
      <c r="C55" s="2">
        <v>25.720283187218683</v>
      </c>
      <c r="D55" s="2">
        <v>30</v>
      </c>
      <c r="E55" s="2">
        <v>1</v>
      </c>
      <c r="F55" s="2">
        <v>29</v>
      </c>
      <c r="G55" s="2">
        <v>-3.2797168127813165</v>
      </c>
      <c r="H55" s="10">
        <f>B55/$B$16</f>
        <v>6.8233284500474048E-3</v>
      </c>
    </row>
    <row r="56" spans="1:8" x14ac:dyDescent="0.2">
      <c r="A56" s="15" t="s">
        <v>74</v>
      </c>
      <c r="B56" s="7">
        <v>2662</v>
      </c>
      <c r="C56" s="7">
        <f>B56-B55</f>
        <v>10.181631173576079</v>
      </c>
      <c r="D56" s="7">
        <v>16</v>
      </c>
      <c r="E56" s="7">
        <v>0</v>
      </c>
      <c r="F56" s="7">
        <f>D56-E56</f>
        <v>16</v>
      </c>
      <c r="G56" s="7">
        <f>C56-F56</f>
        <v>-5.8183688264239208</v>
      </c>
      <c r="H56" s="16">
        <f>B56/$B$17</f>
        <v>6.7470636839677394E-3</v>
      </c>
    </row>
    <row r="57" spans="1:8" x14ac:dyDescent="0.2">
      <c r="A57" s="23"/>
      <c r="B57" s="24"/>
      <c r="C57" s="24"/>
      <c r="D57" s="24"/>
      <c r="E57" s="24"/>
      <c r="F57" s="24"/>
      <c r="G57" s="24"/>
      <c r="H57" s="22"/>
    </row>
    <row r="58" spans="1:8" x14ac:dyDescent="0.2">
      <c r="A58" s="1"/>
    </row>
    <row r="59" spans="1:8" x14ac:dyDescent="0.2">
      <c r="A59" s="12" t="s">
        <v>86</v>
      </c>
      <c r="H59" s="10"/>
    </row>
    <row r="60" spans="1:8" x14ac:dyDescent="0.2">
      <c r="A60" s="9" t="s">
        <v>89</v>
      </c>
      <c r="B60" s="2">
        <v>1094</v>
      </c>
      <c r="H60" s="10">
        <f>B60/$B$6</f>
        <v>3.2136677819523474E-3</v>
      </c>
    </row>
    <row r="61" spans="1:8" x14ac:dyDescent="0.2">
      <c r="A61" s="14" t="s">
        <v>81</v>
      </c>
      <c r="B61" s="2">
        <v>1125.4785445893172</v>
      </c>
      <c r="C61" s="2">
        <f>B61-B60</f>
        <v>31.478544589317153</v>
      </c>
      <c r="D61" s="2">
        <v>1</v>
      </c>
      <c r="E61" s="2">
        <v>0</v>
      </c>
      <c r="F61" s="2">
        <f>D61-E61</f>
        <v>1</v>
      </c>
      <c r="G61" s="2">
        <f>C61-F61</f>
        <v>30.478544589317153</v>
      </c>
      <c r="H61" s="10">
        <f>B61/$B$7</f>
        <v>3.2864141766413904E-3</v>
      </c>
    </row>
    <row r="62" spans="1:8" x14ac:dyDescent="0.2">
      <c r="A62" s="14" t="s">
        <v>82</v>
      </c>
      <c r="B62" s="2">
        <v>1272.9537609245933</v>
      </c>
      <c r="C62" s="2">
        <v>147.0104476410138</v>
      </c>
      <c r="D62" s="2">
        <v>2</v>
      </c>
      <c r="E62" s="2">
        <v>1</v>
      </c>
      <c r="F62" s="2">
        <v>1</v>
      </c>
      <c r="G62" s="2">
        <v>146.0104476410138</v>
      </c>
      <c r="H62" s="10">
        <f>B62/$B$8</f>
        <v>3.5717297309589961E-3</v>
      </c>
    </row>
    <row r="63" spans="1:8" x14ac:dyDescent="0.2">
      <c r="A63" s="14" t="s">
        <v>83</v>
      </c>
      <c r="B63" s="2">
        <v>1392.8796221382129</v>
      </c>
      <c r="C63" s="2">
        <v>120.0876012428655</v>
      </c>
      <c r="D63" s="2">
        <v>5</v>
      </c>
      <c r="E63" s="2">
        <v>2</v>
      </c>
      <c r="F63" s="2">
        <v>3</v>
      </c>
      <c r="G63" s="2">
        <v>117.0876012428655</v>
      </c>
      <c r="H63" s="10">
        <f>B63/$B$9</f>
        <v>3.848286555356606E-3</v>
      </c>
    </row>
    <row r="64" spans="1:8" x14ac:dyDescent="0.2">
      <c r="A64" s="14" t="s">
        <v>84</v>
      </c>
      <c r="B64" s="2">
        <v>1512.0373055728505</v>
      </c>
      <c r="C64" s="2">
        <v>118.87723873784398</v>
      </c>
      <c r="D64" s="2">
        <v>6</v>
      </c>
      <c r="E64" s="2">
        <v>0</v>
      </c>
      <c r="F64" s="2">
        <v>6</v>
      </c>
      <c r="G64" s="2">
        <v>112.87723873784398</v>
      </c>
      <c r="H64" s="10">
        <f>B64/$B$10</f>
        <v>4.1164818712456424E-3</v>
      </c>
    </row>
    <row r="65" spans="1:8" x14ac:dyDescent="0.2">
      <c r="A65" s="14" t="s">
        <v>75</v>
      </c>
      <c r="B65" s="2">
        <v>1613.8778964856949</v>
      </c>
      <c r="C65" s="2">
        <v>101.67551011398086</v>
      </c>
      <c r="D65" s="2">
        <v>11</v>
      </c>
      <c r="E65" s="2">
        <v>0</v>
      </c>
      <c r="F65" s="2">
        <v>11</v>
      </c>
      <c r="G65" s="2">
        <v>90.675510113980863</v>
      </c>
      <c r="H65" s="10">
        <f>B65/$B$11</f>
        <v>4.3766892382945755E-3</v>
      </c>
    </row>
    <row r="66" spans="1:8" x14ac:dyDescent="0.2">
      <c r="A66" s="14" t="s">
        <v>76</v>
      </c>
      <c r="B66" s="2">
        <v>1702.1836380528603</v>
      </c>
      <c r="C66" s="2">
        <v>88.00550349910236</v>
      </c>
      <c r="D66" s="2">
        <v>11</v>
      </c>
      <c r="E66" s="2">
        <v>0</v>
      </c>
      <c r="F66" s="2">
        <v>11</v>
      </c>
      <c r="G66" s="2">
        <v>77.00550349910236</v>
      </c>
      <c r="H66" s="10">
        <f>B66/$B$12</f>
        <v>4.6292602904339673E-3</v>
      </c>
    </row>
    <row r="67" spans="1:8" x14ac:dyDescent="0.2">
      <c r="A67" s="14" t="s">
        <v>77</v>
      </c>
      <c r="B67" s="2">
        <v>1796.4286832689033</v>
      </c>
      <c r="C67" s="2">
        <v>94.03488737525231</v>
      </c>
      <c r="D67" s="2">
        <v>7</v>
      </c>
      <c r="E67" s="2">
        <v>0</v>
      </c>
      <c r="F67" s="2">
        <v>7</v>
      </c>
      <c r="G67" s="2">
        <v>87.03488737525231</v>
      </c>
      <c r="H67" s="10">
        <f>B67/$B$13</f>
        <v>4.8745263212319721E-3</v>
      </c>
    </row>
    <row r="68" spans="1:8" x14ac:dyDescent="0.2">
      <c r="A68" s="14" t="s">
        <v>78</v>
      </c>
      <c r="B68" s="2">
        <v>1913.3477059325139</v>
      </c>
      <c r="C68" s="2">
        <v>116.38777630986829</v>
      </c>
      <c r="D68" s="2">
        <v>7</v>
      </c>
      <c r="E68" s="2">
        <v>0</v>
      </c>
      <c r="F68" s="2">
        <v>7</v>
      </c>
      <c r="G68" s="2">
        <v>109.38777630986829</v>
      </c>
      <c r="H68" s="10">
        <f>B68/$B$14</f>
        <v>5.1127997336710444E-3</v>
      </c>
    </row>
    <row r="69" spans="1:8" x14ac:dyDescent="0.2">
      <c r="A69" s="14" t="s">
        <v>79</v>
      </c>
      <c r="B69" s="2">
        <v>2030.9748715960184</v>
      </c>
      <c r="C69" s="2">
        <v>117.58350668339381</v>
      </c>
      <c r="D69" s="2">
        <v>5</v>
      </c>
      <c r="E69" s="2">
        <v>0</v>
      </c>
      <c r="F69" s="2">
        <v>5</v>
      </c>
      <c r="G69" s="2">
        <v>112.58350668339381</v>
      </c>
      <c r="H69" s="10">
        <f>B69/$B$15</f>
        <v>5.3443753676665718E-3</v>
      </c>
    </row>
    <row r="70" spans="1:8" x14ac:dyDescent="0.2">
      <c r="A70" s="14" t="s">
        <v>80</v>
      </c>
      <c r="B70" s="2">
        <v>2164.5428065683013</v>
      </c>
      <c r="C70" s="2">
        <v>133.38983868146033</v>
      </c>
      <c r="D70" s="2">
        <v>9</v>
      </c>
      <c r="E70" s="2">
        <v>3</v>
      </c>
      <c r="F70" s="2">
        <v>6</v>
      </c>
      <c r="G70" s="2">
        <v>127.38983868146033</v>
      </c>
      <c r="H70" s="10">
        <f>B70/$B$16</f>
        <v>5.5695317171889176E-3</v>
      </c>
    </row>
    <row r="71" spans="1:8" x14ac:dyDescent="0.2">
      <c r="A71" s="15" t="s">
        <v>74</v>
      </c>
      <c r="B71" s="7">
        <v>2259</v>
      </c>
      <c r="C71" s="7">
        <f>B71-B70</f>
        <v>94.45719343169867</v>
      </c>
      <c r="D71" s="7">
        <v>5</v>
      </c>
      <c r="E71" s="7">
        <v>0</v>
      </c>
      <c r="F71" s="7">
        <f>D71-E71</f>
        <v>5</v>
      </c>
      <c r="G71" s="7">
        <f>C71-F71</f>
        <v>89.45719343169867</v>
      </c>
      <c r="H71" s="16">
        <f>B71/$B$17</f>
        <v>5.7256261690770563E-3</v>
      </c>
    </row>
    <row r="72" spans="1:8" x14ac:dyDescent="0.2">
      <c r="A72" s="12" t="s">
        <v>85</v>
      </c>
      <c r="H72" s="10"/>
    </row>
    <row r="73" spans="1:8" x14ac:dyDescent="0.2">
      <c r="A73" s="9" t="s">
        <v>90</v>
      </c>
      <c r="B73" s="2">
        <v>4475</v>
      </c>
      <c r="H73" s="10">
        <f>B73/$B$6</f>
        <v>1.3145487499302335E-2</v>
      </c>
    </row>
    <row r="74" spans="1:8" x14ac:dyDescent="0.2">
      <c r="A74" s="14" t="s">
        <v>81</v>
      </c>
      <c r="B74" s="2">
        <v>4452.0799669557427</v>
      </c>
      <c r="C74" s="2">
        <f>B74-B73</f>
        <v>-22.920033044257252</v>
      </c>
      <c r="D74" s="2">
        <v>9</v>
      </c>
      <c r="E74" s="2">
        <v>0</v>
      </c>
      <c r="F74" s="2">
        <f>D74-E74</f>
        <v>9</v>
      </c>
      <c r="G74" s="2">
        <f>C74-F74</f>
        <v>-31.920033044257252</v>
      </c>
      <c r="H74" s="10">
        <f>B74/$B$7</f>
        <v>1.3000140064227898E-2</v>
      </c>
    </row>
    <row r="75" spans="1:8" x14ac:dyDescent="0.2">
      <c r="A75" s="14" t="s">
        <v>82</v>
      </c>
      <c r="B75" s="2">
        <v>4430.0428808849156</v>
      </c>
      <c r="C75" s="2">
        <v>-23.710808780364459</v>
      </c>
      <c r="D75" s="2">
        <v>28</v>
      </c>
      <c r="E75" s="2">
        <v>1</v>
      </c>
      <c r="F75" s="2">
        <v>27</v>
      </c>
      <c r="G75" s="2">
        <v>-50.710808780364459</v>
      </c>
      <c r="H75" s="10">
        <f>B75/$B$8</f>
        <v>1.2430079043552318E-2</v>
      </c>
    </row>
    <row r="76" spans="1:8" x14ac:dyDescent="0.2">
      <c r="A76" s="14" t="s">
        <v>83</v>
      </c>
      <c r="B76" s="2">
        <v>4299.0438785238503</v>
      </c>
      <c r="C76" s="2">
        <v>-130.36340555697279</v>
      </c>
      <c r="D76" s="2">
        <v>27</v>
      </c>
      <c r="E76" s="2">
        <v>0</v>
      </c>
      <c r="F76" s="2">
        <v>27</v>
      </c>
      <c r="G76" s="2">
        <v>-157.36340555697279</v>
      </c>
      <c r="H76" s="10">
        <f>B76/$B$9</f>
        <v>1.1877517981930692E-2</v>
      </c>
    </row>
    <row r="77" spans="1:8" x14ac:dyDescent="0.2">
      <c r="A77" s="14" t="s">
        <v>84</v>
      </c>
      <c r="B77" s="2">
        <v>4165.9403460843032</v>
      </c>
      <c r="C77" s="2">
        <v>-133.81501952143026</v>
      </c>
      <c r="D77" s="2">
        <v>20</v>
      </c>
      <c r="E77" s="2">
        <v>0</v>
      </c>
      <c r="F77" s="2">
        <v>20</v>
      </c>
      <c r="G77" s="2">
        <v>-153.81501952143026</v>
      </c>
      <c r="H77" s="10">
        <f>B77/$B$10</f>
        <v>1.1341663230226819E-2</v>
      </c>
    </row>
    <row r="78" spans="1:8" x14ac:dyDescent="0.2">
      <c r="A78" s="14" t="s">
        <v>75</v>
      </c>
      <c r="B78" s="2">
        <v>3990.4621726095393</v>
      </c>
      <c r="C78" s="2">
        <v>-175.75490018158189</v>
      </c>
      <c r="D78" s="2">
        <v>27</v>
      </c>
      <c r="E78" s="2">
        <v>0</v>
      </c>
      <c r="F78" s="2">
        <v>27</v>
      </c>
      <c r="G78" s="2">
        <v>-202.75490018158189</v>
      </c>
      <c r="H78" s="10">
        <f>B78/$B$11</f>
        <v>1.0821768415511952E-2</v>
      </c>
    </row>
    <row r="79" spans="1:8" x14ac:dyDescent="0.2">
      <c r="A79" s="14" t="s">
        <v>76</v>
      </c>
      <c r="B79" s="2">
        <v>3793.6193757278397</v>
      </c>
      <c r="C79" s="2">
        <v>-197.35820555534292</v>
      </c>
      <c r="D79" s="2">
        <v>42</v>
      </c>
      <c r="E79" s="2">
        <v>2</v>
      </c>
      <c r="F79" s="2">
        <v>40</v>
      </c>
      <c r="G79" s="2">
        <v>-237.35820555534292</v>
      </c>
      <c r="H79" s="10">
        <f>B79/$B$12</f>
        <v>1.0317130972523436E-2</v>
      </c>
    </row>
    <row r="80" spans="1:8" x14ac:dyDescent="0.2">
      <c r="A80" s="14" t="s">
        <v>77</v>
      </c>
      <c r="B80" s="2">
        <v>3621.6164087111906</v>
      </c>
      <c r="C80" s="2">
        <v>-172.22876251157504</v>
      </c>
      <c r="D80" s="2">
        <v>43</v>
      </c>
      <c r="E80" s="2">
        <v>3</v>
      </c>
      <c r="F80" s="2">
        <v>40</v>
      </c>
      <c r="G80" s="2">
        <v>-212.22876251157504</v>
      </c>
      <c r="H80" s="10">
        <f>B80/$B$13</f>
        <v>9.8270889760814235E-3</v>
      </c>
    </row>
    <row r="81" spans="1:11" x14ac:dyDescent="0.2">
      <c r="A81" s="14" t="s">
        <v>78</v>
      </c>
      <c r="B81" s="2">
        <v>3499.4035045591477</v>
      </c>
      <c r="C81" s="2">
        <v>-122.97114829756902</v>
      </c>
      <c r="D81" s="2">
        <v>24</v>
      </c>
      <c r="E81" s="2">
        <v>2</v>
      </c>
      <c r="F81" s="2">
        <v>22</v>
      </c>
      <c r="G81" s="2">
        <v>-144.97114829756902</v>
      </c>
      <c r="H81" s="10">
        <f>B81/$B$14</f>
        <v>9.3510182444322496E-3</v>
      </c>
    </row>
    <row r="82" spans="1:11" x14ac:dyDescent="0.2">
      <c r="A82" s="14" t="s">
        <v>79</v>
      </c>
      <c r="B82" s="2">
        <v>3377.7519359316293</v>
      </c>
      <c r="C82" s="2">
        <v>-121.44693949107295</v>
      </c>
      <c r="D82" s="2">
        <v>40</v>
      </c>
      <c r="E82" s="2">
        <v>0</v>
      </c>
      <c r="F82" s="2">
        <v>40</v>
      </c>
      <c r="G82" s="2">
        <v>-161.44693949107295</v>
      </c>
      <c r="H82" s="10">
        <f>B82/$B$15</f>
        <v>8.8883296868636982E-3</v>
      </c>
    </row>
    <row r="83" spans="1:11" x14ac:dyDescent="0.2">
      <c r="A83" s="14" t="s">
        <v>80</v>
      </c>
      <c r="B83" s="2">
        <v>3279.5257650924209</v>
      </c>
      <c r="C83" s="2">
        <v>-98.242095746168161</v>
      </c>
      <c r="D83" s="2">
        <v>25</v>
      </c>
      <c r="E83" s="2">
        <v>7</v>
      </c>
      <c r="F83" s="2">
        <v>18</v>
      </c>
      <c r="G83" s="2">
        <v>-116.24209574616816</v>
      </c>
      <c r="H83" s="10">
        <f>B83/$B$16</f>
        <v>8.4384668718928066E-3</v>
      </c>
    </row>
    <row r="84" spans="1:11" x14ac:dyDescent="0.2">
      <c r="A84" s="15" t="s">
        <v>74</v>
      </c>
      <c r="B84" s="7">
        <v>3197</v>
      </c>
      <c r="C84" s="7">
        <f>B84-B83</f>
        <v>-82.525765092420897</v>
      </c>
      <c r="D84" s="7">
        <v>26</v>
      </c>
      <c r="E84" s="7">
        <v>1</v>
      </c>
      <c r="F84" s="7">
        <f>D84-E84</f>
        <v>25</v>
      </c>
      <c r="G84" s="7">
        <f>C84-F84</f>
        <v>-107.5257650924209</v>
      </c>
      <c r="H84" s="16">
        <f>B84/$B$17</f>
        <v>8.103066340212196E-3</v>
      </c>
    </row>
    <row r="85" spans="1:11" x14ac:dyDescent="0.2">
      <c r="A85" s="12" t="s">
        <v>94</v>
      </c>
      <c r="H85" s="10"/>
    </row>
    <row r="86" spans="1:11" x14ac:dyDescent="0.2">
      <c r="A86" s="13" t="s">
        <v>73</v>
      </c>
      <c r="B86" s="2">
        <v>207900</v>
      </c>
      <c r="H86" s="10">
        <f>B86/$B$6</f>
        <v>0.61071438013518553</v>
      </c>
      <c r="K86" s="38"/>
    </row>
    <row r="87" spans="1:11" x14ac:dyDescent="0.2">
      <c r="A87" s="14" t="s">
        <v>81</v>
      </c>
      <c r="B87" s="2">
        <v>208043.42649757638</v>
      </c>
      <c r="C87" s="2">
        <f>B87-B86</f>
        <v>143.42649757637992</v>
      </c>
      <c r="D87" s="2">
        <v>979</v>
      </c>
      <c r="E87" s="2">
        <v>392</v>
      </c>
      <c r="F87" s="2">
        <f>D87-E87</f>
        <v>587</v>
      </c>
      <c r="G87" s="2">
        <f>C87-F87</f>
        <v>-443.57350242362008</v>
      </c>
      <c r="H87" s="10">
        <f>B87/$B$7</f>
        <v>0.60748991572129152</v>
      </c>
    </row>
    <row r="88" spans="1:11" x14ac:dyDescent="0.2">
      <c r="A88" s="14" t="s">
        <v>82</v>
      </c>
      <c r="B88" s="2">
        <v>212000.3962361101</v>
      </c>
      <c r="C88" s="2">
        <v>3877.4002936711768</v>
      </c>
      <c r="D88" s="2">
        <v>3635</v>
      </c>
      <c r="E88" s="2">
        <v>1524</v>
      </c>
      <c r="F88" s="2">
        <v>2111</v>
      </c>
      <c r="G88" s="2">
        <v>1766.4002936711768</v>
      </c>
      <c r="H88" s="10">
        <f>B88/$B$8</f>
        <v>0.59484338037668694</v>
      </c>
    </row>
    <row r="89" spans="1:11" x14ac:dyDescent="0.2">
      <c r="A89" s="14" t="s">
        <v>83</v>
      </c>
      <c r="B89" s="2">
        <v>210865.50214129084</v>
      </c>
      <c r="C89" s="2">
        <v>-1105.1583704451332</v>
      </c>
      <c r="D89" s="2">
        <v>3591</v>
      </c>
      <c r="E89" s="2">
        <v>1580</v>
      </c>
      <c r="F89" s="2">
        <v>2011</v>
      </c>
      <c r="G89" s="2">
        <v>-3116.1583704451332</v>
      </c>
      <c r="H89" s="10">
        <f>B89/$B$9</f>
        <v>0.58258507338427301</v>
      </c>
    </row>
    <row r="90" spans="1:11" x14ac:dyDescent="0.2">
      <c r="A90" s="14" t="s">
        <v>84</v>
      </c>
      <c r="B90" s="2">
        <v>209624.56968271689</v>
      </c>
      <c r="C90" s="2">
        <v>-1277.4571798968536</v>
      </c>
      <c r="D90" s="2">
        <v>3293</v>
      </c>
      <c r="E90" s="2">
        <v>1660</v>
      </c>
      <c r="F90" s="2">
        <v>1633</v>
      </c>
      <c r="G90" s="2">
        <v>-2910.4571798968536</v>
      </c>
      <c r="H90" s="10">
        <f>B90/$B$10</f>
        <v>0.57069738801163283</v>
      </c>
    </row>
    <row r="91" spans="1:11" x14ac:dyDescent="0.2">
      <c r="A91" s="14" t="s">
        <v>75</v>
      </c>
      <c r="B91" s="2">
        <v>206188.28385039244</v>
      </c>
      <c r="C91" s="2">
        <v>-3452.3166098301299</v>
      </c>
      <c r="D91" s="2">
        <v>3125</v>
      </c>
      <c r="E91" s="2">
        <v>1519</v>
      </c>
      <c r="F91" s="2">
        <v>1606</v>
      </c>
      <c r="G91" s="2">
        <v>-5058.3166098301299</v>
      </c>
      <c r="H91" s="10">
        <f>B91/$B$11</f>
        <v>0.55916376632675369</v>
      </c>
    </row>
    <row r="92" spans="1:11" x14ac:dyDescent="0.2">
      <c r="A92" s="14" t="s">
        <v>76</v>
      </c>
      <c r="B92" s="2">
        <v>201488.61036997251</v>
      </c>
      <c r="C92" s="2">
        <v>-4729.2955911411555</v>
      </c>
      <c r="D92" s="2">
        <v>2918</v>
      </c>
      <c r="E92" s="2">
        <v>1628</v>
      </c>
      <c r="F92" s="2">
        <v>1290</v>
      </c>
      <c r="G92" s="2">
        <v>-6019.2955911411555</v>
      </c>
      <c r="H92" s="10">
        <f>B92/$B$12</f>
        <v>0.5479686222500687</v>
      </c>
    </row>
    <row r="93" spans="1:11" x14ac:dyDescent="0.2">
      <c r="A93" s="14" t="s">
        <v>77</v>
      </c>
      <c r="B93" s="2">
        <v>197938.60577505123</v>
      </c>
      <c r="C93" s="2">
        <v>-3565.5436633292993</v>
      </c>
      <c r="D93" s="2">
        <v>2881</v>
      </c>
      <c r="E93" s="2">
        <v>1637</v>
      </c>
      <c r="F93" s="2">
        <v>1244</v>
      </c>
      <c r="G93" s="2">
        <v>-4809.5436633292993</v>
      </c>
      <c r="H93" s="10">
        <f>B93/$B$13</f>
        <v>0.53709727128311435</v>
      </c>
    </row>
    <row r="94" spans="1:11" x14ac:dyDescent="0.2">
      <c r="A94" s="14" t="s">
        <v>78</v>
      </c>
      <c r="B94" s="2">
        <v>197043.93761822776</v>
      </c>
      <c r="C94" s="2">
        <v>-941.16462360616424</v>
      </c>
      <c r="D94" s="2">
        <v>2601</v>
      </c>
      <c r="E94" s="2">
        <v>1688</v>
      </c>
      <c r="F94" s="2">
        <v>913</v>
      </c>
      <c r="G94" s="2">
        <v>-1854.1646236061642</v>
      </c>
      <c r="H94" s="10">
        <f>B94/$B$14</f>
        <v>0.52653586624756565</v>
      </c>
    </row>
    <row r="95" spans="1:11" x14ac:dyDescent="0.2">
      <c r="A95" s="14" t="s">
        <v>79</v>
      </c>
      <c r="B95" s="2">
        <v>196193.95030657313</v>
      </c>
      <c r="C95" s="2">
        <v>-843.53318303197739</v>
      </c>
      <c r="D95" s="2">
        <v>2457</v>
      </c>
      <c r="E95" s="2">
        <v>1650</v>
      </c>
      <c r="F95" s="2">
        <v>807</v>
      </c>
      <c r="G95" s="2">
        <v>-1650.5331830319774</v>
      </c>
      <c r="H95" s="10">
        <f>B95/$B$15</f>
        <v>0.51627133844333106</v>
      </c>
    </row>
    <row r="96" spans="1:11" x14ac:dyDescent="0.2">
      <c r="A96" s="14" t="s">
        <v>80</v>
      </c>
      <c r="B96" s="2">
        <v>196765.06781554589</v>
      </c>
      <c r="C96" s="2">
        <v>564.70155175510445</v>
      </c>
      <c r="D96" s="2">
        <v>2386</v>
      </c>
      <c r="E96" s="2">
        <v>1654</v>
      </c>
      <c r="F96" s="2">
        <v>732</v>
      </c>
      <c r="G96" s="2">
        <v>-167.29844824489555</v>
      </c>
      <c r="H96" s="10">
        <f>B96/$B$16</f>
        <v>0.506291343699943</v>
      </c>
    </row>
    <row r="97" spans="1:11" x14ac:dyDescent="0.2">
      <c r="A97" s="15" t="s">
        <v>74</v>
      </c>
      <c r="B97" s="7">
        <v>196885</v>
      </c>
      <c r="C97" s="7">
        <f>B97-B96</f>
        <v>119.93218445411185</v>
      </c>
      <c r="D97" s="7">
        <v>1794</v>
      </c>
      <c r="E97" s="7">
        <v>1258</v>
      </c>
      <c r="F97" s="7">
        <f>D97-E97</f>
        <v>536</v>
      </c>
      <c r="G97" s="7">
        <f>C97-F97</f>
        <v>-416.06781554588815</v>
      </c>
      <c r="H97" s="16">
        <f>B97/$B$17</f>
        <v>0.49902165041998064</v>
      </c>
      <c r="J97" s="38"/>
      <c r="K97" s="38"/>
    </row>
    <row r="98" spans="1:11" x14ac:dyDescent="0.2">
      <c r="A98" s="12" t="s">
        <v>95</v>
      </c>
      <c r="H98" s="10"/>
      <c r="J98" s="38"/>
    </row>
    <row r="99" spans="1:11" x14ac:dyDescent="0.2">
      <c r="A99" s="17" t="s">
        <v>96</v>
      </c>
      <c r="B99" s="2">
        <v>43961</v>
      </c>
      <c r="H99" s="10">
        <f>B99/$B$6</f>
        <v>0.12913715663839775</v>
      </c>
    </row>
    <row r="100" spans="1:11" x14ac:dyDescent="0.2">
      <c r="A100" s="14" t="s">
        <v>81</v>
      </c>
      <c r="B100" s="2">
        <v>44462.439250946001</v>
      </c>
      <c r="C100" s="2">
        <f>B100-B99</f>
        <v>501.43925094600127</v>
      </c>
      <c r="D100" s="2">
        <v>257</v>
      </c>
      <c r="E100" s="2">
        <v>56</v>
      </c>
      <c r="F100" s="2">
        <f>D100-E100</f>
        <v>201</v>
      </c>
      <c r="G100" s="2">
        <f>C100-F100</f>
        <v>300.43925094600127</v>
      </c>
      <c r="H100" s="10">
        <f>B100/$B$7</f>
        <v>0.12983098734741755</v>
      </c>
    </row>
    <row r="101" spans="1:11" x14ac:dyDescent="0.2">
      <c r="A101" s="14" t="s">
        <v>82</v>
      </c>
      <c r="B101" s="2">
        <v>47241.217611581953</v>
      </c>
      <c r="C101" s="2">
        <v>2761.2468786463724</v>
      </c>
      <c r="D101" s="2">
        <v>949</v>
      </c>
      <c r="E101" s="2">
        <v>265</v>
      </c>
      <c r="F101" s="2">
        <v>684</v>
      </c>
      <c r="G101" s="2">
        <v>2077.2468786463724</v>
      </c>
      <c r="H101" s="10">
        <f>B101/$B$8</f>
        <v>0.13255223139246949</v>
      </c>
    </row>
    <row r="102" spans="1:11" x14ac:dyDescent="0.2">
      <c r="A102" s="14" t="s">
        <v>83</v>
      </c>
      <c r="B102" s="2">
        <v>48931.727537973922</v>
      </c>
      <c r="C102" s="2">
        <v>1696.8783758317732</v>
      </c>
      <c r="D102" s="2">
        <v>925</v>
      </c>
      <c r="E102" s="2">
        <v>321</v>
      </c>
      <c r="F102" s="2">
        <v>604</v>
      </c>
      <c r="G102" s="2">
        <v>1092.8783758317732</v>
      </c>
      <c r="H102" s="10">
        <f>B102/$B$9</f>
        <v>0.13518993760975034</v>
      </c>
    </row>
    <row r="103" spans="1:11" x14ac:dyDescent="0.2">
      <c r="A103" s="14" t="s">
        <v>84</v>
      </c>
      <c r="B103" s="2">
        <v>50596.592395924163</v>
      </c>
      <c r="C103" s="2">
        <v>1655.7884628697939</v>
      </c>
      <c r="D103" s="2">
        <v>898</v>
      </c>
      <c r="E103" s="2">
        <v>293</v>
      </c>
      <c r="F103" s="2">
        <v>605</v>
      </c>
      <c r="G103" s="2">
        <v>1050.7884628697939</v>
      </c>
      <c r="H103" s="10">
        <f>B103/$B$10</f>
        <v>0.13774789456383021</v>
      </c>
    </row>
    <row r="104" spans="1:11" x14ac:dyDescent="0.2">
      <c r="A104" s="14" t="s">
        <v>75</v>
      </c>
      <c r="B104" s="2">
        <v>51708.847642941895</v>
      </c>
      <c r="C104" s="2">
        <v>1107.6276873230745</v>
      </c>
      <c r="D104" s="2">
        <v>924</v>
      </c>
      <c r="E104" s="2">
        <v>307</v>
      </c>
      <c r="F104" s="2">
        <v>617</v>
      </c>
      <c r="G104" s="2">
        <v>490.6276873230745</v>
      </c>
      <c r="H104" s="10">
        <f>B104/$B$11</f>
        <v>0.14022966514151253</v>
      </c>
    </row>
    <row r="105" spans="1:11" x14ac:dyDescent="0.2">
      <c r="A105" s="14" t="s">
        <v>76</v>
      </c>
      <c r="B105" s="2">
        <v>52448.35700188089</v>
      </c>
      <c r="C105" s="2">
        <v>731.03207149440277</v>
      </c>
      <c r="D105" s="2">
        <v>894</v>
      </c>
      <c r="E105" s="2">
        <v>343</v>
      </c>
      <c r="F105" s="2">
        <v>551</v>
      </c>
      <c r="G105" s="2">
        <v>180.03207149440277</v>
      </c>
      <c r="H105" s="10">
        <f>B105/$B$12</f>
        <v>0.14263860310926782</v>
      </c>
    </row>
    <row r="106" spans="1:11" x14ac:dyDescent="0.2">
      <c r="A106" s="14" t="s">
        <v>77</v>
      </c>
      <c r="B106" s="2">
        <v>53429.273691753857</v>
      </c>
      <c r="C106" s="2">
        <v>975.66222793117049</v>
      </c>
      <c r="D106" s="2">
        <v>853</v>
      </c>
      <c r="E106" s="2">
        <v>360</v>
      </c>
      <c r="F106" s="2">
        <v>493</v>
      </c>
      <c r="G106" s="2">
        <v>482.66222793117049</v>
      </c>
      <c r="H106" s="10">
        <f>B106/$B$13</f>
        <v>0.14497786823401332</v>
      </c>
    </row>
    <row r="107" spans="1:11" x14ac:dyDescent="0.2">
      <c r="A107" s="14" t="s">
        <v>78</v>
      </c>
      <c r="B107" s="2">
        <v>55105.090451268326</v>
      </c>
      <c r="C107" s="2">
        <v>1661.5906867650701</v>
      </c>
      <c r="D107" s="2">
        <v>847</v>
      </c>
      <c r="E107" s="2">
        <v>338</v>
      </c>
      <c r="F107" s="2">
        <v>509</v>
      </c>
      <c r="G107" s="2">
        <v>1152.5906867650701</v>
      </c>
      <c r="H107" s="10">
        <f>B107/$B$14</f>
        <v>0.14725044011059685</v>
      </c>
    </row>
    <row r="108" spans="1:11" x14ac:dyDescent="0.2">
      <c r="A108" s="14" t="s">
        <v>79</v>
      </c>
      <c r="B108" s="2">
        <v>56797.608354572549</v>
      </c>
      <c r="C108" s="2">
        <v>1692.6924162261203</v>
      </c>
      <c r="D108" s="2">
        <v>875</v>
      </c>
      <c r="E108" s="2">
        <v>321</v>
      </c>
      <c r="F108" s="2">
        <v>554</v>
      </c>
      <c r="G108" s="2">
        <v>1138.6924162261203</v>
      </c>
      <c r="H108" s="10">
        <f>B108/$B$15</f>
        <v>0.14945913082322437</v>
      </c>
    </row>
    <row r="109" spans="1:11" x14ac:dyDescent="0.2">
      <c r="A109" s="14" t="s">
        <v>80</v>
      </c>
      <c r="B109" s="2">
        <v>58920.387684731599</v>
      </c>
      <c r="C109" s="2">
        <v>2119.209468324967</v>
      </c>
      <c r="D109" s="2">
        <v>902</v>
      </c>
      <c r="E109" s="2">
        <v>378</v>
      </c>
      <c r="F109" s="2">
        <v>524</v>
      </c>
      <c r="G109" s="2">
        <v>1595.209468324967</v>
      </c>
      <c r="H109" s="10">
        <f>B109/$B$16</f>
        <v>0.15160659655396147</v>
      </c>
    </row>
    <row r="110" spans="1:11" x14ac:dyDescent="0.2">
      <c r="A110" s="15" t="s">
        <v>74</v>
      </c>
      <c r="B110" s="7">
        <v>60429</v>
      </c>
      <c r="C110" s="7">
        <f>B110-B109</f>
        <v>1508.6123152684013</v>
      </c>
      <c r="D110" s="7">
        <v>651</v>
      </c>
      <c r="E110" s="7">
        <v>254</v>
      </c>
      <c r="F110" s="7">
        <f>D110-E110</f>
        <v>397</v>
      </c>
      <c r="G110" s="7">
        <f>C110-F110</f>
        <v>1111.6123152684013</v>
      </c>
      <c r="H110" s="16">
        <f>B110/$B$17</f>
        <v>0.15316240096111441</v>
      </c>
      <c r="I110" s="38"/>
      <c r="K110" s="38"/>
    </row>
    <row r="111" spans="1:11" x14ac:dyDescent="0.2">
      <c r="A111" s="23"/>
      <c r="B111" s="24"/>
      <c r="C111" s="24"/>
      <c r="D111" s="24"/>
      <c r="E111" s="24"/>
      <c r="F111" s="24"/>
      <c r="G111" s="24"/>
      <c r="H111" s="22"/>
    </row>
    <row r="112" spans="1:11" x14ac:dyDescent="0.2">
      <c r="A112" s="1"/>
    </row>
    <row r="113" spans="1:11" x14ac:dyDescent="0.2">
      <c r="A113" s="12" t="s">
        <v>98</v>
      </c>
      <c r="H113" s="10"/>
    </row>
    <row r="114" spans="1:11" x14ac:dyDescent="0.2">
      <c r="A114" s="9" t="s">
        <v>97</v>
      </c>
      <c r="B114" s="2">
        <v>2474</v>
      </c>
      <c r="H114" s="10">
        <f>B114/$B$6</f>
        <v>7.2674717482176477E-3</v>
      </c>
    </row>
    <row r="115" spans="1:11" x14ac:dyDescent="0.2">
      <c r="A115" s="14" t="s">
        <v>81</v>
      </c>
      <c r="B115" s="2">
        <v>2566.1771035038832</v>
      </c>
      <c r="C115" s="2">
        <f>B115-B114</f>
        <v>92.177103503883245</v>
      </c>
      <c r="D115" s="2">
        <v>10</v>
      </c>
      <c r="E115" s="2">
        <v>0</v>
      </c>
      <c r="F115" s="2">
        <f>D115-E115</f>
        <v>10</v>
      </c>
      <c r="G115" s="2">
        <f>C115-F115</f>
        <v>82.177103503883245</v>
      </c>
      <c r="H115" s="10">
        <f>B115/$B$7</f>
        <v>7.4932755078019391E-3</v>
      </c>
    </row>
    <row r="116" spans="1:11" x14ac:dyDescent="0.2">
      <c r="A116" s="14" t="s">
        <v>82</v>
      </c>
      <c r="B116" s="2">
        <v>2986.2115701383518</v>
      </c>
      <c r="C116" s="2">
        <v>418.95195630159515</v>
      </c>
      <c r="D116" s="2">
        <v>36</v>
      </c>
      <c r="E116" s="2">
        <v>2</v>
      </c>
      <c r="F116" s="2">
        <v>34</v>
      </c>
      <c r="G116" s="2">
        <v>384.95195630159515</v>
      </c>
      <c r="H116" s="10">
        <f>B116/$B$8</f>
        <v>8.3788908720846475E-3</v>
      </c>
    </row>
    <row r="117" spans="1:11" x14ac:dyDescent="0.2">
      <c r="A117" s="14" t="s">
        <v>83</v>
      </c>
      <c r="B117" s="2">
        <v>3343.4292333499679</v>
      </c>
      <c r="C117" s="2">
        <v>357.5870243014856</v>
      </c>
      <c r="D117" s="2">
        <v>30</v>
      </c>
      <c r="E117" s="2">
        <v>6</v>
      </c>
      <c r="F117" s="2">
        <v>24</v>
      </c>
      <c r="G117" s="2">
        <v>333.5870243014856</v>
      </c>
      <c r="H117" s="10">
        <f>B117/$B$9</f>
        <v>9.2373192650600858E-3</v>
      </c>
    </row>
    <row r="118" spans="1:11" x14ac:dyDescent="0.2">
      <c r="A118" s="14" t="s">
        <v>84</v>
      </c>
      <c r="B118" s="2">
        <v>3698.7661172612761</v>
      </c>
      <c r="C118" s="2">
        <v>354.64238855287385</v>
      </c>
      <c r="D118" s="2">
        <v>22</v>
      </c>
      <c r="E118" s="2">
        <v>2</v>
      </c>
      <c r="F118" s="2">
        <v>20</v>
      </c>
      <c r="G118" s="2">
        <v>334.64238855287385</v>
      </c>
      <c r="H118" s="10">
        <f>B118/$B$10</f>
        <v>1.0069793656258494E-2</v>
      </c>
    </row>
    <row r="119" spans="1:11" x14ac:dyDescent="0.2">
      <c r="A119" s="14" t="s">
        <v>75</v>
      </c>
      <c r="B119" s="2">
        <v>4011.003113912212</v>
      </c>
      <c r="C119" s="2">
        <v>311.80852714008506</v>
      </c>
      <c r="D119" s="2">
        <v>34</v>
      </c>
      <c r="E119" s="2">
        <v>5</v>
      </c>
      <c r="F119" s="2">
        <v>29</v>
      </c>
      <c r="G119" s="2">
        <v>282.80852714008506</v>
      </c>
      <c r="H119" s="10">
        <f>B119/$B$11</f>
        <v>1.0877473569501367E-2</v>
      </c>
    </row>
    <row r="120" spans="1:11" x14ac:dyDescent="0.2">
      <c r="A120" s="14" t="s">
        <v>76</v>
      </c>
      <c r="B120" s="2">
        <v>4287.9269997975089</v>
      </c>
      <c r="C120" s="2">
        <v>276.1462905345461</v>
      </c>
      <c r="D120" s="2">
        <v>40</v>
      </c>
      <c r="E120" s="2">
        <v>8</v>
      </c>
      <c r="F120" s="2">
        <v>32</v>
      </c>
      <c r="G120" s="2">
        <v>244.1462905345461</v>
      </c>
      <c r="H120" s="10">
        <f>B120/$B$12</f>
        <v>1.1661450471436055E-2</v>
      </c>
    </row>
    <row r="121" spans="1:11" x14ac:dyDescent="0.2">
      <c r="A121" s="14" t="s">
        <v>77</v>
      </c>
      <c r="B121" s="2">
        <v>4578.2067407845961</v>
      </c>
      <c r="C121" s="2">
        <v>289.7167684017968</v>
      </c>
      <c r="D121" s="2">
        <v>36</v>
      </c>
      <c r="E121" s="2">
        <v>6</v>
      </c>
      <c r="F121" s="2">
        <v>30</v>
      </c>
      <c r="G121" s="2">
        <v>259.7167684017968</v>
      </c>
      <c r="H121" s="10">
        <f>B121/$B$13</f>
        <v>1.2422752692518456E-2</v>
      </c>
    </row>
    <row r="122" spans="1:11" x14ac:dyDescent="0.2">
      <c r="A122" s="14" t="s">
        <v>78</v>
      </c>
      <c r="B122" s="2">
        <v>4925.7067261684733</v>
      </c>
      <c r="C122" s="2">
        <v>346.10282108776573</v>
      </c>
      <c r="D122" s="2">
        <v>35</v>
      </c>
      <c r="E122" s="2">
        <v>5</v>
      </c>
      <c r="F122" s="2">
        <v>30</v>
      </c>
      <c r="G122" s="2">
        <v>316.10282108776573</v>
      </c>
      <c r="H122" s="10">
        <f>B122/$B$14</f>
        <v>1.3162349927098988E-2</v>
      </c>
    </row>
    <row r="123" spans="1:11" x14ac:dyDescent="0.2">
      <c r="A123" s="14" t="s">
        <v>79</v>
      </c>
      <c r="B123" s="2">
        <v>5275.1312988325262</v>
      </c>
      <c r="C123" s="2">
        <v>349.27280957957282</v>
      </c>
      <c r="D123" s="2">
        <v>28</v>
      </c>
      <c r="E123" s="2">
        <v>13</v>
      </c>
      <c r="F123" s="2">
        <v>15</v>
      </c>
      <c r="G123" s="2">
        <v>334.27280957957282</v>
      </c>
      <c r="H123" s="10">
        <f>B123/$B$15</f>
        <v>1.3881157354021295E-2</v>
      </c>
    </row>
    <row r="124" spans="1:11" x14ac:dyDescent="0.2">
      <c r="A124" s="14" t="s">
        <v>80</v>
      </c>
      <c r="B124" s="2">
        <v>5666.3865180712855</v>
      </c>
      <c r="C124" s="2">
        <v>390.75385734845349</v>
      </c>
      <c r="D124" s="2">
        <v>36</v>
      </c>
      <c r="E124" s="2">
        <v>9</v>
      </c>
      <c r="F124" s="2">
        <v>27</v>
      </c>
      <c r="G124" s="2">
        <v>363.75385734845349</v>
      </c>
      <c r="H124" s="10">
        <f>B124/$B$16</f>
        <v>1.4580039414551474E-2</v>
      </c>
    </row>
    <row r="125" spans="1:11" x14ac:dyDescent="0.2">
      <c r="A125" s="15" t="s">
        <v>74</v>
      </c>
      <c r="B125" s="7">
        <v>5951</v>
      </c>
      <c r="C125" s="7">
        <f>B125-B124</f>
        <v>284.61348192871446</v>
      </c>
      <c r="D125" s="7">
        <v>23</v>
      </c>
      <c r="E125" s="7">
        <v>3</v>
      </c>
      <c r="F125" s="7">
        <f>D125-E125</f>
        <v>20</v>
      </c>
      <c r="G125" s="7">
        <f>C125-F125</f>
        <v>264.61348192871446</v>
      </c>
      <c r="H125" s="16">
        <f>B125/$B$17</f>
        <v>1.5083311789365898E-2</v>
      </c>
      <c r="J125" s="38"/>
      <c r="K125" s="38"/>
    </row>
    <row r="126" spans="1:11" x14ac:dyDescent="0.2">
      <c r="A126" s="12" t="s">
        <v>99</v>
      </c>
      <c r="H126" s="10"/>
    </row>
    <row r="127" spans="1:11" x14ac:dyDescent="0.2">
      <c r="A127" s="9" t="s">
        <v>100</v>
      </c>
      <c r="B127" s="2">
        <v>40568</v>
      </c>
      <c r="H127" s="10">
        <f>B127/$B$6</f>
        <v>0.11917008645177589</v>
      </c>
      <c r="I127" s="38"/>
    </row>
    <row r="128" spans="1:11" x14ac:dyDescent="0.2">
      <c r="A128" s="14" t="s">
        <v>81</v>
      </c>
      <c r="B128" s="2">
        <v>41181.622137840037</v>
      </c>
      <c r="C128" s="2">
        <f>B128-B127</f>
        <v>613.62213784003688</v>
      </c>
      <c r="D128" s="2">
        <f>185+23</f>
        <v>208</v>
      </c>
      <c r="E128" s="2">
        <v>31</v>
      </c>
      <c r="F128" s="2">
        <f>D128-E128</f>
        <v>177</v>
      </c>
      <c r="G128" s="2">
        <f>C128-F128</f>
        <v>436.62213784003688</v>
      </c>
      <c r="H128" s="10">
        <f>B128/$B$7</f>
        <v>0.12025095232736882</v>
      </c>
    </row>
    <row r="129" spans="1:12" x14ac:dyDescent="0.2">
      <c r="A129" s="14" t="s">
        <v>82</v>
      </c>
      <c r="B129" s="2">
        <v>44367.923335266882</v>
      </c>
      <c r="C129" s="2">
        <v>3169.8966165937818</v>
      </c>
      <c r="D129" s="2">
        <v>865</v>
      </c>
      <c r="E129" s="2">
        <v>148</v>
      </c>
      <c r="F129" s="2">
        <v>717</v>
      </c>
      <c r="G129" s="2">
        <v>2452.8966165937818</v>
      </c>
      <c r="H129" s="10">
        <f>B129/$B$8</f>
        <v>0.12449017061105139</v>
      </c>
    </row>
    <row r="130" spans="1:12" x14ac:dyDescent="0.2">
      <c r="A130" s="14" t="s">
        <v>83</v>
      </c>
      <c r="B130" s="2">
        <v>46546.241951564058</v>
      </c>
      <c r="C130" s="2">
        <v>2184.2213987652212</v>
      </c>
      <c r="D130" s="2">
        <v>837</v>
      </c>
      <c r="E130" s="2">
        <v>169</v>
      </c>
      <c r="F130" s="2">
        <v>668</v>
      </c>
      <c r="G130" s="2">
        <v>1516.2213987652212</v>
      </c>
      <c r="H130" s="10">
        <f>B130/$B$9</f>
        <v>0.12859925169240902</v>
      </c>
    </row>
    <row r="131" spans="1:12" x14ac:dyDescent="0.2">
      <c r="A131" s="14" t="s">
        <v>84</v>
      </c>
      <c r="B131" s="2">
        <v>48699.862600192115</v>
      </c>
      <c r="C131" s="2">
        <v>2144.8114096932695</v>
      </c>
      <c r="D131" s="2">
        <v>880</v>
      </c>
      <c r="E131" s="2">
        <v>155</v>
      </c>
      <c r="F131" s="2">
        <v>725</v>
      </c>
      <c r="G131" s="2">
        <v>1419.8114096932695</v>
      </c>
      <c r="H131" s="10">
        <f>B131/$B$10</f>
        <v>0.13258409748686301</v>
      </c>
    </row>
    <row r="132" spans="1:12" x14ac:dyDescent="0.2">
      <c r="A132" s="14" t="s">
        <v>75</v>
      </c>
      <c r="B132" s="2">
        <v>50315.214062680607</v>
      </c>
      <c r="C132" s="2">
        <v>1610.6846283030245</v>
      </c>
      <c r="D132" s="2">
        <v>848</v>
      </c>
      <c r="E132" s="2">
        <v>191</v>
      </c>
      <c r="F132" s="2">
        <v>657</v>
      </c>
      <c r="G132" s="2">
        <v>953.68462830302451</v>
      </c>
      <c r="H132" s="10">
        <f>B132/$B$11</f>
        <v>0.13645025834367638</v>
      </c>
    </row>
    <row r="133" spans="1:12" x14ac:dyDescent="0.2">
      <c r="A133" s="14" t="s">
        <v>76</v>
      </c>
      <c r="B133" s="2">
        <v>51552.768168248636</v>
      </c>
      <c r="C133" s="2">
        <v>1229.0221480427717</v>
      </c>
      <c r="D133" s="2">
        <v>839</v>
      </c>
      <c r="E133" s="2">
        <v>198</v>
      </c>
      <c r="F133" s="2">
        <v>641</v>
      </c>
      <c r="G133" s="2">
        <v>588.02214804277173</v>
      </c>
      <c r="H133" s="10">
        <f>B133/$B$12</f>
        <v>0.14020295883951536</v>
      </c>
    </row>
    <row r="134" spans="1:12" x14ac:dyDescent="0.2">
      <c r="A134" s="14" t="s">
        <v>77</v>
      </c>
      <c r="B134" s="2">
        <v>53012.555013688645</v>
      </c>
      <c r="C134" s="2">
        <v>1454.307413774608</v>
      </c>
      <c r="D134" s="2">
        <v>864</v>
      </c>
      <c r="E134" s="2">
        <v>203</v>
      </c>
      <c r="F134" s="2">
        <v>661</v>
      </c>
      <c r="G134" s="2">
        <v>793.30741377460799</v>
      </c>
      <c r="H134" s="10">
        <f>B134/$B$13</f>
        <v>0.14384712133395738</v>
      </c>
      <c r="I134" s="38"/>
    </row>
    <row r="135" spans="1:12" x14ac:dyDescent="0.2">
      <c r="A135" s="14" t="s">
        <v>78</v>
      </c>
      <c r="B135" s="2">
        <v>55156.339865806658</v>
      </c>
      <c r="C135" s="2">
        <v>2129.249402794303</v>
      </c>
      <c r="D135" s="2">
        <v>795</v>
      </c>
      <c r="E135" s="2">
        <v>192</v>
      </c>
      <c r="F135" s="2">
        <v>603</v>
      </c>
      <c r="G135" s="2">
        <v>1526.249402794303</v>
      </c>
      <c r="H135" s="10">
        <f>B135/$B$14</f>
        <v>0.14738738751027225</v>
      </c>
    </row>
    <row r="136" spans="1:12" x14ac:dyDescent="0.2">
      <c r="A136" s="14" t="s">
        <v>79</v>
      </c>
      <c r="B136" s="2">
        <v>57317.859868783467</v>
      </c>
      <c r="C136" s="2">
        <v>2161.2998463626573</v>
      </c>
      <c r="D136" s="2">
        <v>867</v>
      </c>
      <c r="E136" s="2">
        <v>213</v>
      </c>
      <c r="F136" s="2">
        <v>654</v>
      </c>
      <c r="G136" s="2">
        <v>1507.2998463626573</v>
      </c>
      <c r="H136" s="10">
        <f>B136/$B$15</f>
        <v>0.15082813809969309</v>
      </c>
    </row>
    <row r="137" spans="1:12" x14ac:dyDescent="0.2">
      <c r="A137" s="14" t="s">
        <v>80</v>
      </c>
      <c r="B137" s="2">
        <v>59917.993301598653</v>
      </c>
      <c r="C137" s="2">
        <v>2596.1302714169578</v>
      </c>
      <c r="D137" s="2">
        <v>846</v>
      </c>
      <c r="E137" s="2">
        <v>211</v>
      </c>
      <c r="F137" s="2">
        <v>635</v>
      </c>
      <c r="G137" s="2">
        <v>1961.1302714169578</v>
      </c>
      <c r="H137" s="10">
        <f>B137/$B$16</f>
        <v>0.15417351096541437</v>
      </c>
    </row>
    <row r="138" spans="1:12" ht="12" thickBot="1" x14ac:dyDescent="0.25">
      <c r="A138" s="11" t="s">
        <v>74</v>
      </c>
      <c r="B138" s="5">
        <v>61803</v>
      </c>
      <c r="C138" s="5">
        <f>B138-B137</f>
        <v>1885.0066984013465</v>
      </c>
      <c r="D138" s="5">
        <v>625</v>
      </c>
      <c r="E138" s="5">
        <v>152</v>
      </c>
      <c r="F138" s="5">
        <f>D138-E138</f>
        <v>473</v>
      </c>
      <c r="G138" s="5">
        <f>C138-F138</f>
        <v>1412.0066984013465</v>
      </c>
      <c r="H138" s="8">
        <f>B138/$B$17</f>
        <v>0.15664491993247867</v>
      </c>
      <c r="I138" s="39"/>
      <c r="J138" s="38"/>
      <c r="L138" s="38"/>
    </row>
  </sheetData>
  <mergeCells count="1">
    <mergeCell ref="A1:H2"/>
  </mergeCells>
  <phoneticPr fontId="0" type="noConversion"/>
  <pageMargins left="0.75" right="0.75" top="1" bottom="1" header="0.5" footer="0.5"/>
  <pageSetup orientation="portrait"/>
  <headerFooter alignWithMargins="0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8"/>
  <sheetViews>
    <sheetView workbookViewId="0">
      <selection activeCell="L1" sqref="L1:L65536"/>
    </sheetView>
  </sheetViews>
  <sheetFormatPr defaultRowHeight="11.25" x14ac:dyDescent="0.2"/>
  <cols>
    <col min="1" max="1" width="25.7109375" style="2" customWidth="1"/>
    <col min="2" max="3" width="9.7109375" style="2" customWidth="1"/>
    <col min="4" max="5" width="8.42578125" style="2" customWidth="1"/>
    <col min="6" max="7" width="9.7109375" style="2" customWidth="1"/>
    <col min="8" max="8" width="7.7109375" style="6" customWidth="1"/>
    <col min="9" max="16384" width="9.140625" style="2"/>
  </cols>
  <sheetData>
    <row r="1" spans="1:8" ht="12.75" customHeight="1" x14ac:dyDescent="0.2">
      <c r="A1" s="40" t="s">
        <v>87</v>
      </c>
      <c r="B1" s="41"/>
      <c r="C1" s="41"/>
      <c r="D1" s="41"/>
      <c r="E1" s="41"/>
      <c r="F1" s="41"/>
      <c r="G1" s="41"/>
      <c r="H1" s="42"/>
    </row>
    <row r="2" spans="1:8" ht="12.75" customHeight="1" thickBot="1" x14ac:dyDescent="0.25">
      <c r="A2" s="43"/>
      <c r="B2" s="44"/>
      <c r="C2" s="44"/>
      <c r="D2" s="44"/>
      <c r="E2" s="44"/>
      <c r="F2" s="44"/>
      <c r="G2" s="44"/>
      <c r="H2" s="45"/>
    </row>
    <row r="3" spans="1:8" x14ac:dyDescent="0.2">
      <c r="A3" s="9" t="s">
        <v>52</v>
      </c>
      <c r="C3" s="1" t="s">
        <v>62</v>
      </c>
      <c r="D3" s="3"/>
      <c r="E3" s="3"/>
      <c r="F3" s="1" t="s">
        <v>66</v>
      </c>
      <c r="G3" s="3" t="s">
        <v>68</v>
      </c>
      <c r="H3" s="19" t="s">
        <v>71</v>
      </c>
    </row>
    <row r="4" spans="1:8" ht="12" thickBot="1" x14ac:dyDescent="0.25">
      <c r="A4" s="18" t="s">
        <v>88</v>
      </c>
      <c r="B4" s="5" t="s">
        <v>64</v>
      </c>
      <c r="C4" s="4" t="s">
        <v>63</v>
      </c>
      <c r="D4" s="4" t="s">
        <v>65</v>
      </c>
      <c r="E4" s="4" t="s">
        <v>70</v>
      </c>
      <c r="F4" s="4" t="s">
        <v>67</v>
      </c>
      <c r="G4" s="5" t="s">
        <v>69</v>
      </c>
      <c r="H4" s="20" t="s">
        <v>72</v>
      </c>
    </row>
    <row r="5" spans="1:8" x14ac:dyDescent="0.2">
      <c r="A5" s="12" t="s">
        <v>2</v>
      </c>
      <c r="H5" s="10"/>
    </row>
    <row r="6" spans="1:8" x14ac:dyDescent="0.2">
      <c r="A6" s="13" t="s">
        <v>73</v>
      </c>
      <c r="B6" s="2">
        <f t="shared" ref="B6:B17" si="0">B32+B45+B60+B73+B86+B99+B114+B127</f>
        <v>388222</v>
      </c>
      <c r="H6" s="10"/>
    </row>
    <row r="7" spans="1:8" x14ac:dyDescent="0.2">
      <c r="A7" s="14" t="s">
        <v>81</v>
      </c>
      <c r="B7" s="2">
        <f t="shared" si="0"/>
        <v>389478.99999999994</v>
      </c>
      <c r="C7" s="2">
        <f t="shared" ref="C7:G17" si="1">C33+C46+C61+C74+C87+C100+C115+C128</f>
        <v>1256.9999999999955</v>
      </c>
      <c r="D7" s="2">
        <f t="shared" si="1"/>
        <v>1575</v>
      </c>
      <c r="E7" s="2">
        <f t="shared" si="1"/>
        <v>809</v>
      </c>
      <c r="F7" s="2">
        <f t="shared" si="1"/>
        <v>766</v>
      </c>
      <c r="G7" s="2">
        <f t="shared" si="1"/>
        <v>490.99999999999534</v>
      </c>
      <c r="H7" s="10"/>
    </row>
    <row r="8" spans="1:8" x14ac:dyDescent="0.2">
      <c r="A8" s="14" t="s">
        <v>82</v>
      </c>
      <c r="B8" s="2">
        <f t="shared" si="0"/>
        <v>398669.99999999994</v>
      </c>
      <c r="C8" s="2">
        <f t="shared" si="1"/>
        <v>9200.0000000000255</v>
      </c>
      <c r="D8" s="2">
        <f t="shared" si="1"/>
        <v>6062</v>
      </c>
      <c r="E8" s="2">
        <f t="shared" si="1"/>
        <v>3244</v>
      </c>
      <c r="F8" s="2">
        <f t="shared" si="1"/>
        <v>2818</v>
      </c>
      <c r="G8" s="2">
        <f t="shared" si="1"/>
        <v>6382.0000000000255</v>
      </c>
      <c r="H8" s="10"/>
    </row>
    <row r="9" spans="1:8" x14ac:dyDescent="0.2">
      <c r="A9" s="14" t="s">
        <v>83</v>
      </c>
      <c r="B9" s="2">
        <f t="shared" si="0"/>
        <v>407010.99999999994</v>
      </c>
      <c r="C9" s="2">
        <f t="shared" si="1"/>
        <v>8300.0000000000618</v>
      </c>
      <c r="D9" s="2">
        <f t="shared" si="1"/>
        <v>6045</v>
      </c>
      <c r="E9" s="2">
        <f t="shared" si="1"/>
        <v>3439</v>
      </c>
      <c r="F9" s="2">
        <f t="shared" si="1"/>
        <v>2606</v>
      </c>
      <c r="G9" s="2">
        <f t="shared" si="1"/>
        <v>5694.0000000000618</v>
      </c>
      <c r="H9" s="10"/>
    </row>
    <row r="10" spans="1:8" x14ac:dyDescent="0.2">
      <c r="A10" s="14" t="s">
        <v>84</v>
      </c>
      <c r="B10" s="2">
        <f t="shared" si="0"/>
        <v>414576</v>
      </c>
      <c r="C10" s="2">
        <f t="shared" si="1"/>
        <v>7599.9999999999354</v>
      </c>
      <c r="D10" s="2">
        <f t="shared" si="1"/>
        <v>5646</v>
      </c>
      <c r="E10" s="2">
        <f t="shared" si="1"/>
        <v>3442</v>
      </c>
      <c r="F10" s="2">
        <f t="shared" si="1"/>
        <v>2204</v>
      </c>
      <c r="G10" s="2">
        <f t="shared" si="1"/>
        <v>5395.9999999999354</v>
      </c>
      <c r="H10" s="10"/>
    </row>
    <row r="11" spans="1:8" x14ac:dyDescent="0.2">
      <c r="A11" s="14" t="s">
        <v>75</v>
      </c>
      <c r="B11" s="2">
        <f t="shared" si="0"/>
        <v>419012</v>
      </c>
      <c r="C11" s="2">
        <f t="shared" si="1"/>
        <v>4399.9999999999472</v>
      </c>
      <c r="D11" s="2">
        <f t="shared" si="1"/>
        <v>5622</v>
      </c>
      <c r="E11" s="2">
        <f t="shared" si="1"/>
        <v>3490</v>
      </c>
      <c r="F11" s="2">
        <f t="shared" si="1"/>
        <v>2132</v>
      </c>
      <c r="G11" s="2">
        <f t="shared" si="1"/>
        <v>2267.9999999999472</v>
      </c>
      <c r="H11" s="10"/>
    </row>
    <row r="12" spans="1:8" x14ac:dyDescent="0.2">
      <c r="A12" s="14" t="s">
        <v>76</v>
      </c>
      <c r="B12" s="2">
        <f t="shared" si="0"/>
        <v>424348</v>
      </c>
      <c r="C12" s="2">
        <f t="shared" si="1"/>
        <v>5300.0000000000409</v>
      </c>
      <c r="D12" s="2">
        <f t="shared" si="1"/>
        <v>5535</v>
      </c>
      <c r="E12" s="2">
        <f t="shared" si="1"/>
        <v>3427</v>
      </c>
      <c r="F12" s="2">
        <f t="shared" si="1"/>
        <v>2108</v>
      </c>
      <c r="G12" s="2">
        <f t="shared" si="1"/>
        <v>3192.0000000000409</v>
      </c>
      <c r="H12" s="10"/>
    </row>
    <row r="13" spans="1:8" x14ac:dyDescent="0.2">
      <c r="A13" s="14" t="s">
        <v>77</v>
      </c>
      <c r="B13" s="2">
        <f t="shared" si="0"/>
        <v>429669.00000000006</v>
      </c>
      <c r="C13" s="2">
        <f t="shared" si="1"/>
        <v>5400.0000000000055</v>
      </c>
      <c r="D13" s="2">
        <f t="shared" si="1"/>
        <v>5374</v>
      </c>
      <c r="E13" s="2">
        <f t="shared" si="1"/>
        <v>3587</v>
      </c>
      <c r="F13" s="2">
        <f t="shared" si="1"/>
        <v>1787</v>
      </c>
      <c r="G13" s="2">
        <f t="shared" si="1"/>
        <v>3613.000000000005</v>
      </c>
      <c r="H13" s="10"/>
    </row>
    <row r="14" spans="1:8" x14ac:dyDescent="0.2">
      <c r="A14" s="14" t="s">
        <v>78</v>
      </c>
      <c r="B14" s="2">
        <f t="shared" si="0"/>
        <v>438614.99999999988</v>
      </c>
      <c r="C14" s="2">
        <f t="shared" si="1"/>
        <v>8899.9999999999654</v>
      </c>
      <c r="D14" s="2">
        <f t="shared" si="1"/>
        <v>5462</v>
      </c>
      <c r="E14" s="2">
        <f t="shared" si="1"/>
        <v>3760</v>
      </c>
      <c r="F14" s="2">
        <f t="shared" si="1"/>
        <v>1702</v>
      </c>
      <c r="G14" s="2">
        <f t="shared" si="1"/>
        <v>7197.9999999999654</v>
      </c>
      <c r="H14" s="10"/>
    </row>
    <row r="15" spans="1:8" x14ac:dyDescent="0.2">
      <c r="A15" s="14" t="s">
        <v>79</v>
      </c>
      <c r="B15" s="2">
        <f t="shared" si="0"/>
        <v>445444</v>
      </c>
      <c r="C15" s="2">
        <f t="shared" si="1"/>
        <v>6800.0000000000146</v>
      </c>
      <c r="D15" s="2">
        <f t="shared" si="1"/>
        <v>5423</v>
      </c>
      <c r="E15" s="2">
        <f t="shared" si="1"/>
        <v>3734</v>
      </c>
      <c r="F15" s="2">
        <f t="shared" si="1"/>
        <v>1689</v>
      </c>
      <c r="G15" s="2">
        <f t="shared" si="1"/>
        <v>5111.0000000000146</v>
      </c>
      <c r="H15" s="10"/>
    </row>
    <row r="16" spans="1:8" x14ac:dyDescent="0.2">
      <c r="A16" s="14" t="s">
        <v>80</v>
      </c>
      <c r="B16" s="2">
        <f t="shared" si="0"/>
        <v>453470.00000000006</v>
      </c>
      <c r="C16" s="2">
        <f t="shared" si="1"/>
        <v>8099.9999999999618</v>
      </c>
      <c r="D16" s="2">
        <f t="shared" si="1"/>
        <v>5493</v>
      </c>
      <c r="E16" s="2">
        <f t="shared" si="1"/>
        <v>3629</v>
      </c>
      <c r="F16" s="2">
        <f t="shared" si="1"/>
        <v>1864</v>
      </c>
      <c r="G16" s="2">
        <f t="shared" si="1"/>
        <v>6235.9999999999618</v>
      </c>
      <c r="H16" s="10"/>
    </row>
    <row r="17" spans="1:11" x14ac:dyDescent="0.2">
      <c r="A17" s="15" t="s">
        <v>74</v>
      </c>
      <c r="B17" s="7">
        <f t="shared" si="0"/>
        <v>458614</v>
      </c>
      <c r="C17" s="7">
        <f t="shared" si="1"/>
        <v>5143.99999999997</v>
      </c>
      <c r="D17" s="7">
        <f t="shared" si="1"/>
        <v>4085</v>
      </c>
      <c r="E17" s="7">
        <f t="shared" si="1"/>
        <v>2908</v>
      </c>
      <c r="F17" s="7">
        <f t="shared" si="1"/>
        <v>1177</v>
      </c>
      <c r="G17" s="7">
        <f t="shared" si="1"/>
        <v>3966.99999999997</v>
      </c>
      <c r="H17" s="16"/>
    </row>
    <row r="18" spans="1:11" x14ac:dyDescent="0.2">
      <c r="A18" s="12" t="s">
        <v>3</v>
      </c>
      <c r="H18" s="10"/>
    </row>
    <row r="19" spans="1:11" x14ac:dyDescent="0.2">
      <c r="A19" s="13" t="s">
        <v>73</v>
      </c>
      <c r="B19" s="2">
        <f t="shared" ref="B19:B30" si="2">B32+B45+B60+B73</f>
        <v>41220</v>
      </c>
      <c r="H19" s="10">
        <f>B19/$B$6</f>
        <v>0.10617636300879393</v>
      </c>
      <c r="K19" s="6"/>
    </row>
    <row r="20" spans="1:11" x14ac:dyDescent="0.2">
      <c r="A20" s="14" t="s">
        <v>81</v>
      </c>
      <c r="B20" s="2">
        <f t="shared" si="2"/>
        <v>42120.851152064053</v>
      </c>
      <c r="C20" s="2">
        <f>B20-B19</f>
        <v>900.85115206405317</v>
      </c>
      <c r="D20" s="2">
        <f t="shared" ref="D20:E30" si="3">D33+D46+D61+D74</f>
        <v>281</v>
      </c>
      <c r="E20" s="2">
        <f t="shared" si="3"/>
        <v>21</v>
      </c>
      <c r="F20" s="2">
        <f>D20-E20</f>
        <v>260</v>
      </c>
      <c r="G20" s="2">
        <f>C20-F20</f>
        <v>640.85115206405317</v>
      </c>
      <c r="H20" s="10">
        <f>B20/$B$7</f>
        <v>0.10814665528068024</v>
      </c>
    </row>
    <row r="21" spans="1:11" x14ac:dyDescent="0.2">
      <c r="A21" s="14" t="s">
        <v>82</v>
      </c>
      <c r="B21" s="2">
        <f t="shared" si="2"/>
        <v>46187.178308446149</v>
      </c>
      <c r="C21" s="2">
        <f t="shared" ref="C21:C30" si="4">B21-B20</f>
        <v>4066.3271563820963</v>
      </c>
      <c r="D21" s="2">
        <f t="shared" si="3"/>
        <v>1202</v>
      </c>
      <c r="E21" s="2">
        <f t="shared" si="3"/>
        <v>110</v>
      </c>
      <c r="F21" s="2">
        <f t="shared" ref="F21:F30" si="5">D21-E21</f>
        <v>1092</v>
      </c>
      <c r="G21" s="2">
        <f t="shared" ref="G21:G30" si="6">C21-F21</f>
        <v>2974.3271563820963</v>
      </c>
      <c r="H21" s="10">
        <f>B21/$B$8</f>
        <v>0.11585315751986895</v>
      </c>
    </row>
    <row r="22" spans="1:11" x14ac:dyDescent="0.2">
      <c r="A22" s="14" t="s">
        <v>83</v>
      </c>
      <c r="B22" s="2">
        <f t="shared" si="2"/>
        <v>50180.853130335883</v>
      </c>
      <c r="C22" s="2">
        <f t="shared" si="4"/>
        <v>3993.6748218897337</v>
      </c>
      <c r="D22" s="2">
        <f t="shared" si="3"/>
        <v>1354</v>
      </c>
      <c r="E22" s="2">
        <f t="shared" si="3"/>
        <v>109</v>
      </c>
      <c r="F22" s="2">
        <f t="shared" si="5"/>
        <v>1245</v>
      </c>
      <c r="G22" s="2">
        <f t="shared" si="6"/>
        <v>2748.6748218897337</v>
      </c>
      <c r="H22" s="10">
        <f>B22/$B$9</f>
        <v>0.123291147242546</v>
      </c>
    </row>
    <row r="23" spans="1:11" x14ac:dyDescent="0.2">
      <c r="A23" s="14" t="s">
        <v>84</v>
      </c>
      <c r="B23" s="2">
        <f t="shared" si="2"/>
        <v>54091.562134499589</v>
      </c>
      <c r="C23" s="2">
        <f t="shared" si="4"/>
        <v>3910.7090041637057</v>
      </c>
      <c r="D23" s="2">
        <f t="shared" si="3"/>
        <v>1373</v>
      </c>
      <c r="E23" s="2">
        <f t="shared" si="3"/>
        <v>105</v>
      </c>
      <c r="F23" s="2">
        <f t="shared" si="5"/>
        <v>1268</v>
      </c>
      <c r="G23" s="2">
        <f t="shared" si="6"/>
        <v>2642.7090041637057</v>
      </c>
      <c r="H23" s="10">
        <f>B23/$B$10</f>
        <v>0.13047441756034983</v>
      </c>
    </row>
    <row r="24" spans="1:11" x14ac:dyDescent="0.2">
      <c r="A24" s="14" t="s">
        <v>75</v>
      </c>
      <c r="B24" s="2">
        <f t="shared" si="2"/>
        <v>57578.882924114572</v>
      </c>
      <c r="C24" s="2">
        <f t="shared" si="4"/>
        <v>3487.3207896149834</v>
      </c>
      <c r="D24" s="2">
        <f t="shared" si="3"/>
        <v>1423</v>
      </c>
      <c r="E24" s="2">
        <f t="shared" si="3"/>
        <v>115</v>
      </c>
      <c r="F24" s="2">
        <f t="shared" si="5"/>
        <v>1308</v>
      </c>
      <c r="G24" s="2">
        <f t="shared" si="6"/>
        <v>2179.3207896149834</v>
      </c>
      <c r="H24" s="10">
        <f>B24/$B$11</f>
        <v>0.1374158327783323</v>
      </c>
    </row>
    <row r="25" spans="1:11" x14ac:dyDescent="0.2">
      <c r="A25" s="14" t="s">
        <v>76</v>
      </c>
      <c r="B25" s="2">
        <f t="shared" si="2"/>
        <v>61160.176176220419</v>
      </c>
      <c r="C25" s="2">
        <f t="shared" si="4"/>
        <v>3581.2932521058465</v>
      </c>
      <c r="D25" s="2">
        <f t="shared" si="3"/>
        <v>1428</v>
      </c>
      <c r="E25" s="2">
        <f t="shared" si="3"/>
        <v>125</v>
      </c>
      <c r="F25" s="2">
        <f t="shared" si="5"/>
        <v>1303</v>
      </c>
      <c r="G25" s="2">
        <f t="shared" si="6"/>
        <v>2278.2932521058465</v>
      </c>
      <c r="H25" s="10">
        <f>B25/$B$12</f>
        <v>0.14412740528109103</v>
      </c>
    </row>
    <row r="26" spans="1:11" x14ac:dyDescent="0.2">
      <c r="A26" s="14" t="s">
        <v>77</v>
      </c>
      <c r="B26" s="2">
        <f t="shared" si="2"/>
        <v>64716.901568699453</v>
      </c>
      <c r="C26" s="2">
        <f t="shared" si="4"/>
        <v>3556.7253924790348</v>
      </c>
      <c r="D26" s="2">
        <f t="shared" si="3"/>
        <v>1460</v>
      </c>
      <c r="E26" s="2">
        <f t="shared" si="3"/>
        <v>141</v>
      </c>
      <c r="F26" s="2">
        <f t="shared" si="5"/>
        <v>1319</v>
      </c>
      <c r="G26" s="2">
        <f t="shared" si="6"/>
        <v>2237.7253924790348</v>
      </c>
      <c r="H26" s="10">
        <f>B26/$B$13</f>
        <v>0.15062036490577502</v>
      </c>
    </row>
    <row r="27" spans="1:11" x14ac:dyDescent="0.2">
      <c r="A27" s="14" t="s">
        <v>78</v>
      </c>
      <c r="B27" s="2">
        <f t="shared" si="2"/>
        <v>68820.983791717415</v>
      </c>
      <c r="C27" s="2">
        <f t="shared" si="4"/>
        <v>4104.082223017962</v>
      </c>
      <c r="D27" s="2">
        <f t="shared" si="3"/>
        <v>1583</v>
      </c>
      <c r="E27" s="2">
        <f t="shared" si="3"/>
        <v>127</v>
      </c>
      <c r="F27" s="2">
        <f t="shared" si="5"/>
        <v>1456</v>
      </c>
      <c r="G27" s="2">
        <f t="shared" si="6"/>
        <v>2648.082223017962</v>
      </c>
      <c r="H27" s="10">
        <f>B27/$B$14</f>
        <v>0.15690522164476234</v>
      </c>
    </row>
    <row r="28" spans="1:11" x14ac:dyDescent="0.2">
      <c r="A28" s="14" t="s">
        <v>79</v>
      </c>
      <c r="B28" s="2">
        <f t="shared" si="2"/>
        <v>72603.729343589075</v>
      </c>
      <c r="C28" s="2">
        <f t="shared" si="4"/>
        <v>3782.7455518716597</v>
      </c>
      <c r="D28" s="2">
        <f t="shared" si="3"/>
        <v>1578</v>
      </c>
      <c r="E28" s="2">
        <f t="shared" si="3"/>
        <v>131</v>
      </c>
      <c r="F28" s="2">
        <f t="shared" si="5"/>
        <v>1447</v>
      </c>
      <c r="G28" s="2">
        <f t="shared" si="6"/>
        <v>2335.7455518716597</v>
      </c>
      <c r="H28" s="10">
        <f>B28/$B$15</f>
        <v>0.16299182241446528</v>
      </c>
    </row>
    <row r="29" spans="1:11" x14ac:dyDescent="0.2">
      <c r="A29" s="14" t="s">
        <v>80</v>
      </c>
      <c r="B29" s="2">
        <f t="shared" si="2"/>
        <v>76586.277367652714</v>
      </c>
      <c r="C29" s="2">
        <f t="shared" si="4"/>
        <v>3982.5480240636389</v>
      </c>
      <c r="D29" s="2">
        <f t="shared" si="3"/>
        <v>1712</v>
      </c>
      <c r="E29" s="2">
        <f t="shared" si="3"/>
        <v>146</v>
      </c>
      <c r="F29" s="2">
        <f t="shared" si="5"/>
        <v>1566</v>
      </c>
      <c r="G29" s="2">
        <f t="shared" si="6"/>
        <v>2416.5480240636389</v>
      </c>
      <c r="H29" s="10">
        <f>B29/$B$16</f>
        <v>0.16888940253523432</v>
      </c>
    </row>
    <row r="30" spans="1:11" x14ac:dyDescent="0.2">
      <c r="A30" s="15" t="s">
        <v>74</v>
      </c>
      <c r="B30" s="7">
        <f t="shared" si="2"/>
        <v>79424</v>
      </c>
      <c r="C30" s="7">
        <f t="shared" si="4"/>
        <v>2837.722632347286</v>
      </c>
      <c r="D30" s="7">
        <f t="shared" si="3"/>
        <v>1373</v>
      </c>
      <c r="E30" s="7">
        <f t="shared" si="3"/>
        <v>117</v>
      </c>
      <c r="F30" s="7">
        <f t="shared" si="5"/>
        <v>1256</v>
      </c>
      <c r="G30" s="7">
        <f t="shared" si="6"/>
        <v>1581.722632347286</v>
      </c>
      <c r="H30" s="16">
        <f>B30/$B$17</f>
        <v>0.17318267649919103</v>
      </c>
      <c r="I30" s="38"/>
      <c r="K30" s="39"/>
    </row>
    <row r="31" spans="1:11" x14ac:dyDescent="0.2">
      <c r="A31" s="12" t="s">
        <v>4</v>
      </c>
      <c r="H31" s="10"/>
    </row>
    <row r="32" spans="1:11" x14ac:dyDescent="0.2">
      <c r="A32" s="13" t="s">
        <v>73</v>
      </c>
      <c r="B32" s="2">
        <v>38898</v>
      </c>
      <c r="H32" s="10">
        <f>B32/$B$6</f>
        <v>0.10019524911004528</v>
      </c>
    </row>
    <row r="33" spans="1:8" x14ac:dyDescent="0.2">
      <c r="A33" s="14" t="s">
        <v>81</v>
      </c>
      <c r="B33" s="2">
        <v>39708.730110153148</v>
      </c>
      <c r="C33" s="2">
        <f>B33-B32</f>
        <v>810.73011015314842</v>
      </c>
      <c r="D33" s="2">
        <v>277</v>
      </c>
      <c r="E33" s="2">
        <v>21</v>
      </c>
      <c r="F33" s="2">
        <f>D33-E33</f>
        <v>256</v>
      </c>
      <c r="G33" s="2">
        <f>C33-F33</f>
        <v>554.73011015314842</v>
      </c>
      <c r="H33" s="10">
        <f>B33/$B$7</f>
        <v>0.10195345605322277</v>
      </c>
    </row>
    <row r="34" spans="1:8" x14ac:dyDescent="0.2">
      <c r="A34" s="14" t="s">
        <v>82</v>
      </c>
      <c r="B34" s="2">
        <v>43387.42289920726</v>
      </c>
      <c r="C34" s="2">
        <v>3679.8166790286705</v>
      </c>
      <c r="D34" s="2">
        <v>1188</v>
      </c>
      <c r="E34" s="2">
        <v>108</v>
      </c>
      <c r="F34" s="2">
        <v>1080</v>
      </c>
      <c r="G34" s="2">
        <v>2599.8166790286705</v>
      </c>
      <c r="H34" s="10">
        <f>B34/$B$8</f>
        <v>0.10883041838916213</v>
      </c>
    </row>
    <row r="35" spans="1:8" x14ac:dyDescent="0.2">
      <c r="A35" s="14" t="s">
        <v>83</v>
      </c>
      <c r="B35" s="2">
        <v>46996.653070303859</v>
      </c>
      <c r="C35" s="2">
        <v>3604.6951130604648</v>
      </c>
      <c r="D35" s="2">
        <v>1337</v>
      </c>
      <c r="E35" s="2">
        <v>108</v>
      </c>
      <c r="F35" s="2">
        <v>1229</v>
      </c>
      <c r="G35" s="2">
        <v>2375.6951130604648</v>
      </c>
      <c r="H35" s="10">
        <f>B35/$B$9</f>
        <v>0.1154677713140526</v>
      </c>
    </row>
    <row r="36" spans="1:8" x14ac:dyDescent="0.2">
      <c r="A36" s="14" t="s">
        <v>84</v>
      </c>
      <c r="B36" s="2">
        <v>50527.620442369938</v>
      </c>
      <c r="C36" s="2">
        <v>3535.1625853080041</v>
      </c>
      <c r="D36" s="2">
        <v>1361</v>
      </c>
      <c r="E36" s="2">
        <v>103</v>
      </c>
      <c r="F36" s="2">
        <v>1258</v>
      </c>
      <c r="G36" s="2">
        <v>2277.1625853080041</v>
      </c>
      <c r="H36" s="10">
        <f>B36/$B$10</f>
        <v>0.12187782322751423</v>
      </c>
    </row>
    <row r="37" spans="1:8" x14ac:dyDescent="0.2">
      <c r="A37" s="14" t="s">
        <v>75</v>
      </c>
      <c r="B37" s="2">
        <v>53663.727365266226</v>
      </c>
      <c r="C37" s="2">
        <v>3131.6449904944166</v>
      </c>
      <c r="D37" s="2">
        <v>1404</v>
      </c>
      <c r="E37" s="2">
        <v>115</v>
      </c>
      <c r="F37" s="2">
        <v>1289</v>
      </c>
      <c r="G37" s="2">
        <v>1842.6449904944166</v>
      </c>
      <c r="H37" s="10">
        <f>B37/$B$11</f>
        <v>0.12807205370076805</v>
      </c>
    </row>
    <row r="38" spans="1:8" x14ac:dyDescent="0.2">
      <c r="A38" s="14" t="s">
        <v>76</v>
      </c>
      <c r="B38" s="2">
        <v>56888.594496095313</v>
      </c>
      <c r="C38" s="2">
        <v>3219.9690587333316</v>
      </c>
      <c r="D38" s="2">
        <v>1409</v>
      </c>
      <c r="E38" s="2">
        <v>124</v>
      </c>
      <c r="F38" s="2">
        <v>1285</v>
      </c>
      <c r="G38" s="2">
        <v>1934.9690587333316</v>
      </c>
      <c r="H38" s="10">
        <f>B38/$B$12</f>
        <v>0.1340611820866254</v>
      </c>
    </row>
    <row r="39" spans="1:8" x14ac:dyDescent="0.2">
      <c r="A39" s="14" t="s">
        <v>77</v>
      </c>
      <c r="B39" s="2">
        <v>60091.456571842522</v>
      </c>
      <c r="C39" s="2">
        <v>3213.6325245995395</v>
      </c>
      <c r="D39" s="2">
        <v>1437</v>
      </c>
      <c r="E39" s="2">
        <v>138</v>
      </c>
      <c r="F39" s="2">
        <v>1299</v>
      </c>
      <c r="G39" s="2">
        <v>1914.6325245995395</v>
      </c>
      <c r="H39" s="10">
        <f>B39/$B$13</f>
        <v>0.13985522942507492</v>
      </c>
    </row>
    <row r="40" spans="1:8" x14ac:dyDescent="0.2">
      <c r="A40" s="14" t="s">
        <v>78</v>
      </c>
      <c r="B40" s="2">
        <v>63802.505683941352</v>
      </c>
      <c r="C40" s="2">
        <v>3704.5316463707131</v>
      </c>
      <c r="D40" s="2">
        <v>1550</v>
      </c>
      <c r="E40" s="2">
        <v>126</v>
      </c>
      <c r="F40" s="2">
        <v>1424</v>
      </c>
      <c r="G40" s="2">
        <v>2280.5316463707131</v>
      </c>
      <c r="H40" s="10">
        <f>B40/$B$14</f>
        <v>0.14546357439654678</v>
      </c>
    </row>
    <row r="41" spans="1:8" x14ac:dyDescent="0.2">
      <c r="A41" s="14" t="s">
        <v>79</v>
      </c>
      <c r="B41" s="2">
        <v>67215.274152882645</v>
      </c>
      <c r="C41" s="2">
        <v>3408.3110423821126</v>
      </c>
      <c r="D41" s="2">
        <v>1554</v>
      </c>
      <c r="E41" s="2">
        <v>128</v>
      </c>
      <c r="F41" s="2">
        <v>1426</v>
      </c>
      <c r="G41" s="2">
        <v>1982.3110423821126</v>
      </c>
      <c r="H41" s="10">
        <f>B41/$B$15</f>
        <v>0.15089500398003486</v>
      </c>
    </row>
    <row r="42" spans="1:8" x14ac:dyDescent="0.2">
      <c r="A42" s="14" t="s">
        <v>80</v>
      </c>
      <c r="B42" s="2">
        <v>70812.859151319673</v>
      </c>
      <c r="C42" s="2">
        <v>3608.9091113938921</v>
      </c>
      <c r="D42" s="2">
        <v>1688</v>
      </c>
      <c r="E42" s="2">
        <v>144</v>
      </c>
      <c r="F42" s="2">
        <v>1544</v>
      </c>
      <c r="G42" s="2">
        <v>2064.9091113938921</v>
      </c>
      <c r="H42" s="10">
        <f>B42/$B$16</f>
        <v>0.15615775939162385</v>
      </c>
    </row>
    <row r="43" spans="1:8" x14ac:dyDescent="0.2">
      <c r="A43" s="15" t="s">
        <v>74</v>
      </c>
      <c r="B43" s="7">
        <v>73377</v>
      </c>
      <c r="C43" s="7">
        <f>B43-B42</f>
        <v>2564.1408486803266</v>
      </c>
      <c r="D43" s="7">
        <v>1364</v>
      </c>
      <c r="E43" s="7">
        <v>115</v>
      </c>
      <c r="F43" s="7">
        <f>D43-E43</f>
        <v>1249</v>
      </c>
      <c r="G43" s="7">
        <f>C43-F43</f>
        <v>1315.1408486803266</v>
      </c>
      <c r="H43" s="16">
        <f>B43/$B$17</f>
        <v>0.15999729620116263</v>
      </c>
    </row>
    <row r="44" spans="1:8" x14ac:dyDescent="0.2">
      <c r="A44" s="12" t="s">
        <v>92</v>
      </c>
      <c r="H44" s="10"/>
    </row>
    <row r="45" spans="1:8" x14ac:dyDescent="0.2">
      <c r="A45" s="9" t="s">
        <v>93</v>
      </c>
      <c r="B45" s="2">
        <v>393</v>
      </c>
      <c r="H45" s="10">
        <f>B45/$B$6</f>
        <v>1.0123073911318782E-3</v>
      </c>
    </row>
    <row r="46" spans="1:8" x14ac:dyDescent="0.2">
      <c r="A46" s="14" t="s">
        <v>81</v>
      </c>
      <c r="B46" s="2">
        <v>411.39009258910397</v>
      </c>
      <c r="C46" s="2">
        <f>B46-B45</f>
        <v>18.390092589103972</v>
      </c>
      <c r="D46" s="2">
        <v>0</v>
      </c>
      <c r="E46" s="2">
        <v>0</v>
      </c>
      <c r="F46" s="2">
        <f>D46-E46</f>
        <v>0</v>
      </c>
      <c r="G46" s="2">
        <f>C46-F46</f>
        <v>18.390092589103972</v>
      </c>
      <c r="H46" s="10">
        <f>B46/$B$7</f>
        <v>1.056257442863682E-3</v>
      </c>
    </row>
    <row r="47" spans="1:8" x14ac:dyDescent="0.2">
      <c r="A47" s="14" t="s">
        <v>82</v>
      </c>
      <c r="B47" s="2">
        <v>489.6311324174867</v>
      </c>
      <c r="C47" s="2">
        <v>78.255703266120349</v>
      </c>
      <c r="D47" s="2">
        <v>3</v>
      </c>
      <c r="E47" s="2">
        <v>0</v>
      </c>
      <c r="F47" s="2">
        <v>3</v>
      </c>
      <c r="G47" s="2">
        <v>75.255703266120349</v>
      </c>
      <c r="H47" s="10">
        <f>B47/$B$8</f>
        <v>1.228161467924566E-3</v>
      </c>
    </row>
    <row r="48" spans="1:8" x14ac:dyDescent="0.2">
      <c r="A48" s="14" t="s">
        <v>83</v>
      </c>
      <c r="B48" s="2">
        <v>567.40424881251329</v>
      </c>
      <c r="C48" s="2">
        <v>77.720936715476</v>
      </c>
      <c r="D48" s="2">
        <v>1</v>
      </c>
      <c r="E48" s="2">
        <v>0</v>
      </c>
      <c r="F48" s="2">
        <v>1</v>
      </c>
      <c r="G48" s="2">
        <v>76.720936715476</v>
      </c>
      <c r="H48" s="10">
        <f>B48/$B$9</f>
        <v>1.394075955717446E-3</v>
      </c>
    </row>
    <row r="49" spans="1:8" x14ac:dyDescent="0.2">
      <c r="A49" s="14" t="s">
        <v>84</v>
      </c>
      <c r="B49" s="2">
        <v>644.37903401842448</v>
      </c>
      <c r="C49" s="2">
        <v>77.027423447353044</v>
      </c>
      <c r="D49" s="2">
        <v>0</v>
      </c>
      <c r="E49" s="2">
        <v>0</v>
      </c>
      <c r="F49" s="2">
        <v>0</v>
      </c>
      <c r="G49" s="2">
        <v>77.027423447353044</v>
      </c>
      <c r="H49" s="10">
        <f>B49/$B$10</f>
        <v>1.5543085803771189E-3</v>
      </c>
    </row>
    <row r="50" spans="1:8" x14ac:dyDescent="0.2">
      <c r="A50" s="14" t="s">
        <v>75</v>
      </c>
      <c r="B50" s="2">
        <v>716.15280850983709</v>
      </c>
      <c r="C50" s="2">
        <v>71.71596132991067</v>
      </c>
      <c r="D50" s="2">
        <v>4</v>
      </c>
      <c r="E50" s="2">
        <v>0</v>
      </c>
      <c r="F50" s="2">
        <v>4</v>
      </c>
      <c r="G50" s="2">
        <v>67.71596132991067</v>
      </c>
      <c r="H50" s="10">
        <f>B50/$B$11</f>
        <v>1.7091462977428739E-3</v>
      </c>
    </row>
    <row r="51" spans="1:8" x14ac:dyDescent="0.2">
      <c r="A51" s="14" t="s">
        <v>76</v>
      </c>
      <c r="B51" s="2">
        <v>788.80227587016475</v>
      </c>
      <c r="C51" s="2">
        <v>72.580751977000887</v>
      </c>
      <c r="D51" s="2">
        <v>5</v>
      </c>
      <c r="E51" s="2">
        <v>1</v>
      </c>
      <c r="F51" s="2">
        <v>4</v>
      </c>
      <c r="G51" s="2">
        <v>68.580751977000887</v>
      </c>
      <c r="H51" s="10">
        <f>B51/$B$12</f>
        <v>1.8588570604083552E-3</v>
      </c>
    </row>
    <row r="52" spans="1:8" x14ac:dyDescent="0.2">
      <c r="A52" s="14" t="s">
        <v>77</v>
      </c>
      <c r="B52" s="2">
        <v>860.92406518591372</v>
      </c>
      <c r="C52" s="2">
        <v>72.273128886969289</v>
      </c>
      <c r="D52" s="2">
        <v>2</v>
      </c>
      <c r="E52" s="2">
        <v>2</v>
      </c>
      <c r="F52" s="2">
        <v>0</v>
      </c>
      <c r="G52" s="2">
        <v>72.273128886969289</v>
      </c>
      <c r="H52" s="10">
        <f>B52/$B$13</f>
        <v>2.0036913651809035E-3</v>
      </c>
    </row>
    <row r="53" spans="1:8" x14ac:dyDescent="0.2">
      <c r="A53" s="14" t="s">
        <v>78</v>
      </c>
      <c r="B53" s="2">
        <v>940.33952791239551</v>
      </c>
      <c r="C53" s="2">
        <v>79.321190039384874</v>
      </c>
      <c r="D53" s="2">
        <v>4</v>
      </c>
      <c r="E53" s="2">
        <v>0</v>
      </c>
      <c r="F53" s="2">
        <v>4</v>
      </c>
      <c r="G53" s="2">
        <v>75.321190039384874</v>
      </c>
      <c r="H53" s="10">
        <f>B53/$B$14</f>
        <v>2.1438836517501587E-3</v>
      </c>
    </row>
    <row r="54" spans="1:8" x14ac:dyDescent="0.2">
      <c r="A54" s="14" t="s">
        <v>79</v>
      </c>
      <c r="B54" s="2">
        <v>1015.4580043867597</v>
      </c>
      <c r="C54" s="2">
        <v>75.050329972104805</v>
      </c>
      <c r="D54" s="2">
        <v>5</v>
      </c>
      <c r="E54" s="2">
        <v>0</v>
      </c>
      <c r="F54" s="2">
        <v>5</v>
      </c>
      <c r="G54" s="2">
        <v>70.050329972104805</v>
      </c>
      <c r="H54" s="10">
        <f>B54/$B$15</f>
        <v>2.2796535689935428E-3</v>
      </c>
    </row>
    <row r="55" spans="1:8" x14ac:dyDescent="0.2">
      <c r="A55" s="14" t="s">
        <v>80</v>
      </c>
      <c r="B55" s="2">
        <v>1093.4100942053997</v>
      </c>
      <c r="C55" s="2">
        <v>78.124730789374553</v>
      </c>
      <c r="D55" s="2">
        <v>4</v>
      </c>
      <c r="E55" s="2">
        <v>1</v>
      </c>
      <c r="F55" s="2">
        <v>3</v>
      </c>
      <c r="G55" s="2">
        <v>75.124730789374553</v>
      </c>
      <c r="H55" s="10">
        <f>B55/$B$16</f>
        <v>2.4112071233056199E-3</v>
      </c>
    </row>
    <row r="56" spans="1:8" x14ac:dyDescent="0.2">
      <c r="A56" s="15" t="s">
        <v>74</v>
      </c>
      <c r="B56" s="7">
        <v>1151</v>
      </c>
      <c r="C56" s="7">
        <f>B56-B55</f>
        <v>57.589905794600327</v>
      </c>
      <c r="D56" s="7">
        <v>1</v>
      </c>
      <c r="E56" s="7">
        <v>0</v>
      </c>
      <c r="F56" s="7">
        <f>D56-E56</f>
        <v>1</v>
      </c>
      <c r="G56" s="7">
        <f>C56-F56</f>
        <v>56.589905794600327</v>
      </c>
      <c r="H56" s="16">
        <f>B56/$B$17</f>
        <v>2.5097358562974526E-3</v>
      </c>
    </row>
    <row r="57" spans="1:8" x14ac:dyDescent="0.2">
      <c r="A57" s="23"/>
      <c r="B57" s="24"/>
      <c r="C57" s="24"/>
      <c r="D57" s="24"/>
      <c r="E57" s="24"/>
      <c r="F57" s="24"/>
      <c r="G57" s="24"/>
      <c r="H57" s="22"/>
    </row>
    <row r="58" spans="1:8" x14ac:dyDescent="0.2">
      <c r="A58" s="1"/>
    </row>
    <row r="59" spans="1:8" x14ac:dyDescent="0.2">
      <c r="A59" s="12" t="s">
        <v>86</v>
      </c>
      <c r="H59" s="10"/>
    </row>
    <row r="60" spans="1:8" x14ac:dyDescent="0.2">
      <c r="A60" s="9" t="s">
        <v>89</v>
      </c>
      <c r="B60" s="2">
        <v>1187</v>
      </c>
      <c r="H60" s="10">
        <f>B60/$B$6</f>
        <v>3.0575289396273268E-3</v>
      </c>
    </row>
    <row r="61" spans="1:8" x14ac:dyDescent="0.2">
      <c r="A61" s="14" t="s">
        <v>81</v>
      </c>
      <c r="B61" s="2">
        <v>1244.4045699910162</v>
      </c>
      <c r="C61" s="2">
        <f>B61-B60</f>
        <v>57.40456999101616</v>
      </c>
      <c r="D61" s="2">
        <v>3</v>
      </c>
      <c r="E61" s="2">
        <v>0</v>
      </c>
      <c r="F61" s="2">
        <f>D61-E61</f>
        <v>3</v>
      </c>
      <c r="G61" s="2">
        <f>C61-F61</f>
        <v>54.40456999101616</v>
      </c>
      <c r="H61" s="10">
        <f>B61/$B$7</f>
        <v>3.1950492067377607E-3</v>
      </c>
    </row>
    <row r="62" spans="1:8" x14ac:dyDescent="0.2">
      <c r="A62" s="14" t="s">
        <v>82</v>
      </c>
      <c r="B62" s="2">
        <v>1488.2108201920269</v>
      </c>
      <c r="C62" s="2">
        <v>243.85114233985632</v>
      </c>
      <c r="D62" s="2">
        <v>6</v>
      </c>
      <c r="E62" s="2">
        <v>1</v>
      </c>
      <c r="F62" s="2">
        <v>5</v>
      </c>
      <c r="G62" s="2">
        <v>238.85114233985632</v>
      </c>
      <c r="H62" s="10">
        <f>B62/$B$8</f>
        <v>3.7329390728974518E-3</v>
      </c>
    </row>
    <row r="63" spans="1:8" x14ac:dyDescent="0.2">
      <c r="A63" s="14" t="s">
        <v>83</v>
      </c>
      <c r="B63" s="2">
        <v>1730.6464266833223</v>
      </c>
      <c r="C63" s="2">
        <v>242.27684535549429</v>
      </c>
      <c r="D63" s="2">
        <v>14</v>
      </c>
      <c r="E63" s="2">
        <v>1</v>
      </c>
      <c r="F63" s="2">
        <v>13</v>
      </c>
      <c r="G63" s="2">
        <v>229.27684535549429</v>
      </c>
      <c r="H63" s="10">
        <f>B63/$B$9</f>
        <v>4.2520876012769248E-3</v>
      </c>
    </row>
    <row r="64" spans="1:8" x14ac:dyDescent="0.2">
      <c r="A64" s="14" t="s">
        <v>84</v>
      </c>
      <c r="B64" s="2">
        <v>1970.6693998908975</v>
      </c>
      <c r="C64" s="2">
        <v>240.18382915138432</v>
      </c>
      <c r="D64" s="2">
        <v>10</v>
      </c>
      <c r="E64" s="2">
        <v>1</v>
      </c>
      <c r="F64" s="2">
        <v>9</v>
      </c>
      <c r="G64" s="2">
        <v>231.18382915138432</v>
      </c>
      <c r="H64" s="10">
        <f>B64/$B$10</f>
        <v>4.7534575081309514E-3</v>
      </c>
    </row>
    <row r="65" spans="1:8" x14ac:dyDescent="0.2">
      <c r="A65" s="14" t="s">
        <v>75</v>
      </c>
      <c r="B65" s="2">
        <v>2194.7625150787608</v>
      </c>
      <c r="C65" s="2">
        <v>223.91617684748508</v>
      </c>
      <c r="D65" s="2">
        <v>10</v>
      </c>
      <c r="E65" s="2">
        <v>0</v>
      </c>
      <c r="F65" s="2">
        <v>10</v>
      </c>
      <c r="G65" s="2">
        <v>213.91617684748508</v>
      </c>
      <c r="H65" s="10">
        <f>B65/$B$11</f>
        <v>5.2379466819059139E-3</v>
      </c>
    </row>
    <row r="66" spans="1:8" x14ac:dyDescent="0.2">
      <c r="A66" s="14" t="s">
        <v>76</v>
      </c>
      <c r="B66" s="2">
        <v>2421.4966900079371</v>
      </c>
      <c r="C66" s="2">
        <v>226.52312339897617</v>
      </c>
      <c r="D66" s="2">
        <v>13</v>
      </c>
      <c r="E66" s="2">
        <v>0</v>
      </c>
      <c r="F66" s="2">
        <v>13</v>
      </c>
      <c r="G66" s="2">
        <v>213.52312339897617</v>
      </c>
      <c r="H66" s="10">
        <f>B66/$B$12</f>
        <v>5.7063935496524951E-3</v>
      </c>
    </row>
    <row r="67" spans="1:8" x14ac:dyDescent="0.2">
      <c r="A67" s="14" t="s">
        <v>77</v>
      </c>
      <c r="B67" s="2">
        <v>2646.5814035743656</v>
      </c>
      <c r="C67" s="2">
        <v>225.54956749630219</v>
      </c>
      <c r="D67" s="2">
        <v>16</v>
      </c>
      <c r="E67" s="2">
        <v>1</v>
      </c>
      <c r="F67" s="2">
        <v>15</v>
      </c>
      <c r="G67" s="2">
        <v>210.54956749630219</v>
      </c>
      <c r="H67" s="10">
        <f>B67/$B$13</f>
        <v>6.1595819190455097E-3</v>
      </c>
    </row>
    <row r="68" spans="1:8" x14ac:dyDescent="0.2">
      <c r="A68" s="14" t="s">
        <v>78</v>
      </c>
      <c r="B68" s="2">
        <v>2894.0893863112274</v>
      </c>
      <c r="C68" s="2">
        <v>247.21806201704885</v>
      </c>
      <c r="D68" s="2">
        <v>24</v>
      </c>
      <c r="E68" s="2">
        <v>1</v>
      </c>
      <c r="F68" s="2">
        <v>23</v>
      </c>
      <c r="G68" s="2">
        <v>224.21806201704885</v>
      </c>
      <c r="H68" s="10">
        <f>B68/$B$14</f>
        <v>6.5982453548356261E-3</v>
      </c>
    </row>
    <row r="69" spans="1:8" x14ac:dyDescent="0.2">
      <c r="A69" s="14" t="s">
        <v>79</v>
      </c>
      <c r="B69" s="2">
        <v>3128.3849013918402</v>
      </c>
      <c r="C69" s="2">
        <v>234.08547363072557</v>
      </c>
      <c r="D69" s="2">
        <v>14</v>
      </c>
      <c r="E69" s="2">
        <v>2</v>
      </c>
      <c r="F69" s="2">
        <v>12</v>
      </c>
      <c r="G69" s="2">
        <v>222.08547363072557</v>
      </c>
      <c r="H69" s="10">
        <f>B69/$B$15</f>
        <v>7.0230711411352273E-3</v>
      </c>
    </row>
    <row r="70" spans="1:8" x14ac:dyDescent="0.2">
      <c r="A70" s="14" t="s">
        <v>80</v>
      </c>
      <c r="B70" s="2">
        <v>3371.4151659946724</v>
      </c>
      <c r="C70" s="2">
        <v>243.56232084927797</v>
      </c>
      <c r="D70" s="2">
        <v>17</v>
      </c>
      <c r="E70" s="2">
        <v>0</v>
      </c>
      <c r="F70" s="2">
        <v>17</v>
      </c>
      <c r="G70" s="2">
        <v>226.56232084927797</v>
      </c>
      <c r="H70" s="10">
        <f>B70/$B$16</f>
        <v>7.4347038745554766E-3</v>
      </c>
    </row>
    <row r="71" spans="1:8" x14ac:dyDescent="0.2">
      <c r="A71" s="15" t="s">
        <v>74</v>
      </c>
      <c r="B71" s="7">
        <v>3548</v>
      </c>
      <c r="C71" s="7">
        <f>B71-B70</f>
        <v>176.58483400532759</v>
      </c>
      <c r="D71" s="7">
        <v>7</v>
      </c>
      <c r="E71" s="7">
        <v>2</v>
      </c>
      <c r="F71" s="7">
        <f>D71-E71</f>
        <v>5</v>
      </c>
      <c r="G71" s="7">
        <f>C71-F71</f>
        <v>171.58483400532759</v>
      </c>
      <c r="H71" s="16">
        <f>B71/$B$17</f>
        <v>7.7363534475615656E-3</v>
      </c>
    </row>
    <row r="72" spans="1:8" x14ac:dyDescent="0.2">
      <c r="A72" s="12" t="s">
        <v>85</v>
      </c>
      <c r="H72" s="10"/>
    </row>
    <row r="73" spans="1:8" x14ac:dyDescent="0.2">
      <c r="A73" s="9" t="s">
        <v>90</v>
      </c>
      <c r="B73" s="2">
        <v>742</v>
      </c>
      <c r="H73" s="10">
        <f>B73/$B$6</f>
        <v>1.9112775679894494E-3</v>
      </c>
    </row>
    <row r="74" spans="1:8" x14ac:dyDescent="0.2">
      <c r="A74" s="14" t="s">
        <v>81</v>
      </c>
      <c r="B74" s="2">
        <v>756.32637933078456</v>
      </c>
      <c r="C74" s="2">
        <f>B74-B73</f>
        <v>14.326379330784562</v>
      </c>
      <c r="D74" s="2">
        <v>1</v>
      </c>
      <c r="E74" s="2">
        <v>0</v>
      </c>
      <c r="F74" s="2">
        <f>D74-E74</f>
        <v>1</v>
      </c>
      <c r="G74" s="2">
        <f>C74-F74</f>
        <v>13.326379330784562</v>
      </c>
      <c r="H74" s="10">
        <f>B74/$B$7</f>
        <v>1.9418925778560197E-3</v>
      </c>
    </row>
    <row r="75" spans="1:8" x14ac:dyDescent="0.2">
      <c r="A75" s="14" t="s">
        <v>82</v>
      </c>
      <c r="B75" s="2">
        <v>821.91345662937272</v>
      </c>
      <c r="C75" s="2">
        <v>65.608146712149846</v>
      </c>
      <c r="D75" s="2">
        <v>5</v>
      </c>
      <c r="E75" s="2">
        <v>1</v>
      </c>
      <c r="F75" s="2">
        <v>4</v>
      </c>
      <c r="G75" s="2">
        <v>61.608146712149846</v>
      </c>
      <c r="H75" s="10">
        <f>B75/$B$8</f>
        <v>2.0616385898847992E-3</v>
      </c>
    </row>
    <row r="76" spans="1:8" x14ac:dyDescent="0.2">
      <c r="A76" s="14" t="s">
        <v>83</v>
      </c>
      <c r="B76" s="2">
        <v>886.14938453619425</v>
      </c>
      <c r="C76" s="2">
        <v>64.150129413038485</v>
      </c>
      <c r="D76" s="2">
        <v>2</v>
      </c>
      <c r="E76" s="2">
        <v>0</v>
      </c>
      <c r="F76" s="2">
        <v>2</v>
      </c>
      <c r="G76" s="2">
        <v>62.150129413038485</v>
      </c>
      <c r="H76" s="10">
        <f>B76/$B$9</f>
        <v>2.1772123714990364E-3</v>
      </c>
    </row>
    <row r="77" spans="1:8" x14ac:dyDescent="0.2">
      <c r="A77" s="14" t="s">
        <v>84</v>
      </c>
      <c r="B77" s="2">
        <v>948.89325822032606</v>
      </c>
      <c r="C77" s="2">
        <v>62.822754898082053</v>
      </c>
      <c r="D77" s="2">
        <v>2</v>
      </c>
      <c r="E77" s="2">
        <v>1</v>
      </c>
      <c r="F77" s="2">
        <v>1</v>
      </c>
      <c r="G77" s="2">
        <v>61.822754898082053</v>
      </c>
      <c r="H77" s="10">
        <f>B77/$B$10</f>
        <v>2.2888282443275202E-3</v>
      </c>
    </row>
    <row r="78" spans="1:8" x14ac:dyDescent="0.2">
      <c r="A78" s="14" t="s">
        <v>75</v>
      </c>
      <c r="B78" s="2">
        <v>1004.2402352597384</v>
      </c>
      <c r="C78" s="2">
        <v>55.263284928373423</v>
      </c>
      <c r="D78" s="2">
        <v>5</v>
      </c>
      <c r="E78" s="2">
        <v>0</v>
      </c>
      <c r="F78" s="2">
        <v>5</v>
      </c>
      <c r="G78" s="2">
        <v>50.263284928373423</v>
      </c>
      <c r="H78" s="10">
        <f>B78/$B$11</f>
        <v>2.3966860979154256E-3</v>
      </c>
    </row>
    <row r="79" spans="1:8" x14ac:dyDescent="0.2">
      <c r="A79" s="14" t="s">
        <v>76</v>
      </c>
      <c r="B79" s="2">
        <v>1061.2827142470021</v>
      </c>
      <c r="C79" s="2">
        <v>56.951192536387339</v>
      </c>
      <c r="D79" s="2">
        <v>1</v>
      </c>
      <c r="E79" s="2">
        <v>0</v>
      </c>
      <c r="F79" s="2">
        <v>1</v>
      </c>
      <c r="G79" s="2">
        <v>55.951192536387339</v>
      </c>
      <c r="H79" s="10">
        <f>B79/$B$12</f>
        <v>2.500972584404786E-3</v>
      </c>
    </row>
    <row r="80" spans="1:8" x14ac:dyDescent="0.2">
      <c r="A80" s="14" t="s">
        <v>77</v>
      </c>
      <c r="B80" s="2">
        <v>1117.9395280966482</v>
      </c>
      <c r="C80" s="2">
        <v>56.8575182617883</v>
      </c>
      <c r="D80" s="2">
        <v>5</v>
      </c>
      <c r="E80" s="2">
        <v>0</v>
      </c>
      <c r="F80" s="2">
        <v>5</v>
      </c>
      <c r="G80" s="2">
        <v>51.8575182617883</v>
      </c>
      <c r="H80" s="10">
        <f>B80/$B$13</f>
        <v>2.6018621964736767E-3</v>
      </c>
    </row>
    <row r="81" spans="1:11" x14ac:dyDescent="0.2">
      <c r="A81" s="14" t="s">
        <v>78</v>
      </c>
      <c r="B81" s="2">
        <v>1184.0491935524522</v>
      </c>
      <c r="C81" s="2">
        <v>65.988514954088714</v>
      </c>
      <c r="D81" s="2">
        <v>5</v>
      </c>
      <c r="E81" s="2">
        <v>0</v>
      </c>
      <c r="F81" s="2">
        <v>5</v>
      </c>
      <c r="G81" s="2">
        <v>60.988514954088714</v>
      </c>
      <c r="H81" s="10">
        <f>B81/$B$14</f>
        <v>2.6995182416297949E-3</v>
      </c>
    </row>
    <row r="82" spans="1:11" x14ac:dyDescent="0.2">
      <c r="A82" s="14" t="s">
        <v>79</v>
      </c>
      <c r="B82" s="2">
        <v>1244.612284927837</v>
      </c>
      <c r="C82" s="2">
        <v>60.480644025140009</v>
      </c>
      <c r="D82" s="2">
        <v>5</v>
      </c>
      <c r="E82" s="2">
        <v>1</v>
      </c>
      <c r="F82" s="2">
        <v>4</v>
      </c>
      <c r="G82" s="2">
        <v>56.480644025140009</v>
      </c>
      <c r="H82" s="10">
        <f>B82/$B$15</f>
        <v>2.7940937243016786E-3</v>
      </c>
    </row>
    <row r="83" spans="1:11" x14ac:dyDescent="0.2">
      <c r="A83" s="14" t="s">
        <v>80</v>
      </c>
      <c r="B83" s="2">
        <v>1308.5929561329642</v>
      </c>
      <c r="C83" s="2">
        <v>64.190183293368591</v>
      </c>
      <c r="D83" s="2">
        <v>3</v>
      </c>
      <c r="E83" s="2">
        <v>1</v>
      </c>
      <c r="F83" s="2">
        <v>2</v>
      </c>
      <c r="G83" s="2">
        <v>62.190183293368591</v>
      </c>
      <c r="H83" s="10">
        <f>B83/$B$16</f>
        <v>2.8857321457493638E-3</v>
      </c>
    </row>
    <row r="84" spans="1:11" x14ac:dyDescent="0.2">
      <c r="A84" s="15" t="s">
        <v>74</v>
      </c>
      <c r="B84" s="7">
        <v>1348</v>
      </c>
      <c r="C84" s="7">
        <f>B84-B83</f>
        <v>39.407043867035782</v>
      </c>
      <c r="D84" s="7">
        <v>1</v>
      </c>
      <c r="E84" s="7">
        <v>0</v>
      </c>
      <c r="F84" s="7">
        <f>D84-E84</f>
        <v>1</v>
      </c>
      <c r="G84" s="7">
        <f>C84-F84</f>
        <v>38.407043867035782</v>
      </c>
      <c r="H84" s="16">
        <f>B84/$B$17</f>
        <v>2.9392909941693885E-3</v>
      </c>
    </row>
    <row r="85" spans="1:11" x14ac:dyDescent="0.2">
      <c r="A85" s="12" t="s">
        <v>94</v>
      </c>
      <c r="H85" s="10"/>
    </row>
    <row r="86" spans="1:11" x14ac:dyDescent="0.2">
      <c r="A86" s="13" t="s">
        <v>73</v>
      </c>
      <c r="B86" s="2">
        <v>327805</v>
      </c>
      <c r="H86" s="10">
        <f>B86/$B$6</f>
        <v>0.84437512557248173</v>
      </c>
      <c r="K86" s="38"/>
    </row>
    <row r="87" spans="1:11" x14ac:dyDescent="0.2">
      <c r="A87" s="14" t="s">
        <v>81</v>
      </c>
      <c r="B87" s="2">
        <v>327800.07000061922</v>
      </c>
      <c r="C87" s="2">
        <f>B87-B86</f>
        <v>-4.9299993807799183</v>
      </c>
      <c r="D87" s="2">
        <v>1187</v>
      </c>
      <c r="E87" s="2">
        <v>774</v>
      </c>
      <c r="F87" s="2">
        <f>D87-E87</f>
        <v>413</v>
      </c>
      <c r="G87" s="2">
        <f>C87-F87</f>
        <v>-417.92999938077992</v>
      </c>
      <c r="H87" s="10">
        <f>B87/$B$7</f>
        <v>0.84163734116760924</v>
      </c>
    </row>
    <row r="88" spans="1:11" x14ac:dyDescent="0.2">
      <c r="A88" s="14" t="s">
        <v>82</v>
      </c>
      <c r="B88" s="2">
        <v>331266.4280493118</v>
      </c>
      <c r="C88" s="2">
        <v>3473.6115317904041</v>
      </c>
      <c r="D88" s="2">
        <v>4486</v>
      </c>
      <c r="E88" s="2">
        <v>3059</v>
      </c>
      <c r="F88" s="2">
        <v>1427</v>
      </c>
      <c r="G88" s="2">
        <v>2046.6115317904041</v>
      </c>
      <c r="H88" s="10">
        <f>B88/$B$8</f>
        <v>0.83092890874485625</v>
      </c>
    </row>
    <row r="89" spans="1:11" x14ac:dyDescent="0.2">
      <c r="A89" s="14" t="s">
        <v>83</v>
      </c>
      <c r="B89" s="2">
        <v>333990.61484680499</v>
      </c>
      <c r="C89" s="2">
        <v>2690.2324008169235</v>
      </c>
      <c r="D89" s="2">
        <v>4303</v>
      </c>
      <c r="E89" s="2">
        <v>3253</v>
      </c>
      <c r="F89" s="2">
        <v>1050</v>
      </c>
      <c r="G89" s="2">
        <v>1640.2324008169235</v>
      </c>
      <c r="H89" s="10">
        <f>B89/$B$9</f>
        <v>0.82059358308941288</v>
      </c>
    </row>
    <row r="90" spans="1:11" x14ac:dyDescent="0.2">
      <c r="A90" s="14" t="s">
        <v>84</v>
      </c>
      <c r="B90" s="2">
        <v>336060.36269322288</v>
      </c>
      <c r="C90" s="2">
        <v>2098.2290685893386</v>
      </c>
      <c r="D90" s="2">
        <v>3909</v>
      </c>
      <c r="E90" s="2">
        <v>3245</v>
      </c>
      <c r="F90" s="2">
        <v>664</v>
      </c>
      <c r="G90" s="2">
        <v>1434.2290685893386</v>
      </c>
      <c r="H90" s="10">
        <f>B90/$B$10</f>
        <v>0.81061219822957165</v>
      </c>
    </row>
    <row r="91" spans="1:11" x14ac:dyDescent="0.2">
      <c r="A91" s="14" t="s">
        <v>75</v>
      </c>
      <c r="B91" s="2">
        <v>335614.7338198353</v>
      </c>
      <c r="C91" s="2">
        <v>-474.69516869075596</v>
      </c>
      <c r="D91" s="2">
        <v>3830</v>
      </c>
      <c r="E91" s="2">
        <v>3282</v>
      </c>
      <c r="F91" s="2">
        <v>548</v>
      </c>
      <c r="G91" s="2">
        <v>-1022.695168690756</v>
      </c>
      <c r="H91" s="10">
        <f>B91/$B$11</f>
        <v>0.80096687880021411</v>
      </c>
    </row>
    <row r="92" spans="1:11" x14ac:dyDescent="0.2">
      <c r="A92" s="14" t="s">
        <v>76</v>
      </c>
      <c r="B92" s="2">
        <v>335931.24672454916</v>
      </c>
      <c r="C92" s="2">
        <v>288.12574246560689</v>
      </c>
      <c r="D92" s="2">
        <v>3725</v>
      </c>
      <c r="E92" s="2">
        <v>3214</v>
      </c>
      <c r="F92" s="2">
        <v>511</v>
      </c>
      <c r="G92" s="2">
        <v>-222.87425753439311</v>
      </c>
      <c r="H92" s="10">
        <f>B92/$B$12</f>
        <v>0.79164093320705919</v>
      </c>
    </row>
    <row r="93" spans="1:11" x14ac:dyDescent="0.2">
      <c r="A93" s="14" t="s">
        <v>77</v>
      </c>
      <c r="B93" s="2">
        <v>336267.01880053396</v>
      </c>
      <c r="C93" s="2">
        <v>398.03202225285349</v>
      </c>
      <c r="D93" s="2">
        <v>3553</v>
      </c>
      <c r="E93" s="2">
        <v>3332</v>
      </c>
      <c r="F93" s="2">
        <v>221</v>
      </c>
      <c r="G93" s="2">
        <v>177.03202225285349</v>
      </c>
      <c r="H93" s="10">
        <f>B93/$B$13</f>
        <v>0.78261875723064478</v>
      </c>
    </row>
    <row r="94" spans="1:11" x14ac:dyDescent="0.2">
      <c r="A94" s="14" t="s">
        <v>78</v>
      </c>
      <c r="B94" s="2">
        <v>339437.8968760792</v>
      </c>
      <c r="C94" s="2">
        <v>3135.0086078676395</v>
      </c>
      <c r="D94" s="2">
        <v>3515</v>
      </c>
      <c r="E94" s="2">
        <v>3519</v>
      </c>
      <c r="F94" s="2">
        <v>-4</v>
      </c>
      <c r="G94" s="2">
        <v>3139.0086078676395</v>
      </c>
      <c r="H94" s="10">
        <f>B94/$B$14</f>
        <v>0.77388574689894163</v>
      </c>
    </row>
    <row r="95" spans="1:11" x14ac:dyDescent="0.2">
      <c r="A95" s="14" t="s">
        <v>79</v>
      </c>
      <c r="B95" s="2">
        <v>340955.40785385214</v>
      </c>
      <c r="C95" s="2">
        <v>1495.4404223137535</v>
      </c>
      <c r="D95" s="2">
        <v>3472</v>
      </c>
      <c r="E95" s="2">
        <v>3477</v>
      </c>
      <c r="F95" s="2">
        <v>-5</v>
      </c>
      <c r="G95" s="2">
        <v>1500.4404223137535</v>
      </c>
      <c r="H95" s="10">
        <f>B95/$B$15</f>
        <v>0.76542821960527507</v>
      </c>
    </row>
    <row r="96" spans="1:11" x14ac:dyDescent="0.2">
      <c r="A96" s="14" t="s">
        <v>80</v>
      </c>
      <c r="B96" s="2">
        <v>343382.60385764204</v>
      </c>
      <c r="C96" s="2">
        <v>2483.5918457297375</v>
      </c>
      <c r="D96" s="2">
        <v>3390</v>
      </c>
      <c r="E96" s="2">
        <v>3382</v>
      </c>
      <c r="F96" s="2">
        <v>8</v>
      </c>
      <c r="G96" s="2">
        <v>2475.5918457297375</v>
      </c>
      <c r="H96" s="10">
        <f>B96/$B$16</f>
        <v>0.75723334257534569</v>
      </c>
    </row>
    <row r="97" spans="1:11" x14ac:dyDescent="0.2">
      <c r="A97" s="15" t="s">
        <v>74</v>
      </c>
      <c r="B97" s="7">
        <v>344540</v>
      </c>
      <c r="C97" s="7">
        <f>B97-B96</f>
        <v>1157.3961423579603</v>
      </c>
      <c r="D97" s="7">
        <v>2440</v>
      </c>
      <c r="E97" s="7">
        <v>2717</v>
      </c>
      <c r="F97" s="7">
        <f>D97-E97</f>
        <v>-277</v>
      </c>
      <c r="G97" s="7">
        <f>C97-F97</f>
        <v>1434.3961423579603</v>
      </c>
      <c r="H97" s="16">
        <f>B97/$B$17</f>
        <v>0.75126358985988217</v>
      </c>
      <c r="J97" s="38"/>
      <c r="K97" s="38"/>
    </row>
    <row r="98" spans="1:11" x14ac:dyDescent="0.2">
      <c r="A98" s="12" t="s">
        <v>95</v>
      </c>
      <c r="H98" s="10"/>
      <c r="J98" s="38"/>
    </row>
    <row r="99" spans="1:11" x14ac:dyDescent="0.2">
      <c r="A99" s="17" t="s">
        <v>96</v>
      </c>
      <c r="B99" s="2">
        <v>5278</v>
      </c>
      <c r="H99" s="10">
        <f>B99/$B$6</f>
        <v>1.3595314021358914E-2</v>
      </c>
    </row>
    <row r="100" spans="1:11" x14ac:dyDescent="0.2">
      <c r="A100" s="14" t="s">
        <v>81</v>
      </c>
      <c r="B100" s="2">
        <v>5337.3460040682212</v>
      </c>
      <c r="C100" s="2">
        <f>B100-B99</f>
        <v>59.346004068221191</v>
      </c>
      <c r="D100" s="2">
        <v>19</v>
      </c>
      <c r="E100" s="2">
        <v>5</v>
      </c>
      <c r="F100" s="2">
        <f>D100-E100</f>
        <v>14</v>
      </c>
      <c r="G100" s="2">
        <f>C100-F100</f>
        <v>45.346004068221191</v>
      </c>
      <c r="H100" s="10">
        <f>B100/$B$7</f>
        <v>1.3703809458451476E-2</v>
      </c>
    </row>
    <row r="101" spans="1:11" x14ac:dyDescent="0.2">
      <c r="A101" s="14" t="s">
        <v>82</v>
      </c>
      <c r="B101" s="2">
        <v>5632.4787546991856</v>
      </c>
      <c r="C101" s="2">
        <v>295.26881582420356</v>
      </c>
      <c r="D101" s="2">
        <v>102</v>
      </c>
      <c r="E101" s="2">
        <v>22</v>
      </c>
      <c r="F101" s="2">
        <v>80</v>
      </c>
      <c r="G101" s="2">
        <v>215.26881582420356</v>
      </c>
      <c r="H101" s="10">
        <f>B101/$B$8</f>
        <v>1.4128173062179714E-2</v>
      </c>
    </row>
    <row r="102" spans="1:11" x14ac:dyDescent="0.2">
      <c r="A102" s="14" t="s">
        <v>83</v>
      </c>
      <c r="B102" s="2">
        <v>5917.0245103775223</v>
      </c>
      <c r="C102" s="2">
        <v>283.96199522714323</v>
      </c>
      <c r="D102" s="2">
        <v>116</v>
      </c>
      <c r="E102" s="2">
        <v>31</v>
      </c>
      <c r="F102" s="2">
        <v>85</v>
      </c>
      <c r="G102" s="2">
        <v>198.96199522714323</v>
      </c>
      <c r="H102" s="10">
        <f>B102/$B$9</f>
        <v>1.4537750847956254E-2</v>
      </c>
    </row>
    <row r="103" spans="1:11" x14ac:dyDescent="0.2">
      <c r="A103" s="14" t="s">
        <v>84</v>
      </c>
      <c r="B103" s="2">
        <v>6190.9887519551203</v>
      </c>
      <c r="C103" s="2">
        <v>274.48255609314583</v>
      </c>
      <c r="D103" s="2">
        <v>121</v>
      </c>
      <c r="E103" s="2">
        <v>32</v>
      </c>
      <c r="F103" s="2">
        <v>89</v>
      </c>
      <c r="G103" s="2">
        <v>185.48255609314583</v>
      </c>
      <c r="H103" s="10">
        <f>B103/$B$10</f>
        <v>1.4933302342526147E-2</v>
      </c>
    </row>
    <row r="104" spans="1:11" x14ac:dyDescent="0.2">
      <c r="A104" s="14" t="s">
        <v>75</v>
      </c>
      <c r="B104" s="2">
        <v>6417.3933399657099</v>
      </c>
      <c r="C104" s="2">
        <v>225.86240232324144</v>
      </c>
      <c r="D104" s="2">
        <v>103</v>
      </c>
      <c r="E104" s="2">
        <v>40</v>
      </c>
      <c r="F104" s="2">
        <v>63</v>
      </c>
      <c r="G104" s="2">
        <v>162.86240232324144</v>
      </c>
      <c r="H104" s="10">
        <f>B104/$B$11</f>
        <v>1.5315535927290173E-2</v>
      </c>
    </row>
    <row r="105" spans="1:11" x14ac:dyDescent="0.2">
      <c r="A105" s="14" t="s">
        <v>76</v>
      </c>
      <c r="B105" s="2">
        <v>6655.9463619153157</v>
      </c>
      <c r="C105" s="2">
        <v>237.98392295327176</v>
      </c>
      <c r="D105" s="2">
        <v>94</v>
      </c>
      <c r="E105" s="2">
        <v>23</v>
      </c>
      <c r="F105" s="2">
        <v>71</v>
      </c>
      <c r="G105" s="2">
        <v>166.98392295327176</v>
      </c>
      <c r="H105" s="10">
        <f>B105/$B$12</f>
        <v>1.5685113072090161E-2</v>
      </c>
    </row>
    <row r="106" spans="1:11" x14ac:dyDescent="0.2">
      <c r="A106" s="14" t="s">
        <v>77</v>
      </c>
      <c r="B106" s="2">
        <v>6893.0303089066056</v>
      </c>
      <c r="C106" s="2">
        <v>238.33415463556503</v>
      </c>
      <c r="D106" s="2">
        <v>88</v>
      </c>
      <c r="E106" s="2">
        <v>34</v>
      </c>
      <c r="F106" s="2">
        <v>54</v>
      </c>
      <c r="G106" s="2">
        <v>184.33415463556503</v>
      </c>
      <c r="H106" s="10">
        <f>B106/$B$13</f>
        <v>1.6042652155279075E-2</v>
      </c>
    </row>
    <row r="107" spans="1:11" x14ac:dyDescent="0.2">
      <c r="A107" s="14" t="s">
        <v>78</v>
      </c>
      <c r="B107" s="2">
        <v>7188.343649549126</v>
      </c>
      <c r="C107" s="2">
        <v>294.57018744695961</v>
      </c>
      <c r="D107" s="2">
        <v>84</v>
      </c>
      <c r="E107" s="2">
        <v>35</v>
      </c>
      <c r="F107" s="2">
        <v>49</v>
      </c>
      <c r="G107" s="2">
        <v>245.57018744695961</v>
      </c>
      <c r="H107" s="10">
        <f>B107/$B$14</f>
        <v>1.6388731916485134E-2</v>
      </c>
    </row>
    <row r="108" spans="1:11" x14ac:dyDescent="0.2">
      <c r="A108" s="14" t="s">
        <v>79</v>
      </c>
      <c r="B108" s="2">
        <v>7449.5584984620527</v>
      </c>
      <c r="C108" s="2">
        <v>260.72482853003839</v>
      </c>
      <c r="D108" s="2">
        <v>74</v>
      </c>
      <c r="E108" s="2">
        <v>41</v>
      </c>
      <c r="F108" s="2">
        <v>33</v>
      </c>
      <c r="G108" s="2">
        <v>227.72482853003839</v>
      </c>
      <c r="H108" s="10">
        <f>B108/$B$15</f>
        <v>1.67238945826233E-2</v>
      </c>
    </row>
    <row r="109" spans="1:11" x14ac:dyDescent="0.2">
      <c r="A109" s="14" t="s">
        <v>80</v>
      </c>
      <c r="B109" s="2">
        <v>7731.0507271997612</v>
      </c>
      <c r="C109" s="2">
        <v>282.7395395604226</v>
      </c>
      <c r="D109" s="2">
        <v>96</v>
      </c>
      <c r="E109" s="2">
        <v>38</v>
      </c>
      <c r="F109" s="2">
        <v>58</v>
      </c>
      <c r="G109" s="2">
        <v>224.7395395604226</v>
      </c>
      <c r="H109" s="10">
        <f>B109/$B$16</f>
        <v>1.7048648702669991E-2</v>
      </c>
    </row>
    <row r="110" spans="1:11" x14ac:dyDescent="0.2">
      <c r="A110" s="15" t="s">
        <v>74</v>
      </c>
      <c r="B110" s="7">
        <v>7932</v>
      </c>
      <c r="C110" s="7">
        <f>B110-B109</f>
        <v>200.94927280023876</v>
      </c>
      <c r="D110" s="7">
        <v>52</v>
      </c>
      <c r="E110" s="7">
        <v>23</v>
      </c>
      <c r="F110" s="7">
        <f>D110-E110</f>
        <v>29</v>
      </c>
      <c r="G110" s="7">
        <f>C110-F110</f>
        <v>171.94927280023876</v>
      </c>
      <c r="H110" s="16">
        <f>B110/$B$17</f>
        <v>1.729559062741216E-2</v>
      </c>
      <c r="I110" s="38"/>
      <c r="K110" s="38"/>
    </row>
    <row r="111" spans="1:11" x14ac:dyDescent="0.2">
      <c r="A111" s="23"/>
      <c r="B111" s="24"/>
      <c r="C111" s="24"/>
      <c r="D111" s="24"/>
      <c r="E111" s="24"/>
      <c r="F111" s="24"/>
      <c r="G111" s="24"/>
      <c r="H111" s="22"/>
    </row>
    <row r="112" spans="1:11" x14ac:dyDescent="0.2">
      <c r="A112" s="1"/>
    </row>
    <row r="113" spans="1:11" x14ac:dyDescent="0.2">
      <c r="A113" s="12" t="s">
        <v>98</v>
      </c>
      <c r="H113" s="10"/>
    </row>
    <row r="114" spans="1:11" x14ac:dyDescent="0.2">
      <c r="A114" s="9" t="s">
        <v>97</v>
      </c>
      <c r="B114" s="2">
        <v>3669</v>
      </c>
      <c r="H114" s="10">
        <f>B114/$B$6</f>
        <v>9.4507781630098243E-3</v>
      </c>
    </row>
    <row r="115" spans="1:11" x14ac:dyDescent="0.2">
      <c r="A115" s="14" t="s">
        <v>81</v>
      </c>
      <c r="B115" s="2">
        <v>3766.0216168681673</v>
      </c>
      <c r="C115" s="2">
        <f>B115-B114</f>
        <v>97.021616868167257</v>
      </c>
      <c r="D115" s="2">
        <v>13</v>
      </c>
      <c r="E115" s="2">
        <v>2</v>
      </c>
      <c r="F115" s="2">
        <f>D115-E115</f>
        <v>11</v>
      </c>
      <c r="G115" s="2">
        <f>C115-F115</f>
        <v>86.021616868167257</v>
      </c>
      <c r="H115" s="10">
        <f>B115/$B$7</f>
        <v>9.6693829882180237E-3</v>
      </c>
    </row>
    <row r="116" spans="1:11" x14ac:dyDescent="0.2">
      <c r="A116" s="14" t="s">
        <v>82</v>
      </c>
      <c r="B116" s="2">
        <v>4195.7716865726643</v>
      </c>
      <c r="C116" s="2">
        <v>429.86274534942413</v>
      </c>
      <c r="D116" s="2">
        <v>62</v>
      </c>
      <c r="E116" s="2">
        <v>20</v>
      </c>
      <c r="F116" s="2">
        <v>42</v>
      </c>
      <c r="G116" s="2">
        <v>387.86274534942413</v>
      </c>
      <c r="H116" s="10">
        <f>B116/$B$8</f>
        <v>1.0524422922649471E-2</v>
      </c>
    </row>
    <row r="117" spans="1:11" x14ac:dyDescent="0.2">
      <c r="A117" s="14" t="s">
        <v>83</v>
      </c>
      <c r="B117" s="2">
        <v>4619.4410536983805</v>
      </c>
      <c r="C117" s="2">
        <v>423.22878805405526</v>
      </c>
      <c r="D117" s="2">
        <v>62</v>
      </c>
      <c r="E117" s="2">
        <v>11</v>
      </c>
      <c r="F117" s="2">
        <v>51</v>
      </c>
      <c r="G117" s="2">
        <v>372.22878805405526</v>
      </c>
      <c r="H117" s="10">
        <f>B117/$B$9</f>
        <v>1.1349671271042751E-2</v>
      </c>
    </row>
    <row r="118" spans="1:11" x14ac:dyDescent="0.2">
      <c r="A118" s="14" t="s">
        <v>84</v>
      </c>
      <c r="B118" s="2">
        <v>5035.7130467931038</v>
      </c>
      <c r="C118" s="2">
        <v>416.68835927995497</v>
      </c>
      <c r="D118" s="2">
        <v>59</v>
      </c>
      <c r="E118" s="2">
        <v>16</v>
      </c>
      <c r="F118" s="2">
        <v>43</v>
      </c>
      <c r="G118" s="2">
        <v>373.68835927995497</v>
      </c>
      <c r="H118" s="10">
        <f>B118/$B$10</f>
        <v>1.2146658385418124E-2</v>
      </c>
    </row>
    <row r="119" spans="1:11" x14ac:dyDescent="0.2">
      <c r="A119" s="14" t="s">
        <v>75</v>
      </c>
      <c r="B119" s="2">
        <v>5412.2990480109211</v>
      </c>
      <c r="C119" s="2">
        <v>376.13947967777131</v>
      </c>
      <c r="D119" s="2">
        <v>51</v>
      </c>
      <c r="E119" s="2">
        <v>17</v>
      </c>
      <c r="F119" s="2">
        <v>34</v>
      </c>
      <c r="G119" s="2">
        <v>342.13947967777131</v>
      </c>
      <c r="H119" s="10">
        <f>B119/$B$11</f>
        <v>1.2916811566281923E-2</v>
      </c>
    </row>
    <row r="120" spans="1:11" x14ac:dyDescent="0.2">
      <c r="A120" s="14" t="s">
        <v>76</v>
      </c>
      <c r="B120" s="2">
        <v>5797.2147528378828</v>
      </c>
      <c r="C120" s="2">
        <v>384.41495631328416</v>
      </c>
      <c r="D120" s="2">
        <v>69</v>
      </c>
      <c r="E120" s="2">
        <v>22</v>
      </c>
      <c r="F120" s="2">
        <v>47</v>
      </c>
      <c r="G120" s="2">
        <v>337.41495631328416</v>
      </c>
      <c r="H120" s="10">
        <f>B120/$B$12</f>
        <v>1.3661463593177964E-2</v>
      </c>
    </row>
    <row r="121" spans="1:11" x14ac:dyDescent="0.2">
      <c r="A121" s="14" t="s">
        <v>77</v>
      </c>
      <c r="B121" s="2">
        <v>6179.4395855116991</v>
      </c>
      <c r="C121" s="2">
        <v>383.32642059936006</v>
      </c>
      <c r="D121" s="2">
        <v>82</v>
      </c>
      <c r="E121" s="2">
        <v>18</v>
      </c>
      <c r="F121" s="2">
        <v>64</v>
      </c>
      <c r="G121" s="2">
        <v>319.32642059936006</v>
      </c>
      <c r="H121" s="10">
        <f>B121/$B$13</f>
        <v>1.4381860421654107E-2</v>
      </c>
    </row>
    <row r="122" spans="1:11" x14ac:dyDescent="0.2">
      <c r="A122" s="14" t="s">
        <v>78</v>
      </c>
      <c r="B122" s="2">
        <v>6613.9493337931781</v>
      </c>
      <c r="C122" s="2">
        <v>433.83772308630614</v>
      </c>
      <c r="D122" s="2">
        <v>56</v>
      </c>
      <c r="E122" s="2">
        <v>27</v>
      </c>
      <c r="F122" s="2">
        <v>29</v>
      </c>
      <c r="G122" s="2">
        <v>404.83772308630614</v>
      </c>
      <c r="H122" s="10">
        <f>B122/$B$14</f>
        <v>1.5079168140152935E-2</v>
      </c>
    </row>
    <row r="123" spans="1:11" x14ac:dyDescent="0.2">
      <c r="A123" s="14" t="s">
        <v>79</v>
      </c>
      <c r="B123" s="2">
        <v>7017.7382632939843</v>
      </c>
      <c r="C123" s="2">
        <v>403.32191993509241</v>
      </c>
      <c r="D123" s="2">
        <v>65</v>
      </c>
      <c r="E123" s="2">
        <v>29</v>
      </c>
      <c r="F123" s="2">
        <v>36</v>
      </c>
      <c r="G123" s="2">
        <v>367.32191993509241</v>
      </c>
      <c r="H123" s="10">
        <f>B123/$B$15</f>
        <v>1.5754479268536525E-2</v>
      </c>
    </row>
    <row r="124" spans="1:11" x14ac:dyDescent="0.2">
      <c r="A124" s="14" t="s">
        <v>80</v>
      </c>
      <c r="B124" s="2">
        <v>7440.9069115025995</v>
      </c>
      <c r="C124" s="2">
        <v>424.35410985052386</v>
      </c>
      <c r="D124" s="2">
        <v>55</v>
      </c>
      <c r="E124" s="2">
        <v>17</v>
      </c>
      <c r="F124" s="2">
        <v>38</v>
      </c>
      <c r="G124" s="2">
        <v>386.35410985052386</v>
      </c>
      <c r="H124" s="10">
        <f>B124/$B$16</f>
        <v>1.6408818469805277E-2</v>
      </c>
    </row>
    <row r="125" spans="1:11" x14ac:dyDescent="0.2">
      <c r="A125" s="15" t="s">
        <v>74</v>
      </c>
      <c r="B125" s="7">
        <v>7744</v>
      </c>
      <c r="C125" s="7">
        <f>B125-B124</f>
        <v>303.09308849740046</v>
      </c>
      <c r="D125" s="7">
        <v>34</v>
      </c>
      <c r="E125" s="7">
        <v>8</v>
      </c>
      <c r="F125" s="7">
        <f>D125-E125</f>
        <v>26</v>
      </c>
      <c r="G125" s="7">
        <f>C125-F125</f>
        <v>277.09308849740046</v>
      </c>
      <c r="H125" s="16">
        <f>B125/$B$17</f>
        <v>1.6885659835940463E-2</v>
      </c>
      <c r="J125" s="38"/>
      <c r="K125" s="38"/>
    </row>
    <row r="126" spans="1:11" x14ac:dyDescent="0.2">
      <c r="A126" s="12" t="s">
        <v>99</v>
      </c>
      <c r="H126" s="10"/>
    </row>
    <row r="127" spans="1:11" x14ac:dyDescent="0.2">
      <c r="A127" s="9" t="s">
        <v>100</v>
      </c>
      <c r="B127" s="2">
        <v>10250</v>
      </c>
      <c r="H127" s="10">
        <f>B127/$B$6</f>
        <v>2.6402419234355601E-2</v>
      </c>
      <c r="I127" s="38"/>
    </row>
    <row r="128" spans="1:11" x14ac:dyDescent="0.2">
      <c r="A128" s="14" t="s">
        <v>81</v>
      </c>
      <c r="B128" s="2">
        <v>10454.711226380334</v>
      </c>
      <c r="C128" s="2">
        <f>B128-B127</f>
        <v>204.71122638033376</v>
      </c>
      <c r="D128" s="2">
        <v>75</v>
      </c>
      <c r="E128" s="2">
        <v>7</v>
      </c>
      <c r="F128" s="2">
        <f>D128-E128</f>
        <v>68</v>
      </c>
      <c r="G128" s="2">
        <f>C128-F128</f>
        <v>136.71122638033376</v>
      </c>
      <c r="H128" s="10">
        <f>B128/$B$7</f>
        <v>2.6842811105041185E-2</v>
      </c>
    </row>
    <row r="129" spans="1:12" x14ac:dyDescent="0.2">
      <c r="A129" s="14" t="s">
        <v>82</v>
      </c>
      <c r="B129" s="2">
        <v>11388.143200970224</v>
      </c>
      <c r="C129" s="2">
        <v>933.72523568919678</v>
      </c>
      <c r="D129" s="2">
        <v>210</v>
      </c>
      <c r="E129" s="2">
        <v>33</v>
      </c>
      <c r="F129" s="2">
        <v>177</v>
      </c>
      <c r="G129" s="2">
        <v>756.72523568919678</v>
      </c>
      <c r="H129" s="10">
        <f>B129/$B$8</f>
        <v>2.8565337750445795E-2</v>
      </c>
    </row>
    <row r="130" spans="1:12" x14ac:dyDescent="0.2">
      <c r="A130" s="14" t="s">
        <v>83</v>
      </c>
      <c r="B130" s="2">
        <v>12303.066458783242</v>
      </c>
      <c r="C130" s="2">
        <v>913.73379135746654</v>
      </c>
      <c r="D130" s="2">
        <v>210</v>
      </c>
      <c r="E130" s="2">
        <v>35</v>
      </c>
      <c r="F130" s="2">
        <v>175</v>
      </c>
      <c r="G130" s="2">
        <v>738.73379135746654</v>
      </c>
      <c r="H130" s="10">
        <f>B130/$B$9</f>
        <v>3.0227847549042269E-2</v>
      </c>
    </row>
    <row r="131" spans="1:12" x14ac:dyDescent="0.2">
      <c r="A131" s="14" t="s">
        <v>84</v>
      </c>
      <c r="B131" s="2">
        <v>13197.373373529304</v>
      </c>
      <c r="C131" s="2">
        <v>895.40342323267214</v>
      </c>
      <c r="D131" s="2">
        <v>184</v>
      </c>
      <c r="E131" s="2">
        <v>44</v>
      </c>
      <c r="F131" s="2">
        <v>140</v>
      </c>
      <c r="G131" s="2">
        <v>755.40342323267214</v>
      </c>
      <c r="H131" s="10">
        <f>B131/$B$10</f>
        <v>3.183342348213429E-2</v>
      </c>
    </row>
    <row r="132" spans="1:12" x14ac:dyDescent="0.2">
      <c r="A132" s="14" t="s">
        <v>75</v>
      </c>
      <c r="B132" s="2">
        <v>13988.690868073516</v>
      </c>
      <c r="C132" s="2">
        <v>790.15287308950428</v>
      </c>
      <c r="D132" s="2">
        <v>215</v>
      </c>
      <c r="E132" s="2">
        <v>36</v>
      </c>
      <c r="F132" s="2">
        <v>179</v>
      </c>
      <c r="G132" s="2">
        <v>611.15287308950428</v>
      </c>
      <c r="H132" s="10">
        <f>B132/$B$11</f>
        <v>3.3384940927881579E-2</v>
      </c>
    </row>
    <row r="133" spans="1:12" x14ac:dyDescent="0.2">
      <c r="A133" s="14" t="s">
        <v>76</v>
      </c>
      <c r="B133" s="2">
        <v>14803.415984477198</v>
      </c>
      <c r="C133" s="2">
        <v>813.4512516221821</v>
      </c>
      <c r="D133" s="2">
        <v>219</v>
      </c>
      <c r="E133" s="2">
        <v>43</v>
      </c>
      <c r="F133" s="2">
        <v>176</v>
      </c>
      <c r="G133" s="2">
        <v>637.4512516221821</v>
      </c>
      <c r="H133" s="10">
        <f>B133/$B$12</f>
        <v>3.4885084846581572E-2</v>
      </c>
    </row>
    <row r="134" spans="1:12" x14ac:dyDescent="0.2">
      <c r="A134" s="14" t="s">
        <v>77</v>
      </c>
      <c r="B134" s="2">
        <v>15612.609736348304</v>
      </c>
      <c r="C134" s="2">
        <v>811.9946632676274</v>
      </c>
      <c r="D134" s="2">
        <v>191</v>
      </c>
      <c r="E134" s="2">
        <v>62</v>
      </c>
      <c r="F134" s="2">
        <v>129</v>
      </c>
      <c r="G134" s="2">
        <v>682.9946632676274</v>
      </c>
      <c r="H134" s="10">
        <f>B134/$B$13</f>
        <v>3.6336365286646938E-2</v>
      </c>
      <c r="I134" s="38"/>
    </row>
    <row r="135" spans="1:12" x14ac:dyDescent="0.2">
      <c r="A135" s="14" t="s">
        <v>78</v>
      </c>
      <c r="B135" s="2">
        <v>16553.826348861006</v>
      </c>
      <c r="C135" s="2">
        <v>939.52406821782461</v>
      </c>
      <c r="D135" s="2">
        <v>224</v>
      </c>
      <c r="E135" s="2">
        <v>52</v>
      </c>
      <c r="F135" s="2">
        <v>172</v>
      </c>
      <c r="G135" s="2">
        <v>767.52406821782461</v>
      </c>
      <c r="H135" s="10">
        <f>B135/$B$14</f>
        <v>3.774113139965804E-2</v>
      </c>
    </row>
    <row r="136" spans="1:12" x14ac:dyDescent="0.2">
      <c r="A136" s="14" t="s">
        <v>79</v>
      </c>
      <c r="B136" s="2">
        <v>17417.566040802743</v>
      </c>
      <c r="C136" s="2">
        <v>862.58533921104754</v>
      </c>
      <c r="D136" s="2">
        <v>234</v>
      </c>
      <c r="E136" s="2">
        <v>56</v>
      </c>
      <c r="F136" s="2">
        <v>178</v>
      </c>
      <c r="G136" s="2">
        <v>684.58533921104754</v>
      </c>
      <c r="H136" s="10">
        <f>B136/$B$15</f>
        <v>3.910158412909983E-2</v>
      </c>
    </row>
    <row r="137" spans="1:12" x14ac:dyDescent="0.2">
      <c r="A137" s="14" t="s">
        <v>80</v>
      </c>
      <c r="B137" s="2">
        <v>18329.16113600292</v>
      </c>
      <c r="C137" s="2">
        <v>914.52815853336506</v>
      </c>
      <c r="D137" s="2">
        <v>240</v>
      </c>
      <c r="E137" s="2">
        <v>46</v>
      </c>
      <c r="F137" s="2">
        <v>194</v>
      </c>
      <c r="G137" s="2">
        <v>720.52815853336506</v>
      </c>
      <c r="H137" s="10">
        <f>B137/$B$16</f>
        <v>4.0419787716944711E-2</v>
      </c>
    </row>
    <row r="138" spans="1:12" ht="12" thickBot="1" x14ac:dyDescent="0.25">
      <c r="A138" s="11" t="s">
        <v>74</v>
      </c>
      <c r="B138" s="5">
        <v>18974</v>
      </c>
      <c r="C138" s="5">
        <f>B138-B137</f>
        <v>644.8388639970799</v>
      </c>
      <c r="D138" s="5">
        <v>186</v>
      </c>
      <c r="E138" s="5">
        <v>43</v>
      </c>
      <c r="F138" s="5">
        <f>D138-E138</f>
        <v>143</v>
      </c>
      <c r="G138" s="5">
        <f>C138-F138</f>
        <v>501.8388639970799</v>
      </c>
      <c r="H138" s="8">
        <f>B138/$B$17</f>
        <v>4.1372483177574172E-2</v>
      </c>
      <c r="I138" s="39"/>
      <c r="J138" s="38"/>
      <c r="L138" s="38"/>
    </row>
  </sheetData>
  <mergeCells count="1">
    <mergeCell ref="A1:H2"/>
  </mergeCells>
  <phoneticPr fontId="0" type="noConversion"/>
  <pageMargins left="0.75" right="0.75" top="1" bottom="1" header="0.5" footer="0.5"/>
  <pageSetup orientation="portrait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8"/>
  <sheetViews>
    <sheetView workbookViewId="0">
      <selection activeCell="L1" sqref="L1:L65536"/>
    </sheetView>
  </sheetViews>
  <sheetFormatPr defaultRowHeight="11.25" x14ac:dyDescent="0.2"/>
  <cols>
    <col min="1" max="1" width="25.7109375" style="2" customWidth="1"/>
    <col min="2" max="3" width="9.7109375" style="2" customWidth="1"/>
    <col min="4" max="5" width="8.42578125" style="2" customWidth="1"/>
    <col min="6" max="7" width="9.7109375" style="2" customWidth="1"/>
    <col min="8" max="8" width="7.7109375" style="6" customWidth="1"/>
    <col min="9" max="16384" width="9.140625" style="2"/>
  </cols>
  <sheetData>
    <row r="1" spans="1:8" ht="12.75" customHeight="1" x14ac:dyDescent="0.2">
      <c r="A1" s="40" t="s">
        <v>87</v>
      </c>
      <c r="B1" s="41"/>
      <c r="C1" s="41"/>
      <c r="D1" s="41"/>
      <c r="E1" s="41"/>
      <c r="F1" s="41"/>
      <c r="G1" s="41"/>
      <c r="H1" s="42"/>
    </row>
    <row r="2" spans="1:8" ht="12.75" customHeight="1" thickBot="1" x14ac:dyDescent="0.25">
      <c r="A2" s="43"/>
      <c r="B2" s="44"/>
      <c r="C2" s="44"/>
      <c r="D2" s="44"/>
      <c r="E2" s="44"/>
      <c r="F2" s="44"/>
      <c r="G2" s="44"/>
      <c r="H2" s="45"/>
    </row>
    <row r="3" spans="1:8" x14ac:dyDescent="0.2">
      <c r="A3" s="9" t="s">
        <v>9</v>
      </c>
      <c r="C3" s="1" t="s">
        <v>62</v>
      </c>
      <c r="D3" s="3"/>
      <c r="E3" s="3"/>
      <c r="F3" s="1" t="s">
        <v>66</v>
      </c>
      <c r="G3" s="3" t="s">
        <v>68</v>
      </c>
      <c r="H3" s="19" t="s">
        <v>71</v>
      </c>
    </row>
    <row r="4" spans="1:8" ht="12" thickBot="1" x14ac:dyDescent="0.25">
      <c r="A4" s="18" t="s">
        <v>88</v>
      </c>
      <c r="B4" s="5" t="s">
        <v>64</v>
      </c>
      <c r="C4" s="4" t="s">
        <v>63</v>
      </c>
      <c r="D4" s="4" t="s">
        <v>65</v>
      </c>
      <c r="E4" s="4" t="s">
        <v>70</v>
      </c>
      <c r="F4" s="4" t="s">
        <v>67</v>
      </c>
      <c r="G4" s="5" t="s">
        <v>69</v>
      </c>
      <c r="H4" s="20" t="s">
        <v>72</v>
      </c>
    </row>
    <row r="5" spans="1:8" x14ac:dyDescent="0.2">
      <c r="A5" s="12" t="s">
        <v>2</v>
      </c>
      <c r="H5" s="10"/>
    </row>
    <row r="6" spans="1:8" x14ac:dyDescent="0.2">
      <c r="A6" s="13" t="s">
        <v>73</v>
      </c>
      <c r="B6" s="2">
        <f t="shared" ref="B6:B17" si="0">B32+B45+B60+B73+B86+B99+B114+B127</f>
        <v>31998</v>
      </c>
      <c r="H6" s="10"/>
    </row>
    <row r="7" spans="1:8" x14ac:dyDescent="0.2">
      <c r="A7" s="14" t="s">
        <v>81</v>
      </c>
      <c r="B7" s="2">
        <f t="shared" si="0"/>
        <v>32466</v>
      </c>
      <c r="C7" s="2">
        <f t="shared" ref="C7:G17" si="1">C33+C46+C61+C74+C87+C100+C115+C128</f>
        <v>467.99999999999818</v>
      </c>
      <c r="D7" s="2">
        <f t="shared" si="1"/>
        <v>115</v>
      </c>
      <c r="E7" s="2">
        <f t="shared" si="1"/>
        <v>68</v>
      </c>
      <c r="F7" s="2">
        <f t="shared" si="1"/>
        <v>47</v>
      </c>
      <c r="G7" s="2">
        <f t="shared" si="1"/>
        <v>420.99999999999818</v>
      </c>
      <c r="H7" s="10"/>
    </row>
    <row r="8" spans="1:8" x14ac:dyDescent="0.2">
      <c r="A8" s="14" t="s">
        <v>82</v>
      </c>
      <c r="B8" s="2">
        <f t="shared" si="0"/>
        <v>34507.000000000007</v>
      </c>
      <c r="C8" s="2">
        <f t="shared" si="1"/>
        <v>2050</v>
      </c>
      <c r="D8" s="2">
        <f t="shared" si="1"/>
        <v>404</v>
      </c>
      <c r="E8" s="2">
        <f t="shared" si="1"/>
        <v>343</v>
      </c>
      <c r="F8" s="2">
        <f t="shared" si="1"/>
        <v>61</v>
      </c>
      <c r="G8" s="2">
        <f t="shared" si="1"/>
        <v>1989</v>
      </c>
      <c r="H8" s="10"/>
    </row>
    <row r="9" spans="1:8" x14ac:dyDescent="0.2">
      <c r="A9" s="14" t="s">
        <v>83</v>
      </c>
      <c r="B9" s="2">
        <f t="shared" si="0"/>
        <v>35932</v>
      </c>
      <c r="C9" s="2">
        <f t="shared" si="1"/>
        <v>1449.9999999999952</v>
      </c>
      <c r="D9" s="2">
        <f t="shared" si="1"/>
        <v>401</v>
      </c>
      <c r="E9" s="2">
        <f t="shared" si="1"/>
        <v>345</v>
      </c>
      <c r="F9" s="2">
        <f t="shared" si="1"/>
        <v>56</v>
      </c>
      <c r="G9" s="2">
        <f t="shared" si="1"/>
        <v>1393.9999999999952</v>
      </c>
      <c r="H9" s="10"/>
    </row>
    <row r="10" spans="1:8" x14ac:dyDescent="0.2">
      <c r="A10" s="14" t="s">
        <v>84</v>
      </c>
      <c r="B10" s="2">
        <f t="shared" si="0"/>
        <v>36735.000000000015</v>
      </c>
      <c r="C10" s="2">
        <f t="shared" si="1"/>
        <v>800.00000000001</v>
      </c>
      <c r="D10" s="2">
        <f t="shared" si="1"/>
        <v>343</v>
      </c>
      <c r="E10" s="2">
        <f t="shared" si="1"/>
        <v>347</v>
      </c>
      <c r="F10" s="2">
        <f t="shared" si="1"/>
        <v>-4</v>
      </c>
      <c r="G10" s="2">
        <f t="shared" si="1"/>
        <v>804.00000000001</v>
      </c>
      <c r="H10" s="10"/>
    </row>
    <row r="11" spans="1:8" x14ac:dyDescent="0.2">
      <c r="A11" s="14" t="s">
        <v>75</v>
      </c>
      <c r="B11" s="2">
        <f t="shared" si="0"/>
        <v>37606.999999999993</v>
      </c>
      <c r="C11" s="2">
        <f t="shared" si="1"/>
        <v>849.99999999999693</v>
      </c>
      <c r="D11" s="2">
        <f t="shared" si="1"/>
        <v>367</v>
      </c>
      <c r="E11" s="2">
        <f t="shared" si="1"/>
        <v>352</v>
      </c>
      <c r="F11" s="2">
        <f t="shared" si="1"/>
        <v>15</v>
      </c>
      <c r="G11" s="2">
        <f t="shared" si="1"/>
        <v>834.99999999999693</v>
      </c>
      <c r="H11" s="10"/>
    </row>
    <row r="12" spans="1:8" x14ac:dyDescent="0.2">
      <c r="A12" s="14" t="s">
        <v>76</v>
      </c>
      <c r="B12" s="2">
        <f t="shared" si="0"/>
        <v>38352.000000000007</v>
      </c>
      <c r="C12" s="2">
        <f t="shared" si="1"/>
        <v>750.00000000001091</v>
      </c>
      <c r="D12" s="2">
        <f t="shared" si="1"/>
        <v>413</v>
      </c>
      <c r="E12" s="2">
        <f t="shared" si="1"/>
        <v>351</v>
      </c>
      <c r="F12" s="2">
        <f t="shared" si="1"/>
        <v>62</v>
      </c>
      <c r="G12" s="2">
        <f t="shared" si="1"/>
        <v>688.00000000001091</v>
      </c>
      <c r="H12" s="10"/>
    </row>
    <row r="13" spans="1:8" x14ac:dyDescent="0.2">
      <c r="A13" s="14" t="s">
        <v>77</v>
      </c>
      <c r="B13" s="2">
        <f t="shared" si="0"/>
        <v>38607.999999999993</v>
      </c>
      <c r="C13" s="2">
        <f t="shared" si="1"/>
        <v>249.99999999998462</v>
      </c>
      <c r="D13" s="2">
        <f t="shared" si="1"/>
        <v>348</v>
      </c>
      <c r="E13" s="2">
        <f t="shared" si="1"/>
        <v>366</v>
      </c>
      <c r="F13" s="2">
        <f t="shared" si="1"/>
        <v>-18</v>
      </c>
      <c r="G13" s="2">
        <f t="shared" si="1"/>
        <v>267.99999999998465</v>
      </c>
      <c r="H13" s="10"/>
    </row>
    <row r="14" spans="1:8" x14ac:dyDescent="0.2">
      <c r="A14" s="14" t="s">
        <v>78</v>
      </c>
      <c r="B14" s="2">
        <f t="shared" si="0"/>
        <v>39925</v>
      </c>
      <c r="C14" s="2">
        <f t="shared" si="1"/>
        <v>1350.0000000000014</v>
      </c>
      <c r="D14" s="2">
        <f t="shared" si="1"/>
        <v>296</v>
      </c>
      <c r="E14" s="2">
        <f t="shared" si="1"/>
        <v>359</v>
      </c>
      <c r="F14" s="2">
        <f t="shared" si="1"/>
        <v>-63</v>
      </c>
      <c r="G14" s="2">
        <f t="shared" si="1"/>
        <v>1413.0000000000014</v>
      </c>
      <c r="H14" s="10"/>
    </row>
    <row r="15" spans="1:8" x14ac:dyDescent="0.2">
      <c r="A15" s="14" t="s">
        <v>79</v>
      </c>
      <c r="B15" s="2">
        <f t="shared" si="0"/>
        <v>39677.000000000015</v>
      </c>
      <c r="C15" s="2">
        <f t="shared" si="1"/>
        <v>-249.99999999999801</v>
      </c>
      <c r="D15" s="2">
        <f t="shared" si="1"/>
        <v>320</v>
      </c>
      <c r="E15" s="2">
        <f t="shared" si="1"/>
        <v>402</v>
      </c>
      <c r="F15" s="2">
        <f t="shared" si="1"/>
        <v>-82</v>
      </c>
      <c r="G15" s="2">
        <f t="shared" si="1"/>
        <v>-167.99999999999801</v>
      </c>
      <c r="H15" s="10"/>
    </row>
    <row r="16" spans="1:8" x14ac:dyDescent="0.2">
      <c r="A16" s="14" t="s">
        <v>80</v>
      </c>
      <c r="B16" s="2">
        <f t="shared" si="0"/>
        <v>40287.999999999993</v>
      </c>
      <c r="C16" s="2">
        <f t="shared" si="1"/>
        <v>599.99999999999557</v>
      </c>
      <c r="D16" s="2">
        <f t="shared" si="1"/>
        <v>312</v>
      </c>
      <c r="E16" s="2">
        <f t="shared" si="1"/>
        <v>400</v>
      </c>
      <c r="F16" s="2">
        <f t="shared" si="1"/>
        <v>-88</v>
      </c>
      <c r="G16" s="2">
        <f t="shared" si="1"/>
        <v>687.99999999999557</v>
      </c>
      <c r="H16" s="10"/>
    </row>
    <row r="17" spans="1:11" x14ac:dyDescent="0.2">
      <c r="A17" s="15" t="s">
        <v>74</v>
      </c>
      <c r="B17" s="7">
        <f t="shared" si="0"/>
        <v>40554</v>
      </c>
      <c r="C17" s="7">
        <f t="shared" si="1"/>
        <v>266.00000000000472</v>
      </c>
      <c r="D17" s="7">
        <f t="shared" si="1"/>
        <v>232</v>
      </c>
      <c r="E17" s="7">
        <f t="shared" si="1"/>
        <v>306</v>
      </c>
      <c r="F17" s="7">
        <f t="shared" si="1"/>
        <v>-74</v>
      </c>
      <c r="G17" s="7">
        <f t="shared" si="1"/>
        <v>340.00000000000472</v>
      </c>
      <c r="H17" s="16"/>
    </row>
    <row r="18" spans="1:11" x14ac:dyDescent="0.2">
      <c r="A18" s="12" t="s">
        <v>3</v>
      </c>
      <c r="H18" s="10"/>
    </row>
    <row r="19" spans="1:11" x14ac:dyDescent="0.2">
      <c r="A19" s="13" t="s">
        <v>73</v>
      </c>
      <c r="B19" s="2">
        <f t="shared" ref="B19:B30" si="2">B32+B45+B60+B73</f>
        <v>1714</v>
      </c>
      <c r="H19" s="10">
        <f>B19/$B$6</f>
        <v>5.3565847865491595E-2</v>
      </c>
      <c r="K19" s="6"/>
    </row>
    <row r="20" spans="1:11" x14ac:dyDescent="0.2">
      <c r="A20" s="14" t="s">
        <v>81</v>
      </c>
      <c r="B20" s="2">
        <f t="shared" si="2"/>
        <v>1753.053592913983</v>
      </c>
      <c r="C20" s="2">
        <f>B20-B19</f>
        <v>39.053592913983039</v>
      </c>
      <c r="D20" s="2">
        <f t="shared" ref="D20:E30" si="3">D33+D46+D61+D74</f>
        <v>7</v>
      </c>
      <c r="E20" s="2">
        <f t="shared" si="3"/>
        <v>1</v>
      </c>
      <c r="F20" s="2">
        <f>D20-E20</f>
        <v>6</v>
      </c>
      <c r="G20" s="2">
        <f>C20-F20</f>
        <v>33.053592913983039</v>
      </c>
      <c r="H20" s="10">
        <f>B20/$B$7</f>
        <v>5.3996599301237694E-2</v>
      </c>
    </row>
    <row r="21" spans="1:11" x14ac:dyDescent="0.2">
      <c r="A21" s="14" t="s">
        <v>82</v>
      </c>
      <c r="B21" s="2">
        <f t="shared" si="2"/>
        <v>1920.7934375122557</v>
      </c>
      <c r="C21" s="2">
        <f t="shared" ref="C21:C30" si="4">B21-B20</f>
        <v>167.73984459827261</v>
      </c>
      <c r="D21" s="2">
        <f t="shared" si="3"/>
        <v>28</v>
      </c>
      <c r="E21" s="2">
        <f t="shared" si="3"/>
        <v>2</v>
      </c>
      <c r="F21" s="2">
        <f t="shared" ref="F21:F30" si="5">D21-E21</f>
        <v>26</v>
      </c>
      <c r="G21" s="2">
        <f t="shared" ref="G21:G30" si="6">C21-F21</f>
        <v>141.73984459827261</v>
      </c>
      <c r="H21" s="10">
        <f>B21/$B$8</f>
        <v>5.5663877981634316E-2</v>
      </c>
    </row>
    <row r="22" spans="1:11" x14ac:dyDescent="0.2">
      <c r="A22" s="14" t="s">
        <v>83</v>
      </c>
      <c r="B22" s="2">
        <f t="shared" si="2"/>
        <v>2057.0011186275783</v>
      </c>
      <c r="C22" s="2">
        <f t="shared" si="4"/>
        <v>136.20768111532266</v>
      </c>
      <c r="D22" s="2">
        <f t="shared" si="3"/>
        <v>23</v>
      </c>
      <c r="E22" s="2">
        <f t="shared" si="3"/>
        <v>6</v>
      </c>
      <c r="F22" s="2">
        <f t="shared" si="5"/>
        <v>17</v>
      </c>
      <c r="G22" s="2">
        <f t="shared" si="6"/>
        <v>119.20768111532266</v>
      </c>
      <c r="H22" s="10">
        <f>B22/$B$9</f>
        <v>5.724705328474837E-2</v>
      </c>
    </row>
    <row r="23" spans="1:11" x14ac:dyDescent="0.2">
      <c r="A23" s="14" t="s">
        <v>84</v>
      </c>
      <c r="B23" s="2">
        <f t="shared" si="2"/>
        <v>2158.2669292036917</v>
      </c>
      <c r="C23" s="2">
        <f t="shared" si="4"/>
        <v>101.26581057611338</v>
      </c>
      <c r="D23" s="2">
        <f t="shared" si="3"/>
        <v>28</v>
      </c>
      <c r="E23" s="2">
        <f t="shared" si="3"/>
        <v>7</v>
      </c>
      <c r="F23" s="2">
        <f t="shared" si="5"/>
        <v>21</v>
      </c>
      <c r="G23" s="2">
        <f t="shared" si="6"/>
        <v>80.265810576113381</v>
      </c>
      <c r="H23" s="10">
        <f>B23/$B$10</f>
        <v>5.8752332358886369E-2</v>
      </c>
    </row>
    <row r="24" spans="1:11" x14ac:dyDescent="0.2">
      <c r="A24" s="14" t="s">
        <v>75</v>
      </c>
      <c r="B24" s="2">
        <f t="shared" si="2"/>
        <v>2263.3895625379541</v>
      </c>
      <c r="C24" s="2">
        <f t="shared" si="4"/>
        <v>105.12263333426245</v>
      </c>
      <c r="D24" s="2">
        <f t="shared" si="3"/>
        <v>24</v>
      </c>
      <c r="E24" s="2">
        <f t="shared" si="3"/>
        <v>3</v>
      </c>
      <c r="F24" s="2">
        <f t="shared" si="5"/>
        <v>21</v>
      </c>
      <c r="G24" s="2">
        <f t="shared" si="6"/>
        <v>84.122633334262446</v>
      </c>
      <c r="H24" s="10">
        <f>B24/$B$11</f>
        <v>6.0185326203577916E-2</v>
      </c>
    </row>
    <row r="25" spans="1:11" x14ac:dyDescent="0.2">
      <c r="A25" s="14" t="s">
        <v>76</v>
      </c>
      <c r="B25" s="2">
        <f t="shared" si="2"/>
        <v>2360.6085373965116</v>
      </c>
      <c r="C25" s="2">
        <f t="shared" si="4"/>
        <v>97.218974858557431</v>
      </c>
      <c r="D25" s="2">
        <f t="shared" si="3"/>
        <v>41</v>
      </c>
      <c r="E25" s="2">
        <f t="shared" si="3"/>
        <v>5</v>
      </c>
      <c r="F25" s="2">
        <f t="shared" si="5"/>
        <v>36</v>
      </c>
      <c r="G25" s="2">
        <f t="shared" si="6"/>
        <v>61.218974858557431</v>
      </c>
      <c r="H25" s="10">
        <f>B25/$B$12</f>
        <v>6.1551119560818497E-2</v>
      </c>
    </row>
    <row r="26" spans="1:11" x14ac:dyDescent="0.2">
      <c r="A26" s="14" t="s">
        <v>77</v>
      </c>
      <c r="B26" s="2">
        <f t="shared" si="2"/>
        <v>2426.6800189270743</v>
      </c>
      <c r="C26" s="2">
        <f t="shared" si="4"/>
        <v>66.071481530562778</v>
      </c>
      <c r="D26" s="2">
        <f t="shared" si="3"/>
        <v>28</v>
      </c>
      <c r="E26" s="2">
        <f t="shared" si="3"/>
        <v>4</v>
      </c>
      <c r="F26" s="2">
        <f t="shared" si="5"/>
        <v>24</v>
      </c>
      <c r="G26" s="2">
        <f t="shared" si="6"/>
        <v>42.071481530562778</v>
      </c>
      <c r="H26" s="10">
        <f>B26/$B$13</f>
        <v>6.2854331198898536E-2</v>
      </c>
    </row>
    <row r="27" spans="1:11" x14ac:dyDescent="0.2">
      <c r="A27" s="14" t="s">
        <v>78</v>
      </c>
      <c r="B27" s="2">
        <f t="shared" si="2"/>
        <v>2559.1592063459216</v>
      </c>
      <c r="C27" s="2">
        <f t="shared" si="4"/>
        <v>132.47918741884723</v>
      </c>
      <c r="D27" s="2">
        <f t="shared" si="3"/>
        <v>28</v>
      </c>
      <c r="E27" s="2">
        <f t="shared" si="3"/>
        <v>4</v>
      </c>
      <c r="F27" s="2">
        <f t="shared" si="5"/>
        <v>24</v>
      </c>
      <c r="G27" s="2">
        <f t="shared" si="6"/>
        <v>108.47918741884723</v>
      </c>
      <c r="H27" s="10">
        <f>B27/$B$14</f>
        <v>6.4099166095076307E-2</v>
      </c>
    </row>
    <row r="28" spans="1:11" x14ac:dyDescent="0.2">
      <c r="A28" s="14" t="s">
        <v>79</v>
      </c>
      <c r="B28" s="2">
        <f t="shared" si="2"/>
        <v>2590.4899345498166</v>
      </c>
      <c r="C28" s="2">
        <f t="shared" si="4"/>
        <v>31.330728203894978</v>
      </c>
      <c r="D28" s="2">
        <f t="shared" si="3"/>
        <v>39</v>
      </c>
      <c r="E28" s="2">
        <f t="shared" si="3"/>
        <v>11</v>
      </c>
      <c r="F28" s="2">
        <f t="shared" si="5"/>
        <v>28</v>
      </c>
      <c r="G28" s="2">
        <f t="shared" si="6"/>
        <v>3.3307282038949779</v>
      </c>
      <c r="H28" s="10">
        <f>B28/$B$15</f>
        <v>6.528946075937736E-2</v>
      </c>
    </row>
    <row r="29" spans="1:11" x14ac:dyDescent="0.2">
      <c r="A29" s="14" t="s">
        <v>80</v>
      </c>
      <c r="B29" s="2">
        <f t="shared" si="2"/>
        <v>2676.2803812961229</v>
      </c>
      <c r="C29" s="2">
        <f t="shared" si="4"/>
        <v>85.790446746306316</v>
      </c>
      <c r="D29" s="2">
        <f t="shared" si="3"/>
        <v>38</v>
      </c>
      <c r="E29" s="2">
        <f t="shared" si="3"/>
        <v>11</v>
      </c>
      <c r="F29" s="2">
        <f t="shared" si="5"/>
        <v>27</v>
      </c>
      <c r="G29" s="2">
        <f t="shared" si="6"/>
        <v>58.790446746306316</v>
      </c>
      <c r="H29" s="10">
        <f>B29/$B$16</f>
        <v>6.6428722728756037E-2</v>
      </c>
    </row>
    <row r="30" spans="1:11" x14ac:dyDescent="0.2">
      <c r="A30" s="15" t="s">
        <v>74</v>
      </c>
      <c r="B30" s="7">
        <f t="shared" si="2"/>
        <v>2714</v>
      </c>
      <c r="C30" s="7">
        <f t="shared" si="4"/>
        <v>37.719618703877131</v>
      </c>
      <c r="D30" s="7">
        <f t="shared" si="3"/>
        <v>21</v>
      </c>
      <c r="E30" s="7">
        <f t="shared" si="3"/>
        <v>6</v>
      </c>
      <c r="F30" s="7">
        <f t="shared" si="5"/>
        <v>15</v>
      </c>
      <c r="G30" s="7">
        <f t="shared" si="6"/>
        <v>22.719618703877131</v>
      </c>
      <c r="H30" s="16">
        <f>B30/$B$17</f>
        <v>6.6923114859200078E-2</v>
      </c>
      <c r="I30" s="38"/>
      <c r="K30" s="39"/>
    </row>
    <row r="31" spans="1:11" x14ac:dyDescent="0.2">
      <c r="A31" s="12" t="s">
        <v>4</v>
      </c>
      <c r="H31" s="10"/>
    </row>
    <row r="32" spans="1:11" x14ac:dyDescent="0.2">
      <c r="A32" s="13" t="s">
        <v>73</v>
      </c>
      <c r="B32" s="2">
        <v>1594</v>
      </c>
      <c r="H32" s="10">
        <f>B32/$B$6</f>
        <v>4.9815613475842242E-2</v>
      </c>
    </row>
    <row r="33" spans="1:8" x14ac:dyDescent="0.2">
      <c r="A33" s="14" t="s">
        <v>81</v>
      </c>
      <c r="B33" s="2">
        <v>1628.6261039264423</v>
      </c>
      <c r="C33" s="2">
        <f>B33-B32</f>
        <v>34.626103926442283</v>
      </c>
      <c r="D33" s="2">
        <v>7</v>
      </c>
      <c r="E33" s="2">
        <v>1</v>
      </c>
      <c r="F33" s="2">
        <f>D33-E33</f>
        <v>6</v>
      </c>
      <c r="G33" s="2">
        <f>C33-F33</f>
        <v>28.626103926442283</v>
      </c>
      <c r="H33" s="10">
        <f>B33/$B$7</f>
        <v>5.0164051744176749E-2</v>
      </c>
    </row>
    <row r="34" spans="1:8" x14ac:dyDescent="0.2">
      <c r="A34" s="14" t="s">
        <v>82</v>
      </c>
      <c r="B34" s="2">
        <v>1777.5496620515867</v>
      </c>
      <c r="C34" s="2">
        <v>149.36559386578301</v>
      </c>
      <c r="D34" s="2">
        <v>26</v>
      </c>
      <c r="E34" s="2">
        <v>2</v>
      </c>
      <c r="F34" s="2">
        <v>24</v>
      </c>
      <c r="G34" s="2">
        <f t="shared" ref="G34:G43" si="7">C34-F34</f>
        <v>125.36559386578301</v>
      </c>
      <c r="H34" s="10">
        <f>B34/$B$8</f>
        <v>5.151272675258893E-2</v>
      </c>
    </row>
    <row r="35" spans="1:8" x14ac:dyDescent="0.2">
      <c r="A35" s="14" t="s">
        <v>83</v>
      </c>
      <c r="B35" s="2">
        <v>1896.9713661341245</v>
      </c>
      <c r="C35" s="2">
        <v>120.7325738274485</v>
      </c>
      <c r="D35" s="2">
        <v>22</v>
      </c>
      <c r="E35" s="2">
        <v>6</v>
      </c>
      <c r="F35" s="2">
        <v>16</v>
      </c>
      <c r="G35" s="2">
        <f t="shared" si="7"/>
        <v>104.7325738274485</v>
      </c>
      <c r="H35" s="10">
        <f>B35/$B$9</f>
        <v>5.2793369869033858E-2</v>
      </c>
    </row>
    <row r="36" spans="1:8" x14ac:dyDescent="0.2">
      <c r="A36" s="14" t="s">
        <v>84</v>
      </c>
      <c r="B36" s="2">
        <v>1984.0941623356748</v>
      </c>
      <c r="C36" s="2">
        <v>86.982680575486484</v>
      </c>
      <c r="D36" s="2">
        <v>26</v>
      </c>
      <c r="E36" s="2">
        <v>7</v>
      </c>
      <c r="F36" s="2">
        <v>19</v>
      </c>
      <c r="G36" s="2">
        <f t="shared" si="7"/>
        <v>67.982680575486484</v>
      </c>
      <c r="H36" s="10">
        <f>B36/$B$10</f>
        <v>5.4011002105231361E-2</v>
      </c>
    </row>
    <row r="37" spans="1:8" x14ac:dyDescent="0.2">
      <c r="A37" s="14" t="s">
        <v>75</v>
      </c>
      <c r="B37" s="2">
        <v>2074.7842914877651</v>
      </c>
      <c r="C37" s="2">
        <v>89.49377298480772</v>
      </c>
      <c r="D37" s="2">
        <v>22</v>
      </c>
      <c r="E37" s="2">
        <v>3</v>
      </c>
      <c r="F37" s="2">
        <v>19</v>
      </c>
      <c r="G37" s="2">
        <f t="shared" si="7"/>
        <v>70.49377298480772</v>
      </c>
      <c r="H37" s="10">
        <f>B37/$B$11</f>
        <v>5.5170162243405894E-2</v>
      </c>
    </row>
    <row r="38" spans="1:8" x14ac:dyDescent="0.2">
      <c r="A38" s="14" t="s">
        <v>76</v>
      </c>
      <c r="B38" s="2">
        <v>2158.2573952379453</v>
      </c>
      <c r="C38" s="2">
        <v>83.746744959140415</v>
      </c>
      <c r="D38" s="2">
        <v>37</v>
      </c>
      <c r="E38" s="2">
        <v>5</v>
      </c>
      <c r="F38" s="2">
        <v>32</v>
      </c>
      <c r="G38" s="2">
        <f t="shared" si="7"/>
        <v>51.746744959140415</v>
      </c>
      <c r="H38" s="10">
        <f>B38/$B$12</f>
        <v>5.627496337186965E-2</v>
      </c>
    </row>
    <row r="39" spans="1:8" x14ac:dyDescent="0.2">
      <c r="A39" s="14" t="s">
        <v>77</v>
      </c>
      <c r="B39" s="2">
        <v>2213.363500788153</v>
      </c>
      <c r="C39" s="2">
        <v>54.760022343758919</v>
      </c>
      <c r="D39" s="2">
        <v>24</v>
      </c>
      <c r="E39" s="2">
        <v>4</v>
      </c>
      <c r="F39" s="2">
        <v>20</v>
      </c>
      <c r="G39" s="2">
        <f t="shared" si="7"/>
        <v>34.760022343758919</v>
      </c>
      <c r="H39" s="10">
        <f>B39/$B$13</f>
        <v>5.7329141649092245E-2</v>
      </c>
    </row>
    <row r="40" spans="1:8" x14ac:dyDescent="0.2">
      <c r="A40" s="14" t="s">
        <v>78</v>
      </c>
      <c r="B40" s="2">
        <v>2329.0687331986196</v>
      </c>
      <c r="C40" s="2">
        <v>117.62226800652661</v>
      </c>
      <c r="D40" s="2">
        <v>26</v>
      </c>
      <c r="E40" s="2">
        <v>4</v>
      </c>
      <c r="F40" s="2">
        <v>22</v>
      </c>
      <c r="G40" s="2">
        <f t="shared" si="7"/>
        <v>95.62226800652661</v>
      </c>
      <c r="H40" s="10">
        <f>B40/$B$14</f>
        <v>5.8336098514680516E-2</v>
      </c>
    </row>
    <row r="41" spans="1:8" x14ac:dyDescent="0.2">
      <c r="A41" s="14" t="s">
        <v>79</v>
      </c>
      <c r="B41" s="2">
        <v>2352.8039373216961</v>
      </c>
      <c r="C41" s="2">
        <v>23.6406772193086</v>
      </c>
      <c r="D41" s="2">
        <v>34</v>
      </c>
      <c r="E41" s="2">
        <v>11</v>
      </c>
      <c r="F41" s="2">
        <v>23</v>
      </c>
      <c r="G41" s="2">
        <f t="shared" si="7"/>
        <v>0.64067721930859989</v>
      </c>
      <c r="H41" s="10">
        <f>B41/$B$15</f>
        <v>5.9298937352161081E-2</v>
      </c>
    </row>
    <row r="42" spans="1:8" x14ac:dyDescent="0.2">
      <c r="A42" s="14" t="s">
        <v>80</v>
      </c>
      <c r="B42" s="2">
        <v>2426.1633201304894</v>
      </c>
      <c r="C42" s="2">
        <v>72.718153194926799</v>
      </c>
      <c r="D42" s="2">
        <v>37</v>
      </c>
      <c r="E42" s="2">
        <v>11</v>
      </c>
      <c r="F42" s="2">
        <v>26</v>
      </c>
      <c r="G42" s="2">
        <f t="shared" si="7"/>
        <v>46.718153194926799</v>
      </c>
      <c r="H42" s="10">
        <f>B42/$B$16</f>
        <v>6.0220495436122165E-2</v>
      </c>
    </row>
    <row r="43" spans="1:8" x14ac:dyDescent="0.2">
      <c r="A43" s="15" t="s">
        <v>74</v>
      </c>
      <c r="B43" s="7">
        <v>2464</v>
      </c>
      <c r="C43" s="7">
        <f>B43-B42</f>
        <v>37.83667986951059</v>
      </c>
      <c r="D43" s="7">
        <v>20</v>
      </c>
      <c r="E43" s="7">
        <v>6</v>
      </c>
      <c r="F43" s="7">
        <f>D43-E43</f>
        <v>14</v>
      </c>
      <c r="G43" s="7">
        <f t="shared" si="7"/>
        <v>23.83667986951059</v>
      </c>
      <c r="H43" s="16">
        <f>B43/$B$17</f>
        <v>6.0758494846377673E-2</v>
      </c>
    </row>
    <row r="44" spans="1:8" x14ac:dyDescent="0.2">
      <c r="A44" s="12" t="s">
        <v>92</v>
      </c>
      <c r="H44" s="10"/>
    </row>
    <row r="45" spans="1:8" x14ac:dyDescent="0.2">
      <c r="A45" s="9" t="s">
        <v>93</v>
      </c>
      <c r="B45" s="2">
        <v>8</v>
      </c>
      <c r="H45" s="10">
        <f>B45/$B$6</f>
        <v>2.5001562597662353E-4</v>
      </c>
    </row>
    <row r="46" spans="1:8" x14ac:dyDescent="0.2">
      <c r="A46" s="14" t="s">
        <v>81</v>
      </c>
      <c r="B46" s="2">
        <v>8.4120828023192402</v>
      </c>
      <c r="C46" s="2">
        <f>B46-B45</f>
        <v>0.41208280231924022</v>
      </c>
      <c r="D46" s="2">
        <v>0</v>
      </c>
      <c r="E46" s="2">
        <v>0</v>
      </c>
      <c r="F46" s="2">
        <f>D46-E46</f>
        <v>0</v>
      </c>
      <c r="G46" s="2">
        <f>C46-F46</f>
        <v>0.41208280231924022</v>
      </c>
      <c r="H46" s="10">
        <f>B46/$B$7</f>
        <v>2.5910438003817039E-4</v>
      </c>
    </row>
    <row r="47" spans="1:8" x14ac:dyDescent="0.2">
      <c r="A47" s="14" t="s">
        <v>82</v>
      </c>
      <c r="B47" s="2">
        <v>10.154843093412513</v>
      </c>
      <c r="C47" s="2">
        <v>1.744845976195359</v>
      </c>
      <c r="D47" s="2">
        <v>0</v>
      </c>
      <c r="E47" s="2">
        <v>0</v>
      </c>
      <c r="F47" s="2">
        <v>0</v>
      </c>
      <c r="G47" s="2">
        <f t="shared" ref="G47:G56" si="8">C47-F47</f>
        <v>1.744845976195359</v>
      </c>
      <c r="H47" s="10">
        <f>B47/$B$8</f>
        <v>2.9428356836040545E-4</v>
      </c>
    </row>
    <row r="48" spans="1:8" x14ac:dyDescent="0.2">
      <c r="A48" s="14" t="s">
        <v>83</v>
      </c>
      <c r="B48" s="2">
        <v>11.774492229475971</v>
      </c>
      <c r="C48" s="2">
        <v>1.6276075085553554</v>
      </c>
      <c r="D48" s="2">
        <v>0</v>
      </c>
      <c r="E48" s="2">
        <v>0</v>
      </c>
      <c r="F48" s="2">
        <v>0</v>
      </c>
      <c r="G48" s="2">
        <f t="shared" si="8"/>
        <v>1.6276075085553554</v>
      </c>
      <c r="H48" s="10">
        <f>B48/$B$9</f>
        <v>3.2768819518746441E-4</v>
      </c>
    </row>
    <row r="49" spans="1:8" x14ac:dyDescent="0.2">
      <c r="A49" s="14" t="s">
        <v>84</v>
      </c>
      <c r="B49" s="2">
        <v>13.204367460003551</v>
      </c>
      <c r="C49" s="2">
        <v>1.4293685814625565</v>
      </c>
      <c r="D49" s="2">
        <v>0</v>
      </c>
      <c r="E49" s="2">
        <v>0</v>
      </c>
      <c r="F49" s="2">
        <v>0</v>
      </c>
      <c r="G49" s="2">
        <f t="shared" si="8"/>
        <v>1.4293685814625565</v>
      </c>
      <c r="H49" s="10">
        <f>B49/$B$10</f>
        <v>3.5944922988984747E-4</v>
      </c>
    </row>
    <row r="50" spans="1:8" x14ac:dyDescent="0.2">
      <c r="A50" s="14" t="s">
        <v>75</v>
      </c>
      <c r="B50" s="2">
        <v>14.654886173227712</v>
      </c>
      <c r="C50" s="2">
        <v>1.4423991793331385</v>
      </c>
      <c r="D50" s="2">
        <v>0</v>
      </c>
      <c r="E50" s="2">
        <v>0</v>
      </c>
      <c r="F50" s="2">
        <v>0</v>
      </c>
      <c r="G50" s="2">
        <f t="shared" si="8"/>
        <v>1.4423991793331385</v>
      </c>
      <c r="H50" s="10">
        <f>B50/$B$11</f>
        <v>3.8968506323896389E-4</v>
      </c>
    </row>
    <row r="51" spans="1:8" x14ac:dyDescent="0.2">
      <c r="A51" s="14" t="s">
        <v>76</v>
      </c>
      <c r="B51" s="2">
        <v>16.050426369343214</v>
      </c>
      <c r="C51" s="2">
        <v>1.397430985593985</v>
      </c>
      <c r="D51" s="2">
        <v>0</v>
      </c>
      <c r="E51" s="2">
        <v>0</v>
      </c>
      <c r="F51" s="2">
        <v>0</v>
      </c>
      <c r="G51" s="2">
        <f t="shared" si="8"/>
        <v>1.397430985593985</v>
      </c>
      <c r="H51" s="10">
        <f>B51/$B$12</f>
        <v>4.1850298209593269E-4</v>
      </c>
    </row>
    <row r="52" spans="1:8" x14ac:dyDescent="0.2">
      <c r="A52" s="14" t="s">
        <v>77</v>
      </c>
      <c r="B52" s="2">
        <v>17.219185041038624</v>
      </c>
      <c r="C52" s="2">
        <v>1.1660276741285109</v>
      </c>
      <c r="D52" s="2">
        <v>0</v>
      </c>
      <c r="E52" s="2">
        <v>0</v>
      </c>
      <c r="F52" s="2">
        <v>0</v>
      </c>
      <c r="G52" s="2">
        <f t="shared" si="8"/>
        <v>1.1660276741285109</v>
      </c>
      <c r="H52" s="10">
        <f>B52/$B$13</f>
        <v>4.4600044138620563E-4</v>
      </c>
    </row>
    <row r="53" spans="1:8" x14ac:dyDescent="0.2">
      <c r="A53" s="14" t="s">
        <v>78</v>
      </c>
      <c r="B53" s="2">
        <v>18.855226643282485</v>
      </c>
      <c r="C53" s="2">
        <v>1.6514162599034954</v>
      </c>
      <c r="D53" s="2">
        <v>0</v>
      </c>
      <c r="E53" s="2">
        <v>0</v>
      </c>
      <c r="F53" s="2">
        <v>0</v>
      </c>
      <c r="G53" s="2">
        <f t="shared" si="8"/>
        <v>1.6514162599034954</v>
      </c>
      <c r="H53" s="10">
        <f>B53/$B$14</f>
        <v>4.7226616514170282E-4</v>
      </c>
    </row>
    <row r="54" spans="1:8" x14ac:dyDescent="0.2">
      <c r="A54" s="14" t="s">
        <v>79</v>
      </c>
      <c r="B54" s="2">
        <v>19.734590016681569</v>
      </c>
      <c r="C54" s="2">
        <v>0.87899648463544722</v>
      </c>
      <c r="D54" s="2">
        <v>0</v>
      </c>
      <c r="E54" s="2">
        <v>0</v>
      </c>
      <c r="F54" s="2">
        <v>0</v>
      </c>
      <c r="G54" s="2">
        <f t="shared" si="8"/>
        <v>0.87899648463544722</v>
      </c>
      <c r="H54" s="10">
        <f>B54/$B$15</f>
        <v>4.973811028223294E-4</v>
      </c>
    </row>
    <row r="55" spans="1:8" x14ac:dyDescent="0.2">
      <c r="A55" s="14" t="s">
        <v>80</v>
      </c>
      <c r="B55" s="2">
        <v>21.006939252978444</v>
      </c>
      <c r="C55" s="2">
        <v>1.267166502083569</v>
      </c>
      <c r="D55" s="2">
        <v>0</v>
      </c>
      <c r="E55" s="2">
        <v>0</v>
      </c>
      <c r="F55" s="2">
        <v>0</v>
      </c>
      <c r="G55" s="2">
        <f t="shared" si="8"/>
        <v>1.267166502083569</v>
      </c>
      <c r="H55" s="10">
        <f>B55/$B$16</f>
        <v>5.2141926263349998E-4</v>
      </c>
    </row>
    <row r="56" spans="1:8" x14ac:dyDescent="0.2">
      <c r="A56" s="15" t="s">
        <v>74</v>
      </c>
      <c r="B56" s="7">
        <v>12</v>
      </c>
      <c r="C56" s="7">
        <f>B56-B55</f>
        <v>-9.0069392529784444</v>
      </c>
      <c r="D56" s="7">
        <v>0</v>
      </c>
      <c r="E56" s="7">
        <v>0</v>
      </c>
      <c r="F56" s="7">
        <f>D56-E56</f>
        <v>0</v>
      </c>
      <c r="G56" s="7">
        <f t="shared" si="8"/>
        <v>-9.0069392529784444</v>
      </c>
      <c r="H56" s="16">
        <f>B56/$B$17</f>
        <v>2.9590176061547566E-4</v>
      </c>
    </row>
    <row r="57" spans="1:8" x14ac:dyDescent="0.2">
      <c r="A57" s="23"/>
      <c r="B57" s="24"/>
      <c r="C57" s="24"/>
      <c r="D57" s="24"/>
      <c r="E57" s="24"/>
      <c r="F57" s="24"/>
      <c r="G57" s="24"/>
      <c r="H57" s="22"/>
    </row>
    <row r="58" spans="1:8" x14ac:dyDescent="0.2">
      <c r="A58" s="1"/>
    </row>
    <row r="59" spans="1:8" x14ac:dyDescent="0.2">
      <c r="A59" s="12" t="s">
        <v>86</v>
      </c>
      <c r="H59" s="10"/>
    </row>
    <row r="60" spans="1:8" x14ac:dyDescent="0.2">
      <c r="A60" s="9" t="s">
        <v>89</v>
      </c>
      <c r="B60" s="2">
        <v>95</v>
      </c>
      <c r="H60" s="10">
        <f>B60/$B$6</f>
        <v>2.9689355584724044E-3</v>
      </c>
    </row>
    <row r="61" spans="1:8" x14ac:dyDescent="0.2">
      <c r="A61" s="14" t="s">
        <v>81</v>
      </c>
      <c r="B61" s="2">
        <v>97.932312495438055</v>
      </c>
      <c r="C61" s="2">
        <f>B61-B60</f>
        <v>2.9323124954380546</v>
      </c>
      <c r="D61" s="2">
        <v>0</v>
      </c>
      <c r="E61" s="2">
        <v>0</v>
      </c>
      <c r="F61" s="2">
        <f>D61-E61</f>
        <v>0</v>
      </c>
      <c r="G61" s="2">
        <f>C61-F61</f>
        <v>2.9323124954380546</v>
      </c>
      <c r="H61" s="10">
        <f>B61/$B$7</f>
        <v>3.0164576016582902E-3</v>
      </c>
    </row>
    <row r="62" spans="1:8" x14ac:dyDescent="0.2">
      <c r="A62" s="14" t="s">
        <v>82</v>
      </c>
      <c r="B62" s="2">
        <v>110.43612567700728</v>
      </c>
      <c r="C62" s="2">
        <v>12.529673718840726</v>
      </c>
      <c r="D62" s="2">
        <v>1</v>
      </c>
      <c r="E62" s="2">
        <v>0</v>
      </c>
      <c r="F62" s="2">
        <v>1</v>
      </c>
      <c r="G62" s="2">
        <f t="shared" ref="G62:G71" si="9">C62-F62</f>
        <v>11.529673718840726</v>
      </c>
      <c r="H62" s="10">
        <f>B62/$B$8</f>
        <v>3.2003977650044125E-3</v>
      </c>
    </row>
    <row r="63" spans="1:8" x14ac:dyDescent="0.2">
      <c r="A63" s="14" t="s">
        <v>83</v>
      </c>
      <c r="B63" s="2">
        <v>121.27263228215656</v>
      </c>
      <c r="C63" s="2">
        <v>10.919660457663028</v>
      </c>
      <c r="D63" s="2">
        <v>1</v>
      </c>
      <c r="E63" s="2">
        <v>0</v>
      </c>
      <c r="F63" s="2">
        <v>1</v>
      </c>
      <c r="G63" s="2">
        <f t="shared" si="9"/>
        <v>9.9196604576630278</v>
      </c>
      <c r="H63" s="10">
        <f>B63/$B$9</f>
        <v>3.3750593421506335E-3</v>
      </c>
    </row>
    <row r="64" spans="1:8" x14ac:dyDescent="0.2">
      <c r="A64" s="14" t="s">
        <v>84</v>
      </c>
      <c r="B64" s="2">
        <v>130.0833050455625</v>
      </c>
      <c r="C64" s="2">
        <v>8.8030386021666231</v>
      </c>
      <c r="D64" s="2">
        <v>2</v>
      </c>
      <c r="E64" s="2">
        <v>0</v>
      </c>
      <c r="F64" s="2">
        <v>2</v>
      </c>
      <c r="G64" s="2">
        <f t="shared" si="9"/>
        <v>6.8030386021666231</v>
      </c>
      <c r="H64" s="10">
        <f>B64/$B$10</f>
        <v>3.541127127958689E-3</v>
      </c>
    </row>
    <row r="65" spans="1:8" x14ac:dyDescent="0.2">
      <c r="A65" s="14" t="s">
        <v>75</v>
      </c>
      <c r="B65" s="2">
        <v>139.11657210656128</v>
      </c>
      <c r="C65" s="2">
        <v>8.9542556130432445</v>
      </c>
      <c r="D65" s="2">
        <v>2</v>
      </c>
      <c r="E65" s="2">
        <v>0</v>
      </c>
      <c r="F65" s="2">
        <v>2</v>
      </c>
      <c r="G65" s="2">
        <f t="shared" si="9"/>
        <v>6.9542556130432445</v>
      </c>
      <c r="H65" s="10">
        <f>B65/$B$11</f>
        <v>3.6992201480192865E-3</v>
      </c>
    </row>
    <row r="66" spans="1:8" x14ac:dyDescent="0.2">
      <c r="A66" s="14" t="s">
        <v>76</v>
      </c>
      <c r="B66" s="2">
        <v>147.65134061157261</v>
      </c>
      <c r="C66" s="2">
        <v>8.5529632473088668</v>
      </c>
      <c r="D66" s="2">
        <v>3</v>
      </c>
      <c r="E66" s="2">
        <v>0</v>
      </c>
      <c r="F66" s="2">
        <v>3</v>
      </c>
      <c r="G66" s="2">
        <f t="shared" si="9"/>
        <v>5.5529632473088668</v>
      </c>
      <c r="H66" s="10">
        <f>B66/$B$12</f>
        <v>3.8498993693046667E-3</v>
      </c>
    </row>
    <row r="67" spans="1:8" x14ac:dyDescent="0.2">
      <c r="A67" s="14" t="s">
        <v>77</v>
      </c>
      <c r="B67" s="2">
        <v>154.18777933942431</v>
      </c>
      <c r="C67" s="2">
        <v>6.5121891317831171</v>
      </c>
      <c r="D67" s="2">
        <v>3</v>
      </c>
      <c r="E67" s="2">
        <v>0</v>
      </c>
      <c r="F67" s="2">
        <v>3</v>
      </c>
      <c r="G67" s="2">
        <f t="shared" si="9"/>
        <v>3.5121891317831171</v>
      </c>
      <c r="H67" s="10">
        <f>B67/$B$13</f>
        <v>3.9936743508968177E-3</v>
      </c>
    </row>
    <row r="68" spans="1:8" x14ac:dyDescent="0.2">
      <c r="A68" s="14" t="s">
        <v>78</v>
      </c>
      <c r="B68" s="2">
        <v>164.93053436361095</v>
      </c>
      <c r="C68" s="2">
        <v>10.877979644018012</v>
      </c>
      <c r="D68" s="2">
        <v>2</v>
      </c>
      <c r="E68" s="2">
        <v>0</v>
      </c>
      <c r="F68" s="2">
        <v>2</v>
      </c>
      <c r="G68" s="2">
        <f t="shared" si="9"/>
        <v>8.8779796440180121</v>
      </c>
      <c r="H68" s="10">
        <f>B68/$B$14</f>
        <v>4.1310090009670872E-3</v>
      </c>
    </row>
    <row r="69" spans="1:8" x14ac:dyDescent="0.2">
      <c r="A69" s="14" t="s">
        <v>79</v>
      </c>
      <c r="B69" s="2">
        <v>169.11633159802105</v>
      </c>
      <c r="C69" s="2">
        <v>4.1805555206582881</v>
      </c>
      <c r="D69" s="2">
        <v>5</v>
      </c>
      <c r="E69" s="2">
        <v>0</v>
      </c>
      <c r="F69" s="2">
        <v>5</v>
      </c>
      <c r="G69" s="2">
        <f t="shared" si="9"/>
        <v>-0.81944447934171194</v>
      </c>
      <c r="H69" s="10">
        <f>B69/$B$15</f>
        <v>4.2623265770602861E-3</v>
      </c>
    </row>
    <row r="70" spans="1:8" x14ac:dyDescent="0.2">
      <c r="A70" s="14" t="s">
        <v>80</v>
      </c>
      <c r="B70" s="2">
        <v>176.78430977373958</v>
      </c>
      <c r="C70" s="2">
        <v>7.622600832964963</v>
      </c>
      <c r="D70" s="2">
        <v>1</v>
      </c>
      <c r="E70" s="2">
        <v>0</v>
      </c>
      <c r="F70" s="2">
        <v>1</v>
      </c>
      <c r="G70" s="2">
        <f t="shared" si="9"/>
        <v>6.622600832964963</v>
      </c>
      <c r="H70" s="10">
        <f>B70/$B$16</f>
        <v>4.3880140432322181E-3</v>
      </c>
    </row>
    <row r="71" spans="1:8" x14ac:dyDescent="0.2">
      <c r="A71" s="15" t="s">
        <v>74</v>
      </c>
      <c r="B71" s="7">
        <v>183</v>
      </c>
      <c r="C71" s="7">
        <f>B71-B70</f>
        <v>6.2156902262604206</v>
      </c>
      <c r="D71" s="7">
        <v>1</v>
      </c>
      <c r="E71" s="7">
        <v>0</v>
      </c>
      <c r="F71" s="7">
        <f>D71-E71</f>
        <v>1</v>
      </c>
      <c r="G71" s="7">
        <f t="shared" si="9"/>
        <v>5.2156902262604206</v>
      </c>
      <c r="H71" s="16">
        <f>B71/$B$17</f>
        <v>4.5125018493860037E-3</v>
      </c>
    </row>
    <row r="72" spans="1:8" x14ac:dyDescent="0.2">
      <c r="A72" s="12" t="s">
        <v>85</v>
      </c>
      <c r="H72" s="10"/>
    </row>
    <row r="73" spans="1:8" x14ac:dyDescent="0.2">
      <c r="A73" s="9" t="s">
        <v>90</v>
      </c>
      <c r="B73" s="2">
        <v>17</v>
      </c>
      <c r="H73" s="10">
        <f>B73/$B$6</f>
        <v>5.3128320520032506E-4</v>
      </c>
    </row>
    <row r="74" spans="1:8" x14ac:dyDescent="0.2">
      <c r="A74" s="14" t="s">
        <v>81</v>
      </c>
      <c r="B74" s="2">
        <v>18.083093689783531</v>
      </c>
      <c r="C74" s="2">
        <f>B74-B73</f>
        <v>1.0830936897835315</v>
      </c>
      <c r="D74" s="2">
        <v>0</v>
      </c>
      <c r="E74" s="2">
        <v>0</v>
      </c>
      <c r="F74" s="2">
        <f>D74-E74</f>
        <v>0</v>
      </c>
      <c r="G74" s="2">
        <f>C74-F74</f>
        <v>1.0830936897835315</v>
      </c>
      <c r="H74" s="10">
        <f>B74/$B$7</f>
        <v>5.5698557536448996E-4</v>
      </c>
    </row>
    <row r="75" spans="1:8" x14ac:dyDescent="0.2">
      <c r="A75" s="14" t="s">
        <v>82</v>
      </c>
      <c r="B75" s="2">
        <v>22.65280669024925</v>
      </c>
      <c r="C75" s="2">
        <v>4.5740294804017871</v>
      </c>
      <c r="D75" s="2">
        <v>1</v>
      </c>
      <c r="E75" s="2">
        <v>0</v>
      </c>
      <c r="F75" s="2">
        <v>1</v>
      </c>
      <c r="G75" s="2">
        <f t="shared" ref="G75:G84" si="10">C75-F75</f>
        <v>3.5740294804017871</v>
      </c>
      <c r="H75" s="10">
        <f>B75/$B$8</f>
        <v>6.5646989568056468E-4</v>
      </c>
    </row>
    <row r="76" spans="1:8" x14ac:dyDescent="0.2">
      <c r="A76" s="14" t="s">
        <v>83</v>
      </c>
      <c r="B76" s="2">
        <v>26.9826279818211</v>
      </c>
      <c r="C76" s="2">
        <v>4.3479334266523892</v>
      </c>
      <c r="D76" s="2">
        <v>0</v>
      </c>
      <c r="E76" s="2">
        <v>0</v>
      </c>
      <c r="F76" s="2">
        <v>0</v>
      </c>
      <c r="G76" s="2">
        <f t="shared" si="10"/>
        <v>4.3479334266523892</v>
      </c>
      <c r="H76" s="10">
        <f>B76/$B$9</f>
        <v>7.5093587837640817E-4</v>
      </c>
    </row>
    <row r="77" spans="1:8" x14ac:dyDescent="0.2">
      <c r="A77" s="14" t="s">
        <v>84</v>
      </c>
      <c r="B77" s="2">
        <v>30.885094362450594</v>
      </c>
      <c r="C77" s="2">
        <v>3.9015608432558189</v>
      </c>
      <c r="D77" s="2">
        <v>0</v>
      </c>
      <c r="E77" s="2">
        <v>0</v>
      </c>
      <c r="F77" s="2">
        <v>0</v>
      </c>
      <c r="G77" s="2">
        <f t="shared" si="10"/>
        <v>3.9015608432558189</v>
      </c>
      <c r="H77" s="10">
        <f>B77/$B$10</f>
        <v>8.4075389580646749E-4</v>
      </c>
    </row>
    <row r="78" spans="1:8" x14ac:dyDescent="0.2">
      <c r="A78" s="14" t="s">
        <v>75</v>
      </c>
      <c r="B78" s="2">
        <v>34.833812770400257</v>
      </c>
      <c r="C78" s="2">
        <v>3.929623288270168</v>
      </c>
      <c r="D78" s="2">
        <v>0</v>
      </c>
      <c r="E78" s="2">
        <v>0</v>
      </c>
      <c r="F78" s="2">
        <v>0</v>
      </c>
      <c r="G78" s="2">
        <f t="shared" si="10"/>
        <v>3.929623288270168</v>
      </c>
      <c r="H78" s="10">
        <f>B78/$B$11</f>
        <v>9.2625874891377313E-4</v>
      </c>
    </row>
    <row r="79" spans="1:8" x14ac:dyDescent="0.2">
      <c r="A79" s="14" t="s">
        <v>76</v>
      </c>
      <c r="B79" s="2">
        <v>38.649375177650313</v>
      </c>
      <c r="C79" s="2">
        <v>3.8200307108173632</v>
      </c>
      <c r="D79" s="2">
        <v>1</v>
      </c>
      <c r="E79" s="2">
        <v>0</v>
      </c>
      <c r="F79" s="2">
        <v>1</v>
      </c>
      <c r="G79" s="2">
        <f t="shared" si="10"/>
        <v>2.8200307108173632</v>
      </c>
      <c r="H79" s="10">
        <f>B79/$B$12</f>
        <v>1.0077538375482453E-3</v>
      </c>
    </row>
    <row r="80" spans="1:8" x14ac:dyDescent="0.2">
      <c r="A80" s="14" t="s">
        <v>77</v>
      </c>
      <c r="B80" s="2">
        <v>41.909553758458514</v>
      </c>
      <c r="C80" s="2">
        <v>3.253509970423103</v>
      </c>
      <c r="D80" s="2">
        <v>1</v>
      </c>
      <c r="E80" s="2">
        <v>0</v>
      </c>
      <c r="F80" s="2">
        <v>1</v>
      </c>
      <c r="G80" s="2">
        <f t="shared" si="10"/>
        <v>2.253509970423103</v>
      </c>
      <c r="H80" s="10">
        <f>B80/$B$13</f>
        <v>1.0855147575232729E-3</v>
      </c>
    </row>
    <row r="81" spans="1:11" x14ac:dyDescent="0.2">
      <c r="A81" s="14" t="s">
        <v>78</v>
      </c>
      <c r="B81" s="2">
        <v>46.304712140408391</v>
      </c>
      <c r="C81" s="2">
        <v>4.4328373103672476</v>
      </c>
      <c r="D81" s="2">
        <v>0</v>
      </c>
      <c r="E81" s="2">
        <v>0</v>
      </c>
      <c r="F81" s="2">
        <v>0</v>
      </c>
      <c r="G81" s="2">
        <f t="shared" si="10"/>
        <v>4.4328373103672476</v>
      </c>
      <c r="H81" s="10">
        <f>B81/$B$14</f>
        <v>1.1597924142869979E-3</v>
      </c>
    </row>
    <row r="82" spans="1:11" x14ac:dyDescent="0.2">
      <c r="A82" s="14" t="s">
        <v>79</v>
      </c>
      <c r="B82" s="2">
        <v>48.835075613417786</v>
      </c>
      <c r="C82" s="2">
        <v>2.5296774243808784</v>
      </c>
      <c r="D82" s="2">
        <v>0</v>
      </c>
      <c r="E82" s="2">
        <v>0</v>
      </c>
      <c r="F82" s="2">
        <v>0</v>
      </c>
      <c r="G82" s="2">
        <f t="shared" si="10"/>
        <v>2.5296774243808784</v>
      </c>
      <c r="H82" s="10">
        <f>B82/$B$15</f>
        <v>1.2308157273336635E-3</v>
      </c>
    </row>
    <row r="83" spans="1:11" x14ac:dyDescent="0.2">
      <c r="A83" s="14" t="s">
        <v>80</v>
      </c>
      <c r="B83" s="2">
        <v>52.325812138915154</v>
      </c>
      <c r="C83" s="2">
        <v>3.4780132916099191</v>
      </c>
      <c r="D83" s="2">
        <v>0</v>
      </c>
      <c r="E83" s="2">
        <v>0</v>
      </c>
      <c r="F83" s="2">
        <v>0</v>
      </c>
      <c r="G83" s="2">
        <f t="shared" si="10"/>
        <v>3.4780132916099191</v>
      </c>
      <c r="H83" s="10">
        <f>B83/$B$16</f>
        <v>1.2987939867681484E-3</v>
      </c>
    </row>
    <row r="84" spans="1:11" x14ac:dyDescent="0.2">
      <c r="A84" s="15" t="s">
        <v>74</v>
      </c>
      <c r="B84" s="7">
        <v>55</v>
      </c>
      <c r="C84" s="7">
        <f>B84-B83</f>
        <v>2.674187861084846</v>
      </c>
      <c r="D84" s="7">
        <v>0</v>
      </c>
      <c r="E84" s="7">
        <v>0</v>
      </c>
      <c r="F84" s="7">
        <f>D84-E84</f>
        <v>0</v>
      </c>
      <c r="G84" s="7">
        <f t="shared" si="10"/>
        <v>2.674187861084846</v>
      </c>
      <c r="H84" s="16">
        <f>B84/$B$17</f>
        <v>1.3562164028209302E-3</v>
      </c>
    </row>
    <row r="85" spans="1:11" x14ac:dyDescent="0.2">
      <c r="A85" s="12" t="s">
        <v>94</v>
      </c>
      <c r="H85" s="10"/>
    </row>
    <row r="86" spans="1:11" x14ac:dyDescent="0.2">
      <c r="A86" s="13" t="s">
        <v>73</v>
      </c>
      <c r="B86" s="2">
        <v>29311</v>
      </c>
      <c r="H86" s="10">
        <f>B86/$B$6</f>
        <v>0.91602600162510162</v>
      </c>
      <c r="K86" s="38"/>
    </row>
    <row r="87" spans="1:11" x14ac:dyDescent="0.2">
      <c r="A87" s="14" t="s">
        <v>81</v>
      </c>
      <c r="B87" s="2">
        <v>29702.823221146708</v>
      </c>
      <c r="C87" s="2">
        <f>B87-B86</f>
        <v>391.82322114670751</v>
      </c>
      <c r="D87" s="2">
        <v>103</v>
      </c>
      <c r="E87" s="2">
        <v>66</v>
      </c>
      <c r="F87" s="2">
        <f>D87-E87</f>
        <v>37</v>
      </c>
      <c r="G87" s="2">
        <f>C87-F87</f>
        <v>354.82322114670751</v>
      </c>
      <c r="H87" s="10">
        <f>B87/$B$7</f>
        <v>0.91489013802583341</v>
      </c>
    </row>
    <row r="88" spans="1:11" x14ac:dyDescent="0.2">
      <c r="A88" s="14" t="s">
        <v>82</v>
      </c>
      <c r="B88" s="2">
        <v>31418.403769036733</v>
      </c>
      <c r="C88" s="2">
        <v>1723.8453346724855</v>
      </c>
      <c r="D88" s="2">
        <v>364</v>
      </c>
      <c r="E88" s="2">
        <v>337</v>
      </c>
      <c r="F88" s="2">
        <v>27</v>
      </c>
      <c r="G88" s="2">
        <f t="shared" ref="G88:G97" si="11">C88-F88</f>
        <v>1696.8453346724855</v>
      </c>
      <c r="H88" s="10">
        <f>B88/$B$8</f>
        <v>0.91049363227857327</v>
      </c>
    </row>
    <row r="89" spans="1:11" x14ac:dyDescent="0.2">
      <c r="A89" s="14" t="s">
        <v>83</v>
      </c>
      <c r="B89" s="2">
        <v>32565.850775259285</v>
      </c>
      <c r="C89" s="2">
        <v>1170.1342018787873</v>
      </c>
      <c r="D89" s="2">
        <v>369</v>
      </c>
      <c r="E89" s="2">
        <v>334</v>
      </c>
      <c r="F89" s="2">
        <v>35</v>
      </c>
      <c r="G89" s="2">
        <f t="shared" si="11"/>
        <v>1135.1342018787873</v>
      </c>
      <c r="H89" s="10">
        <f>B89/$B$9</f>
        <v>0.90631890168260287</v>
      </c>
    </row>
    <row r="90" spans="1:11" x14ac:dyDescent="0.2">
      <c r="A90" s="14" t="s">
        <v>84</v>
      </c>
      <c r="B90" s="2">
        <v>33147.811762171645</v>
      </c>
      <c r="C90" s="2">
        <v>579.18249035793269</v>
      </c>
      <c r="D90" s="2">
        <v>310</v>
      </c>
      <c r="E90" s="2">
        <v>336</v>
      </c>
      <c r="F90" s="2">
        <v>-26</v>
      </c>
      <c r="G90" s="2">
        <f t="shared" si="11"/>
        <v>605.18249035793269</v>
      </c>
      <c r="H90" s="10">
        <f>B90/$B$10</f>
        <v>0.90234957839040786</v>
      </c>
    </row>
    <row r="91" spans="1:11" x14ac:dyDescent="0.2">
      <c r="A91" s="14" t="s">
        <v>75</v>
      </c>
      <c r="B91" s="2">
        <v>33792.554578727046</v>
      </c>
      <c r="C91" s="2">
        <v>624.91757681362651</v>
      </c>
      <c r="D91" s="2">
        <v>320</v>
      </c>
      <c r="E91" s="2">
        <v>345</v>
      </c>
      <c r="F91" s="2">
        <v>-25</v>
      </c>
      <c r="G91" s="2">
        <f t="shared" si="11"/>
        <v>649.91757681362651</v>
      </c>
      <c r="H91" s="10">
        <f>B91/$B$11</f>
        <v>0.89857086656013652</v>
      </c>
    </row>
    <row r="92" spans="1:11" x14ac:dyDescent="0.2">
      <c r="A92" s="14" t="s">
        <v>76</v>
      </c>
      <c r="B92" s="2">
        <v>34323.864820199044</v>
      </c>
      <c r="C92" s="2">
        <v>535.81029882180883</v>
      </c>
      <c r="D92" s="2">
        <v>356</v>
      </c>
      <c r="E92" s="2">
        <v>340</v>
      </c>
      <c r="F92" s="2">
        <v>16</v>
      </c>
      <c r="G92" s="2">
        <f t="shared" si="11"/>
        <v>519.81029882180883</v>
      </c>
      <c r="H92" s="10">
        <f>B92/$B$12</f>
        <v>0.89496935805692113</v>
      </c>
    </row>
    <row r="93" spans="1:11" x14ac:dyDescent="0.2">
      <c r="A93" s="14" t="s">
        <v>77</v>
      </c>
      <c r="B93" s="2">
        <v>34420.301179637645</v>
      </c>
      <c r="C93" s="2">
        <v>91.094035166803224</v>
      </c>
      <c r="D93" s="2">
        <v>303</v>
      </c>
      <c r="E93" s="2">
        <v>356</v>
      </c>
      <c r="F93" s="2">
        <v>-53</v>
      </c>
      <c r="G93" s="2">
        <f t="shared" si="11"/>
        <v>144.09403516680322</v>
      </c>
      <c r="H93" s="10">
        <f>B93/$B$13</f>
        <v>0.89153287348833532</v>
      </c>
    </row>
    <row r="94" spans="1:11" x14ac:dyDescent="0.2">
      <c r="A94" s="14" t="s">
        <v>78</v>
      </c>
      <c r="B94" s="2">
        <v>35463.394209737504</v>
      </c>
      <c r="C94" s="2">
        <v>1072.4315512028188</v>
      </c>
      <c r="D94" s="2">
        <v>256</v>
      </c>
      <c r="E94" s="2">
        <v>353</v>
      </c>
      <c r="F94" s="2">
        <v>-97</v>
      </c>
      <c r="G94" s="2">
        <f t="shared" si="11"/>
        <v>1169.4315512028188</v>
      </c>
      <c r="H94" s="10">
        <f>B94/$B$14</f>
        <v>0.88825032460206643</v>
      </c>
    </row>
    <row r="95" spans="1:11" x14ac:dyDescent="0.2">
      <c r="A95" s="14" t="s">
        <v>79</v>
      </c>
      <c r="B95" s="2">
        <v>35118.57274568922</v>
      </c>
      <c r="C95" s="2">
        <v>-346.6701554836327</v>
      </c>
      <c r="D95" s="2">
        <v>267</v>
      </c>
      <c r="E95" s="2">
        <v>387</v>
      </c>
      <c r="F95" s="2">
        <v>-120</v>
      </c>
      <c r="G95" s="2">
        <f t="shared" si="11"/>
        <v>-226.6701554836327</v>
      </c>
      <c r="H95" s="10">
        <f>B95/$B$15</f>
        <v>0.8851115947699979</v>
      </c>
    </row>
    <row r="96" spans="1:11" x14ac:dyDescent="0.2">
      <c r="A96" s="14" t="s">
        <v>80</v>
      </c>
      <c r="B96" s="2">
        <v>35538.344335021902</v>
      </c>
      <c r="C96" s="2">
        <v>409.9993118711136</v>
      </c>
      <c r="D96" s="2">
        <v>266</v>
      </c>
      <c r="E96" s="2">
        <v>381</v>
      </c>
      <c r="F96" s="2">
        <v>-115</v>
      </c>
      <c r="G96" s="2">
        <f t="shared" si="11"/>
        <v>524.9993118711136</v>
      </c>
      <c r="H96" s="10">
        <f>B96/$B$16</f>
        <v>0.88210743484466614</v>
      </c>
    </row>
    <row r="97" spans="1:11" x14ac:dyDescent="0.2">
      <c r="A97" s="15" t="s">
        <v>74</v>
      </c>
      <c r="B97" s="7">
        <v>35724</v>
      </c>
      <c r="C97" s="7">
        <f>B97-B96</f>
        <v>185.65566497809778</v>
      </c>
      <c r="D97" s="7">
        <v>207</v>
      </c>
      <c r="E97" s="7">
        <v>292</v>
      </c>
      <c r="F97" s="7">
        <f>D97-E97</f>
        <v>-85</v>
      </c>
      <c r="G97" s="7">
        <f t="shared" si="11"/>
        <v>270.65566497809778</v>
      </c>
      <c r="H97" s="16">
        <f>B97/$B$17</f>
        <v>0.880899541352271</v>
      </c>
      <c r="J97" s="38"/>
      <c r="K97" s="38"/>
    </row>
    <row r="98" spans="1:11" x14ac:dyDescent="0.2">
      <c r="A98" s="12" t="s">
        <v>95</v>
      </c>
      <c r="H98" s="10"/>
      <c r="J98" s="38"/>
    </row>
    <row r="99" spans="1:11" x14ac:dyDescent="0.2">
      <c r="A99" s="17" t="s">
        <v>96</v>
      </c>
      <c r="B99" s="2">
        <v>180</v>
      </c>
      <c r="H99" s="10">
        <f>B99/$B$6</f>
        <v>5.6253515844740297E-3</v>
      </c>
    </row>
    <row r="100" spans="1:11" x14ac:dyDescent="0.2">
      <c r="A100" s="14" t="s">
        <v>81</v>
      </c>
      <c r="B100" s="2">
        <v>187.08359735669893</v>
      </c>
      <c r="C100" s="2">
        <f>B100-B99</f>
        <v>7.083597356698931</v>
      </c>
      <c r="D100" s="2">
        <v>0</v>
      </c>
      <c r="E100" s="2">
        <v>0</v>
      </c>
      <c r="F100" s="2">
        <f>D100-E100</f>
        <v>0</v>
      </c>
      <c r="G100" s="2">
        <f>C100-F100</f>
        <v>7.083597356698931</v>
      </c>
      <c r="H100" s="10">
        <f>B100/$B$7</f>
        <v>5.7624467860746299E-3</v>
      </c>
    </row>
    <row r="101" spans="1:11" x14ac:dyDescent="0.2">
      <c r="A101" s="14" t="s">
        <v>82</v>
      </c>
      <c r="B101" s="2">
        <v>217.15570313687573</v>
      </c>
      <c r="C101" s="2">
        <v>30.12025328931972</v>
      </c>
      <c r="D101" s="2">
        <v>0</v>
      </c>
      <c r="E101" s="2">
        <v>1</v>
      </c>
      <c r="F101" s="2">
        <v>-1</v>
      </c>
      <c r="G101" s="2">
        <f t="shared" ref="G101:G110" si="12">C101-F101</f>
        <v>31.12025328931972</v>
      </c>
      <c r="H101" s="10">
        <f>B101/$B$8</f>
        <v>6.2930913477519251E-3</v>
      </c>
    </row>
    <row r="102" spans="1:11" x14ac:dyDescent="0.2">
      <c r="A102" s="14" t="s">
        <v>83</v>
      </c>
      <c r="B102" s="2">
        <v>244.2286663511068</v>
      </c>
      <c r="C102" s="2">
        <v>27.239360283764398</v>
      </c>
      <c r="D102" s="2">
        <v>2</v>
      </c>
      <c r="E102" s="2">
        <v>2</v>
      </c>
      <c r="F102" s="2">
        <v>0</v>
      </c>
      <c r="G102" s="2">
        <f t="shared" si="12"/>
        <v>27.239360283764398</v>
      </c>
      <c r="H102" s="10">
        <f>B102/$B$9</f>
        <v>6.7969683388374369E-3</v>
      </c>
    </row>
    <row r="103" spans="1:11" x14ac:dyDescent="0.2">
      <c r="A103" s="14" t="s">
        <v>84</v>
      </c>
      <c r="B103" s="2">
        <v>267.28581825428216</v>
      </c>
      <c r="C103" s="2">
        <v>23.043947272690161</v>
      </c>
      <c r="D103" s="2">
        <v>0</v>
      </c>
      <c r="E103" s="2">
        <v>0</v>
      </c>
      <c r="F103" s="2">
        <v>0</v>
      </c>
      <c r="G103" s="2">
        <f t="shared" si="12"/>
        <v>23.043947272690161</v>
      </c>
      <c r="H103" s="10">
        <f>B103/$B$10</f>
        <v>7.276053307589004E-3</v>
      </c>
    </row>
    <row r="104" spans="1:11" x14ac:dyDescent="0.2">
      <c r="A104" s="14" t="s">
        <v>75</v>
      </c>
      <c r="B104" s="2">
        <v>290.78229060881796</v>
      </c>
      <c r="C104" s="2">
        <v>23.333206630459415</v>
      </c>
      <c r="D104" s="2">
        <v>3</v>
      </c>
      <c r="E104" s="2">
        <v>2</v>
      </c>
      <c r="F104" s="2">
        <v>1</v>
      </c>
      <c r="G104" s="2">
        <f t="shared" si="12"/>
        <v>22.333206630459415</v>
      </c>
      <c r="H104" s="10">
        <f>B104/$B$11</f>
        <v>7.7321320660732849E-3</v>
      </c>
    </row>
    <row r="105" spans="1:11" x14ac:dyDescent="0.2">
      <c r="A105" s="14" t="s">
        <v>76</v>
      </c>
      <c r="B105" s="2">
        <v>313.21399318172968</v>
      </c>
      <c r="C105" s="2">
        <v>22.469493851505376</v>
      </c>
      <c r="D105" s="2">
        <v>3</v>
      </c>
      <c r="E105" s="2">
        <v>2</v>
      </c>
      <c r="F105" s="2">
        <v>1</v>
      </c>
      <c r="G105" s="2">
        <f t="shared" si="12"/>
        <v>21.469493851505376</v>
      </c>
      <c r="H105" s="10">
        <f>B105/$B$12</f>
        <v>8.1668229344422621E-3</v>
      </c>
    </row>
    <row r="106" spans="1:11" x14ac:dyDescent="0.2">
      <c r="A106" s="14" t="s">
        <v>77</v>
      </c>
      <c r="B106" s="2">
        <v>331.31825556735163</v>
      </c>
      <c r="C106" s="2">
        <v>18.051943264071156</v>
      </c>
      <c r="D106" s="2">
        <v>2</v>
      </c>
      <c r="E106" s="2">
        <v>2</v>
      </c>
      <c r="F106" s="2">
        <v>0</v>
      </c>
      <c r="G106" s="2">
        <f t="shared" si="12"/>
        <v>18.051943264071156</v>
      </c>
      <c r="H106" s="10">
        <f>B106/$B$13</f>
        <v>8.5815959274593793E-3</v>
      </c>
    </row>
    <row r="107" spans="1:11" x14ac:dyDescent="0.2">
      <c r="A107" s="14" t="s">
        <v>78</v>
      </c>
      <c r="B107" s="2">
        <v>358.43824030467357</v>
      </c>
      <c r="C107" s="2">
        <v>27.413082238808499</v>
      </c>
      <c r="D107" s="2">
        <v>0</v>
      </c>
      <c r="E107" s="2">
        <v>1</v>
      </c>
      <c r="F107" s="2">
        <v>-1</v>
      </c>
      <c r="G107" s="2">
        <f t="shared" si="12"/>
        <v>28.413082238808499</v>
      </c>
      <c r="H107" s="10">
        <f>B107/$B$14</f>
        <v>8.9777893626718491E-3</v>
      </c>
    </row>
    <row r="108" spans="1:11" x14ac:dyDescent="0.2">
      <c r="A108" s="14" t="s">
        <v>79</v>
      </c>
      <c r="B108" s="2">
        <v>371.24278178015726</v>
      </c>
      <c r="C108" s="2">
        <v>12.795299099985755</v>
      </c>
      <c r="D108" s="2">
        <v>2</v>
      </c>
      <c r="E108" s="2">
        <v>1</v>
      </c>
      <c r="F108" s="2">
        <v>1</v>
      </c>
      <c r="G108" s="2">
        <f t="shared" si="12"/>
        <v>11.795299099985755</v>
      </c>
      <c r="H108" s="10">
        <f>B108/$B$15</f>
        <v>9.3566242856102308E-3</v>
      </c>
    </row>
    <row r="109" spans="1:11" x14ac:dyDescent="0.2">
      <c r="A109" s="14" t="s">
        <v>80</v>
      </c>
      <c r="B109" s="2">
        <v>391.56781609099653</v>
      </c>
      <c r="C109" s="2">
        <v>20.226462556745389</v>
      </c>
      <c r="D109" s="2">
        <v>2</v>
      </c>
      <c r="E109" s="2">
        <v>2</v>
      </c>
      <c r="F109" s="2">
        <v>0</v>
      </c>
      <c r="G109" s="2">
        <f t="shared" si="12"/>
        <v>20.226462556745389</v>
      </c>
      <c r="H109" s="10">
        <f>B109/$B$16</f>
        <v>9.7192170395898683E-3</v>
      </c>
    </row>
    <row r="110" spans="1:11" x14ac:dyDescent="0.2">
      <c r="A110" s="15" t="s">
        <v>74</v>
      </c>
      <c r="B110" s="7">
        <v>394</v>
      </c>
      <c r="C110" s="7">
        <f>B110-B109</f>
        <v>2.43218390900347</v>
      </c>
      <c r="D110" s="7">
        <v>1</v>
      </c>
      <c r="E110" s="7">
        <v>3</v>
      </c>
      <c r="F110" s="7">
        <f>D110-E110</f>
        <v>-2</v>
      </c>
      <c r="G110" s="7">
        <f t="shared" si="12"/>
        <v>4.43218390900347</v>
      </c>
      <c r="H110" s="16">
        <f>B110/$B$17</f>
        <v>9.7154411402081177E-3</v>
      </c>
      <c r="I110" s="38"/>
      <c r="K110" s="38"/>
    </row>
    <row r="111" spans="1:11" x14ac:dyDescent="0.2">
      <c r="A111" s="23"/>
      <c r="B111" s="24"/>
      <c r="C111" s="24"/>
      <c r="D111" s="24"/>
      <c r="E111" s="24"/>
      <c r="F111" s="24"/>
      <c r="G111" s="24"/>
      <c r="H111" s="22"/>
    </row>
    <row r="112" spans="1:11" x14ac:dyDescent="0.2">
      <c r="A112" s="1"/>
    </row>
    <row r="113" spans="1:11" x14ac:dyDescent="0.2">
      <c r="A113" s="12" t="s">
        <v>98</v>
      </c>
      <c r="H113" s="10"/>
    </row>
    <row r="114" spans="1:11" x14ac:dyDescent="0.2">
      <c r="A114" s="9" t="s">
        <v>97</v>
      </c>
      <c r="B114" s="2">
        <v>606</v>
      </c>
      <c r="H114" s="10">
        <f>B114/$B$6</f>
        <v>1.8938683667729234E-2</v>
      </c>
    </row>
    <row r="115" spans="1:11" x14ac:dyDescent="0.2">
      <c r="A115" s="14" t="s">
        <v>81</v>
      </c>
      <c r="B115" s="2">
        <v>624.93580961880366</v>
      </c>
      <c r="C115" s="2">
        <f>B115-B114</f>
        <v>18.93580961880366</v>
      </c>
      <c r="D115" s="2">
        <v>4</v>
      </c>
      <c r="E115" s="2">
        <v>1</v>
      </c>
      <c r="F115" s="2">
        <f>D115-E115</f>
        <v>3</v>
      </c>
      <c r="G115" s="2">
        <f>C115-F115</f>
        <v>15.93580961880366</v>
      </c>
      <c r="H115" s="10">
        <f>B115/$B$7</f>
        <v>1.9248931485825283E-2</v>
      </c>
    </row>
    <row r="116" spans="1:11" x14ac:dyDescent="0.2">
      <c r="A116" s="14" t="s">
        <v>82</v>
      </c>
      <c r="B116" s="2">
        <v>705.66074680845429</v>
      </c>
      <c r="C116" s="2">
        <v>80.889771595215961</v>
      </c>
      <c r="D116" s="2">
        <v>6</v>
      </c>
      <c r="E116" s="2">
        <v>1</v>
      </c>
      <c r="F116" s="2">
        <v>5</v>
      </c>
      <c r="G116" s="2">
        <f t="shared" ref="G116:G125" si="13">C116-F116</f>
        <v>75.889771595215961</v>
      </c>
      <c r="H116" s="10">
        <f>B116/$B$8</f>
        <v>2.0449785458268008E-2</v>
      </c>
    </row>
    <row r="117" spans="1:11" x14ac:dyDescent="0.2">
      <c r="A117" s="14" t="s">
        <v>83</v>
      </c>
      <c r="B117" s="2">
        <v>775.77418502449029</v>
      </c>
      <c r="C117" s="2">
        <v>70.645207868937177</v>
      </c>
      <c r="D117" s="2">
        <v>5</v>
      </c>
      <c r="E117" s="2">
        <v>0</v>
      </c>
      <c r="F117" s="2">
        <v>5</v>
      </c>
      <c r="G117" s="2">
        <f t="shared" si="13"/>
        <v>65.645207868937177</v>
      </c>
      <c r="H117" s="10">
        <f>B117/$B$9</f>
        <v>2.1590064149629586E-2</v>
      </c>
    </row>
    <row r="118" spans="1:11" x14ac:dyDescent="0.2">
      <c r="A118" s="14" t="s">
        <v>84</v>
      </c>
      <c r="B118" s="2">
        <v>832.93814194691163</v>
      </c>
      <c r="C118" s="2">
        <v>57.115449341409999</v>
      </c>
      <c r="D118" s="2">
        <v>0</v>
      </c>
      <c r="E118" s="2">
        <v>3</v>
      </c>
      <c r="F118" s="2">
        <v>-3</v>
      </c>
      <c r="G118" s="2">
        <f t="shared" si="13"/>
        <v>60.115449341409999</v>
      </c>
      <c r="H118" s="10">
        <f>B118/$B$10</f>
        <v>2.2674238245458316E-2</v>
      </c>
    </row>
    <row r="119" spans="1:11" x14ac:dyDescent="0.2">
      <c r="A119" s="14" t="s">
        <v>75</v>
      </c>
      <c r="B119" s="2">
        <v>891.52466896389649</v>
      </c>
      <c r="C119" s="2">
        <v>58.080468999908021</v>
      </c>
      <c r="D119" s="2">
        <v>14</v>
      </c>
      <c r="E119" s="2">
        <v>1</v>
      </c>
      <c r="F119" s="2">
        <v>13</v>
      </c>
      <c r="G119" s="2">
        <f t="shared" si="13"/>
        <v>45.080468999908021</v>
      </c>
      <c r="H119" s="10">
        <f>B119/$B$11</f>
        <v>2.3706349056396327E-2</v>
      </c>
    </row>
    <row r="120" spans="1:11" x14ac:dyDescent="0.2">
      <c r="A120" s="14" t="s">
        <v>76</v>
      </c>
      <c r="B120" s="2">
        <v>946.91313729135891</v>
      </c>
      <c r="C120" s="2">
        <v>55.505032653142848</v>
      </c>
      <c r="D120" s="2">
        <v>7</v>
      </c>
      <c r="E120" s="2">
        <v>3</v>
      </c>
      <c r="F120" s="2">
        <v>4</v>
      </c>
      <c r="G120" s="2">
        <f t="shared" si="13"/>
        <v>51.505032653142848</v>
      </c>
      <c r="H120" s="10">
        <f>B120/$B$12</f>
        <v>2.4690058857200634E-2</v>
      </c>
    </row>
    <row r="121" spans="1:11" x14ac:dyDescent="0.2">
      <c r="A121" s="14" t="s">
        <v>77</v>
      </c>
      <c r="B121" s="2">
        <v>989.47262976776858</v>
      </c>
      <c r="C121" s="2">
        <v>42.403843039675849</v>
      </c>
      <c r="D121" s="2">
        <v>11</v>
      </c>
      <c r="E121" s="2">
        <v>4</v>
      </c>
      <c r="F121" s="2">
        <v>7</v>
      </c>
      <c r="G121" s="2">
        <f t="shared" si="13"/>
        <v>35.403843039675849</v>
      </c>
      <c r="H121" s="10">
        <f>B121/$B$13</f>
        <v>2.5628694306044569E-2</v>
      </c>
    </row>
    <row r="122" spans="1:11" x14ac:dyDescent="0.2">
      <c r="A122" s="14" t="s">
        <v>78</v>
      </c>
      <c r="B122" s="2">
        <v>1059.021964856965</v>
      </c>
      <c r="C122" s="2">
        <v>70.4174967443696</v>
      </c>
      <c r="D122" s="2">
        <v>9</v>
      </c>
      <c r="E122" s="2">
        <v>1</v>
      </c>
      <c r="F122" s="2">
        <v>8</v>
      </c>
      <c r="G122" s="2">
        <f t="shared" si="13"/>
        <v>62.4174967443696</v>
      </c>
      <c r="H122" s="10">
        <f>B122/$B$14</f>
        <v>2.6525284028978462E-2</v>
      </c>
    </row>
    <row r="123" spans="1:11" x14ac:dyDescent="0.2">
      <c r="A123" s="14" t="s">
        <v>79</v>
      </c>
      <c r="B123" s="2">
        <v>1086.4590735936777</v>
      </c>
      <c r="C123" s="2">
        <v>27.403776235066516</v>
      </c>
      <c r="D123" s="2">
        <v>4</v>
      </c>
      <c r="E123" s="2">
        <v>2</v>
      </c>
      <c r="F123" s="2">
        <v>2</v>
      </c>
      <c r="G123" s="2">
        <f t="shared" si="13"/>
        <v>25.403776235066516</v>
      </c>
      <c r="H123" s="10">
        <f>B123/$B$15</f>
        <v>2.7382591264301162E-2</v>
      </c>
    </row>
    <row r="124" spans="1:11" x14ac:dyDescent="0.2">
      <c r="A124" s="14" t="s">
        <v>80</v>
      </c>
      <c r="B124" s="2">
        <v>1136.2481973106242</v>
      </c>
      <c r="C124" s="2">
        <v>49.497761825565476</v>
      </c>
      <c r="D124" s="2">
        <v>4</v>
      </c>
      <c r="E124" s="2">
        <v>4</v>
      </c>
      <c r="F124" s="2">
        <v>0</v>
      </c>
      <c r="G124" s="2">
        <f t="shared" si="13"/>
        <v>49.497761825565476</v>
      </c>
      <c r="H124" s="10">
        <f>B124/$B$16</f>
        <v>2.8203142308146953E-2</v>
      </c>
    </row>
    <row r="125" spans="1:11" x14ac:dyDescent="0.2">
      <c r="A125" s="15" t="s">
        <v>74</v>
      </c>
      <c r="B125" s="7">
        <v>1161</v>
      </c>
      <c r="C125" s="7">
        <f>B125-B124</f>
        <v>24.751802689375836</v>
      </c>
      <c r="D125" s="7">
        <v>3</v>
      </c>
      <c r="E125" s="7">
        <v>2</v>
      </c>
      <c r="F125" s="7">
        <f>D125-E125</f>
        <v>1</v>
      </c>
      <c r="G125" s="7">
        <f t="shared" si="13"/>
        <v>23.751802689375836</v>
      </c>
      <c r="H125" s="16">
        <f>B125/$B$17</f>
        <v>2.8628495339547269E-2</v>
      </c>
      <c r="J125" s="38"/>
      <c r="K125" s="38"/>
    </row>
    <row r="126" spans="1:11" x14ac:dyDescent="0.2">
      <c r="A126" s="12" t="s">
        <v>99</v>
      </c>
      <c r="H126" s="10"/>
    </row>
    <row r="127" spans="1:11" x14ac:dyDescent="0.2">
      <c r="A127" s="9" t="s">
        <v>100</v>
      </c>
      <c r="B127" s="2">
        <v>187</v>
      </c>
      <c r="H127" s="10">
        <f>B127/$B$6</f>
        <v>5.8441152572035748E-3</v>
      </c>
      <c r="I127" s="38"/>
    </row>
    <row r="128" spans="1:11" x14ac:dyDescent="0.2">
      <c r="A128" s="14" t="s">
        <v>81</v>
      </c>
      <c r="B128" s="2">
        <v>198.10377896380496</v>
      </c>
      <c r="C128" s="2">
        <f>B128-B127</f>
        <v>11.103778963804956</v>
      </c>
      <c r="D128" s="2">
        <v>1</v>
      </c>
      <c r="E128" s="2">
        <v>0</v>
      </c>
      <c r="F128" s="2">
        <f>D128-E128</f>
        <v>1</v>
      </c>
      <c r="G128" s="2">
        <f>C128-F128</f>
        <v>10.103778963804956</v>
      </c>
      <c r="H128" s="10">
        <f>B128/$B$7</f>
        <v>6.1018844010289211E-3</v>
      </c>
    </row>
    <row r="129" spans="1:12" x14ac:dyDescent="0.2">
      <c r="A129" s="14" t="s">
        <v>82</v>
      </c>
      <c r="B129" s="2">
        <v>244.98634350568278</v>
      </c>
      <c r="C129" s="2">
        <v>46.930497401757862</v>
      </c>
      <c r="D129" s="2">
        <v>6</v>
      </c>
      <c r="E129" s="2">
        <v>2</v>
      </c>
      <c r="F129" s="2">
        <f t="shared" ref="F129:F138" si="14">D129-E129</f>
        <v>4</v>
      </c>
      <c r="G129" s="2">
        <f t="shared" ref="G129:G138" si="15">C129-F129</f>
        <v>42.930497401757862</v>
      </c>
      <c r="H129" s="10">
        <f>B129/$B$8</f>
        <v>7.0996129337723571E-3</v>
      </c>
    </row>
    <row r="130" spans="1:12" x14ac:dyDescent="0.2">
      <c r="A130" s="14" t="s">
        <v>83</v>
      </c>
      <c r="B130" s="2">
        <v>289.14525473753804</v>
      </c>
      <c r="C130" s="2">
        <v>44.353454748186977</v>
      </c>
      <c r="D130" s="2">
        <v>2</v>
      </c>
      <c r="E130" s="2">
        <v>3</v>
      </c>
      <c r="F130" s="2">
        <f t="shared" si="14"/>
        <v>-1</v>
      </c>
      <c r="G130" s="2">
        <f t="shared" si="15"/>
        <v>45.353454748186977</v>
      </c>
      <c r="H130" s="10">
        <f>B130/$B$9</f>
        <v>8.0470125441817336E-3</v>
      </c>
    </row>
    <row r="131" spans="1:12" x14ac:dyDescent="0.2">
      <c r="A131" s="14" t="s">
        <v>84</v>
      </c>
      <c r="B131" s="2">
        <v>328.69734842347418</v>
      </c>
      <c r="C131" s="2">
        <v>39.541464425605739</v>
      </c>
      <c r="D131" s="2">
        <v>5</v>
      </c>
      <c r="E131" s="2">
        <v>1</v>
      </c>
      <c r="F131" s="2">
        <f t="shared" si="14"/>
        <v>4</v>
      </c>
      <c r="G131" s="2">
        <f t="shared" si="15"/>
        <v>35.541464425605739</v>
      </c>
      <c r="H131" s="10">
        <f>B131/$B$10</f>
        <v>8.9477976976582024E-3</v>
      </c>
    </row>
    <row r="132" spans="1:12" x14ac:dyDescent="0.2">
      <c r="A132" s="14" t="s">
        <v>75</v>
      </c>
      <c r="B132" s="2">
        <v>368.74889916228449</v>
      </c>
      <c r="C132" s="2">
        <v>39.848696490548718</v>
      </c>
      <c r="D132" s="2">
        <v>6</v>
      </c>
      <c r="E132" s="2">
        <v>1</v>
      </c>
      <c r="F132" s="2">
        <f t="shared" si="14"/>
        <v>5</v>
      </c>
      <c r="G132" s="2">
        <f t="shared" si="15"/>
        <v>34.848696490548718</v>
      </c>
      <c r="H132" s="10">
        <f>B132/$B$11</f>
        <v>9.8053261138161662E-3</v>
      </c>
    </row>
    <row r="133" spans="1:12" x14ac:dyDescent="0.2">
      <c r="A133" s="14" t="s">
        <v>76</v>
      </c>
      <c r="B133" s="2">
        <v>407.39951193136221</v>
      </c>
      <c r="C133" s="2">
        <v>38.698004770693217</v>
      </c>
      <c r="D133" s="2">
        <v>6</v>
      </c>
      <c r="E133" s="2">
        <v>1</v>
      </c>
      <c r="F133" s="2">
        <f t="shared" si="14"/>
        <v>5</v>
      </c>
      <c r="G133" s="2">
        <f t="shared" si="15"/>
        <v>33.698004770693217</v>
      </c>
      <c r="H133" s="10">
        <f>B133/$B$12</f>
        <v>1.0622640590617493E-2</v>
      </c>
    </row>
    <row r="134" spans="1:12" x14ac:dyDescent="0.2">
      <c r="A134" s="14" t="s">
        <v>77</v>
      </c>
      <c r="B134" s="2">
        <v>440.22791610015582</v>
      </c>
      <c r="C134" s="2">
        <v>32.758429409340749</v>
      </c>
      <c r="D134" s="2">
        <v>4</v>
      </c>
      <c r="E134" s="2">
        <v>0</v>
      </c>
      <c r="F134" s="2">
        <f t="shared" si="14"/>
        <v>4</v>
      </c>
      <c r="G134" s="2">
        <f t="shared" si="15"/>
        <v>28.758429409340749</v>
      </c>
      <c r="H134" s="10">
        <f>B134/$B$13</f>
        <v>1.1402505079262224E-2</v>
      </c>
      <c r="I134" s="38"/>
    </row>
    <row r="135" spans="1:12" x14ac:dyDescent="0.2">
      <c r="A135" s="14" t="s">
        <v>78</v>
      </c>
      <c r="B135" s="2">
        <v>484.98637875493057</v>
      </c>
      <c r="C135" s="2">
        <v>45.1533685931891</v>
      </c>
      <c r="D135" s="2">
        <v>3</v>
      </c>
      <c r="E135" s="2">
        <v>0</v>
      </c>
      <c r="F135" s="2">
        <f t="shared" si="14"/>
        <v>3</v>
      </c>
      <c r="G135" s="2">
        <f t="shared" si="15"/>
        <v>42.1533685931891</v>
      </c>
      <c r="H135" s="10">
        <f>B135/$B$14</f>
        <v>1.2147435911206777E-2</v>
      </c>
    </row>
    <row r="136" spans="1:12" x14ac:dyDescent="0.2">
      <c r="A136" s="14" t="s">
        <v>79</v>
      </c>
      <c r="B136" s="2">
        <v>510.23546438713367</v>
      </c>
      <c r="C136" s="2">
        <v>25.241173499599199</v>
      </c>
      <c r="D136" s="2">
        <v>8</v>
      </c>
      <c r="E136" s="2">
        <v>1</v>
      </c>
      <c r="F136" s="2">
        <f t="shared" si="14"/>
        <v>7</v>
      </c>
      <c r="G136" s="2">
        <f t="shared" si="15"/>
        <v>18.241173499599199</v>
      </c>
      <c r="H136" s="10">
        <f>B136/$B$15</f>
        <v>1.2859728920713095E-2</v>
      </c>
    </row>
    <row r="137" spans="1:12" x14ac:dyDescent="0.2">
      <c r="A137" s="14" t="s">
        <v>80</v>
      </c>
      <c r="B137" s="2">
        <v>545.55927028034978</v>
      </c>
      <c r="C137" s="2">
        <v>35.190529924985753</v>
      </c>
      <c r="D137" s="2">
        <v>2</v>
      </c>
      <c r="E137" s="2">
        <v>2</v>
      </c>
      <c r="F137" s="2">
        <f t="shared" si="14"/>
        <v>0</v>
      </c>
      <c r="G137" s="2">
        <f t="shared" si="15"/>
        <v>35.190529924985753</v>
      </c>
      <c r="H137" s="10">
        <f>B137/$B$16</f>
        <v>1.3541483078841092E-2</v>
      </c>
    </row>
    <row r="138" spans="1:12" ht="12" thickBot="1" x14ac:dyDescent="0.25">
      <c r="A138" s="11" t="s">
        <v>74</v>
      </c>
      <c r="B138" s="5">
        <v>561</v>
      </c>
      <c r="C138" s="5">
        <f>B138-B137</f>
        <v>15.440729719650221</v>
      </c>
      <c r="D138" s="5">
        <v>0</v>
      </c>
      <c r="E138" s="5">
        <v>3</v>
      </c>
      <c r="F138" s="5">
        <f t="shared" si="14"/>
        <v>-3</v>
      </c>
      <c r="G138" s="5">
        <f t="shared" si="15"/>
        <v>18.440729719650221</v>
      </c>
      <c r="H138" s="8">
        <f>B138/$B$17</f>
        <v>1.3833407308773487E-2</v>
      </c>
      <c r="I138" s="39"/>
      <c r="J138" s="38"/>
      <c r="L138" s="38"/>
    </row>
  </sheetData>
  <mergeCells count="1">
    <mergeCell ref="A1:H2"/>
  </mergeCells>
  <phoneticPr fontId="0" type="noConversion"/>
  <pageMargins left="0.75" right="0.75" top="1" bottom="1" header="0.5" footer="0.5"/>
  <pageSetup orientation="portrait"/>
  <headerFooter alignWithMargins="0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8"/>
  <sheetViews>
    <sheetView workbookViewId="0">
      <selection activeCell="L1" sqref="L1:L65536"/>
    </sheetView>
  </sheetViews>
  <sheetFormatPr defaultRowHeight="11.25" x14ac:dyDescent="0.2"/>
  <cols>
    <col min="1" max="1" width="25.7109375" style="2" customWidth="1"/>
    <col min="2" max="3" width="9.7109375" style="2" customWidth="1"/>
    <col min="4" max="5" width="8.42578125" style="2" customWidth="1"/>
    <col min="6" max="7" width="9.7109375" style="2" customWidth="1"/>
    <col min="8" max="8" width="7.7109375" style="6" customWidth="1"/>
    <col min="9" max="16384" width="9.140625" style="2"/>
  </cols>
  <sheetData>
    <row r="1" spans="1:8" ht="12.75" customHeight="1" x14ac:dyDescent="0.2">
      <c r="A1" s="40" t="s">
        <v>87</v>
      </c>
      <c r="B1" s="41"/>
      <c r="C1" s="41"/>
      <c r="D1" s="41"/>
      <c r="E1" s="41"/>
      <c r="F1" s="41"/>
      <c r="G1" s="41"/>
      <c r="H1" s="42"/>
    </row>
    <row r="2" spans="1:8" ht="12.75" customHeight="1" thickBot="1" x14ac:dyDescent="0.25">
      <c r="A2" s="43"/>
      <c r="B2" s="44"/>
      <c r="C2" s="44"/>
      <c r="D2" s="44"/>
      <c r="E2" s="44"/>
      <c r="F2" s="44"/>
      <c r="G2" s="44"/>
      <c r="H2" s="45"/>
    </row>
    <row r="3" spans="1:8" x14ac:dyDescent="0.2">
      <c r="A3" s="9" t="s">
        <v>53</v>
      </c>
      <c r="C3" s="1" t="s">
        <v>62</v>
      </c>
      <c r="D3" s="3"/>
      <c r="E3" s="3"/>
      <c r="F3" s="1" t="s">
        <v>66</v>
      </c>
      <c r="G3" s="3" t="s">
        <v>68</v>
      </c>
      <c r="H3" s="19" t="s">
        <v>71</v>
      </c>
    </row>
    <row r="4" spans="1:8" ht="12" thickBot="1" x14ac:dyDescent="0.25">
      <c r="A4" s="18" t="s">
        <v>88</v>
      </c>
      <c r="B4" s="5" t="s">
        <v>64</v>
      </c>
      <c r="C4" s="4" t="s">
        <v>63</v>
      </c>
      <c r="D4" s="4" t="s">
        <v>65</v>
      </c>
      <c r="E4" s="4" t="s">
        <v>70</v>
      </c>
      <c r="F4" s="4" t="s">
        <v>67</v>
      </c>
      <c r="G4" s="5" t="s">
        <v>69</v>
      </c>
      <c r="H4" s="20" t="s">
        <v>72</v>
      </c>
    </row>
    <row r="5" spans="1:8" x14ac:dyDescent="0.2">
      <c r="A5" s="12" t="s">
        <v>2</v>
      </c>
      <c r="H5" s="10"/>
    </row>
    <row r="6" spans="1:8" x14ac:dyDescent="0.2">
      <c r="A6" s="13" t="s">
        <v>73</v>
      </c>
      <c r="B6" s="2">
        <f t="shared" ref="B6:B17" si="0">B32+B45+B60+B73+B86+B99+B114+B127</f>
        <v>370522</v>
      </c>
      <c r="H6" s="10"/>
    </row>
    <row r="7" spans="1:8" x14ac:dyDescent="0.2">
      <c r="A7" s="14" t="s">
        <v>81</v>
      </c>
      <c r="B7" s="2">
        <f t="shared" si="0"/>
        <v>373650</v>
      </c>
      <c r="C7" s="2">
        <f t="shared" ref="C7:G17" si="1">C33+C46+C61+C74+C87+C100+C115+C128</f>
        <v>3127.9999999999782</v>
      </c>
      <c r="D7" s="2">
        <f t="shared" si="1"/>
        <v>1929</v>
      </c>
      <c r="E7" s="2">
        <f t="shared" si="1"/>
        <v>610</v>
      </c>
      <c r="F7" s="2">
        <f t="shared" si="1"/>
        <v>1319</v>
      </c>
      <c r="G7" s="2">
        <f t="shared" si="1"/>
        <v>1808.9999999999779</v>
      </c>
      <c r="H7" s="10"/>
    </row>
    <row r="8" spans="1:8" x14ac:dyDescent="0.2">
      <c r="A8" s="14" t="s">
        <v>82</v>
      </c>
      <c r="B8" s="2">
        <f t="shared" si="0"/>
        <v>388134.00000000006</v>
      </c>
      <c r="C8" s="2">
        <f t="shared" si="1"/>
        <v>14500.000000000033</v>
      </c>
      <c r="D8" s="2">
        <f t="shared" si="1"/>
        <v>7928</v>
      </c>
      <c r="E8" s="2">
        <f t="shared" si="1"/>
        <v>2808</v>
      </c>
      <c r="F8" s="2">
        <f t="shared" si="1"/>
        <v>5120</v>
      </c>
      <c r="G8" s="2">
        <f t="shared" si="1"/>
        <v>9380.0000000000327</v>
      </c>
      <c r="H8" s="10"/>
    </row>
    <row r="9" spans="1:8" x14ac:dyDescent="0.2">
      <c r="A9" s="14" t="s">
        <v>83</v>
      </c>
      <c r="B9" s="2">
        <f t="shared" si="0"/>
        <v>397341.00000000006</v>
      </c>
      <c r="C9" s="2">
        <f t="shared" si="1"/>
        <v>9200.0000000000146</v>
      </c>
      <c r="D9" s="2">
        <f t="shared" si="1"/>
        <v>7650</v>
      </c>
      <c r="E9" s="2">
        <f t="shared" si="1"/>
        <v>2913</v>
      </c>
      <c r="F9" s="2">
        <f t="shared" si="1"/>
        <v>4737</v>
      </c>
      <c r="G9" s="2">
        <f t="shared" si="1"/>
        <v>4463.0000000000155</v>
      </c>
      <c r="H9" s="10"/>
    </row>
    <row r="10" spans="1:8" x14ac:dyDescent="0.2">
      <c r="A10" s="14" t="s">
        <v>84</v>
      </c>
      <c r="B10" s="2">
        <f t="shared" si="0"/>
        <v>405858.99999999994</v>
      </c>
      <c r="C10" s="2">
        <f t="shared" si="1"/>
        <v>8599.9999999999854</v>
      </c>
      <c r="D10" s="2">
        <f t="shared" si="1"/>
        <v>7413</v>
      </c>
      <c r="E10" s="2">
        <f t="shared" si="1"/>
        <v>2895</v>
      </c>
      <c r="F10" s="2">
        <f t="shared" si="1"/>
        <v>4518</v>
      </c>
      <c r="G10" s="2">
        <f t="shared" si="1"/>
        <v>4081.9999999999845</v>
      </c>
      <c r="H10" s="10"/>
    </row>
    <row r="11" spans="1:8" x14ac:dyDescent="0.2">
      <c r="A11" s="14" t="s">
        <v>75</v>
      </c>
      <c r="B11" s="2">
        <f t="shared" si="0"/>
        <v>410698</v>
      </c>
      <c r="C11" s="2">
        <f t="shared" si="1"/>
        <v>4799.9999999999163</v>
      </c>
      <c r="D11" s="2">
        <f t="shared" si="1"/>
        <v>7526</v>
      </c>
      <c r="E11" s="2">
        <f t="shared" si="1"/>
        <v>3013</v>
      </c>
      <c r="F11" s="2">
        <f t="shared" si="1"/>
        <v>4513</v>
      </c>
      <c r="G11" s="2">
        <f t="shared" si="1"/>
        <v>286.99999999991587</v>
      </c>
      <c r="H11" s="10"/>
    </row>
    <row r="12" spans="1:8" x14ac:dyDescent="0.2">
      <c r="A12" s="14" t="s">
        <v>76</v>
      </c>
      <c r="B12" s="2">
        <f t="shared" si="0"/>
        <v>415341.00000000006</v>
      </c>
      <c r="C12" s="2">
        <f t="shared" si="1"/>
        <v>4600.0000000000664</v>
      </c>
      <c r="D12" s="2">
        <f t="shared" si="1"/>
        <v>7281</v>
      </c>
      <c r="E12" s="2">
        <f t="shared" si="1"/>
        <v>3127</v>
      </c>
      <c r="F12" s="2">
        <f t="shared" si="1"/>
        <v>4154</v>
      </c>
      <c r="G12" s="2">
        <f t="shared" si="1"/>
        <v>446.00000000006685</v>
      </c>
      <c r="H12" s="10"/>
    </row>
    <row r="13" spans="1:8" x14ac:dyDescent="0.2">
      <c r="A13" s="14" t="s">
        <v>77</v>
      </c>
      <c r="B13" s="2">
        <f t="shared" si="0"/>
        <v>419639</v>
      </c>
      <c r="C13" s="2">
        <f t="shared" si="1"/>
        <v>4299.9999999999645</v>
      </c>
      <c r="D13" s="2">
        <f t="shared" si="1"/>
        <v>7211</v>
      </c>
      <c r="E13" s="2">
        <f t="shared" si="1"/>
        <v>3199</v>
      </c>
      <c r="F13" s="2">
        <f t="shared" si="1"/>
        <v>4012</v>
      </c>
      <c r="G13" s="2">
        <f t="shared" si="1"/>
        <v>287.99999999996453</v>
      </c>
      <c r="H13" s="10"/>
    </row>
    <row r="14" spans="1:8" x14ac:dyDescent="0.2">
      <c r="A14" s="14" t="s">
        <v>78</v>
      </c>
      <c r="B14" s="2">
        <f t="shared" si="0"/>
        <v>426734</v>
      </c>
      <c r="C14" s="2">
        <f t="shared" si="1"/>
        <v>7100.00000000001</v>
      </c>
      <c r="D14" s="2">
        <f t="shared" si="1"/>
        <v>6995</v>
      </c>
      <c r="E14" s="2">
        <f t="shared" si="1"/>
        <v>3237</v>
      </c>
      <c r="F14" s="2">
        <f t="shared" si="1"/>
        <v>3758</v>
      </c>
      <c r="G14" s="2">
        <f t="shared" si="1"/>
        <v>3342.00000000001</v>
      </c>
      <c r="H14" s="10"/>
    </row>
    <row r="15" spans="1:8" x14ac:dyDescent="0.2">
      <c r="A15" s="14" t="s">
        <v>79</v>
      </c>
      <c r="B15" s="2">
        <f t="shared" si="0"/>
        <v>431370</v>
      </c>
      <c r="C15" s="2">
        <f t="shared" si="1"/>
        <v>4699.9999999999991</v>
      </c>
      <c r="D15" s="2">
        <f t="shared" si="1"/>
        <v>6837</v>
      </c>
      <c r="E15" s="2">
        <f t="shared" si="1"/>
        <v>3346</v>
      </c>
      <c r="F15" s="2">
        <f t="shared" si="1"/>
        <v>3491</v>
      </c>
      <c r="G15" s="2">
        <f t="shared" si="1"/>
        <v>1209</v>
      </c>
      <c r="H15" s="10"/>
    </row>
    <row r="16" spans="1:8" x14ac:dyDescent="0.2">
      <c r="A16" s="14" t="s">
        <v>80</v>
      </c>
      <c r="B16" s="2">
        <f t="shared" si="0"/>
        <v>440908</v>
      </c>
      <c r="C16" s="2">
        <f t="shared" si="1"/>
        <v>9499.9999999999745</v>
      </c>
      <c r="D16" s="2">
        <f t="shared" si="1"/>
        <v>7016</v>
      </c>
      <c r="E16" s="2">
        <f t="shared" si="1"/>
        <v>3357</v>
      </c>
      <c r="F16" s="2">
        <f t="shared" si="1"/>
        <v>3659</v>
      </c>
      <c r="G16" s="2">
        <f t="shared" si="1"/>
        <v>5840.9999999999745</v>
      </c>
      <c r="H16" s="10"/>
    </row>
    <row r="17" spans="1:11" x14ac:dyDescent="0.2">
      <c r="A17" s="15" t="s">
        <v>74</v>
      </c>
      <c r="B17" s="7">
        <f t="shared" si="0"/>
        <v>446997</v>
      </c>
      <c r="C17" s="7">
        <f t="shared" si="1"/>
        <v>6089.0000000000437</v>
      </c>
      <c r="D17" s="7">
        <f t="shared" si="1"/>
        <v>5369</v>
      </c>
      <c r="E17" s="7">
        <f t="shared" si="1"/>
        <v>2542</v>
      </c>
      <c r="F17" s="7">
        <f t="shared" si="1"/>
        <v>2827</v>
      </c>
      <c r="G17" s="7">
        <f t="shared" si="1"/>
        <v>3262.0000000000441</v>
      </c>
      <c r="H17" s="16"/>
    </row>
    <row r="18" spans="1:11" x14ac:dyDescent="0.2">
      <c r="A18" s="12" t="s">
        <v>3</v>
      </c>
      <c r="H18" s="10"/>
    </row>
    <row r="19" spans="1:11" x14ac:dyDescent="0.2">
      <c r="A19" s="13" t="s">
        <v>73</v>
      </c>
      <c r="B19" s="2">
        <f t="shared" ref="B19:B30" si="2">B32+B45+B60+B73</f>
        <v>80898</v>
      </c>
      <c r="H19" s="10">
        <f>B19/$B$6</f>
        <v>0.21833521356356708</v>
      </c>
      <c r="K19" s="6"/>
    </row>
    <row r="20" spans="1:11" x14ac:dyDescent="0.2">
      <c r="A20" s="14" t="s">
        <v>81</v>
      </c>
      <c r="B20" s="2">
        <f t="shared" si="2"/>
        <v>82689.564630281195</v>
      </c>
      <c r="C20" s="2">
        <f>B20-B19</f>
        <v>1791.5646302811947</v>
      </c>
      <c r="D20" s="2">
        <f t="shared" ref="D20:E30" si="3">D33+D46+D61+D74</f>
        <v>596</v>
      </c>
      <c r="E20" s="2">
        <f t="shared" si="3"/>
        <v>33</v>
      </c>
      <c r="F20" s="2">
        <f>D20-E20</f>
        <v>563</v>
      </c>
      <c r="G20" s="2">
        <f>C20-F20</f>
        <v>1228.5646302811947</v>
      </c>
      <c r="H20" s="10">
        <f>B20/$B$7</f>
        <v>0.22130219357762931</v>
      </c>
    </row>
    <row r="21" spans="1:11" x14ac:dyDescent="0.2">
      <c r="A21" s="14" t="s">
        <v>82</v>
      </c>
      <c r="B21" s="2">
        <f t="shared" si="2"/>
        <v>90385.395371376202</v>
      </c>
      <c r="C21" s="2">
        <f t="shared" ref="C21:C30" si="4">B21-B20</f>
        <v>7695.8307410950074</v>
      </c>
      <c r="D21" s="2">
        <f t="shared" si="3"/>
        <v>2572</v>
      </c>
      <c r="E21" s="2">
        <f t="shared" si="3"/>
        <v>203</v>
      </c>
      <c r="F21" s="2">
        <f t="shared" ref="F21:F30" si="5">D21-E21</f>
        <v>2369</v>
      </c>
      <c r="G21" s="2">
        <f t="shared" ref="G21:G30" si="6">C21-F21</f>
        <v>5326.8307410950074</v>
      </c>
      <c r="H21" s="10">
        <f>B21/$B$8</f>
        <v>0.2328716251896927</v>
      </c>
    </row>
    <row r="22" spans="1:11" x14ac:dyDescent="0.2">
      <c r="A22" s="14" t="s">
        <v>83</v>
      </c>
      <c r="B22" s="2">
        <f t="shared" si="2"/>
        <v>96945.112644314926</v>
      </c>
      <c r="C22" s="2">
        <f t="shared" si="4"/>
        <v>6559.7172729387239</v>
      </c>
      <c r="D22" s="2">
        <f t="shared" si="3"/>
        <v>2641</v>
      </c>
      <c r="E22" s="2">
        <f t="shared" si="3"/>
        <v>218</v>
      </c>
      <c r="F22" s="2">
        <f t="shared" si="5"/>
        <v>2423</v>
      </c>
      <c r="G22" s="2">
        <f t="shared" si="6"/>
        <v>4136.7172729387239</v>
      </c>
      <c r="H22" s="10">
        <f>B22/$B$9</f>
        <v>0.24398466970263555</v>
      </c>
    </row>
    <row r="23" spans="1:11" x14ac:dyDescent="0.2">
      <c r="A23" s="14" t="s">
        <v>84</v>
      </c>
      <c r="B23" s="2">
        <f t="shared" si="2"/>
        <v>103359.22265211151</v>
      </c>
      <c r="C23" s="2">
        <f t="shared" si="4"/>
        <v>6414.1100077965821</v>
      </c>
      <c r="D23" s="2">
        <f t="shared" si="3"/>
        <v>2786</v>
      </c>
      <c r="E23" s="2">
        <f t="shared" si="3"/>
        <v>222</v>
      </c>
      <c r="F23" s="2">
        <f t="shared" si="5"/>
        <v>2564</v>
      </c>
      <c r="G23" s="2">
        <f t="shared" si="6"/>
        <v>3850.1100077965821</v>
      </c>
      <c r="H23" s="10">
        <f>B23/$B$10</f>
        <v>0.25466780988498844</v>
      </c>
    </row>
    <row r="24" spans="1:11" x14ac:dyDescent="0.2">
      <c r="A24" s="14" t="s">
        <v>75</v>
      </c>
      <c r="B24" s="2">
        <f t="shared" si="2"/>
        <v>108812.59452861233</v>
      </c>
      <c r="C24" s="2">
        <f t="shared" si="4"/>
        <v>5453.3718765008234</v>
      </c>
      <c r="D24" s="2">
        <f t="shared" si="3"/>
        <v>2945</v>
      </c>
      <c r="E24" s="2">
        <f t="shared" si="3"/>
        <v>219</v>
      </c>
      <c r="F24" s="2">
        <f t="shared" si="5"/>
        <v>2726</v>
      </c>
      <c r="G24" s="2">
        <f t="shared" si="6"/>
        <v>2727.3718765008234</v>
      </c>
      <c r="H24" s="10">
        <f>B24/$B$11</f>
        <v>0.26494551843109126</v>
      </c>
    </row>
    <row r="25" spans="1:11" x14ac:dyDescent="0.2">
      <c r="A25" s="14" t="s">
        <v>76</v>
      </c>
      <c r="B25" s="2">
        <f t="shared" si="2"/>
        <v>114152.5053159855</v>
      </c>
      <c r="C25" s="2">
        <f t="shared" si="4"/>
        <v>5339.91078737317</v>
      </c>
      <c r="D25" s="2">
        <f t="shared" si="3"/>
        <v>2906</v>
      </c>
      <c r="E25" s="2">
        <f t="shared" si="3"/>
        <v>278</v>
      </c>
      <c r="F25" s="2">
        <f t="shared" si="5"/>
        <v>2628</v>
      </c>
      <c r="G25" s="2">
        <f t="shared" si="6"/>
        <v>2711.91078737317</v>
      </c>
      <c r="H25" s="10">
        <f>B25/$B$12</f>
        <v>0.27484044511855438</v>
      </c>
    </row>
    <row r="26" spans="1:11" x14ac:dyDescent="0.2">
      <c r="A26" s="14" t="s">
        <v>77</v>
      </c>
      <c r="B26" s="2">
        <f t="shared" si="2"/>
        <v>119334.24617974945</v>
      </c>
      <c r="C26" s="2">
        <f t="shared" si="4"/>
        <v>5181.7408637639455</v>
      </c>
      <c r="D26" s="2">
        <f t="shared" si="3"/>
        <v>2913</v>
      </c>
      <c r="E26" s="2">
        <f t="shared" si="3"/>
        <v>274</v>
      </c>
      <c r="F26" s="2">
        <f t="shared" si="5"/>
        <v>2639</v>
      </c>
      <c r="G26" s="2">
        <f t="shared" si="6"/>
        <v>2542.7408637639455</v>
      </c>
      <c r="H26" s="10">
        <f>B26/$B$13</f>
        <v>0.28437358343659536</v>
      </c>
    </row>
    <row r="27" spans="1:11" x14ac:dyDescent="0.2">
      <c r="A27" s="14" t="s">
        <v>78</v>
      </c>
      <c r="B27" s="2">
        <f t="shared" si="2"/>
        <v>125273.9188907201</v>
      </c>
      <c r="C27" s="2">
        <f t="shared" si="4"/>
        <v>5939.6727109706553</v>
      </c>
      <c r="D27" s="2">
        <f t="shared" si="3"/>
        <v>2950</v>
      </c>
      <c r="E27" s="2">
        <f t="shared" si="3"/>
        <v>283</v>
      </c>
      <c r="F27" s="2">
        <f t="shared" si="5"/>
        <v>2667</v>
      </c>
      <c r="G27" s="2">
        <f t="shared" si="6"/>
        <v>3272.6727109706553</v>
      </c>
      <c r="H27" s="10">
        <f>B27/$B$14</f>
        <v>0.29356441926520993</v>
      </c>
    </row>
    <row r="28" spans="1:11" x14ac:dyDescent="0.2">
      <c r="A28" s="14" t="s">
        <v>79</v>
      </c>
      <c r="B28" s="2">
        <f t="shared" si="2"/>
        <v>130459.68800051647</v>
      </c>
      <c r="C28" s="2">
        <f t="shared" si="4"/>
        <v>5185.7691097963689</v>
      </c>
      <c r="D28" s="2">
        <f t="shared" si="3"/>
        <v>2996</v>
      </c>
      <c r="E28" s="2">
        <f t="shared" si="3"/>
        <v>327</v>
      </c>
      <c r="F28" s="2">
        <f t="shared" si="5"/>
        <v>2669</v>
      </c>
      <c r="G28" s="2">
        <f t="shared" si="6"/>
        <v>2516.7691097963689</v>
      </c>
      <c r="H28" s="10">
        <f>B28/$B$15</f>
        <v>0.30243106382111984</v>
      </c>
    </row>
    <row r="29" spans="1:11" x14ac:dyDescent="0.2">
      <c r="A29" s="14" t="s">
        <v>80</v>
      </c>
      <c r="B29" s="2">
        <f t="shared" si="2"/>
        <v>137118.14328133364</v>
      </c>
      <c r="C29" s="2">
        <f t="shared" si="4"/>
        <v>6658.455280817172</v>
      </c>
      <c r="D29" s="2">
        <f t="shared" si="3"/>
        <v>3070</v>
      </c>
      <c r="E29" s="2">
        <f t="shared" si="3"/>
        <v>322</v>
      </c>
      <c r="F29" s="2">
        <f t="shared" si="5"/>
        <v>2748</v>
      </c>
      <c r="G29" s="2">
        <f t="shared" si="6"/>
        <v>3910.455280817172</v>
      </c>
      <c r="H29" s="10">
        <f>B29/$B$16</f>
        <v>0.31099037277920483</v>
      </c>
    </row>
    <row r="30" spans="1:11" x14ac:dyDescent="0.2">
      <c r="A30" s="15" t="s">
        <v>74</v>
      </c>
      <c r="B30" s="7">
        <f t="shared" si="2"/>
        <v>141797</v>
      </c>
      <c r="C30" s="7">
        <f t="shared" si="4"/>
        <v>4678.8567186663568</v>
      </c>
      <c r="D30" s="7">
        <f t="shared" si="3"/>
        <v>2515</v>
      </c>
      <c r="E30" s="7">
        <f t="shared" si="3"/>
        <v>238</v>
      </c>
      <c r="F30" s="7">
        <f t="shared" si="5"/>
        <v>2277</v>
      </c>
      <c r="G30" s="7">
        <f t="shared" si="6"/>
        <v>2401.8567186663568</v>
      </c>
      <c r="H30" s="16">
        <f>B30/$B$17</f>
        <v>0.31722136837607412</v>
      </c>
      <c r="I30" s="38"/>
      <c r="K30" s="39"/>
    </row>
    <row r="31" spans="1:11" x14ac:dyDescent="0.2">
      <c r="A31" s="12" t="s">
        <v>4</v>
      </c>
      <c r="H31" s="10"/>
    </row>
    <row r="32" spans="1:11" x14ac:dyDescent="0.2">
      <c r="A32" s="13" t="s">
        <v>73</v>
      </c>
      <c r="B32" s="2">
        <v>77506</v>
      </c>
      <c r="H32" s="10">
        <f>B32/$B$6</f>
        <v>0.20918056147813086</v>
      </c>
    </row>
    <row r="33" spans="1:8" x14ac:dyDescent="0.2">
      <c r="A33" s="14" t="s">
        <v>81</v>
      </c>
      <c r="B33" s="2">
        <v>79156.048132250551</v>
      </c>
      <c r="C33" s="2">
        <f>B33-B32</f>
        <v>1650.0481322505511</v>
      </c>
      <c r="D33" s="2">
        <v>595</v>
      </c>
      <c r="E33" s="2">
        <v>33</v>
      </c>
      <c r="F33" s="2">
        <f>D33-E33</f>
        <v>562</v>
      </c>
      <c r="G33" s="2">
        <f>C33-F33</f>
        <v>1088.0481322505511</v>
      </c>
      <c r="H33" s="10">
        <f>B33/$B$7</f>
        <v>0.21184543859828864</v>
      </c>
    </row>
    <row r="34" spans="1:8" x14ac:dyDescent="0.2">
      <c r="A34" s="14" t="s">
        <v>82</v>
      </c>
      <c r="B34" s="2">
        <v>86257.678015312253</v>
      </c>
      <c r="C34" s="2">
        <v>7104.6661020497704</v>
      </c>
      <c r="D34" s="2">
        <v>2560</v>
      </c>
      <c r="E34" s="2">
        <v>203</v>
      </c>
      <c r="F34" s="2">
        <f t="shared" ref="F34:F43" si="7">D34-E34</f>
        <v>2357</v>
      </c>
      <c r="G34" s="2">
        <f t="shared" ref="G34:G43" si="8">C34-F34</f>
        <v>4747.6661020497704</v>
      </c>
      <c r="H34" s="10">
        <f>B34/$B$8</f>
        <v>0.22223685123001913</v>
      </c>
    </row>
    <row r="35" spans="1:8" x14ac:dyDescent="0.2">
      <c r="A35" s="14" t="s">
        <v>83</v>
      </c>
      <c r="B35" s="2">
        <v>92269.870161471554</v>
      </c>
      <c r="C35" s="2">
        <v>6010.2272468796873</v>
      </c>
      <c r="D35" s="2">
        <v>2629</v>
      </c>
      <c r="E35" s="2">
        <v>216</v>
      </c>
      <c r="F35" s="2">
        <f t="shared" si="7"/>
        <v>2413</v>
      </c>
      <c r="G35" s="2">
        <f t="shared" si="8"/>
        <v>3597.2272468796873</v>
      </c>
      <c r="H35" s="10">
        <f>B35/$B$9</f>
        <v>0.23221834686446036</v>
      </c>
    </row>
    <row r="36" spans="1:8" x14ac:dyDescent="0.2">
      <c r="A36" s="14" t="s">
        <v>84</v>
      </c>
      <c r="B36" s="2">
        <v>98142.271237192486</v>
      </c>
      <c r="C36" s="2">
        <v>5891.8363901241391</v>
      </c>
      <c r="D36" s="2">
        <v>2756</v>
      </c>
      <c r="E36" s="2">
        <v>221</v>
      </c>
      <c r="F36" s="2">
        <f t="shared" si="7"/>
        <v>2535</v>
      </c>
      <c r="G36" s="2">
        <f t="shared" si="8"/>
        <v>3356.8363901241391</v>
      </c>
      <c r="H36" s="10">
        <f>B36/$B$10</f>
        <v>0.24181371175012134</v>
      </c>
    </row>
    <row r="37" spans="1:8" x14ac:dyDescent="0.2">
      <c r="A37" s="14" t="s">
        <v>75</v>
      </c>
      <c r="B37" s="2">
        <v>103103.64931834412</v>
      </c>
      <c r="C37" s="2">
        <v>4951.9658088233118</v>
      </c>
      <c r="D37" s="2">
        <v>2919</v>
      </c>
      <c r="E37" s="2">
        <v>219</v>
      </c>
      <c r="F37" s="2">
        <f t="shared" si="7"/>
        <v>2700</v>
      </c>
      <c r="G37" s="2">
        <f t="shared" si="8"/>
        <v>2251.9658088233118</v>
      </c>
      <c r="H37" s="10">
        <f>B37/$B$11</f>
        <v>0.25104492673045431</v>
      </c>
    </row>
    <row r="38" spans="1:8" x14ac:dyDescent="0.2">
      <c r="A38" s="14" t="s">
        <v>76</v>
      </c>
      <c r="B38" s="2">
        <v>107960.55609437331</v>
      </c>
      <c r="C38" s="2">
        <v>4845.7474604266172</v>
      </c>
      <c r="D38" s="2">
        <v>2874</v>
      </c>
      <c r="E38" s="2">
        <v>278</v>
      </c>
      <c r="F38" s="2">
        <f t="shared" si="7"/>
        <v>2596</v>
      </c>
      <c r="G38" s="2">
        <f t="shared" si="8"/>
        <v>2249.7474604266172</v>
      </c>
      <c r="H38" s="10">
        <f>B38/$B$12</f>
        <v>0.2599323353446284</v>
      </c>
    </row>
    <row r="39" spans="1:8" x14ac:dyDescent="0.2">
      <c r="A39" s="14" t="s">
        <v>77</v>
      </c>
      <c r="B39" s="2">
        <v>112670.88664513585</v>
      </c>
      <c r="C39" s="2">
        <v>4710.5164795655728</v>
      </c>
      <c r="D39" s="2">
        <v>2873</v>
      </c>
      <c r="E39" s="2">
        <v>274</v>
      </c>
      <c r="F39" s="2">
        <f t="shared" si="7"/>
        <v>2599</v>
      </c>
      <c r="G39" s="2">
        <f t="shared" si="8"/>
        <v>2111.5164795655728</v>
      </c>
      <c r="H39" s="10">
        <f>B39/$B$13</f>
        <v>0.2684947934894894</v>
      </c>
    </row>
    <row r="40" spans="1:8" x14ac:dyDescent="0.2">
      <c r="A40" s="14" t="s">
        <v>78</v>
      </c>
      <c r="B40" s="2">
        <v>118098.55041631857</v>
      </c>
      <c r="C40" s="2">
        <v>5428.725574828175</v>
      </c>
      <c r="D40" s="2">
        <v>2915</v>
      </c>
      <c r="E40" s="2">
        <v>282</v>
      </c>
      <c r="F40" s="2">
        <f t="shared" si="7"/>
        <v>2633</v>
      </c>
      <c r="G40" s="2">
        <f t="shared" si="8"/>
        <v>2795.725574828175</v>
      </c>
      <c r="H40" s="10">
        <f>B40/$B$14</f>
        <v>0.27674980295996704</v>
      </c>
    </row>
    <row r="41" spans="1:8" x14ac:dyDescent="0.2">
      <c r="A41" s="14" t="s">
        <v>79</v>
      </c>
      <c r="B41" s="2">
        <v>122816.91894332028</v>
      </c>
      <c r="C41" s="2">
        <v>4736.3194292280969</v>
      </c>
      <c r="D41" s="2">
        <v>2958</v>
      </c>
      <c r="E41" s="2">
        <v>323</v>
      </c>
      <c r="F41" s="2">
        <f t="shared" si="7"/>
        <v>2635</v>
      </c>
      <c r="G41" s="2">
        <f t="shared" si="8"/>
        <v>2101.3194292280969</v>
      </c>
      <c r="H41" s="10">
        <f>B41/$B$15</f>
        <v>0.28471363085824303</v>
      </c>
    </row>
    <row r="42" spans="1:8" x14ac:dyDescent="0.2">
      <c r="A42" s="14" t="s">
        <v>80</v>
      </c>
      <c r="B42" s="2">
        <v>128922.1237841171</v>
      </c>
      <c r="C42" s="2">
        <v>6094.3242205383867</v>
      </c>
      <c r="D42" s="2">
        <v>3032</v>
      </c>
      <c r="E42" s="2">
        <v>320</v>
      </c>
      <c r="F42" s="2">
        <f t="shared" si="7"/>
        <v>2712</v>
      </c>
      <c r="G42" s="2">
        <f t="shared" si="8"/>
        <v>3382.3242205383867</v>
      </c>
      <c r="H42" s="10">
        <f>B42/$B$16</f>
        <v>0.29240141658603858</v>
      </c>
    </row>
    <row r="43" spans="1:8" x14ac:dyDescent="0.2">
      <c r="A43" s="15" t="s">
        <v>74</v>
      </c>
      <c r="B43" s="7">
        <v>133194</v>
      </c>
      <c r="C43" s="7">
        <f>B43-B42</f>
        <v>4271.8762158829049</v>
      </c>
      <c r="D43" s="7">
        <v>2484</v>
      </c>
      <c r="E43" s="7">
        <v>237</v>
      </c>
      <c r="F43" s="7">
        <f t="shared" si="7"/>
        <v>2247</v>
      </c>
      <c r="G43" s="7">
        <f t="shared" si="8"/>
        <v>2024.8762158829049</v>
      </c>
      <c r="H43" s="16">
        <f>B43/$B$17</f>
        <v>0.29797515419566573</v>
      </c>
    </row>
    <row r="44" spans="1:8" x14ac:dyDescent="0.2">
      <c r="A44" s="12" t="s">
        <v>92</v>
      </c>
      <c r="H44" s="10"/>
    </row>
    <row r="45" spans="1:8" x14ac:dyDescent="0.2">
      <c r="A45" s="9" t="s">
        <v>93</v>
      </c>
      <c r="B45" s="2">
        <v>575</v>
      </c>
      <c r="H45" s="10">
        <f>B45/$B$6</f>
        <v>1.5518646666054917E-3</v>
      </c>
    </row>
    <row r="46" spans="1:8" x14ac:dyDescent="0.2">
      <c r="A46" s="14" t="s">
        <v>81</v>
      </c>
      <c r="B46" s="2">
        <v>615.26545063747403</v>
      </c>
      <c r="C46" s="2">
        <f>B46-B45</f>
        <v>40.265450637474032</v>
      </c>
      <c r="D46" s="2">
        <v>0</v>
      </c>
      <c r="E46" s="2">
        <v>0</v>
      </c>
      <c r="F46" s="2">
        <f>D46-E46</f>
        <v>0</v>
      </c>
      <c r="G46" s="2">
        <f>C46-F46</f>
        <v>40.265450637474032</v>
      </c>
      <c r="H46" s="10">
        <f>B46/$B$7</f>
        <v>1.646635757092129E-3</v>
      </c>
    </row>
    <row r="47" spans="1:8" x14ac:dyDescent="0.2">
      <c r="A47" s="14" t="s">
        <v>82</v>
      </c>
      <c r="B47" s="2">
        <v>782.55026697389599</v>
      </c>
      <c r="C47" s="2">
        <v>167.29859780640402</v>
      </c>
      <c r="D47" s="2">
        <v>5</v>
      </c>
      <c r="E47" s="2">
        <v>0</v>
      </c>
      <c r="F47" s="2">
        <f t="shared" ref="F47:F56" si="9">D47-E47</f>
        <v>5</v>
      </c>
      <c r="G47" s="2">
        <f t="shared" ref="G47:G56" si="10">C47-F47</f>
        <v>162.29859780640402</v>
      </c>
      <c r="H47" s="10">
        <f>B47/$B$8</f>
        <v>2.016185819778468E-3</v>
      </c>
    </row>
    <row r="48" spans="1:8" x14ac:dyDescent="0.2">
      <c r="A48" s="14" t="s">
        <v>83</v>
      </c>
      <c r="B48" s="2">
        <v>942.1582885816224</v>
      </c>
      <c r="C48" s="2">
        <v>159.57935444783573</v>
      </c>
      <c r="D48" s="2">
        <v>4</v>
      </c>
      <c r="E48" s="2">
        <v>1</v>
      </c>
      <c r="F48" s="2">
        <f t="shared" si="9"/>
        <v>3</v>
      </c>
      <c r="G48" s="2">
        <f t="shared" si="10"/>
        <v>156.57935444783573</v>
      </c>
      <c r="H48" s="10">
        <f>B48/$B$9</f>
        <v>2.3711579942206373E-3</v>
      </c>
    </row>
    <row r="49" spans="1:8" x14ac:dyDescent="0.2">
      <c r="A49" s="14" t="s">
        <v>84</v>
      </c>
      <c r="B49" s="2">
        <v>1100.8512175466371</v>
      </c>
      <c r="C49" s="2">
        <v>158.90135476862372</v>
      </c>
      <c r="D49" s="2">
        <v>9</v>
      </c>
      <c r="E49" s="2">
        <v>0</v>
      </c>
      <c r="F49" s="2">
        <f t="shared" si="9"/>
        <v>9</v>
      </c>
      <c r="G49" s="2">
        <f t="shared" si="10"/>
        <v>149.90135476862372</v>
      </c>
      <c r="H49" s="10">
        <f>B49/$B$10</f>
        <v>2.7123981913586672E-3</v>
      </c>
    </row>
    <row r="50" spans="1:8" x14ac:dyDescent="0.2">
      <c r="A50" s="14" t="s">
        <v>75</v>
      </c>
      <c r="B50" s="2">
        <v>1248.8045280572596</v>
      </c>
      <c r="C50" s="2">
        <v>147.84818356100959</v>
      </c>
      <c r="D50" s="2">
        <v>8</v>
      </c>
      <c r="E50" s="2">
        <v>0</v>
      </c>
      <c r="F50" s="2">
        <f t="shared" si="9"/>
        <v>8</v>
      </c>
      <c r="G50" s="2">
        <f t="shared" si="10"/>
        <v>139.84818356100959</v>
      </c>
      <c r="H50" s="10">
        <f>B50/$B$11</f>
        <v>3.0406881164682068E-3</v>
      </c>
    </row>
    <row r="51" spans="1:8" x14ac:dyDescent="0.2">
      <c r="A51" s="14" t="s">
        <v>76</v>
      </c>
      <c r="B51" s="2">
        <v>1394.196419818315</v>
      </c>
      <c r="C51" s="2">
        <v>145.24818358368157</v>
      </c>
      <c r="D51" s="2">
        <v>10</v>
      </c>
      <c r="E51" s="2">
        <v>0</v>
      </c>
      <c r="F51" s="2">
        <f t="shared" si="9"/>
        <v>10</v>
      </c>
      <c r="G51" s="2">
        <f t="shared" si="10"/>
        <v>135.24818358368157</v>
      </c>
      <c r="H51" s="10">
        <f>B51/$B$12</f>
        <v>3.3567512473324686E-3</v>
      </c>
    </row>
    <row r="52" spans="1:8" x14ac:dyDescent="0.2">
      <c r="A52" s="14" t="s">
        <v>77</v>
      </c>
      <c r="B52" s="2">
        <v>1536.4067116085914</v>
      </c>
      <c r="C52" s="2">
        <v>142.20512952330682</v>
      </c>
      <c r="D52" s="2">
        <v>5</v>
      </c>
      <c r="E52" s="2">
        <v>0</v>
      </c>
      <c r="F52" s="2">
        <f t="shared" si="9"/>
        <v>5</v>
      </c>
      <c r="G52" s="2">
        <f t="shared" si="10"/>
        <v>137.20512952330682</v>
      </c>
      <c r="H52" s="10">
        <f>B52/$B$13</f>
        <v>3.6612581566741686E-3</v>
      </c>
    </row>
    <row r="53" spans="1:8" x14ac:dyDescent="0.2">
      <c r="A53" s="14" t="s">
        <v>78</v>
      </c>
      <c r="B53" s="2">
        <v>1687.6609634409556</v>
      </c>
      <c r="C53" s="2">
        <v>151.26257663759202</v>
      </c>
      <c r="D53" s="2">
        <v>13</v>
      </c>
      <c r="E53" s="2">
        <v>0</v>
      </c>
      <c r="F53" s="2">
        <f t="shared" si="9"/>
        <v>13</v>
      </c>
      <c r="G53" s="2">
        <f t="shared" si="10"/>
        <v>138.26257663759202</v>
      </c>
      <c r="H53" s="10">
        <f>B53/$B$14</f>
        <v>3.9548312612563228E-3</v>
      </c>
    </row>
    <row r="54" spans="1:8" x14ac:dyDescent="0.2">
      <c r="A54" s="14" t="s">
        <v>79</v>
      </c>
      <c r="B54" s="2">
        <v>1828.1672266501248</v>
      </c>
      <c r="C54" s="2">
        <v>140.76786894410475</v>
      </c>
      <c r="D54" s="2">
        <v>10</v>
      </c>
      <c r="E54" s="2">
        <v>1</v>
      </c>
      <c r="F54" s="2">
        <f t="shared" si="9"/>
        <v>9</v>
      </c>
      <c r="G54" s="2">
        <f t="shared" si="10"/>
        <v>131.76786894410475</v>
      </c>
      <c r="H54" s="10">
        <f>B54/$B$15</f>
        <v>4.2380490684334211E-3</v>
      </c>
    </row>
    <row r="55" spans="1:8" x14ac:dyDescent="0.2">
      <c r="A55" s="14" t="s">
        <v>80</v>
      </c>
      <c r="B55" s="2">
        <v>1989.1343882759988</v>
      </c>
      <c r="C55" s="2">
        <v>160.80392855397236</v>
      </c>
      <c r="D55" s="2">
        <v>15</v>
      </c>
      <c r="E55" s="2">
        <v>1</v>
      </c>
      <c r="F55" s="2">
        <f t="shared" si="9"/>
        <v>14</v>
      </c>
      <c r="G55" s="2">
        <f t="shared" si="10"/>
        <v>146.80392855397236</v>
      </c>
      <c r="H55" s="10">
        <f>B55/$B$16</f>
        <v>4.5114499811207756E-3</v>
      </c>
    </row>
    <row r="56" spans="1:8" x14ac:dyDescent="0.2">
      <c r="A56" s="15" t="s">
        <v>74</v>
      </c>
      <c r="B56" s="7">
        <v>2110</v>
      </c>
      <c r="C56" s="7">
        <f>B56-B55</f>
        <v>120.86561172400116</v>
      </c>
      <c r="D56" s="7">
        <v>10</v>
      </c>
      <c r="E56" s="7">
        <v>1</v>
      </c>
      <c r="F56" s="7">
        <f t="shared" si="9"/>
        <v>9</v>
      </c>
      <c r="G56" s="7">
        <f t="shared" si="10"/>
        <v>111.86561172400116</v>
      </c>
      <c r="H56" s="16">
        <f>B56/$B$17</f>
        <v>4.7203896223017155E-3</v>
      </c>
    </row>
    <row r="57" spans="1:8" x14ac:dyDescent="0.2">
      <c r="A57" s="23"/>
      <c r="B57" s="24"/>
      <c r="C57" s="24"/>
      <c r="D57" s="24"/>
      <c r="E57" s="24"/>
      <c r="F57" s="24"/>
      <c r="G57" s="24"/>
      <c r="H57" s="22"/>
    </row>
    <row r="58" spans="1:8" x14ac:dyDescent="0.2">
      <c r="A58" s="1"/>
    </row>
    <row r="59" spans="1:8" x14ac:dyDescent="0.2">
      <c r="A59" s="12" t="s">
        <v>86</v>
      </c>
      <c r="H59" s="10"/>
    </row>
    <row r="60" spans="1:8" x14ac:dyDescent="0.2">
      <c r="A60" s="9" t="s">
        <v>89</v>
      </c>
      <c r="B60" s="2">
        <v>1049</v>
      </c>
      <c r="H60" s="10">
        <f>B60/$B$6</f>
        <v>2.8311409309028884E-3</v>
      </c>
    </row>
    <row r="61" spans="1:8" x14ac:dyDescent="0.2">
      <c r="A61" s="14" t="s">
        <v>81</v>
      </c>
      <c r="B61" s="2">
        <v>1125.5315641605494</v>
      </c>
      <c r="C61" s="2">
        <f>B61-B60</f>
        <v>76.531564160549351</v>
      </c>
      <c r="D61" s="2">
        <v>1</v>
      </c>
      <c r="E61" s="2">
        <v>0</v>
      </c>
      <c r="F61" s="2">
        <f>D61-E61</f>
        <v>1</v>
      </c>
      <c r="G61" s="2">
        <f>C61-F61</f>
        <v>75.531564160549351</v>
      </c>
      <c r="H61" s="10">
        <f>B61/$B$7</f>
        <v>3.0122616463550095E-3</v>
      </c>
    </row>
    <row r="62" spans="1:8" x14ac:dyDescent="0.2">
      <c r="A62" s="14" t="s">
        <v>82</v>
      </c>
      <c r="B62" s="2">
        <v>1443.2852597149797</v>
      </c>
      <c r="C62" s="2">
        <v>317.77787885005</v>
      </c>
      <c r="D62" s="2">
        <v>1</v>
      </c>
      <c r="E62" s="2">
        <v>0</v>
      </c>
      <c r="F62" s="2">
        <f t="shared" ref="F62:F71" si="11">D62-E62</f>
        <v>1</v>
      </c>
      <c r="G62" s="2">
        <f t="shared" ref="G62:G71" si="12">C62-F62</f>
        <v>316.77787885005</v>
      </c>
      <c r="H62" s="10">
        <f>B62/$B$8</f>
        <v>3.718523138181606E-3</v>
      </c>
    </row>
    <row r="63" spans="1:8" x14ac:dyDescent="0.2">
      <c r="A63" s="14" t="s">
        <v>83</v>
      </c>
      <c r="B63" s="2">
        <v>1747.0782828055242</v>
      </c>
      <c r="C63" s="2">
        <v>303.7391789825399</v>
      </c>
      <c r="D63" s="2">
        <v>5</v>
      </c>
      <c r="E63" s="2">
        <v>0</v>
      </c>
      <c r="F63" s="2">
        <f t="shared" si="11"/>
        <v>5</v>
      </c>
      <c r="G63" s="2">
        <f t="shared" si="12"/>
        <v>298.7391789825399</v>
      </c>
      <c r="H63" s="10">
        <f>B63/$B$9</f>
        <v>4.3969242610390671E-3</v>
      </c>
    </row>
    <row r="64" spans="1:8" x14ac:dyDescent="0.2">
      <c r="A64" s="14" t="s">
        <v>84</v>
      </c>
      <c r="B64" s="2">
        <v>2049.2152367786225</v>
      </c>
      <c r="C64" s="2">
        <v>302.52424021619777</v>
      </c>
      <c r="D64" s="2">
        <v>17</v>
      </c>
      <c r="E64" s="2">
        <v>0</v>
      </c>
      <c r="F64" s="2">
        <f t="shared" si="11"/>
        <v>17</v>
      </c>
      <c r="G64" s="2">
        <f t="shared" si="12"/>
        <v>285.52424021619777</v>
      </c>
      <c r="H64" s="10">
        <f>B64/$B$10</f>
        <v>5.0490816682114302E-3</v>
      </c>
    </row>
    <row r="65" spans="1:8" x14ac:dyDescent="0.2">
      <c r="A65" s="14" t="s">
        <v>75</v>
      </c>
      <c r="B65" s="2">
        <v>2331.3228054232909</v>
      </c>
      <c r="C65" s="2">
        <v>281.9119092748856</v>
      </c>
      <c r="D65" s="2">
        <v>11</v>
      </c>
      <c r="E65" s="2">
        <v>0</v>
      </c>
      <c r="F65" s="2">
        <f t="shared" si="11"/>
        <v>11</v>
      </c>
      <c r="G65" s="2">
        <f t="shared" si="12"/>
        <v>270.9119092748856</v>
      </c>
      <c r="H65" s="10">
        <f>B65/$B$11</f>
        <v>5.6764893070414052E-3</v>
      </c>
    </row>
    <row r="66" spans="1:8" x14ac:dyDescent="0.2">
      <c r="A66" s="14" t="s">
        <v>76</v>
      </c>
      <c r="B66" s="2">
        <v>2608.5615459564046</v>
      </c>
      <c r="C66" s="2">
        <v>276.96988583089387</v>
      </c>
      <c r="D66" s="2">
        <v>10</v>
      </c>
      <c r="E66" s="2">
        <v>0</v>
      </c>
      <c r="F66" s="2">
        <f t="shared" si="11"/>
        <v>10</v>
      </c>
      <c r="G66" s="2">
        <f t="shared" si="12"/>
        <v>266.96988583089387</v>
      </c>
      <c r="H66" s="10">
        <f>B66/$B$12</f>
        <v>6.2805298440471906E-3</v>
      </c>
    </row>
    <row r="67" spans="1:8" x14ac:dyDescent="0.2">
      <c r="A67" s="14" t="s">
        <v>77</v>
      </c>
      <c r="B67" s="2">
        <v>2879.7662744421186</v>
      </c>
      <c r="C67" s="2">
        <v>271.19459330068366</v>
      </c>
      <c r="D67" s="2">
        <v>23</v>
      </c>
      <c r="E67" s="2">
        <v>0</v>
      </c>
      <c r="F67" s="2">
        <f t="shared" si="11"/>
        <v>23</v>
      </c>
      <c r="G67" s="2">
        <f t="shared" si="12"/>
        <v>248.19459330068366</v>
      </c>
      <c r="H67" s="10">
        <f>B67/$B$13</f>
        <v>6.8624848368290811E-3</v>
      </c>
    </row>
    <row r="68" spans="1:8" x14ac:dyDescent="0.2">
      <c r="A68" s="14" t="s">
        <v>78</v>
      </c>
      <c r="B68" s="2">
        <v>3167.8785443277548</v>
      </c>
      <c r="C68" s="2">
        <v>288.12750630472328</v>
      </c>
      <c r="D68" s="2">
        <v>11</v>
      </c>
      <c r="E68" s="2">
        <v>0</v>
      </c>
      <c r="F68" s="2">
        <f t="shared" si="11"/>
        <v>11</v>
      </c>
      <c r="G68" s="2">
        <f t="shared" si="12"/>
        <v>277.12750630472328</v>
      </c>
      <c r="H68" s="10">
        <f>B68/$B$14</f>
        <v>7.4235438102606185E-3</v>
      </c>
    </row>
    <row r="69" spans="1:8" x14ac:dyDescent="0.2">
      <c r="A69" s="14" t="s">
        <v>79</v>
      </c>
      <c r="B69" s="2">
        <v>3435.7811130121531</v>
      </c>
      <c r="C69" s="2">
        <v>268.39391354511417</v>
      </c>
      <c r="D69" s="2">
        <v>15</v>
      </c>
      <c r="E69" s="2">
        <v>1</v>
      </c>
      <c r="F69" s="2">
        <f t="shared" si="11"/>
        <v>14</v>
      </c>
      <c r="G69" s="2">
        <f t="shared" si="12"/>
        <v>254.39391354511417</v>
      </c>
      <c r="H69" s="10">
        <f>B69/$B$15</f>
        <v>7.9648123722376452E-3</v>
      </c>
    </row>
    <row r="70" spans="1:8" x14ac:dyDescent="0.2">
      <c r="A70" s="14" t="s">
        <v>80</v>
      </c>
      <c r="B70" s="2">
        <v>3742.1270597142216</v>
      </c>
      <c r="C70" s="2">
        <v>306.03910377501779</v>
      </c>
      <c r="D70" s="2">
        <v>10</v>
      </c>
      <c r="E70" s="2">
        <v>1</v>
      </c>
      <c r="F70" s="2">
        <f t="shared" si="11"/>
        <v>9</v>
      </c>
      <c r="G70" s="2">
        <f t="shared" si="12"/>
        <v>297.03910377501779</v>
      </c>
      <c r="H70" s="10">
        <f>B70/$B$16</f>
        <v>8.4873194855031465E-3</v>
      </c>
    </row>
    <row r="71" spans="1:8" x14ac:dyDescent="0.2">
      <c r="A71" s="15" t="s">
        <v>74</v>
      </c>
      <c r="B71" s="7">
        <v>3968</v>
      </c>
      <c r="C71" s="7">
        <f>B71-B70</f>
        <v>225.87294028577844</v>
      </c>
      <c r="D71" s="7">
        <v>8</v>
      </c>
      <c r="E71" s="7">
        <v>0</v>
      </c>
      <c r="F71" s="7">
        <f t="shared" si="11"/>
        <v>8</v>
      </c>
      <c r="G71" s="7">
        <f t="shared" si="12"/>
        <v>217.87294028577844</v>
      </c>
      <c r="H71" s="16">
        <f>B71/$B$17</f>
        <v>8.8770170717029414E-3</v>
      </c>
    </row>
    <row r="72" spans="1:8" x14ac:dyDescent="0.2">
      <c r="A72" s="12" t="s">
        <v>85</v>
      </c>
      <c r="H72" s="10"/>
    </row>
    <row r="73" spans="1:8" x14ac:dyDescent="0.2">
      <c r="A73" s="9" t="s">
        <v>90</v>
      </c>
      <c r="B73" s="2">
        <v>1768</v>
      </c>
      <c r="H73" s="10">
        <f>B73/$B$6</f>
        <v>4.7716464879278423E-3</v>
      </c>
    </row>
    <row r="74" spans="1:8" x14ac:dyDescent="0.2">
      <c r="A74" s="14" t="s">
        <v>81</v>
      </c>
      <c r="B74" s="2">
        <v>1792.7194832326136</v>
      </c>
      <c r="C74" s="2">
        <f>B74-B73</f>
        <v>24.719483232613584</v>
      </c>
      <c r="D74" s="2">
        <v>0</v>
      </c>
      <c r="E74" s="2">
        <v>0</v>
      </c>
      <c r="F74" s="2">
        <f>D74-E74</f>
        <v>0</v>
      </c>
      <c r="G74" s="2">
        <f>C74-F74</f>
        <v>24.719483232613584</v>
      </c>
      <c r="H74" s="10">
        <f>B74/$B$7</f>
        <v>4.7978575758935195E-3</v>
      </c>
    </row>
    <row r="75" spans="1:8" x14ac:dyDescent="0.2">
      <c r="A75" s="14" t="s">
        <v>82</v>
      </c>
      <c r="B75" s="2">
        <v>1901.8818293750746</v>
      </c>
      <c r="C75" s="2">
        <v>109.23563681119731</v>
      </c>
      <c r="D75" s="2">
        <v>6</v>
      </c>
      <c r="E75" s="2">
        <v>0</v>
      </c>
      <c r="F75" s="2">
        <f t="shared" ref="F75:F84" si="13">D75-E75</f>
        <v>6</v>
      </c>
      <c r="G75" s="2">
        <f t="shared" ref="G75:G84" si="14">C75-F75</f>
        <v>103.23563681119731</v>
      </c>
      <c r="H75" s="10">
        <f>B75/$B$8</f>
        <v>4.9000650017135177E-3</v>
      </c>
    </row>
    <row r="76" spans="1:8" x14ac:dyDescent="0.2">
      <c r="A76" s="14" t="s">
        <v>83</v>
      </c>
      <c r="B76" s="2">
        <v>1986.0059114562289</v>
      </c>
      <c r="C76" s="2">
        <v>84.085756427313072</v>
      </c>
      <c r="D76" s="2">
        <v>3</v>
      </c>
      <c r="E76" s="2">
        <v>1</v>
      </c>
      <c r="F76" s="2">
        <f t="shared" si="13"/>
        <v>2</v>
      </c>
      <c r="G76" s="2">
        <f t="shared" si="14"/>
        <v>82.085756427313072</v>
      </c>
      <c r="H76" s="10">
        <f>B76/$B$9</f>
        <v>4.9982405829155025E-3</v>
      </c>
    </row>
    <row r="77" spans="1:8" x14ac:dyDescent="0.2">
      <c r="A77" s="14" t="s">
        <v>84</v>
      </c>
      <c r="B77" s="2">
        <v>2066.8849605937785</v>
      </c>
      <c r="C77" s="2">
        <v>81.292774350736181</v>
      </c>
      <c r="D77" s="2">
        <v>4</v>
      </c>
      <c r="E77" s="2">
        <v>1</v>
      </c>
      <c r="F77" s="2">
        <f t="shared" si="13"/>
        <v>3</v>
      </c>
      <c r="G77" s="2">
        <f t="shared" si="14"/>
        <v>78.292774350736181</v>
      </c>
      <c r="H77" s="10">
        <f>B77/$B$10</f>
        <v>5.0926182752970336E-3</v>
      </c>
    </row>
    <row r="78" spans="1:8" x14ac:dyDescent="0.2">
      <c r="A78" s="14" t="s">
        <v>75</v>
      </c>
      <c r="B78" s="2">
        <v>2128.8178767876743</v>
      </c>
      <c r="C78" s="2">
        <v>61.734485673162908</v>
      </c>
      <c r="D78" s="2">
        <v>7</v>
      </c>
      <c r="E78" s="2">
        <v>0</v>
      </c>
      <c r="F78" s="2">
        <f t="shared" si="13"/>
        <v>7</v>
      </c>
      <c r="G78" s="2">
        <f t="shared" si="14"/>
        <v>54.734485673162908</v>
      </c>
      <c r="H78" s="10">
        <f>B78/$B$11</f>
        <v>5.1834142771274129E-3</v>
      </c>
    </row>
    <row r="79" spans="1:8" x14ac:dyDescent="0.2">
      <c r="A79" s="14" t="s">
        <v>76</v>
      </c>
      <c r="B79" s="2">
        <v>2189.1912558374706</v>
      </c>
      <c r="C79" s="2">
        <v>60.146908245257237</v>
      </c>
      <c r="D79" s="2">
        <v>12</v>
      </c>
      <c r="E79" s="2">
        <v>0</v>
      </c>
      <c r="F79" s="2">
        <f t="shared" si="13"/>
        <v>12</v>
      </c>
      <c r="G79" s="2">
        <f t="shared" si="14"/>
        <v>48.146908245257237</v>
      </c>
      <c r="H79" s="10">
        <f>B79/$B$12</f>
        <v>5.270828682546318E-3</v>
      </c>
    </row>
    <row r="80" spans="1:8" x14ac:dyDescent="0.2">
      <c r="A80" s="14" t="s">
        <v>77</v>
      </c>
      <c r="B80" s="2">
        <v>2247.1865485628809</v>
      </c>
      <c r="C80" s="2">
        <v>58.002549870204348</v>
      </c>
      <c r="D80" s="2">
        <v>12</v>
      </c>
      <c r="E80" s="2">
        <v>0</v>
      </c>
      <c r="F80" s="2">
        <f t="shared" si="13"/>
        <v>12</v>
      </c>
      <c r="G80" s="2">
        <f t="shared" si="14"/>
        <v>46.002549870204348</v>
      </c>
      <c r="H80" s="10">
        <f>B80/$B$13</f>
        <v>5.3550469536026938E-3</v>
      </c>
    </row>
    <row r="81" spans="1:11" x14ac:dyDescent="0.2">
      <c r="A81" s="14" t="s">
        <v>78</v>
      </c>
      <c r="B81" s="2">
        <v>2319.828966632816</v>
      </c>
      <c r="C81" s="2">
        <v>72.666432699179495</v>
      </c>
      <c r="D81" s="2">
        <v>11</v>
      </c>
      <c r="E81" s="2">
        <v>1</v>
      </c>
      <c r="F81" s="2">
        <f t="shared" si="13"/>
        <v>10</v>
      </c>
      <c r="G81" s="2">
        <f t="shared" si="14"/>
        <v>62.666432699179495</v>
      </c>
      <c r="H81" s="10">
        <f>B81/$B$14</f>
        <v>5.4362412337259653E-3</v>
      </c>
    </row>
    <row r="82" spans="1:11" x14ac:dyDescent="0.2">
      <c r="A82" s="14" t="s">
        <v>79</v>
      </c>
      <c r="B82" s="2">
        <v>2378.8207175339089</v>
      </c>
      <c r="C82" s="2">
        <v>59.342020248705467</v>
      </c>
      <c r="D82" s="2">
        <v>13</v>
      </c>
      <c r="E82" s="2">
        <v>2</v>
      </c>
      <c r="F82" s="2">
        <f t="shared" si="13"/>
        <v>11</v>
      </c>
      <c r="G82" s="2">
        <f t="shared" si="14"/>
        <v>48.342020248705467</v>
      </c>
      <c r="H82" s="10">
        <f>B82/$B$15</f>
        <v>5.5145715222057841E-3</v>
      </c>
    </row>
    <row r="83" spans="1:11" x14ac:dyDescent="0.2">
      <c r="A83" s="14" t="s">
        <v>80</v>
      </c>
      <c r="B83" s="2">
        <v>2464.7580492263273</v>
      </c>
      <c r="C83" s="2">
        <v>85.727173052940088</v>
      </c>
      <c r="D83" s="2">
        <v>13</v>
      </c>
      <c r="E83" s="2">
        <v>0</v>
      </c>
      <c r="F83" s="2">
        <f t="shared" si="13"/>
        <v>13</v>
      </c>
      <c r="G83" s="2">
        <f t="shared" si="14"/>
        <v>72.727173052940088</v>
      </c>
      <c r="H83" s="10">
        <f>B83/$B$16</f>
        <v>5.5901867265423337E-3</v>
      </c>
    </row>
    <row r="84" spans="1:11" x14ac:dyDescent="0.2">
      <c r="A84" s="15" t="s">
        <v>74</v>
      </c>
      <c r="B84" s="7">
        <v>2525</v>
      </c>
      <c r="C84" s="7">
        <f>B84-B83</f>
        <v>60.24195077367267</v>
      </c>
      <c r="D84" s="7">
        <v>13</v>
      </c>
      <c r="E84" s="7">
        <v>0</v>
      </c>
      <c r="F84" s="7">
        <f t="shared" si="13"/>
        <v>13</v>
      </c>
      <c r="G84" s="7">
        <f t="shared" si="14"/>
        <v>47.24195077367267</v>
      </c>
      <c r="H84" s="16">
        <f>B84/$B$17</f>
        <v>5.6488074864037121E-3</v>
      </c>
    </row>
    <row r="85" spans="1:11" x14ac:dyDescent="0.2">
      <c r="A85" s="12" t="s">
        <v>94</v>
      </c>
      <c r="H85" s="10"/>
    </row>
    <row r="86" spans="1:11" x14ac:dyDescent="0.2">
      <c r="A86" s="13" t="s">
        <v>73</v>
      </c>
      <c r="B86" s="2">
        <v>261816</v>
      </c>
      <c r="H86" s="10">
        <f>B86/$B$6</f>
        <v>0.70661391226431902</v>
      </c>
      <c r="K86" s="38"/>
    </row>
    <row r="87" spans="1:11" x14ac:dyDescent="0.2">
      <c r="A87" s="14" t="s">
        <v>81</v>
      </c>
      <c r="B87" s="2">
        <v>262645.07546291192</v>
      </c>
      <c r="C87" s="2">
        <f>B87-B86</f>
        <v>829.07546291191829</v>
      </c>
      <c r="D87" s="2">
        <v>1168</v>
      </c>
      <c r="E87" s="2">
        <v>556</v>
      </c>
      <c r="F87" s="2">
        <f>D87-E87</f>
        <v>612</v>
      </c>
      <c r="G87" s="2">
        <f>C87-F87</f>
        <v>217.07546291191829</v>
      </c>
      <c r="H87" s="10">
        <f>B87/$B$7</f>
        <v>0.70291737043466329</v>
      </c>
    </row>
    <row r="88" spans="1:11" x14ac:dyDescent="0.2">
      <c r="A88" s="14" t="s">
        <v>82</v>
      </c>
      <c r="B88" s="2">
        <v>267231.45755797008</v>
      </c>
      <c r="C88" s="2">
        <v>4598.1188585878699</v>
      </c>
      <c r="D88" s="2">
        <v>4645</v>
      </c>
      <c r="E88" s="2">
        <v>2490</v>
      </c>
      <c r="F88" s="2">
        <f t="shared" ref="F88:F97" si="15">D88-E88</f>
        <v>2155</v>
      </c>
      <c r="G88" s="2">
        <f t="shared" ref="G88:G97" si="16">C88-F88</f>
        <v>2443.1188585878699</v>
      </c>
      <c r="H88" s="10">
        <f>B88/$B$8</f>
        <v>0.68850308800045867</v>
      </c>
    </row>
    <row r="89" spans="1:11" x14ac:dyDescent="0.2">
      <c r="A89" s="14" t="s">
        <v>83</v>
      </c>
      <c r="B89" s="2">
        <v>268069.05209109769</v>
      </c>
      <c r="C89" s="2">
        <v>833.34268408833304</v>
      </c>
      <c r="D89" s="2">
        <v>4323</v>
      </c>
      <c r="E89" s="2">
        <v>2582</v>
      </c>
      <c r="F89" s="2">
        <f t="shared" si="15"/>
        <v>1741</v>
      </c>
      <c r="G89" s="2">
        <f t="shared" si="16"/>
        <v>-907.65731591166696</v>
      </c>
      <c r="H89" s="10">
        <f>B89/$B$9</f>
        <v>0.67465741539659296</v>
      </c>
    </row>
    <row r="90" spans="1:11" x14ac:dyDescent="0.2">
      <c r="A90" s="14" t="s">
        <v>84</v>
      </c>
      <c r="B90" s="2">
        <v>268413.77733298211</v>
      </c>
      <c r="C90" s="2">
        <v>399.50143758993363</v>
      </c>
      <c r="D90" s="2">
        <v>3970</v>
      </c>
      <c r="E90" s="2">
        <v>2562</v>
      </c>
      <c r="F90" s="2">
        <f t="shared" si="15"/>
        <v>1408</v>
      </c>
      <c r="G90" s="2">
        <f t="shared" si="16"/>
        <v>-1008.4985624100664</v>
      </c>
      <c r="H90" s="10">
        <f>B90/$B$10</f>
        <v>0.66134735790750521</v>
      </c>
    </row>
    <row r="91" spans="1:11" x14ac:dyDescent="0.2">
      <c r="A91" s="14" t="s">
        <v>75</v>
      </c>
      <c r="B91" s="2">
        <v>266355.07692691928</v>
      </c>
      <c r="C91" s="2">
        <v>-2084.5185628868057</v>
      </c>
      <c r="D91" s="2">
        <v>3925</v>
      </c>
      <c r="E91" s="2">
        <v>2669</v>
      </c>
      <c r="F91" s="2">
        <f t="shared" si="15"/>
        <v>1256</v>
      </c>
      <c r="G91" s="2">
        <f t="shared" si="16"/>
        <v>-3340.5185628868057</v>
      </c>
      <c r="H91" s="10">
        <f>B91/$B$11</f>
        <v>0.64854242515648797</v>
      </c>
    </row>
    <row r="92" spans="1:11" x14ac:dyDescent="0.2">
      <c r="A92" s="14" t="s">
        <v>76</v>
      </c>
      <c r="B92" s="2">
        <v>264245.92424955516</v>
      </c>
      <c r="C92" s="2">
        <v>-2136.534552529396</v>
      </c>
      <c r="D92" s="2">
        <v>3700</v>
      </c>
      <c r="E92" s="2">
        <v>2746</v>
      </c>
      <c r="F92" s="2">
        <f t="shared" si="15"/>
        <v>954</v>
      </c>
      <c r="G92" s="2">
        <f t="shared" si="16"/>
        <v>-3090.534552529396</v>
      </c>
      <c r="H92" s="10">
        <f>B92/$B$12</f>
        <v>0.63621439792737799</v>
      </c>
    </row>
    <row r="93" spans="1:11" x14ac:dyDescent="0.2">
      <c r="A93" s="14" t="s">
        <v>77</v>
      </c>
      <c r="B93" s="2">
        <v>261996.2049360855</v>
      </c>
      <c r="C93" s="2">
        <v>-2247.983670856629</v>
      </c>
      <c r="D93" s="2">
        <v>3625</v>
      </c>
      <c r="E93" s="2">
        <v>2791</v>
      </c>
      <c r="F93" s="2">
        <f t="shared" si="15"/>
        <v>834</v>
      </c>
      <c r="G93" s="2">
        <f t="shared" si="16"/>
        <v>-3081.983670856629</v>
      </c>
      <c r="H93" s="10">
        <f>B93/$B$13</f>
        <v>0.62433712056335444</v>
      </c>
    </row>
    <row r="94" spans="1:11" x14ac:dyDescent="0.2">
      <c r="A94" s="14" t="s">
        <v>78</v>
      </c>
      <c r="B94" s="2">
        <v>261539.42905608114</v>
      </c>
      <c r="C94" s="2">
        <v>-453.26486703712726</v>
      </c>
      <c r="D94" s="2">
        <v>3413</v>
      </c>
      <c r="E94" s="2">
        <v>2807</v>
      </c>
      <c r="F94" s="2">
        <f t="shared" si="15"/>
        <v>606</v>
      </c>
      <c r="G94" s="2">
        <f t="shared" si="16"/>
        <v>-1059.2648670371273</v>
      </c>
      <c r="H94" s="10">
        <f>B94/$B$14</f>
        <v>0.61288631572848928</v>
      </c>
    </row>
    <row r="95" spans="1:11" x14ac:dyDescent="0.2">
      <c r="A95" s="14" t="s">
        <v>79</v>
      </c>
      <c r="B95" s="2">
        <v>259615.4700753431</v>
      </c>
      <c r="C95" s="2">
        <v>-1885.0656634401821</v>
      </c>
      <c r="D95" s="2">
        <v>3242</v>
      </c>
      <c r="E95" s="2">
        <v>2844</v>
      </c>
      <c r="F95" s="2">
        <f t="shared" si="15"/>
        <v>398</v>
      </c>
      <c r="G95" s="2">
        <f t="shared" si="16"/>
        <v>-2283.0656634401821</v>
      </c>
      <c r="H95" s="10">
        <f>B95/$B$15</f>
        <v>0.60183941877122449</v>
      </c>
    </row>
    <row r="96" spans="1:11" x14ac:dyDescent="0.2">
      <c r="A96" s="14" t="s">
        <v>80</v>
      </c>
      <c r="B96" s="2">
        <v>260653.97618697357</v>
      </c>
      <c r="C96" s="2">
        <v>1015.7215256328927</v>
      </c>
      <c r="D96" s="2">
        <v>3338</v>
      </c>
      <c r="E96" s="2">
        <v>2908</v>
      </c>
      <c r="F96" s="2">
        <f t="shared" si="15"/>
        <v>430</v>
      </c>
      <c r="G96" s="2">
        <f t="shared" si="16"/>
        <v>585.72152563289274</v>
      </c>
      <c r="H96" s="10">
        <f>B96/$B$16</f>
        <v>0.59117542931172395</v>
      </c>
    </row>
    <row r="97" spans="1:11" x14ac:dyDescent="0.2">
      <c r="A97" s="15" t="s">
        <v>74</v>
      </c>
      <c r="B97" s="7">
        <v>260783</v>
      </c>
      <c r="C97" s="7">
        <f>B97-B96</f>
        <v>129.02381302643334</v>
      </c>
      <c r="D97" s="7">
        <v>2418</v>
      </c>
      <c r="E97" s="7">
        <v>2200</v>
      </c>
      <c r="F97" s="7">
        <f t="shared" si="15"/>
        <v>218</v>
      </c>
      <c r="G97" s="7">
        <f t="shared" si="16"/>
        <v>-88.976186973566655</v>
      </c>
      <c r="H97" s="16">
        <f>B97/$B$17</f>
        <v>0.58341107434725514</v>
      </c>
      <c r="J97" s="38"/>
      <c r="K97" s="38"/>
    </row>
    <row r="98" spans="1:11" x14ac:dyDescent="0.2">
      <c r="A98" s="12" t="s">
        <v>95</v>
      </c>
      <c r="H98" s="10"/>
      <c r="J98" s="38"/>
    </row>
    <row r="99" spans="1:11" x14ac:dyDescent="0.2">
      <c r="A99" s="17" t="s">
        <v>96</v>
      </c>
      <c r="B99" s="2">
        <v>6123</v>
      </c>
      <c r="H99" s="10">
        <f>B99/$B$6</f>
        <v>1.6525334528044219E-2</v>
      </c>
    </row>
    <row r="100" spans="1:11" x14ac:dyDescent="0.2">
      <c r="A100" s="14" t="s">
        <v>81</v>
      </c>
      <c r="B100" s="2">
        <v>6295.1637220942948</v>
      </c>
      <c r="C100" s="2">
        <f>B100-B99</f>
        <v>172.16372209429483</v>
      </c>
      <c r="D100" s="2">
        <v>35</v>
      </c>
      <c r="E100" s="2">
        <v>11</v>
      </c>
      <c r="F100" s="2">
        <f>D100-E100</f>
        <v>24</v>
      </c>
      <c r="G100" s="2">
        <f>C100-F100</f>
        <v>148.16372209429483</v>
      </c>
      <c r="H100" s="10">
        <f>B100/$B$7</f>
        <v>1.6847755177557325E-2</v>
      </c>
    </row>
    <row r="101" spans="1:11" x14ac:dyDescent="0.2">
      <c r="A101" s="14" t="s">
        <v>82</v>
      </c>
      <c r="B101" s="2">
        <v>7027.1665139812321</v>
      </c>
      <c r="C101" s="2">
        <v>732.22960960692308</v>
      </c>
      <c r="D101" s="2">
        <v>129</v>
      </c>
      <c r="E101" s="2">
        <v>44</v>
      </c>
      <c r="F101" s="2">
        <f t="shared" ref="F101:F110" si="17">D101-E101</f>
        <v>85</v>
      </c>
      <c r="G101" s="2">
        <f t="shared" ref="G101:G110" si="18">C101-F101</f>
        <v>647.22960960692308</v>
      </c>
      <c r="H101" s="10">
        <f>B101/$B$8</f>
        <v>1.8105001143886471E-2</v>
      </c>
    </row>
    <row r="102" spans="1:11" x14ac:dyDescent="0.2">
      <c r="A102" s="14" t="s">
        <v>83</v>
      </c>
      <c r="B102" s="2">
        <v>7673.7083345725177</v>
      </c>
      <c r="C102" s="2">
        <v>646.36557191094744</v>
      </c>
      <c r="D102" s="2">
        <v>137</v>
      </c>
      <c r="E102" s="2">
        <v>50</v>
      </c>
      <c r="F102" s="2">
        <f t="shared" si="17"/>
        <v>87</v>
      </c>
      <c r="G102" s="2">
        <f t="shared" si="18"/>
        <v>559.36557191094744</v>
      </c>
      <c r="H102" s="10">
        <f>B102/$B$9</f>
        <v>1.9312651688530798E-2</v>
      </c>
    </row>
    <row r="103" spans="1:11" x14ac:dyDescent="0.2">
      <c r="A103" s="14" t="s">
        <v>84</v>
      </c>
      <c r="B103" s="2">
        <v>8309.3886064292456</v>
      </c>
      <c r="C103" s="2">
        <v>637.31150754802093</v>
      </c>
      <c r="D103" s="2">
        <v>149</v>
      </c>
      <c r="E103" s="2">
        <v>40</v>
      </c>
      <c r="F103" s="2">
        <f t="shared" si="17"/>
        <v>109</v>
      </c>
      <c r="G103" s="2">
        <f t="shared" si="18"/>
        <v>528.31150754802093</v>
      </c>
      <c r="H103" s="10">
        <f>B103/$B$10</f>
        <v>2.0473584684408248E-2</v>
      </c>
    </row>
    <row r="104" spans="1:11" x14ac:dyDescent="0.2">
      <c r="A104" s="14" t="s">
        <v>75</v>
      </c>
      <c r="B104" s="2">
        <v>8867.1585646434905</v>
      </c>
      <c r="C104" s="2">
        <v>556.97372216132135</v>
      </c>
      <c r="D104" s="2">
        <v>147</v>
      </c>
      <c r="E104" s="2">
        <v>48</v>
      </c>
      <c r="F104" s="2">
        <f t="shared" si="17"/>
        <v>99</v>
      </c>
      <c r="G104" s="2">
        <f t="shared" si="18"/>
        <v>457.97372216132135</v>
      </c>
      <c r="H104" s="10">
        <f>B104/$B$11</f>
        <v>2.1590459570398422E-2</v>
      </c>
    </row>
    <row r="105" spans="1:11" x14ac:dyDescent="0.2">
      <c r="A105" s="14" t="s">
        <v>76</v>
      </c>
      <c r="B105" s="2">
        <v>9414.0101577679179</v>
      </c>
      <c r="C105" s="2">
        <v>545.87911696000992</v>
      </c>
      <c r="D105" s="2">
        <v>144</v>
      </c>
      <c r="E105" s="2">
        <v>50</v>
      </c>
      <c r="F105" s="2">
        <f t="shared" si="17"/>
        <v>94</v>
      </c>
      <c r="G105" s="2">
        <f t="shared" si="18"/>
        <v>451.87911696000992</v>
      </c>
      <c r="H105" s="10">
        <f>B105/$B$12</f>
        <v>2.2665737689676474E-2</v>
      </c>
    </row>
    <row r="106" spans="1:11" x14ac:dyDescent="0.2">
      <c r="A106" s="14" t="s">
        <v>77</v>
      </c>
      <c r="B106" s="2">
        <v>9946.1578529615108</v>
      </c>
      <c r="C106" s="2">
        <v>532.15262412338052</v>
      </c>
      <c r="D106" s="2">
        <v>177</v>
      </c>
      <c r="E106" s="2">
        <v>71</v>
      </c>
      <c r="F106" s="2">
        <f t="shared" si="17"/>
        <v>106</v>
      </c>
      <c r="G106" s="2">
        <f t="shared" si="18"/>
        <v>426.15262412338052</v>
      </c>
      <c r="H106" s="10">
        <f>B106/$B$13</f>
        <v>2.3701700397154486E-2</v>
      </c>
    </row>
    <row r="107" spans="1:11" x14ac:dyDescent="0.2">
      <c r="A107" s="14" t="s">
        <v>78</v>
      </c>
      <c r="B107" s="2">
        <v>10540.528323652406</v>
      </c>
      <c r="C107" s="2">
        <v>594.45502118902732</v>
      </c>
      <c r="D107" s="2">
        <v>177</v>
      </c>
      <c r="E107" s="2">
        <v>73</v>
      </c>
      <c r="F107" s="2">
        <f t="shared" si="17"/>
        <v>104</v>
      </c>
      <c r="G107" s="2">
        <f t="shared" si="18"/>
        <v>490.45502118902732</v>
      </c>
      <c r="H107" s="10">
        <f>B107/$B$14</f>
        <v>2.4700465216393366E-2</v>
      </c>
    </row>
    <row r="108" spans="1:11" x14ac:dyDescent="0.2">
      <c r="A108" s="14" t="s">
        <v>79</v>
      </c>
      <c r="B108" s="2">
        <v>11070.679803713105</v>
      </c>
      <c r="C108" s="2">
        <v>531.76121588665956</v>
      </c>
      <c r="D108" s="2">
        <v>169</v>
      </c>
      <c r="E108" s="2">
        <v>77</v>
      </c>
      <c r="F108" s="2">
        <f t="shared" si="17"/>
        <v>92</v>
      </c>
      <c r="G108" s="2">
        <f t="shared" si="18"/>
        <v>439.76121588665956</v>
      </c>
      <c r="H108" s="10">
        <f>B108/$B$15</f>
        <v>2.5664000286791167E-2</v>
      </c>
    </row>
    <row r="109" spans="1:11" x14ac:dyDescent="0.2">
      <c r="A109" s="14" t="s">
        <v>80</v>
      </c>
      <c r="B109" s="2">
        <v>11725.567892401203</v>
      </c>
      <c r="C109" s="2">
        <v>653.90541558102814</v>
      </c>
      <c r="D109" s="2">
        <v>183</v>
      </c>
      <c r="E109" s="2">
        <v>58</v>
      </c>
      <c r="F109" s="2">
        <f t="shared" si="17"/>
        <v>125</v>
      </c>
      <c r="G109" s="2">
        <f t="shared" si="18"/>
        <v>528.90541558102814</v>
      </c>
      <c r="H109" s="10">
        <f>B109/$B$16</f>
        <v>2.6594137308466173E-2</v>
      </c>
    </row>
    <row r="110" spans="1:11" x14ac:dyDescent="0.2">
      <c r="A110" s="15" t="s">
        <v>74</v>
      </c>
      <c r="B110" s="7">
        <v>12194</v>
      </c>
      <c r="C110" s="7">
        <f>B110-B109</f>
        <v>468.4321075987973</v>
      </c>
      <c r="D110" s="7">
        <v>139</v>
      </c>
      <c r="E110" s="7">
        <v>42</v>
      </c>
      <c r="F110" s="7">
        <f t="shared" si="17"/>
        <v>97</v>
      </c>
      <c r="G110" s="7">
        <f t="shared" si="18"/>
        <v>371.4321075987973</v>
      </c>
      <c r="H110" s="16">
        <f>B110/$B$17</f>
        <v>2.7279825144240342E-2</v>
      </c>
      <c r="I110" s="38"/>
      <c r="K110" s="38"/>
    </row>
    <row r="111" spans="1:11" x14ac:dyDescent="0.2">
      <c r="A111" s="23"/>
      <c r="B111" s="24"/>
      <c r="C111" s="24"/>
      <c r="D111" s="24"/>
      <c r="E111" s="24"/>
      <c r="F111" s="24"/>
      <c r="G111" s="24"/>
      <c r="H111" s="22"/>
    </row>
    <row r="112" spans="1:11" x14ac:dyDescent="0.2">
      <c r="A112" s="1"/>
    </row>
    <row r="113" spans="1:11" x14ac:dyDescent="0.2">
      <c r="A113" s="12" t="s">
        <v>98</v>
      </c>
      <c r="H113" s="10"/>
    </row>
    <row r="114" spans="1:11" x14ac:dyDescent="0.2">
      <c r="A114" s="9" t="s">
        <v>97</v>
      </c>
      <c r="B114" s="2">
        <v>3480</v>
      </c>
      <c r="H114" s="10">
        <f>B114/$B$6</f>
        <v>9.3921548518036708E-3</v>
      </c>
    </row>
    <row r="115" spans="1:11" x14ac:dyDescent="0.2">
      <c r="A115" s="14" t="s">
        <v>81</v>
      </c>
      <c r="B115" s="2">
        <v>3598.0801289556421</v>
      </c>
      <c r="C115" s="2">
        <f>B115-B114</f>
        <v>118.08012895564207</v>
      </c>
      <c r="D115" s="2">
        <v>10</v>
      </c>
      <c r="E115" s="2">
        <v>3</v>
      </c>
      <c r="F115" s="2">
        <f>D115-E115</f>
        <v>7</v>
      </c>
      <c r="G115" s="2">
        <f>C115-F115</f>
        <v>111.08012895564207</v>
      </c>
      <c r="H115" s="10">
        <f>B115/$B$7</f>
        <v>9.6295467120450749E-3</v>
      </c>
    </row>
    <row r="116" spans="1:11" x14ac:dyDescent="0.2">
      <c r="A116" s="14" t="s">
        <v>82</v>
      </c>
      <c r="B116" s="2">
        <v>4096.8443050620772</v>
      </c>
      <c r="C116" s="2">
        <v>498.88677556385028</v>
      </c>
      <c r="D116" s="2">
        <v>64</v>
      </c>
      <c r="E116" s="2">
        <v>2</v>
      </c>
      <c r="F116" s="2">
        <f t="shared" ref="F116:F125" si="19">D116-E116</f>
        <v>62</v>
      </c>
      <c r="G116" s="2">
        <f t="shared" ref="G116:G125" si="20">C116-F116</f>
        <v>436.88677556385028</v>
      </c>
      <c r="H116" s="10">
        <f>B116/$B$8</f>
        <v>1.0555231711373073E-2</v>
      </c>
    </row>
    <row r="117" spans="1:11" x14ac:dyDescent="0.2">
      <c r="A117" s="14" t="s">
        <v>83</v>
      </c>
      <c r="B117" s="2">
        <v>4547.3295772231231</v>
      </c>
      <c r="C117" s="2">
        <v>450.3749296147962</v>
      </c>
      <c r="D117" s="2">
        <v>69</v>
      </c>
      <c r="E117" s="2">
        <v>5</v>
      </c>
      <c r="F117" s="2">
        <f t="shared" si="19"/>
        <v>64</v>
      </c>
      <c r="G117" s="2">
        <f t="shared" si="20"/>
        <v>386.3749296147962</v>
      </c>
      <c r="H117" s="10">
        <f>B117/$B$9</f>
        <v>1.1444400596019848E-2</v>
      </c>
    </row>
    <row r="118" spans="1:11" x14ac:dyDescent="0.2">
      <c r="A118" s="14" t="s">
        <v>84</v>
      </c>
      <c r="B118" s="2">
        <v>4991.7297648717004</v>
      </c>
      <c r="C118" s="2">
        <v>445.37367413674565</v>
      </c>
      <c r="D118" s="2">
        <v>61</v>
      </c>
      <c r="E118" s="2">
        <v>6</v>
      </c>
      <c r="F118" s="2">
        <f t="shared" si="19"/>
        <v>55</v>
      </c>
      <c r="G118" s="2">
        <f t="shared" si="20"/>
        <v>390.37367413674565</v>
      </c>
      <c r="H118" s="10">
        <f>B118/$B$10</f>
        <v>1.2299172286118334E-2</v>
      </c>
    </row>
    <row r="119" spans="1:11" x14ac:dyDescent="0.2">
      <c r="A119" s="14" t="s">
        <v>75</v>
      </c>
      <c r="B119" s="2">
        <v>5388.975808412787</v>
      </c>
      <c r="C119" s="2">
        <v>396.76802048710124</v>
      </c>
      <c r="D119" s="2">
        <v>74</v>
      </c>
      <c r="E119" s="2">
        <v>7</v>
      </c>
      <c r="F119" s="2">
        <f t="shared" si="19"/>
        <v>67</v>
      </c>
      <c r="G119" s="2">
        <f t="shared" si="20"/>
        <v>329.76802048710124</v>
      </c>
      <c r="H119" s="10">
        <f>B119/$B$11</f>
        <v>1.312150487319828E-2</v>
      </c>
    </row>
    <row r="120" spans="1:11" x14ac:dyDescent="0.2">
      <c r="A120" s="14" t="s">
        <v>76</v>
      </c>
      <c r="B120" s="2">
        <v>5778.7268016937596</v>
      </c>
      <c r="C120" s="2">
        <v>389.15430863683559</v>
      </c>
      <c r="D120" s="2">
        <v>81</v>
      </c>
      <c r="E120" s="2">
        <v>6</v>
      </c>
      <c r="F120" s="2">
        <f t="shared" si="19"/>
        <v>75</v>
      </c>
      <c r="G120" s="2">
        <f t="shared" si="20"/>
        <v>314.15430863683559</v>
      </c>
      <c r="H120" s="10">
        <f>B120/$B$12</f>
        <v>1.3913210594893735E-2</v>
      </c>
    </row>
    <row r="121" spans="1:11" x14ac:dyDescent="0.2">
      <c r="A121" s="14" t="s">
        <v>77</v>
      </c>
      <c r="B121" s="2">
        <v>6158.6090253081065</v>
      </c>
      <c r="C121" s="2">
        <v>379.88030245122081</v>
      </c>
      <c r="D121" s="2">
        <v>77</v>
      </c>
      <c r="E121" s="2">
        <v>5</v>
      </c>
      <c r="F121" s="2">
        <f t="shared" si="19"/>
        <v>72</v>
      </c>
      <c r="G121" s="2">
        <f t="shared" si="20"/>
        <v>307.88030245122081</v>
      </c>
      <c r="H121" s="10">
        <f>B121/$B$13</f>
        <v>1.4675969167089109E-2</v>
      </c>
    </row>
    <row r="122" spans="1:11" x14ac:dyDescent="0.2">
      <c r="A122" s="14" t="s">
        <v>78</v>
      </c>
      <c r="B122" s="2">
        <v>6576.5426269750333</v>
      </c>
      <c r="C122" s="2">
        <v>417.98197891532618</v>
      </c>
      <c r="D122" s="2">
        <v>70</v>
      </c>
      <c r="E122" s="2">
        <v>6</v>
      </c>
      <c r="F122" s="2">
        <f t="shared" si="19"/>
        <v>64</v>
      </c>
      <c r="G122" s="2">
        <f t="shared" si="20"/>
        <v>353.98197891532618</v>
      </c>
      <c r="H122" s="10">
        <f>B122/$B$14</f>
        <v>1.5411339679929496E-2</v>
      </c>
    </row>
    <row r="123" spans="1:11" x14ac:dyDescent="0.2">
      <c r="A123" s="14" t="s">
        <v>79</v>
      </c>
      <c r="B123" s="2">
        <v>6954.0170876401262</v>
      </c>
      <c r="C123" s="2">
        <v>378.48206935126018</v>
      </c>
      <c r="D123" s="2">
        <v>56</v>
      </c>
      <c r="E123" s="2">
        <v>15</v>
      </c>
      <c r="F123" s="2">
        <f t="shared" si="19"/>
        <v>41</v>
      </c>
      <c r="G123" s="2">
        <f t="shared" si="20"/>
        <v>337.48206935126018</v>
      </c>
      <c r="H123" s="10">
        <f>B123/$B$15</f>
        <v>1.6120771234995772E-2</v>
      </c>
    </row>
    <row r="124" spans="1:11" x14ac:dyDescent="0.2">
      <c r="A124" s="14" t="s">
        <v>80</v>
      </c>
      <c r="B124" s="2">
        <v>7409.7289857280412</v>
      </c>
      <c r="C124" s="2">
        <v>455.09383005105428</v>
      </c>
      <c r="D124" s="2">
        <v>53</v>
      </c>
      <c r="E124" s="2">
        <v>9</v>
      </c>
      <c r="F124" s="2">
        <f t="shared" si="19"/>
        <v>44</v>
      </c>
      <c r="G124" s="2">
        <f t="shared" si="20"/>
        <v>411.09383005105428</v>
      </c>
      <c r="H124" s="10">
        <f>B124/$B$16</f>
        <v>1.6805612476362509E-2</v>
      </c>
    </row>
    <row r="125" spans="1:11" x14ac:dyDescent="0.2">
      <c r="A125" s="15" t="s">
        <v>74</v>
      </c>
      <c r="B125" s="7">
        <v>7736</v>
      </c>
      <c r="C125" s="7">
        <f>B125-B124</f>
        <v>326.27101427195885</v>
      </c>
      <c r="D125" s="7">
        <v>37</v>
      </c>
      <c r="E125" s="7">
        <v>6</v>
      </c>
      <c r="F125" s="7">
        <f t="shared" si="19"/>
        <v>31</v>
      </c>
      <c r="G125" s="7">
        <f t="shared" si="20"/>
        <v>295.27101427195885</v>
      </c>
      <c r="H125" s="16">
        <f>B125/$B$17</f>
        <v>1.7306603847453115E-2</v>
      </c>
      <c r="J125" s="38"/>
      <c r="K125" s="38"/>
    </row>
    <row r="126" spans="1:11" x14ac:dyDescent="0.2">
      <c r="A126" s="12" t="s">
        <v>99</v>
      </c>
      <c r="H126" s="10"/>
    </row>
    <row r="127" spans="1:11" x14ac:dyDescent="0.2">
      <c r="A127" s="9" t="s">
        <v>100</v>
      </c>
      <c r="B127" s="2">
        <v>18205</v>
      </c>
      <c r="H127" s="10">
        <f>B127/$B$6</f>
        <v>4.9133384792266047E-2</v>
      </c>
      <c r="I127" s="38"/>
    </row>
    <row r="128" spans="1:11" x14ac:dyDescent="0.2">
      <c r="A128" s="14" t="s">
        <v>81</v>
      </c>
      <c r="B128" s="2">
        <v>18422.116055756935</v>
      </c>
      <c r="C128" s="2">
        <f>B128-B127</f>
        <v>217.11605575693466</v>
      </c>
      <c r="D128" s="2">
        <v>120</v>
      </c>
      <c r="E128" s="2">
        <v>7</v>
      </c>
      <c r="F128" s="2">
        <f>D128-E128</f>
        <v>113</v>
      </c>
      <c r="G128" s="2">
        <f>C128-F128</f>
        <v>104.11605575693466</v>
      </c>
      <c r="H128" s="10">
        <f>B128/$B$7</f>
        <v>4.9303134098105002E-2</v>
      </c>
    </row>
    <row r="129" spans="1:12" x14ac:dyDescent="0.2">
      <c r="A129" s="14" t="s">
        <v>82</v>
      </c>
      <c r="B129" s="2">
        <v>19393.136251610453</v>
      </c>
      <c r="C129" s="2">
        <v>971.78654072396967</v>
      </c>
      <c r="D129" s="2">
        <v>518</v>
      </c>
      <c r="E129" s="2">
        <v>69</v>
      </c>
      <c r="F129" s="2">
        <f t="shared" ref="F129:F138" si="21">D129-E129</f>
        <v>449</v>
      </c>
      <c r="G129" s="2">
        <f t="shared" ref="G129:G138" si="22">C129-F129</f>
        <v>522.78654072396967</v>
      </c>
      <c r="H129" s="10">
        <f>B129/$B$8</f>
        <v>4.9965053954589007E-2</v>
      </c>
    </row>
    <row r="130" spans="1:12" x14ac:dyDescent="0.2">
      <c r="A130" s="14" t="s">
        <v>83</v>
      </c>
      <c r="B130" s="2">
        <v>20105.797352791829</v>
      </c>
      <c r="C130" s="2">
        <v>712.28527764856335</v>
      </c>
      <c r="D130" s="2">
        <v>480</v>
      </c>
      <c r="E130" s="2">
        <v>58</v>
      </c>
      <c r="F130" s="2">
        <f t="shared" si="21"/>
        <v>422</v>
      </c>
      <c r="G130" s="2">
        <f t="shared" si="22"/>
        <v>290.28527764856335</v>
      </c>
      <c r="H130" s="10">
        <f>B130/$B$9</f>
        <v>5.0600862616220897E-2</v>
      </c>
    </row>
    <row r="131" spans="1:12" x14ac:dyDescent="0.2">
      <c r="A131" s="14" t="s">
        <v>84</v>
      </c>
      <c r="B131" s="2">
        <v>20784.881643605433</v>
      </c>
      <c r="C131" s="2">
        <v>683.25862126558786</v>
      </c>
      <c r="D131" s="2">
        <v>447</v>
      </c>
      <c r="E131" s="2">
        <v>65</v>
      </c>
      <c r="F131" s="2">
        <f t="shared" si="21"/>
        <v>382</v>
      </c>
      <c r="G131" s="2">
        <f t="shared" si="22"/>
        <v>301.25862126558786</v>
      </c>
      <c r="H131" s="10">
        <f>B131/$B$10</f>
        <v>5.1212075236979925E-2</v>
      </c>
    </row>
    <row r="132" spans="1:12" x14ac:dyDescent="0.2">
      <c r="A132" s="14" t="s">
        <v>75</v>
      </c>
      <c r="B132" s="2">
        <v>21274.194171412146</v>
      </c>
      <c r="C132" s="2">
        <v>487.3164329059291</v>
      </c>
      <c r="D132" s="2">
        <v>435</v>
      </c>
      <c r="E132" s="2">
        <v>70</v>
      </c>
      <c r="F132" s="2">
        <f t="shared" si="21"/>
        <v>365</v>
      </c>
      <c r="G132" s="2">
        <f t="shared" si="22"/>
        <v>122.3164329059291</v>
      </c>
      <c r="H132" s="10">
        <f>B132/$B$11</f>
        <v>5.1800091968824159E-2</v>
      </c>
    </row>
    <row r="133" spans="1:12" x14ac:dyDescent="0.2">
      <c r="A133" s="14" t="s">
        <v>76</v>
      </c>
      <c r="B133" s="2">
        <v>21749.833474997697</v>
      </c>
      <c r="C133" s="2">
        <v>473.3886888461675</v>
      </c>
      <c r="D133" s="2">
        <v>450</v>
      </c>
      <c r="E133" s="2">
        <v>47</v>
      </c>
      <c r="F133" s="2">
        <f t="shared" si="21"/>
        <v>403</v>
      </c>
      <c r="G133" s="2">
        <f t="shared" si="22"/>
        <v>70.388688846167497</v>
      </c>
      <c r="H133" s="10">
        <f>B133/$B$12</f>
        <v>5.2366208669497337E-2</v>
      </c>
    </row>
    <row r="134" spans="1:12" x14ac:dyDescent="0.2">
      <c r="A134" s="14" t="s">
        <v>77</v>
      </c>
      <c r="B134" s="2">
        <v>22203.782005895468</v>
      </c>
      <c r="C134" s="2">
        <v>454.03199202222459</v>
      </c>
      <c r="D134" s="2">
        <v>419</v>
      </c>
      <c r="E134" s="2">
        <v>58</v>
      </c>
      <c r="F134" s="2">
        <f t="shared" si="21"/>
        <v>361</v>
      </c>
      <c r="G134" s="2">
        <f t="shared" si="22"/>
        <v>93.031992022224586</v>
      </c>
      <c r="H134" s="10">
        <f>B134/$B$13</f>
        <v>5.2911626435806651E-2</v>
      </c>
      <c r="I134" s="38"/>
    </row>
    <row r="135" spans="1:12" x14ac:dyDescent="0.2">
      <c r="A135" s="14" t="s">
        <v>78</v>
      </c>
      <c r="B135" s="2">
        <v>22803.581102571323</v>
      </c>
      <c r="C135" s="2">
        <v>600.04577646311373</v>
      </c>
      <c r="D135" s="2">
        <v>385</v>
      </c>
      <c r="E135" s="2">
        <v>68</v>
      </c>
      <c r="F135" s="2">
        <f t="shared" si="21"/>
        <v>317</v>
      </c>
      <c r="G135" s="2">
        <f t="shared" si="22"/>
        <v>283.04577646311373</v>
      </c>
      <c r="H135" s="10">
        <f>B135/$B$14</f>
        <v>5.3437460109977929E-2</v>
      </c>
    </row>
    <row r="136" spans="1:12" x14ac:dyDescent="0.2">
      <c r="A136" s="14" t="s">
        <v>79</v>
      </c>
      <c r="B136" s="2">
        <v>23270.145032787255</v>
      </c>
      <c r="C136" s="2">
        <v>469.99914623624136</v>
      </c>
      <c r="D136" s="2">
        <v>374</v>
      </c>
      <c r="E136" s="2">
        <v>83</v>
      </c>
      <c r="F136" s="2">
        <f t="shared" si="21"/>
        <v>291</v>
      </c>
      <c r="G136" s="2">
        <f t="shared" si="22"/>
        <v>178.99914623624136</v>
      </c>
      <c r="H136" s="10">
        <f>B136/$B$15</f>
        <v>5.3944745885868874E-2</v>
      </c>
    </row>
    <row r="137" spans="1:12" x14ac:dyDescent="0.2">
      <c r="A137" s="14" t="s">
        <v>80</v>
      </c>
      <c r="B137" s="2">
        <v>24000.583653563503</v>
      </c>
      <c r="C137" s="2">
        <v>728.38480281468219</v>
      </c>
      <c r="D137" s="2">
        <v>372</v>
      </c>
      <c r="E137" s="2">
        <v>60</v>
      </c>
      <c r="F137" s="2">
        <f t="shared" si="21"/>
        <v>312</v>
      </c>
      <c r="G137" s="2">
        <f t="shared" si="22"/>
        <v>416.38480281468219</v>
      </c>
      <c r="H137" s="10">
        <f>B137/$B$16</f>
        <v>5.4434448124242481E-2</v>
      </c>
    </row>
    <row r="138" spans="1:12" ht="12" thickBot="1" x14ac:dyDescent="0.25">
      <c r="A138" s="11" t="s">
        <v>74</v>
      </c>
      <c r="B138" s="5">
        <v>24487</v>
      </c>
      <c r="C138" s="5">
        <f>B138-B137</f>
        <v>486.41634643649741</v>
      </c>
      <c r="D138" s="5">
        <v>260</v>
      </c>
      <c r="E138" s="5">
        <v>56</v>
      </c>
      <c r="F138" s="5">
        <f t="shared" si="21"/>
        <v>204</v>
      </c>
      <c r="G138" s="5">
        <f t="shared" si="22"/>
        <v>282.41634643649741</v>
      </c>
      <c r="H138" s="8">
        <f>B138/$B$17</f>
        <v>5.4781128284977304E-2</v>
      </c>
      <c r="I138" s="39"/>
      <c r="J138" s="38"/>
      <c r="L138" s="38"/>
    </row>
  </sheetData>
  <mergeCells count="1">
    <mergeCell ref="A1:H2"/>
  </mergeCells>
  <phoneticPr fontId="0" type="noConversion"/>
  <pageMargins left="0.75" right="0.75" top="1" bottom="1" header="0.5" footer="0.5"/>
  <pageSetup orientation="portrait"/>
  <headerFooter alignWithMargins="0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8"/>
  <sheetViews>
    <sheetView workbookViewId="0">
      <selection activeCell="L1" sqref="L1:L65536"/>
    </sheetView>
  </sheetViews>
  <sheetFormatPr defaultRowHeight="11.25" x14ac:dyDescent="0.2"/>
  <cols>
    <col min="1" max="1" width="25.7109375" style="2" customWidth="1"/>
    <col min="2" max="3" width="9.7109375" style="2" customWidth="1"/>
    <col min="4" max="5" width="8.42578125" style="2" customWidth="1"/>
    <col min="6" max="7" width="9.7109375" style="2" customWidth="1"/>
    <col min="8" max="8" width="7.7109375" style="6" customWidth="1"/>
    <col min="9" max="16384" width="9.140625" style="2"/>
  </cols>
  <sheetData>
    <row r="1" spans="1:8" ht="12.75" customHeight="1" x14ac:dyDescent="0.2">
      <c r="A1" s="40" t="s">
        <v>87</v>
      </c>
      <c r="B1" s="41"/>
      <c r="C1" s="41"/>
      <c r="D1" s="41"/>
      <c r="E1" s="41"/>
      <c r="F1" s="41"/>
      <c r="G1" s="41"/>
      <c r="H1" s="42"/>
    </row>
    <row r="2" spans="1:8" ht="12.75" customHeight="1" thickBot="1" x14ac:dyDescent="0.25">
      <c r="A2" s="43"/>
      <c r="B2" s="44"/>
      <c r="C2" s="44"/>
      <c r="D2" s="44"/>
      <c r="E2" s="44"/>
      <c r="F2" s="44"/>
      <c r="G2" s="44"/>
      <c r="H2" s="45"/>
    </row>
    <row r="3" spans="1:8" x14ac:dyDescent="0.2">
      <c r="A3" s="9" t="s">
        <v>54</v>
      </c>
      <c r="C3" s="1" t="s">
        <v>62</v>
      </c>
      <c r="D3" s="3"/>
      <c r="E3" s="3"/>
      <c r="F3" s="1" t="s">
        <v>66</v>
      </c>
      <c r="G3" s="3" t="s">
        <v>68</v>
      </c>
      <c r="H3" s="19" t="s">
        <v>71</v>
      </c>
    </row>
    <row r="4" spans="1:8" ht="12" thickBot="1" x14ac:dyDescent="0.25">
      <c r="A4" s="18" t="s">
        <v>88</v>
      </c>
      <c r="B4" s="5" t="s">
        <v>64</v>
      </c>
      <c r="C4" s="4" t="s">
        <v>63</v>
      </c>
      <c r="D4" s="4" t="s">
        <v>65</v>
      </c>
      <c r="E4" s="4" t="s">
        <v>70</v>
      </c>
      <c r="F4" s="4" t="s">
        <v>67</v>
      </c>
      <c r="G4" s="5" t="s">
        <v>69</v>
      </c>
      <c r="H4" s="20" t="s">
        <v>72</v>
      </c>
    </row>
    <row r="5" spans="1:8" x14ac:dyDescent="0.2">
      <c r="A5" s="12" t="s">
        <v>2</v>
      </c>
      <c r="H5" s="10"/>
    </row>
    <row r="6" spans="1:8" x14ac:dyDescent="0.2">
      <c r="A6" s="13" t="s">
        <v>73</v>
      </c>
      <c r="B6" s="2">
        <f t="shared" ref="B6:B17" si="0">B32+B45+B60+B73+B86+B99+B114+B127</f>
        <v>64415</v>
      </c>
      <c r="H6" s="10"/>
    </row>
    <row r="7" spans="1:8" x14ac:dyDescent="0.2">
      <c r="A7" s="14" t="s">
        <v>81</v>
      </c>
      <c r="B7" s="2">
        <f t="shared" si="0"/>
        <v>64814</v>
      </c>
      <c r="C7" s="2">
        <f t="shared" ref="C7:G17" si="1">C33+C46+C61+C74+C87+C100+C115+C128</f>
        <v>398.99999999999613</v>
      </c>
      <c r="D7" s="2">
        <f t="shared" si="1"/>
        <v>315</v>
      </c>
      <c r="E7" s="2">
        <f t="shared" si="1"/>
        <v>131</v>
      </c>
      <c r="F7" s="2">
        <f t="shared" si="1"/>
        <v>184</v>
      </c>
      <c r="G7" s="2">
        <f t="shared" si="1"/>
        <v>214.99999999999616</v>
      </c>
      <c r="H7" s="10"/>
    </row>
    <row r="8" spans="1:8" x14ac:dyDescent="0.2">
      <c r="A8" s="14" t="s">
        <v>82</v>
      </c>
      <c r="B8" s="2">
        <f t="shared" si="0"/>
        <v>67518</v>
      </c>
      <c r="C8" s="2">
        <f t="shared" si="1"/>
        <v>2699.9999999999973</v>
      </c>
      <c r="D8" s="2">
        <f t="shared" si="1"/>
        <v>1204</v>
      </c>
      <c r="E8" s="2">
        <f t="shared" si="1"/>
        <v>562</v>
      </c>
      <c r="F8" s="2">
        <f t="shared" si="1"/>
        <v>642</v>
      </c>
      <c r="G8" s="2">
        <f t="shared" si="1"/>
        <v>2057.9999999999973</v>
      </c>
      <c r="H8" s="10"/>
    </row>
    <row r="9" spans="1:8" x14ac:dyDescent="0.2">
      <c r="A9" s="14" t="s">
        <v>83</v>
      </c>
      <c r="B9" s="2">
        <f t="shared" si="0"/>
        <v>69685</v>
      </c>
      <c r="C9" s="2">
        <f t="shared" si="1"/>
        <v>2200.0000000000064</v>
      </c>
      <c r="D9" s="2">
        <f t="shared" si="1"/>
        <v>1293</v>
      </c>
      <c r="E9" s="2">
        <f t="shared" si="1"/>
        <v>542</v>
      </c>
      <c r="F9" s="2">
        <f t="shared" si="1"/>
        <v>751</v>
      </c>
      <c r="G9" s="2">
        <f t="shared" si="1"/>
        <v>1449.0000000000064</v>
      </c>
      <c r="H9" s="10"/>
    </row>
    <row r="10" spans="1:8" x14ac:dyDescent="0.2">
      <c r="A10" s="14" t="s">
        <v>84</v>
      </c>
      <c r="B10" s="2">
        <f t="shared" si="0"/>
        <v>71475.999999999985</v>
      </c>
      <c r="C10" s="2">
        <f t="shared" si="1"/>
        <v>1799.9999999999905</v>
      </c>
      <c r="D10" s="2">
        <f t="shared" si="1"/>
        <v>1217</v>
      </c>
      <c r="E10" s="2">
        <f t="shared" si="1"/>
        <v>541</v>
      </c>
      <c r="F10" s="2">
        <f t="shared" si="1"/>
        <v>676</v>
      </c>
      <c r="G10" s="2">
        <f t="shared" si="1"/>
        <v>1123.9999999999905</v>
      </c>
      <c r="H10" s="10"/>
    </row>
    <row r="11" spans="1:8" x14ac:dyDescent="0.2">
      <c r="A11" s="14" t="s">
        <v>75</v>
      </c>
      <c r="B11" s="2">
        <f t="shared" si="0"/>
        <v>72930.999999999971</v>
      </c>
      <c r="C11" s="2">
        <f t="shared" si="1"/>
        <v>1399.9999999999945</v>
      </c>
      <c r="D11" s="2">
        <f t="shared" si="1"/>
        <v>1187</v>
      </c>
      <c r="E11" s="2">
        <f t="shared" si="1"/>
        <v>607</v>
      </c>
      <c r="F11" s="2">
        <f t="shared" si="1"/>
        <v>580</v>
      </c>
      <c r="G11" s="2">
        <f t="shared" si="1"/>
        <v>819.99999999999443</v>
      </c>
      <c r="H11" s="10"/>
    </row>
    <row r="12" spans="1:8" x14ac:dyDescent="0.2">
      <c r="A12" s="14" t="s">
        <v>76</v>
      </c>
      <c r="B12" s="2">
        <f t="shared" si="0"/>
        <v>74167.000000000015</v>
      </c>
      <c r="C12" s="2">
        <f t="shared" si="1"/>
        <v>1300.0000000000091</v>
      </c>
      <c r="D12" s="2">
        <f t="shared" si="1"/>
        <v>1224</v>
      </c>
      <c r="E12" s="2">
        <f t="shared" si="1"/>
        <v>568</v>
      </c>
      <c r="F12" s="2">
        <f t="shared" si="1"/>
        <v>656</v>
      </c>
      <c r="G12" s="2">
        <f t="shared" si="1"/>
        <v>644.00000000000909</v>
      </c>
      <c r="H12" s="10"/>
    </row>
    <row r="13" spans="1:8" x14ac:dyDescent="0.2">
      <c r="A13" s="14" t="s">
        <v>77</v>
      </c>
      <c r="B13" s="2">
        <f t="shared" si="0"/>
        <v>74979</v>
      </c>
      <c r="C13" s="2">
        <f t="shared" si="1"/>
        <v>799.99999999998909</v>
      </c>
      <c r="D13" s="2">
        <f t="shared" si="1"/>
        <v>1180</v>
      </c>
      <c r="E13" s="2">
        <f t="shared" si="1"/>
        <v>619</v>
      </c>
      <c r="F13" s="2">
        <f t="shared" si="1"/>
        <v>561</v>
      </c>
      <c r="G13" s="2">
        <f t="shared" si="1"/>
        <v>238.99999999998903</v>
      </c>
      <c r="H13" s="10"/>
    </row>
    <row r="14" spans="1:8" x14ac:dyDescent="0.2">
      <c r="A14" s="14" t="s">
        <v>78</v>
      </c>
      <c r="B14" s="2">
        <f t="shared" si="0"/>
        <v>76420</v>
      </c>
      <c r="C14" s="2">
        <f t="shared" si="1"/>
        <v>1400.0000000000111</v>
      </c>
      <c r="D14" s="2">
        <f t="shared" si="1"/>
        <v>1126</v>
      </c>
      <c r="E14" s="2">
        <f t="shared" si="1"/>
        <v>638</v>
      </c>
      <c r="F14" s="2">
        <f t="shared" si="1"/>
        <v>488</v>
      </c>
      <c r="G14" s="2">
        <f t="shared" si="1"/>
        <v>912.00000000001114</v>
      </c>
      <c r="H14" s="10"/>
    </row>
    <row r="15" spans="1:8" x14ac:dyDescent="0.2">
      <c r="A15" s="14" t="s">
        <v>79</v>
      </c>
      <c r="B15" s="2">
        <f t="shared" si="0"/>
        <v>76891</v>
      </c>
      <c r="C15" s="2">
        <f t="shared" si="1"/>
        <v>499.99999999998761</v>
      </c>
      <c r="D15" s="2">
        <f t="shared" si="1"/>
        <v>1202</v>
      </c>
      <c r="E15" s="2">
        <f t="shared" si="1"/>
        <v>589</v>
      </c>
      <c r="F15" s="2">
        <f t="shared" si="1"/>
        <v>613</v>
      </c>
      <c r="G15" s="2">
        <f t="shared" si="1"/>
        <v>-113.00000000001239</v>
      </c>
      <c r="H15" s="10"/>
    </row>
    <row r="16" spans="1:8" x14ac:dyDescent="0.2">
      <c r="A16" s="14" t="s">
        <v>80</v>
      </c>
      <c r="B16" s="2">
        <f t="shared" si="0"/>
        <v>78033.999999999971</v>
      </c>
      <c r="C16" s="2">
        <f t="shared" si="1"/>
        <v>1099.9999999999923</v>
      </c>
      <c r="D16" s="2">
        <f t="shared" si="1"/>
        <v>1135</v>
      </c>
      <c r="E16" s="2">
        <f t="shared" si="1"/>
        <v>634</v>
      </c>
      <c r="F16" s="2">
        <f t="shared" si="1"/>
        <v>501</v>
      </c>
      <c r="G16" s="2">
        <f t="shared" si="1"/>
        <v>598.99999999999227</v>
      </c>
      <c r="H16" s="10"/>
    </row>
    <row r="17" spans="1:11" x14ac:dyDescent="0.2">
      <c r="A17" s="15" t="s">
        <v>74</v>
      </c>
      <c r="B17" s="7">
        <f t="shared" si="0"/>
        <v>78930</v>
      </c>
      <c r="C17" s="7">
        <f t="shared" si="1"/>
        <v>896.00000000002069</v>
      </c>
      <c r="D17" s="7">
        <f t="shared" si="1"/>
        <v>867</v>
      </c>
      <c r="E17" s="7">
        <f t="shared" si="1"/>
        <v>521</v>
      </c>
      <c r="F17" s="7">
        <f t="shared" si="1"/>
        <v>346</v>
      </c>
      <c r="G17" s="7">
        <f t="shared" si="1"/>
        <v>550.00000000002069</v>
      </c>
      <c r="H17" s="16"/>
    </row>
    <row r="18" spans="1:11" x14ac:dyDescent="0.2">
      <c r="A18" s="12" t="s">
        <v>3</v>
      </c>
      <c r="H18" s="10"/>
    </row>
    <row r="19" spans="1:11" x14ac:dyDescent="0.2">
      <c r="A19" s="13" t="s">
        <v>73</v>
      </c>
      <c r="B19" s="2">
        <f t="shared" ref="B19:B30" si="2">B32+B45+B60+B73</f>
        <v>10592</v>
      </c>
      <c r="H19" s="10">
        <f>B19/$B$6</f>
        <v>0.16443374990297291</v>
      </c>
      <c r="K19" s="6"/>
    </row>
    <row r="20" spans="1:11" x14ac:dyDescent="0.2">
      <c r="A20" s="14" t="s">
        <v>81</v>
      </c>
      <c r="B20" s="2">
        <f t="shared" si="2"/>
        <v>10768.303865849539</v>
      </c>
      <c r="C20" s="2">
        <f>B20-B19</f>
        <v>176.30386584953885</v>
      </c>
      <c r="D20" s="2">
        <f t="shared" ref="D20:E30" si="3">D33+D46+D61+D74</f>
        <v>68</v>
      </c>
      <c r="E20" s="2">
        <f t="shared" si="3"/>
        <v>15</v>
      </c>
      <c r="F20" s="2">
        <f>D20-E20</f>
        <v>53</v>
      </c>
      <c r="G20" s="2">
        <f>C20-F20</f>
        <v>123.30386584953885</v>
      </c>
      <c r="H20" s="10">
        <f>B20/$B$7</f>
        <v>0.16614163399650597</v>
      </c>
    </row>
    <row r="21" spans="1:11" x14ac:dyDescent="0.2">
      <c r="A21" s="14" t="s">
        <v>82</v>
      </c>
      <c r="B21" s="2">
        <f t="shared" si="2"/>
        <v>11666.166379358354</v>
      </c>
      <c r="C21" s="2">
        <f t="shared" ref="C21:C30" si="4">B21-B20</f>
        <v>897.86251350881503</v>
      </c>
      <c r="D21" s="2">
        <f t="shared" si="3"/>
        <v>302</v>
      </c>
      <c r="E21" s="2">
        <f t="shared" si="3"/>
        <v>34</v>
      </c>
      <c r="F21" s="2">
        <f t="shared" ref="F21:F30" si="5">D21-E21</f>
        <v>268</v>
      </c>
      <c r="G21" s="2">
        <f t="shared" ref="G21:G30" si="6">C21-F21</f>
        <v>629.86251350881503</v>
      </c>
      <c r="H21" s="10">
        <f>B21/$B$8</f>
        <v>0.17278601823748266</v>
      </c>
    </row>
    <row r="22" spans="1:11" x14ac:dyDescent="0.2">
      <c r="A22" s="14" t="s">
        <v>83</v>
      </c>
      <c r="B22" s="2">
        <f t="shared" si="2"/>
        <v>12483.747785536398</v>
      </c>
      <c r="C22" s="2">
        <f t="shared" si="4"/>
        <v>817.58140617804384</v>
      </c>
      <c r="D22" s="2">
        <f t="shared" si="3"/>
        <v>320</v>
      </c>
      <c r="E22" s="2">
        <f t="shared" si="3"/>
        <v>23</v>
      </c>
      <c r="F22" s="2">
        <f t="shared" si="5"/>
        <v>297</v>
      </c>
      <c r="G22" s="2">
        <f t="shared" si="6"/>
        <v>520.58140617804384</v>
      </c>
      <c r="H22" s="10">
        <f>B22/$B$9</f>
        <v>0.17914540841696774</v>
      </c>
    </row>
    <row r="23" spans="1:11" x14ac:dyDescent="0.2">
      <c r="A23" s="14" t="s">
        <v>84</v>
      </c>
      <c r="B23" s="2">
        <f t="shared" si="2"/>
        <v>13240.053826379715</v>
      </c>
      <c r="C23" s="2">
        <f t="shared" si="4"/>
        <v>756.30604084331753</v>
      </c>
      <c r="D23" s="2">
        <f t="shared" si="3"/>
        <v>359</v>
      </c>
      <c r="E23" s="2">
        <f t="shared" si="3"/>
        <v>22</v>
      </c>
      <c r="F23" s="2">
        <f t="shared" si="5"/>
        <v>337</v>
      </c>
      <c r="G23" s="2">
        <f t="shared" si="6"/>
        <v>419.30604084331753</v>
      </c>
      <c r="H23" s="10">
        <f>B23/$B$10</f>
        <v>0.18523775569953158</v>
      </c>
    </row>
    <row r="24" spans="1:11" x14ac:dyDescent="0.2">
      <c r="A24" s="14" t="s">
        <v>75</v>
      </c>
      <c r="B24" s="2">
        <f t="shared" si="2"/>
        <v>13935.621541218479</v>
      </c>
      <c r="C24" s="2">
        <f t="shared" si="4"/>
        <v>695.567714838764</v>
      </c>
      <c r="D24" s="2">
        <f t="shared" si="3"/>
        <v>345</v>
      </c>
      <c r="E24" s="2">
        <f t="shared" si="3"/>
        <v>39</v>
      </c>
      <c r="F24" s="2">
        <f t="shared" si="5"/>
        <v>306</v>
      </c>
      <c r="G24" s="2">
        <f t="shared" si="6"/>
        <v>389.567714838764</v>
      </c>
      <c r="H24" s="10">
        <f>B24/$B$11</f>
        <v>0.19107953464532895</v>
      </c>
    </row>
    <row r="25" spans="1:11" x14ac:dyDescent="0.2">
      <c r="A25" s="14" t="s">
        <v>76</v>
      </c>
      <c r="B25" s="2">
        <f t="shared" si="2"/>
        <v>14587.60255023452</v>
      </c>
      <c r="C25" s="2">
        <f t="shared" si="4"/>
        <v>651.98100901604084</v>
      </c>
      <c r="D25" s="2">
        <f t="shared" si="3"/>
        <v>318</v>
      </c>
      <c r="E25" s="2">
        <f t="shared" si="3"/>
        <v>22</v>
      </c>
      <c r="F25" s="2">
        <f t="shared" si="5"/>
        <v>296</v>
      </c>
      <c r="G25" s="2">
        <f t="shared" si="6"/>
        <v>355.98100901604084</v>
      </c>
      <c r="H25" s="10">
        <f>B25/$B$12</f>
        <v>0.19668589197668124</v>
      </c>
    </row>
    <row r="26" spans="1:11" x14ac:dyDescent="0.2">
      <c r="A26" s="14" t="s">
        <v>77</v>
      </c>
      <c r="B26" s="2">
        <f t="shared" si="2"/>
        <v>15151.06484223217</v>
      </c>
      <c r="C26" s="2">
        <f t="shared" si="4"/>
        <v>563.46229199765003</v>
      </c>
      <c r="D26" s="2">
        <f t="shared" si="3"/>
        <v>347</v>
      </c>
      <c r="E26" s="2">
        <f t="shared" si="3"/>
        <v>39</v>
      </c>
      <c r="F26" s="2">
        <f t="shared" si="5"/>
        <v>308</v>
      </c>
      <c r="G26" s="2">
        <f t="shared" si="6"/>
        <v>255.46229199765003</v>
      </c>
      <c r="H26" s="10">
        <f>B26/$B$13</f>
        <v>0.20207077771418891</v>
      </c>
    </row>
    <row r="27" spans="1:11" x14ac:dyDescent="0.2">
      <c r="A27" s="14" t="s">
        <v>78</v>
      </c>
      <c r="B27" s="2">
        <f t="shared" si="2"/>
        <v>15837.820407183028</v>
      </c>
      <c r="C27" s="2">
        <f t="shared" si="4"/>
        <v>686.75556495085766</v>
      </c>
      <c r="D27" s="2">
        <f t="shared" si="3"/>
        <v>332</v>
      </c>
      <c r="E27" s="2">
        <f t="shared" si="3"/>
        <v>33</v>
      </c>
      <c r="F27" s="2">
        <f t="shared" si="5"/>
        <v>299</v>
      </c>
      <c r="G27" s="2">
        <f t="shared" si="6"/>
        <v>387.75556495085766</v>
      </c>
      <c r="H27" s="10">
        <f>B27/$B$14</f>
        <v>0.20724706107279545</v>
      </c>
    </row>
    <row r="28" spans="1:11" x14ac:dyDescent="0.2">
      <c r="A28" s="14" t="s">
        <v>79</v>
      </c>
      <c r="B28" s="2">
        <f t="shared" si="2"/>
        <v>16318.318049141428</v>
      </c>
      <c r="C28" s="2">
        <f t="shared" si="4"/>
        <v>480.49764195839998</v>
      </c>
      <c r="D28" s="2">
        <f t="shared" si="3"/>
        <v>373</v>
      </c>
      <c r="E28" s="2">
        <f t="shared" si="3"/>
        <v>42</v>
      </c>
      <c r="F28" s="2">
        <f t="shared" si="5"/>
        <v>331</v>
      </c>
      <c r="G28" s="2">
        <f t="shared" si="6"/>
        <v>149.49764195839998</v>
      </c>
      <c r="H28" s="10">
        <f>B28/$B$15</f>
        <v>0.21222663314485996</v>
      </c>
    </row>
    <row r="29" spans="1:11" x14ac:dyDescent="0.2">
      <c r="A29" s="14" t="s">
        <v>80</v>
      </c>
      <c r="B29" s="2">
        <f t="shared" si="2"/>
        <v>16934.977548337902</v>
      </c>
      <c r="C29" s="2">
        <f t="shared" si="4"/>
        <v>616.65949919647392</v>
      </c>
      <c r="D29" s="2">
        <f t="shared" si="3"/>
        <v>353</v>
      </c>
      <c r="E29" s="2">
        <f t="shared" si="3"/>
        <v>43</v>
      </c>
      <c r="F29" s="2">
        <f t="shared" si="5"/>
        <v>310</v>
      </c>
      <c r="G29" s="2">
        <f t="shared" si="6"/>
        <v>306.65949919647392</v>
      </c>
      <c r="H29" s="10">
        <f>B29/$B$16</f>
        <v>0.21702049809490617</v>
      </c>
    </row>
    <row r="30" spans="1:11" x14ac:dyDescent="0.2">
      <c r="A30" s="15" t="s">
        <v>74</v>
      </c>
      <c r="B30" s="7">
        <f t="shared" si="2"/>
        <v>17392</v>
      </c>
      <c r="C30" s="7">
        <f t="shared" si="4"/>
        <v>457.02245166209832</v>
      </c>
      <c r="D30" s="7">
        <f t="shared" si="3"/>
        <v>272</v>
      </c>
      <c r="E30" s="7">
        <f t="shared" si="3"/>
        <v>35</v>
      </c>
      <c r="F30" s="7">
        <f t="shared" si="5"/>
        <v>237</v>
      </c>
      <c r="G30" s="7">
        <f t="shared" si="6"/>
        <v>220.02245166209832</v>
      </c>
      <c r="H30" s="16">
        <f>B30/$B$17</f>
        <v>0.22034714303813505</v>
      </c>
      <c r="I30" s="38"/>
      <c r="K30" s="39"/>
    </row>
    <row r="31" spans="1:11" x14ac:dyDescent="0.2">
      <c r="A31" s="12" t="s">
        <v>4</v>
      </c>
      <c r="H31" s="10"/>
    </row>
    <row r="32" spans="1:11" x14ac:dyDescent="0.2">
      <c r="A32" s="13" t="s">
        <v>73</v>
      </c>
      <c r="B32" s="2">
        <v>9541</v>
      </c>
      <c r="H32" s="10">
        <f>B32/$B$6</f>
        <v>0.14811767445470775</v>
      </c>
    </row>
    <row r="33" spans="1:8" x14ac:dyDescent="0.2">
      <c r="A33" s="14" t="s">
        <v>81</v>
      </c>
      <c r="B33" s="2">
        <v>9716.3710682333567</v>
      </c>
      <c r="C33" s="2">
        <f>B33-B32</f>
        <v>175.37106823335671</v>
      </c>
      <c r="D33" s="2">
        <v>68</v>
      </c>
      <c r="E33" s="2">
        <v>15</v>
      </c>
      <c r="F33" s="2">
        <f>D33-E33</f>
        <v>53</v>
      </c>
      <c r="G33" s="2">
        <f>C33-F33</f>
        <v>122.37106823335671</v>
      </c>
      <c r="H33" s="10">
        <f>B33/$B$7</f>
        <v>0.14991160965583603</v>
      </c>
    </row>
    <row r="34" spans="1:8" x14ac:dyDescent="0.2">
      <c r="A34" s="14" t="s">
        <v>82</v>
      </c>
      <c r="B34" s="2">
        <v>10592.950923535471</v>
      </c>
      <c r="C34" s="2">
        <v>875.85458400004427</v>
      </c>
      <c r="D34" s="2">
        <v>300</v>
      </c>
      <c r="E34" s="2">
        <v>34</v>
      </c>
      <c r="F34" s="2">
        <v>266</v>
      </c>
      <c r="G34" s="2">
        <v>609.85458400004427</v>
      </c>
      <c r="H34" s="10">
        <f>B34/$B$8</f>
        <v>0.15689076873626989</v>
      </c>
    </row>
    <row r="35" spans="1:8" x14ac:dyDescent="0.2">
      <c r="A35" s="14" t="s">
        <v>83</v>
      </c>
      <c r="B35" s="2">
        <v>11398.415479500321</v>
      </c>
      <c r="C35" s="2">
        <v>810.74214841862522</v>
      </c>
      <c r="D35" s="2">
        <v>318</v>
      </c>
      <c r="E35" s="2">
        <v>23</v>
      </c>
      <c r="F35" s="2">
        <v>295</v>
      </c>
      <c r="G35" s="2">
        <v>515.74214841862522</v>
      </c>
      <c r="H35" s="10">
        <f>B35/$B$9</f>
        <v>0.16357057443496192</v>
      </c>
    </row>
    <row r="36" spans="1:8" x14ac:dyDescent="0.2">
      <c r="A36" s="14" t="s">
        <v>84</v>
      </c>
      <c r="B36" s="2">
        <v>12148.767312940105</v>
      </c>
      <c r="C36" s="2">
        <v>751.97755200036227</v>
      </c>
      <c r="D36" s="2">
        <v>359</v>
      </c>
      <c r="E36" s="2">
        <v>22</v>
      </c>
      <c r="F36" s="2">
        <v>337</v>
      </c>
      <c r="G36" s="2">
        <v>414.97755200036227</v>
      </c>
      <c r="H36" s="10">
        <f>B36/$B$10</f>
        <v>0.16996988237926167</v>
      </c>
    </row>
    <row r="37" spans="1:8" x14ac:dyDescent="0.2">
      <c r="A37" s="14" t="s">
        <v>75</v>
      </c>
      <c r="B37" s="2">
        <v>12843.58648135098</v>
      </c>
      <c r="C37" s="2">
        <v>685.28060532076233</v>
      </c>
      <c r="D37" s="2">
        <v>344</v>
      </c>
      <c r="E37" s="2">
        <v>39</v>
      </c>
      <c r="F37" s="2">
        <v>305</v>
      </c>
      <c r="G37" s="2">
        <v>380.28060532076233</v>
      </c>
      <c r="H37" s="10">
        <f>B37/$B$11</f>
        <v>0.17610599719393652</v>
      </c>
    </row>
    <row r="38" spans="1:8" x14ac:dyDescent="0.2">
      <c r="A38" s="14" t="s">
        <v>76</v>
      </c>
      <c r="B38" s="2">
        <v>13498.010464887899</v>
      </c>
      <c r="C38" s="2">
        <v>665.88909879911625</v>
      </c>
      <c r="D38" s="2">
        <v>317</v>
      </c>
      <c r="E38" s="2">
        <v>22</v>
      </c>
      <c r="F38" s="2">
        <v>295</v>
      </c>
      <c r="G38" s="2">
        <v>370.88909879911625</v>
      </c>
      <c r="H38" s="10">
        <f>B38/$B$12</f>
        <v>0.18199482876330303</v>
      </c>
    </row>
    <row r="39" spans="1:8" x14ac:dyDescent="0.2">
      <c r="A39" s="14" t="s">
        <v>77</v>
      </c>
      <c r="B39" s="2">
        <v>14069.886576464301</v>
      </c>
      <c r="C39" s="2">
        <v>569.8109538566805</v>
      </c>
      <c r="D39" s="2">
        <v>345</v>
      </c>
      <c r="E39" s="2">
        <v>38</v>
      </c>
      <c r="F39" s="2">
        <v>307</v>
      </c>
      <c r="G39" s="2">
        <v>262.8109538566805</v>
      </c>
      <c r="H39" s="10">
        <f>B39/$B$13</f>
        <v>0.18765102997458358</v>
      </c>
    </row>
    <row r="40" spans="1:8" x14ac:dyDescent="0.2">
      <c r="A40" s="14" t="s">
        <v>78</v>
      </c>
      <c r="B40" s="2">
        <v>14755.794012205077</v>
      </c>
      <c r="C40" s="2">
        <v>678.1050017422458</v>
      </c>
      <c r="D40" s="2">
        <v>331</v>
      </c>
      <c r="E40" s="2">
        <v>33</v>
      </c>
      <c r="F40" s="2">
        <v>298</v>
      </c>
      <c r="G40" s="2">
        <v>380.1050017422458</v>
      </c>
      <c r="H40" s="10">
        <f>B40/$B$14</f>
        <v>0.19308811845335092</v>
      </c>
    </row>
    <row r="41" spans="1:8" x14ac:dyDescent="0.2">
      <c r="A41" s="14" t="s">
        <v>79</v>
      </c>
      <c r="B41" s="2">
        <v>15248.914274657385</v>
      </c>
      <c r="C41" s="2">
        <v>498.76689208115386</v>
      </c>
      <c r="D41" s="2">
        <v>370</v>
      </c>
      <c r="E41" s="2">
        <v>41</v>
      </c>
      <c r="F41" s="2">
        <v>329</v>
      </c>
      <c r="G41" s="2">
        <v>169.76689208115386</v>
      </c>
      <c r="H41" s="10">
        <f>B41/$B$15</f>
        <v>0.19831858442024924</v>
      </c>
    </row>
    <row r="42" spans="1:8" x14ac:dyDescent="0.2">
      <c r="A42" s="14" t="s">
        <v>80</v>
      </c>
      <c r="B42" s="2">
        <v>15868.524981023758</v>
      </c>
      <c r="C42" s="2">
        <v>610.91180356625227</v>
      </c>
      <c r="D42" s="2">
        <v>352</v>
      </c>
      <c r="E42" s="2">
        <v>43</v>
      </c>
      <c r="F42" s="2">
        <v>309</v>
      </c>
      <c r="G42" s="2">
        <v>301.91180356625227</v>
      </c>
      <c r="H42" s="10">
        <f>B42/$B$16</f>
        <v>0.20335398648055675</v>
      </c>
    </row>
    <row r="43" spans="1:8" x14ac:dyDescent="0.2">
      <c r="A43" s="15" t="s">
        <v>74</v>
      </c>
      <c r="B43" s="7">
        <v>16339</v>
      </c>
      <c r="C43" s="7">
        <f>B43-B42</f>
        <v>470.4750189762417</v>
      </c>
      <c r="D43" s="7">
        <v>267</v>
      </c>
      <c r="E43" s="7">
        <v>35</v>
      </c>
      <c r="F43" s="7">
        <f>D43-E43</f>
        <v>232</v>
      </c>
      <c r="G43" s="7">
        <f>C43-F43</f>
        <v>238.4750189762417</v>
      </c>
      <c r="H43" s="16">
        <f>B43/$B$17</f>
        <v>0.2070062080324338</v>
      </c>
    </row>
    <row r="44" spans="1:8" x14ac:dyDescent="0.2">
      <c r="A44" s="12" t="s">
        <v>92</v>
      </c>
      <c r="H44" s="10"/>
    </row>
    <row r="45" spans="1:8" x14ac:dyDescent="0.2">
      <c r="A45" s="9" t="s">
        <v>93</v>
      </c>
      <c r="B45" s="2">
        <v>168</v>
      </c>
      <c r="H45" s="10">
        <f>B45/$B$6</f>
        <v>2.6080881782193587E-3</v>
      </c>
    </row>
    <row r="46" spans="1:8" x14ac:dyDescent="0.2">
      <c r="A46" s="14" t="s">
        <v>81</v>
      </c>
      <c r="B46" s="2">
        <v>169.01697904566001</v>
      </c>
      <c r="C46" s="2">
        <f>B46-B45</f>
        <v>1.0169790456600083</v>
      </c>
      <c r="D46" s="2">
        <v>0</v>
      </c>
      <c r="E46" s="2">
        <v>0</v>
      </c>
      <c r="F46" s="2">
        <f>D46-E46</f>
        <v>0</v>
      </c>
      <c r="G46" s="2">
        <f>C46-F46</f>
        <v>1.0169790456600083</v>
      </c>
      <c r="H46" s="10">
        <f>B46/$B$7</f>
        <v>2.6077233166547351E-3</v>
      </c>
    </row>
    <row r="47" spans="1:8" x14ac:dyDescent="0.2">
      <c r="A47" s="14" t="s">
        <v>82</v>
      </c>
      <c r="B47" s="2">
        <v>175.97242350602215</v>
      </c>
      <c r="C47" s="2">
        <v>6.945039117452211</v>
      </c>
      <c r="D47" s="2">
        <v>0</v>
      </c>
      <c r="E47" s="2">
        <v>0</v>
      </c>
      <c r="F47" s="2">
        <v>0</v>
      </c>
      <c r="G47" s="2">
        <v>6.945039117452211</v>
      </c>
      <c r="H47" s="10">
        <f>B47/$B$8</f>
        <v>2.606303852395245E-3</v>
      </c>
    </row>
    <row r="48" spans="1:8" x14ac:dyDescent="0.2">
      <c r="A48" s="14" t="s">
        <v>83</v>
      </c>
      <c r="B48" s="2">
        <v>181.52561131179377</v>
      </c>
      <c r="C48" s="2">
        <v>5.6391754542017054</v>
      </c>
      <c r="D48" s="2">
        <v>0</v>
      </c>
      <c r="E48" s="2">
        <v>0</v>
      </c>
      <c r="F48" s="2">
        <v>0</v>
      </c>
      <c r="G48" s="2">
        <v>5.6391754542017054</v>
      </c>
      <c r="H48" s="10">
        <f>B48/$B$9</f>
        <v>2.6049452724660081E-3</v>
      </c>
    </row>
    <row r="49" spans="1:8" x14ac:dyDescent="0.2">
      <c r="A49" s="14" t="s">
        <v>84</v>
      </c>
      <c r="B49" s="2">
        <v>186.09804009559184</v>
      </c>
      <c r="C49" s="2">
        <v>4.5958420545165382</v>
      </c>
      <c r="D49" s="2">
        <v>0</v>
      </c>
      <c r="E49" s="2">
        <v>0</v>
      </c>
      <c r="F49" s="2">
        <v>0</v>
      </c>
      <c r="G49" s="2">
        <v>4.5958420545165382</v>
      </c>
      <c r="H49" s="10">
        <f>B49/$B$10</f>
        <v>2.603643741893669E-3</v>
      </c>
    </row>
    <row r="50" spans="1:8" x14ac:dyDescent="0.2">
      <c r="A50" s="14" t="s">
        <v>75</v>
      </c>
      <c r="B50" s="2">
        <v>189.79532379834359</v>
      </c>
      <c r="C50" s="2">
        <v>3.5541219849704078</v>
      </c>
      <c r="D50" s="2">
        <v>0</v>
      </c>
      <c r="E50" s="2">
        <v>0</v>
      </c>
      <c r="F50" s="2">
        <v>0</v>
      </c>
      <c r="G50" s="2">
        <v>3.5541219849704078</v>
      </c>
      <c r="H50" s="10">
        <f>B50/$B$11</f>
        <v>2.6023957411573087E-3</v>
      </c>
    </row>
    <row r="51" spans="1:8" x14ac:dyDescent="0.2">
      <c r="A51" s="14" t="s">
        <v>76</v>
      </c>
      <c r="B51" s="2">
        <v>192.92305461785588</v>
      </c>
      <c r="C51" s="2">
        <v>3.2942446226235518</v>
      </c>
      <c r="D51" s="2">
        <v>0</v>
      </c>
      <c r="E51" s="2">
        <v>0</v>
      </c>
      <c r="F51" s="2">
        <v>0</v>
      </c>
      <c r="G51" s="2">
        <v>3.2942446226235518</v>
      </c>
      <c r="H51" s="10">
        <f>B51/$B$12</f>
        <v>2.6011980344068904E-3</v>
      </c>
    </row>
    <row r="52" spans="1:8" x14ac:dyDescent="0.2">
      <c r="A52" s="14" t="s">
        <v>77</v>
      </c>
      <c r="B52" s="2">
        <v>194.94897210814258</v>
      </c>
      <c r="C52" s="2">
        <v>1.9946789556217084</v>
      </c>
      <c r="D52" s="2">
        <v>0</v>
      </c>
      <c r="E52" s="2">
        <v>0</v>
      </c>
      <c r="F52" s="2">
        <v>0</v>
      </c>
      <c r="G52" s="2">
        <v>1.9946789556217084</v>
      </c>
      <c r="H52" s="10">
        <f>B52/$B$13</f>
        <v>2.6000476414481731E-3</v>
      </c>
    </row>
    <row r="53" spans="1:8" x14ac:dyDescent="0.2">
      <c r="A53" s="14" t="s">
        <v>78</v>
      </c>
      <c r="B53" s="2">
        <v>198.61113334819171</v>
      </c>
      <c r="C53" s="2">
        <v>3.5555814033191098</v>
      </c>
      <c r="D53" s="2">
        <v>1</v>
      </c>
      <c r="E53" s="2">
        <v>0</v>
      </c>
      <c r="F53" s="2">
        <v>1</v>
      </c>
      <c r="G53" s="2">
        <v>2.5555814033191098</v>
      </c>
      <c r="H53" s="10">
        <f>B53/$B$14</f>
        <v>2.5989418129834037E-3</v>
      </c>
    </row>
    <row r="54" spans="1:8" x14ac:dyDescent="0.2">
      <c r="A54" s="14" t="s">
        <v>79</v>
      </c>
      <c r="B54" s="2">
        <v>199.75343796501082</v>
      </c>
      <c r="C54" s="2">
        <v>1.2176643551567849</v>
      </c>
      <c r="D54" s="2">
        <v>0</v>
      </c>
      <c r="E54" s="2">
        <v>0</v>
      </c>
      <c r="F54" s="2">
        <v>0</v>
      </c>
      <c r="G54" s="2">
        <v>1.2176643551567849</v>
      </c>
      <c r="H54" s="10">
        <f>B54/$B$15</f>
        <v>2.597878008674758E-3</v>
      </c>
    </row>
    <row r="55" spans="1:8" x14ac:dyDescent="0.2">
      <c r="A55" s="14" t="s">
        <v>80</v>
      </c>
      <c r="B55" s="2">
        <v>202.64289548948176</v>
      </c>
      <c r="C55" s="2">
        <v>2.7777835905523602</v>
      </c>
      <c r="D55" s="2">
        <v>0</v>
      </c>
      <c r="E55" s="2">
        <v>0</v>
      </c>
      <c r="F55" s="2">
        <v>0</v>
      </c>
      <c r="G55" s="2">
        <v>2.7777835905523602</v>
      </c>
      <c r="H55" s="10">
        <f>B55/$B$16</f>
        <v>2.5968538776620681E-3</v>
      </c>
    </row>
    <row r="56" spans="1:8" x14ac:dyDescent="0.2">
      <c r="A56" s="15" t="s">
        <v>74</v>
      </c>
      <c r="B56" s="7">
        <v>194</v>
      </c>
      <c r="C56" s="7">
        <f>B56-B55</f>
        <v>-8.6428954894817593</v>
      </c>
      <c r="D56" s="7">
        <v>1</v>
      </c>
      <c r="E56" s="7">
        <v>0</v>
      </c>
      <c r="F56" s="7">
        <f>D56-E56</f>
        <v>1</v>
      </c>
      <c r="G56" s="7">
        <f>C56-F56</f>
        <v>-9.6428954894817593</v>
      </c>
      <c r="H56" s="16">
        <f>B56/$B$17</f>
        <v>2.4578740656277715E-3</v>
      </c>
    </row>
    <row r="57" spans="1:8" x14ac:dyDescent="0.2">
      <c r="A57" s="23"/>
      <c r="B57" s="24"/>
      <c r="C57" s="24"/>
      <c r="D57" s="24"/>
      <c r="E57" s="24"/>
      <c r="F57" s="24"/>
      <c r="G57" s="24"/>
      <c r="H57" s="22"/>
    </row>
    <row r="58" spans="1:8" x14ac:dyDescent="0.2">
      <c r="A58" s="1"/>
    </row>
    <row r="59" spans="1:8" x14ac:dyDescent="0.2">
      <c r="A59" s="12" t="s">
        <v>86</v>
      </c>
      <c r="H59" s="10"/>
    </row>
    <row r="60" spans="1:8" x14ac:dyDescent="0.2">
      <c r="A60" s="9" t="s">
        <v>89</v>
      </c>
      <c r="B60" s="2">
        <v>360</v>
      </c>
      <c r="H60" s="10">
        <f>B60/$B$6</f>
        <v>5.5887603818986263E-3</v>
      </c>
    </row>
    <row r="61" spans="1:8" x14ac:dyDescent="0.2">
      <c r="A61" s="14" t="s">
        <v>81</v>
      </c>
      <c r="B61" s="2">
        <v>364.0678935604306</v>
      </c>
      <c r="C61" s="2">
        <f>B61-B60</f>
        <v>4.0678935604306048</v>
      </c>
      <c r="D61" s="2">
        <v>0</v>
      </c>
      <c r="E61" s="2">
        <v>0</v>
      </c>
      <c r="F61" s="2">
        <f>D61-E61</f>
        <v>0</v>
      </c>
      <c r="G61" s="2">
        <f>C61-F61</f>
        <v>4.0678935604306048</v>
      </c>
      <c r="H61" s="10">
        <f>B61/$B$7</f>
        <v>5.6171181158458146E-3</v>
      </c>
    </row>
    <row r="62" spans="1:8" x14ac:dyDescent="0.2">
      <c r="A62" s="14" t="s">
        <v>82</v>
      </c>
      <c r="B62" s="2">
        <v>386.70540024169708</v>
      </c>
      <c r="C62" s="2">
        <v>22.613052386543472</v>
      </c>
      <c r="D62" s="2">
        <v>0</v>
      </c>
      <c r="E62" s="2">
        <v>0</v>
      </c>
      <c r="F62" s="2">
        <v>0</v>
      </c>
      <c r="G62" s="2">
        <v>22.613052386543472</v>
      </c>
      <c r="H62" s="10">
        <f>B62/$B$8</f>
        <v>5.727441574716329E-3</v>
      </c>
    </row>
    <row r="63" spans="1:8" x14ac:dyDescent="0.2">
      <c r="A63" s="14" t="s">
        <v>83</v>
      </c>
      <c r="B63" s="2">
        <v>406.47490375308502</v>
      </c>
      <c r="C63" s="2">
        <v>19.960092954549395</v>
      </c>
      <c r="D63" s="2">
        <v>2</v>
      </c>
      <c r="E63" s="2">
        <v>0</v>
      </c>
      <c r="F63" s="2">
        <v>2</v>
      </c>
      <c r="G63" s="2">
        <v>17.960092954549395</v>
      </c>
      <c r="H63" s="10">
        <f>B63/$B$9</f>
        <v>5.8330329877747727E-3</v>
      </c>
    </row>
    <row r="64" spans="1:8" x14ac:dyDescent="0.2">
      <c r="A64" s="14" t="s">
        <v>84</v>
      </c>
      <c r="B64" s="2">
        <v>424.15219420516269</v>
      </c>
      <c r="C64" s="2">
        <v>17.732215527255562</v>
      </c>
      <c r="D64" s="2">
        <v>0</v>
      </c>
      <c r="E64" s="2">
        <v>0</v>
      </c>
      <c r="F64" s="2">
        <v>0</v>
      </c>
      <c r="G64" s="2">
        <v>17.732215527255562</v>
      </c>
      <c r="H64" s="10">
        <f>B64/$B$10</f>
        <v>5.9341904164357659E-3</v>
      </c>
    </row>
    <row r="65" spans="1:8" x14ac:dyDescent="0.2">
      <c r="A65" s="14" t="s">
        <v>75</v>
      </c>
      <c r="B65" s="2">
        <v>439.86052860133344</v>
      </c>
      <c r="C65" s="2">
        <v>15.378947016635266</v>
      </c>
      <c r="D65" s="2">
        <v>0</v>
      </c>
      <c r="E65" s="2">
        <v>0</v>
      </c>
      <c r="F65" s="2">
        <v>0</v>
      </c>
      <c r="G65" s="2">
        <v>15.378947016635266</v>
      </c>
      <c r="H65" s="10">
        <f>B65/$B$11</f>
        <v>6.0311874045513381E-3</v>
      </c>
    </row>
    <row r="66" spans="1:8" x14ac:dyDescent="0.2">
      <c r="A66" s="14" t="s">
        <v>76</v>
      </c>
      <c r="B66" s="2">
        <v>454.219137191389</v>
      </c>
      <c r="C66" s="2">
        <v>14.747676489398089</v>
      </c>
      <c r="D66" s="2">
        <v>0</v>
      </c>
      <c r="E66" s="2">
        <v>0</v>
      </c>
      <c r="F66" s="2">
        <v>0</v>
      </c>
      <c r="G66" s="2">
        <v>14.747676489398089</v>
      </c>
      <c r="H66" s="10">
        <f>B66/$B$12</f>
        <v>6.1242754485335647E-3</v>
      </c>
    </row>
    <row r="67" spans="1:8" x14ac:dyDescent="0.2">
      <c r="A67" s="14" t="s">
        <v>77</v>
      </c>
      <c r="B67" s="2">
        <v>465.89597569587596</v>
      </c>
      <c r="C67" s="2">
        <v>11.605224824354991</v>
      </c>
      <c r="D67" s="2">
        <v>1</v>
      </c>
      <c r="E67" s="2">
        <v>0</v>
      </c>
      <c r="F67" s="2">
        <v>1</v>
      </c>
      <c r="G67" s="2">
        <v>10.605224824354991</v>
      </c>
      <c r="H67" s="10">
        <f>B67/$B$13</f>
        <v>6.2136861747406069E-3</v>
      </c>
    </row>
    <row r="68" spans="1:8" x14ac:dyDescent="0.2">
      <c r="A68" s="14" t="s">
        <v>78</v>
      </c>
      <c r="B68" s="2">
        <v>481.41797402087616</v>
      </c>
      <c r="C68" s="2">
        <v>15.265518250054356</v>
      </c>
      <c r="D68" s="2">
        <v>0</v>
      </c>
      <c r="E68" s="2">
        <v>0</v>
      </c>
      <c r="F68" s="2">
        <v>0</v>
      </c>
      <c r="G68" s="2">
        <v>15.265518250054356</v>
      </c>
      <c r="H68" s="10">
        <f>B68/$B$14</f>
        <v>6.2996332638167512E-3</v>
      </c>
    </row>
    <row r="69" spans="1:8" x14ac:dyDescent="0.2">
      <c r="A69" s="14" t="s">
        <v>79</v>
      </c>
      <c r="B69" s="2">
        <v>490.74251774160325</v>
      </c>
      <c r="C69" s="2">
        <v>9.5079772134041036</v>
      </c>
      <c r="D69" s="2">
        <v>3</v>
      </c>
      <c r="E69" s="2">
        <v>0</v>
      </c>
      <c r="F69" s="2">
        <v>3</v>
      </c>
      <c r="G69" s="2">
        <v>6.5079772134041036</v>
      </c>
      <c r="H69" s="10">
        <f>B69/$B$15</f>
        <v>6.3823141556437453E-3</v>
      </c>
    </row>
    <row r="70" spans="1:8" x14ac:dyDescent="0.2">
      <c r="A70" s="14" t="s">
        <v>80</v>
      </c>
      <c r="B70" s="2">
        <v>504.2488069492656</v>
      </c>
      <c r="C70" s="2">
        <v>13.22914338710126</v>
      </c>
      <c r="D70" s="2">
        <v>1</v>
      </c>
      <c r="E70" s="2">
        <v>0</v>
      </c>
      <c r="F70" s="2">
        <v>1</v>
      </c>
      <c r="G70" s="2">
        <v>12.22914338710126</v>
      </c>
      <c r="H70" s="10">
        <f>B70/$B$16</f>
        <v>6.4619115635398136E-3</v>
      </c>
    </row>
    <row r="71" spans="1:8" x14ac:dyDescent="0.2">
      <c r="A71" s="15" t="s">
        <v>74</v>
      </c>
      <c r="B71" s="7">
        <v>514</v>
      </c>
      <c r="C71" s="7">
        <f>B71-B70</f>
        <v>9.7511930507344005</v>
      </c>
      <c r="D71" s="7">
        <v>3</v>
      </c>
      <c r="E71" s="7">
        <v>0</v>
      </c>
      <c r="F71" s="7">
        <f>D71-E71</f>
        <v>3</v>
      </c>
      <c r="G71" s="7">
        <f>C71-F71</f>
        <v>6.7511930507344005</v>
      </c>
      <c r="H71" s="16">
        <f>B71/$B$17</f>
        <v>6.5120993285189407E-3</v>
      </c>
    </row>
    <row r="72" spans="1:8" x14ac:dyDescent="0.2">
      <c r="A72" s="12" t="s">
        <v>85</v>
      </c>
      <c r="H72" s="10"/>
    </row>
    <row r="73" spans="1:8" x14ac:dyDescent="0.2">
      <c r="A73" s="9" t="s">
        <v>90</v>
      </c>
      <c r="B73" s="2">
        <v>523</v>
      </c>
      <c r="H73" s="10">
        <f>B73/$B$6</f>
        <v>8.1192268881471706E-3</v>
      </c>
    </row>
    <row r="74" spans="1:8" x14ac:dyDescent="0.2">
      <c r="A74" s="14" t="s">
        <v>81</v>
      </c>
      <c r="B74" s="2">
        <v>518.84792501009258</v>
      </c>
      <c r="C74" s="2">
        <f>B74-B73</f>
        <v>-4.152074989907419</v>
      </c>
      <c r="D74" s="2">
        <v>0</v>
      </c>
      <c r="E74" s="2">
        <v>0</v>
      </c>
      <c r="F74" s="2">
        <f>D74-E74</f>
        <v>0</v>
      </c>
      <c r="G74" s="2">
        <f>C74-F74</f>
        <v>-4.152074989907419</v>
      </c>
      <c r="H74" s="10">
        <f>B74/$B$7</f>
        <v>8.005182908169416E-3</v>
      </c>
    </row>
    <row r="75" spans="1:8" x14ac:dyDescent="0.2">
      <c r="A75" s="14" t="s">
        <v>82</v>
      </c>
      <c r="B75" s="2">
        <v>510.53763207516317</v>
      </c>
      <c r="C75" s="2">
        <v>-8.3343274475487306</v>
      </c>
      <c r="D75" s="2">
        <v>2</v>
      </c>
      <c r="E75" s="2">
        <v>0</v>
      </c>
      <c r="F75" s="2">
        <v>2</v>
      </c>
      <c r="G75" s="2">
        <v>-10.334327447548731</v>
      </c>
      <c r="H75" s="10">
        <f>B75/$B$8</f>
        <v>7.5615040741011759E-3</v>
      </c>
    </row>
    <row r="76" spans="1:8" x14ac:dyDescent="0.2">
      <c r="A76" s="14" t="s">
        <v>83</v>
      </c>
      <c r="B76" s="2">
        <v>497.33179097119665</v>
      </c>
      <c r="C76" s="2">
        <v>-12.962681194806294</v>
      </c>
      <c r="D76" s="2">
        <v>0</v>
      </c>
      <c r="E76" s="2">
        <v>0</v>
      </c>
      <c r="F76" s="2">
        <v>0</v>
      </c>
      <c r="G76" s="2">
        <v>-12.962681194806294</v>
      </c>
      <c r="H76" s="10">
        <f>B76/$B$9</f>
        <v>7.1368557217650376E-3</v>
      </c>
    </row>
    <row r="77" spans="1:8" x14ac:dyDescent="0.2">
      <c r="A77" s="14" t="s">
        <v>84</v>
      </c>
      <c r="B77" s="2">
        <v>481.03627913885663</v>
      </c>
      <c r="C77" s="2">
        <v>-16.241043728279976</v>
      </c>
      <c r="D77" s="2">
        <v>0</v>
      </c>
      <c r="E77" s="2">
        <v>0</v>
      </c>
      <c r="F77" s="2">
        <v>0</v>
      </c>
      <c r="G77" s="2">
        <v>-16.241043728279976</v>
      </c>
      <c r="H77" s="10">
        <f>B77/$B$10</f>
        <v>6.7300391619404655E-3</v>
      </c>
    </row>
    <row r="78" spans="1:8" x14ac:dyDescent="0.2">
      <c r="A78" s="14" t="s">
        <v>75</v>
      </c>
      <c r="B78" s="2">
        <v>462.3792074678214</v>
      </c>
      <c r="C78" s="2">
        <v>-19.015131194397895</v>
      </c>
      <c r="D78" s="2">
        <v>1</v>
      </c>
      <c r="E78" s="2">
        <v>0</v>
      </c>
      <c r="F78" s="2">
        <v>1</v>
      </c>
      <c r="G78" s="2">
        <v>-20.015131194397895</v>
      </c>
      <c r="H78" s="10">
        <f>B78/$B$11</f>
        <v>6.3399543056837501E-3</v>
      </c>
    </row>
    <row r="79" spans="1:8" x14ac:dyDescent="0.2">
      <c r="A79" s="14" t="s">
        <v>76</v>
      </c>
      <c r="B79" s="2">
        <v>442.44989353737765</v>
      </c>
      <c r="C79" s="2">
        <v>-19.535910885863188</v>
      </c>
      <c r="D79" s="2">
        <v>1</v>
      </c>
      <c r="E79" s="2">
        <v>0</v>
      </c>
      <c r="F79" s="2">
        <v>1</v>
      </c>
      <c r="G79" s="2">
        <v>-20.535910885863188</v>
      </c>
      <c r="H79" s="10">
        <f>B79/$B$12</f>
        <v>5.9655897304377627E-3</v>
      </c>
    </row>
    <row r="80" spans="1:8" x14ac:dyDescent="0.2">
      <c r="A80" s="14" t="s">
        <v>77</v>
      </c>
      <c r="B80" s="2">
        <v>420.33331796385079</v>
      </c>
      <c r="C80" s="2">
        <v>-22.195713742239548</v>
      </c>
      <c r="D80" s="2">
        <v>1</v>
      </c>
      <c r="E80" s="2">
        <v>1</v>
      </c>
      <c r="F80" s="2">
        <v>0</v>
      </c>
      <c r="G80" s="2">
        <v>-22.195713742239548</v>
      </c>
      <c r="H80" s="10">
        <f>B80/$B$13</f>
        <v>5.6060139234165671E-3</v>
      </c>
    </row>
    <row r="81" spans="1:11" x14ac:dyDescent="0.2">
      <c r="A81" s="14" t="s">
        <v>78</v>
      </c>
      <c r="B81" s="2">
        <v>401.99728760888291</v>
      </c>
      <c r="C81" s="2">
        <v>-18.558963998212448</v>
      </c>
      <c r="D81" s="2">
        <v>0</v>
      </c>
      <c r="E81" s="2">
        <v>0</v>
      </c>
      <c r="F81" s="2">
        <v>0</v>
      </c>
      <c r="G81" s="2">
        <v>-18.558963998212448</v>
      </c>
      <c r="H81" s="10">
        <f>B81/$B$14</f>
        <v>5.2603675426443723E-3</v>
      </c>
    </row>
    <row r="82" spans="1:11" x14ac:dyDescent="0.2">
      <c r="A82" s="14" t="s">
        <v>79</v>
      </c>
      <c r="B82" s="2">
        <v>378.90781877742859</v>
      </c>
      <c r="C82" s="2">
        <v>-22.939910771558914</v>
      </c>
      <c r="D82" s="2">
        <v>0</v>
      </c>
      <c r="E82" s="2">
        <v>1</v>
      </c>
      <c r="F82" s="2">
        <v>-1</v>
      </c>
      <c r="G82" s="2">
        <v>-21.939910771558914</v>
      </c>
      <c r="H82" s="10">
        <f>B82/$B$15</f>
        <v>4.9278565602922132E-3</v>
      </c>
    </row>
    <row r="83" spans="1:11" x14ac:dyDescent="0.2">
      <c r="A83" s="14" t="s">
        <v>80</v>
      </c>
      <c r="B83" s="2">
        <v>359.56086487539426</v>
      </c>
      <c r="C83" s="2">
        <v>-19.547967980963961</v>
      </c>
      <c r="D83" s="2">
        <v>0</v>
      </c>
      <c r="E83" s="2">
        <v>0</v>
      </c>
      <c r="F83" s="2">
        <v>0</v>
      </c>
      <c r="G83" s="2">
        <v>-19.547967980963961</v>
      </c>
      <c r="H83" s="10">
        <f>B83/$B$16</f>
        <v>4.6077461731475304E-3</v>
      </c>
    </row>
    <row r="84" spans="1:11" x14ac:dyDescent="0.2">
      <c r="A84" s="15" t="s">
        <v>74</v>
      </c>
      <c r="B84" s="7">
        <v>345</v>
      </c>
      <c r="C84" s="7">
        <f>B84-B83</f>
        <v>-14.560864875394259</v>
      </c>
      <c r="D84" s="7">
        <v>1</v>
      </c>
      <c r="E84" s="7">
        <v>0</v>
      </c>
      <c r="F84" s="7">
        <f>D84-E84</f>
        <v>1</v>
      </c>
      <c r="G84" s="7">
        <f>C84-F84</f>
        <v>-15.560864875394259</v>
      </c>
      <c r="H84" s="16">
        <f>B84/$B$17</f>
        <v>4.3709616115545418E-3</v>
      </c>
    </row>
    <row r="85" spans="1:11" x14ac:dyDescent="0.2">
      <c r="A85" s="12" t="s">
        <v>94</v>
      </c>
      <c r="H85" s="10"/>
    </row>
    <row r="86" spans="1:11" x14ac:dyDescent="0.2">
      <c r="A86" s="13" t="s">
        <v>73</v>
      </c>
      <c r="B86" s="2">
        <v>46236</v>
      </c>
      <c r="H86" s="10">
        <f>B86/$B$6</f>
        <v>0.71778312504851349</v>
      </c>
      <c r="K86" s="38"/>
    </row>
    <row r="87" spans="1:11" x14ac:dyDescent="0.2">
      <c r="A87" s="14" t="s">
        <v>81</v>
      </c>
      <c r="B87" s="2">
        <v>46306.618990666269</v>
      </c>
      <c r="C87" s="2">
        <f>B87-B86</f>
        <v>70.618990666269383</v>
      </c>
      <c r="D87" s="2">
        <v>210</v>
      </c>
      <c r="E87" s="2">
        <v>115</v>
      </c>
      <c r="F87" s="2">
        <f>D87-E87</f>
        <v>95</v>
      </c>
      <c r="G87" s="2">
        <f>C87-F87</f>
        <v>-24.381009333730617</v>
      </c>
      <c r="H87" s="10">
        <f>B87/$B$7</f>
        <v>0.7144539604200677</v>
      </c>
    </row>
    <row r="88" spans="1:11" x14ac:dyDescent="0.2">
      <c r="A88" s="14" t="s">
        <v>82</v>
      </c>
      <c r="B88" s="2">
        <v>47364.019871016892</v>
      </c>
      <c r="C88" s="2">
        <v>1054.7761977077171</v>
      </c>
      <c r="D88" s="2">
        <v>777</v>
      </c>
      <c r="E88" s="2">
        <v>508</v>
      </c>
      <c r="F88" s="2">
        <v>269</v>
      </c>
      <c r="G88" s="2">
        <v>785.77619770771707</v>
      </c>
      <c r="H88" s="10">
        <f>B88/$B$8</f>
        <v>0.70150211604337942</v>
      </c>
    </row>
    <row r="89" spans="1:11" x14ac:dyDescent="0.2">
      <c r="A89" s="14" t="s">
        <v>83</v>
      </c>
      <c r="B89" s="2">
        <v>48020.338250138258</v>
      </c>
      <c r="C89" s="2">
        <v>679.28200433438178</v>
      </c>
      <c r="D89" s="2">
        <v>802</v>
      </c>
      <c r="E89" s="2">
        <v>493</v>
      </c>
      <c r="F89" s="2">
        <v>309</v>
      </c>
      <c r="G89" s="2">
        <v>370.28200433438178</v>
      </c>
      <c r="H89" s="10">
        <f>B89/$B$9</f>
        <v>0.68910580828210177</v>
      </c>
    </row>
    <row r="90" spans="1:11" x14ac:dyDescent="0.2">
      <c r="A90" s="14" t="s">
        <v>84</v>
      </c>
      <c r="B90" s="2">
        <v>48405.694701891822</v>
      </c>
      <c r="C90" s="2">
        <v>391.27338571116707</v>
      </c>
      <c r="D90" s="2">
        <v>694</v>
      </c>
      <c r="E90" s="2">
        <v>472</v>
      </c>
      <c r="F90" s="2">
        <v>222</v>
      </c>
      <c r="G90" s="2">
        <v>169.27338571116707</v>
      </c>
      <c r="H90" s="10">
        <f>B90/$B$10</f>
        <v>0.67723004507655482</v>
      </c>
    </row>
    <row r="91" spans="1:11" x14ac:dyDescent="0.2">
      <c r="A91" s="14" t="s">
        <v>75</v>
      </c>
      <c r="B91" s="2">
        <v>48560.574879929853</v>
      </c>
      <c r="C91" s="2">
        <v>117.98553286249808</v>
      </c>
      <c r="D91" s="2">
        <v>673</v>
      </c>
      <c r="E91" s="2">
        <v>516</v>
      </c>
      <c r="F91" s="2">
        <v>157</v>
      </c>
      <c r="G91" s="2">
        <v>-39.014467137501924</v>
      </c>
      <c r="H91" s="10">
        <f>B91/$B$11</f>
        <v>0.66584271270008466</v>
      </c>
    </row>
    <row r="92" spans="1:11" x14ac:dyDescent="0.2">
      <c r="A92" s="14" t="s">
        <v>76</v>
      </c>
      <c r="B92" s="2">
        <v>48573.027832671643</v>
      </c>
      <c r="C92" s="2">
        <v>54.706248265873</v>
      </c>
      <c r="D92" s="2">
        <v>684</v>
      </c>
      <c r="E92" s="2">
        <v>510</v>
      </c>
      <c r="F92" s="2">
        <v>174</v>
      </c>
      <c r="G92" s="2">
        <v>-119.293751734127</v>
      </c>
      <c r="H92" s="10">
        <f>B92/$B$12</f>
        <v>0.65491428576956912</v>
      </c>
    </row>
    <row r="93" spans="1:11" x14ac:dyDescent="0.2">
      <c r="A93" s="14" t="s">
        <v>77</v>
      </c>
      <c r="B93" s="2">
        <v>48317.78510271023</v>
      </c>
      <c r="C93" s="2">
        <v>-263.32213238772965</v>
      </c>
      <c r="D93" s="2">
        <v>646</v>
      </c>
      <c r="E93" s="2">
        <v>537</v>
      </c>
      <c r="F93" s="2">
        <v>109</v>
      </c>
      <c r="G93" s="2">
        <v>-372.32213238772965</v>
      </c>
      <c r="H93" s="10">
        <f>B93/$B$13</f>
        <v>0.64441757162285751</v>
      </c>
    </row>
    <row r="94" spans="1:11" x14ac:dyDescent="0.2">
      <c r="A94" s="14" t="s">
        <v>78</v>
      </c>
      <c r="B94" s="2">
        <v>48475.306358116213</v>
      </c>
      <c r="C94" s="2">
        <v>131.30193671384768</v>
      </c>
      <c r="D94" s="2">
        <v>603</v>
      </c>
      <c r="E94" s="2">
        <v>549</v>
      </c>
      <c r="F94" s="2">
        <v>54</v>
      </c>
      <c r="G94" s="2">
        <v>77.301936713847681</v>
      </c>
      <c r="H94" s="10">
        <f>B94/$B$14</f>
        <v>0.63432748440350972</v>
      </c>
    </row>
    <row r="95" spans="1:11" x14ac:dyDescent="0.2">
      <c r="A95" s="14" t="s">
        <v>79</v>
      </c>
      <c r="B95" s="2">
        <v>48027.721385322533</v>
      </c>
      <c r="C95" s="2">
        <v>-429.27683550150687</v>
      </c>
      <c r="D95" s="2">
        <v>610</v>
      </c>
      <c r="E95" s="2">
        <v>501</v>
      </c>
      <c r="F95" s="2">
        <v>109</v>
      </c>
      <c r="G95" s="2">
        <v>-538.27683550150687</v>
      </c>
      <c r="H95" s="10">
        <f>B95/$B$15</f>
        <v>0.62462084490151681</v>
      </c>
    </row>
    <row r="96" spans="1:11" x14ac:dyDescent="0.2">
      <c r="A96" s="14" t="s">
        <v>80</v>
      </c>
      <c r="B96" s="2">
        <v>48012.463208367706</v>
      </c>
      <c r="C96" s="2">
        <v>-41.799155453729327</v>
      </c>
      <c r="D96" s="2">
        <v>576</v>
      </c>
      <c r="E96" s="2">
        <v>549</v>
      </c>
      <c r="F96" s="2">
        <v>27</v>
      </c>
      <c r="G96" s="2">
        <v>-68.799155453729327</v>
      </c>
      <c r="H96" s="10">
        <f>B96/$B$16</f>
        <v>0.61527620278811446</v>
      </c>
    </row>
    <row r="97" spans="1:11" x14ac:dyDescent="0.2">
      <c r="A97" s="15" t="s">
        <v>74</v>
      </c>
      <c r="B97" s="7">
        <v>48038</v>
      </c>
      <c r="C97" s="7">
        <f>B97-B96</f>
        <v>25.536791632293898</v>
      </c>
      <c r="D97" s="7">
        <v>421</v>
      </c>
      <c r="E97" s="7">
        <v>444</v>
      </c>
      <c r="F97" s="7">
        <f>D97-E97</f>
        <v>-23</v>
      </c>
      <c r="G97" s="7">
        <f>C97-F97</f>
        <v>48.536791632293898</v>
      </c>
      <c r="H97" s="16">
        <f>B97/$B$17</f>
        <v>0.60861522868364371</v>
      </c>
      <c r="J97" s="38"/>
      <c r="K97" s="38"/>
    </row>
    <row r="98" spans="1:11" x14ac:dyDescent="0.2">
      <c r="A98" s="12" t="s">
        <v>95</v>
      </c>
      <c r="H98" s="10"/>
      <c r="J98" s="38"/>
    </row>
    <row r="99" spans="1:11" x14ac:dyDescent="0.2">
      <c r="A99" s="17" t="s">
        <v>96</v>
      </c>
      <c r="B99" s="2">
        <v>989</v>
      </c>
      <c r="H99" s="10">
        <f>B99/$B$6</f>
        <v>1.5353566715827058E-2</v>
      </c>
    </row>
    <row r="100" spans="1:11" x14ac:dyDescent="0.2">
      <c r="A100" s="14" t="s">
        <v>81</v>
      </c>
      <c r="B100" s="2">
        <v>1005.6312081494303</v>
      </c>
      <c r="C100" s="2">
        <f>B100-B99</f>
        <v>16.631208149430336</v>
      </c>
      <c r="D100" s="2">
        <v>7</v>
      </c>
      <c r="E100" s="2">
        <v>0</v>
      </c>
      <c r="F100" s="2">
        <f>D100-E100</f>
        <v>7</v>
      </c>
      <c r="G100" s="2">
        <f>C100-F100</f>
        <v>9.6312081494303357</v>
      </c>
      <c r="H100" s="10">
        <f>B100/$B$7</f>
        <v>1.5515647979594384E-2</v>
      </c>
    </row>
    <row r="101" spans="1:11" x14ac:dyDescent="0.2">
      <c r="A101" s="14" t="s">
        <v>82</v>
      </c>
      <c r="B101" s="2">
        <v>1090.159939219787</v>
      </c>
      <c r="C101" s="2">
        <v>84.455318326763177</v>
      </c>
      <c r="D101" s="2">
        <v>12</v>
      </c>
      <c r="E101" s="2">
        <v>8</v>
      </c>
      <c r="F101" s="2">
        <v>4</v>
      </c>
      <c r="G101" s="2">
        <v>80.455318326763177</v>
      </c>
      <c r="H101" s="10">
        <f>B101/$B$8</f>
        <v>1.6146211961547838E-2</v>
      </c>
    </row>
    <row r="102" spans="1:11" x14ac:dyDescent="0.2">
      <c r="A102" s="14" t="s">
        <v>83</v>
      </c>
      <c r="B102" s="2">
        <v>1167.204899921469</v>
      </c>
      <c r="C102" s="2">
        <v>77.586838459428009</v>
      </c>
      <c r="D102" s="2">
        <v>19</v>
      </c>
      <c r="E102" s="2">
        <v>10</v>
      </c>
      <c r="F102" s="2">
        <v>9</v>
      </c>
      <c r="G102" s="2">
        <v>68.586838459428009</v>
      </c>
      <c r="H102" s="10">
        <f>B102/$B$9</f>
        <v>1.6749729495895371E-2</v>
      </c>
    </row>
    <row r="103" spans="1:11" x14ac:dyDescent="0.2">
      <c r="A103" s="14" t="s">
        <v>84</v>
      </c>
      <c r="B103" s="2">
        <v>1238.5292791948555</v>
      </c>
      <c r="C103" s="2">
        <v>71.489003031276525</v>
      </c>
      <c r="D103" s="2">
        <v>22</v>
      </c>
      <c r="E103" s="2">
        <v>7</v>
      </c>
      <c r="F103" s="2">
        <v>15</v>
      </c>
      <c r="G103" s="2">
        <v>56.489003031276525</v>
      </c>
      <c r="H103" s="10">
        <f>B103/$B$10</f>
        <v>1.7327904180352228E-2</v>
      </c>
    </row>
    <row r="104" spans="1:11" x14ac:dyDescent="0.2">
      <c r="A104" s="14" t="s">
        <v>75</v>
      </c>
      <c r="B104" s="2">
        <v>1304.173983392373</v>
      </c>
      <c r="C104" s="2">
        <v>64.67448321330221</v>
      </c>
      <c r="D104" s="2">
        <v>19</v>
      </c>
      <c r="E104" s="2">
        <v>8</v>
      </c>
      <c r="F104" s="2">
        <v>11</v>
      </c>
      <c r="G104" s="2">
        <v>53.67448321330221</v>
      </c>
      <c r="H104" s="10">
        <f>B104/$B$11</f>
        <v>1.7882299480226151E-2</v>
      </c>
    </row>
    <row r="105" spans="1:11" x14ac:dyDescent="0.2">
      <c r="A105" s="14" t="s">
        <v>76</v>
      </c>
      <c r="B105" s="2">
        <v>1365.7373075762214</v>
      </c>
      <c r="C105" s="2">
        <v>62.72534911167395</v>
      </c>
      <c r="D105" s="2">
        <v>20</v>
      </c>
      <c r="E105" s="2">
        <v>11</v>
      </c>
      <c r="F105" s="2">
        <v>9</v>
      </c>
      <c r="G105" s="2">
        <v>53.72534911167395</v>
      </c>
      <c r="H105" s="10">
        <f>B105/$B$12</f>
        <v>1.8414352846632884E-2</v>
      </c>
    </row>
    <row r="106" spans="1:11" x14ac:dyDescent="0.2">
      <c r="A106" s="14" t="s">
        <v>77</v>
      </c>
      <c r="B106" s="2">
        <v>1419.0066789647376</v>
      </c>
      <c r="C106" s="2">
        <v>53.059130895970156</v>
      </c>
      <c r="D106" s="2">
        <v>17</v>
      </c>
      <c r="E106" s="2">
        <v>8</v>
      </c>
      <c r="F106" s="2">
        <v>9</v>
      </c>
      <c r="G106" s="2">
        <v>44.059130895970156</v>
      </c>
      <c r="H106" s="10">
        <f>B106/$B$13</f>
        <v>1.8925388161548401E-2</v>
      </c>
    </row>
    <row r="107" spans="1:11" x14ac:dyDescent="0.2">
      <c r="A107" s="14" t="s">
        <v>78</v>
      </c>
      <c r="B107" s="2">
        <v>1483.8186152074027</v>
      </c>
      <c r="C107" s="2">
        <v>64.026170556541729</v>
      </c>
      <c r="D107" s="2">
        <v>19</v>
      </c>
      <c r="E107" s="2">
        <v>6</v>
      </c>
      <c r="F107" s="2">
        <v>13</v>
      </c>
      <c r="G107" s="2">
        <v>51.026170556541729</v>
      </c>
      <c r="H107" s="10">
        <f>B107/$B$14</f>
        <v>1.9416626736553293E-2</v>
      </c>
    </row>
    <row r="108" spans="1:11" x14ac:dyDescent="0.2">
      <c r="A108" s="14" t="s">
        <v>79</v>
      </c>
      <c r="B108" s="2">
        <v>1529.3002509590369</v>
      </c>
      <c r="C108" s="2">
        <v>46.048971059883797</v>
      </c>
      <c r="D108" s="2">
        <v>27</v>
      </c>
      <c r="E108" s="2">
        <v>6</v>
      </c>
      <c r="F108" s="2">
        <v>21</v>
      </c>
      <c r="G108" s="2">
        <v>25.048971059883797</v>
      </c>
      <c r="H108" s="10">
        <f>B108/$B$15</f>
        <v>1.9889197057640515E-2</v>
      </c>
    </row>
    <row r="109" spans="1:11" x14ac:dyDescent="0.2">
      <c r="A109" s="14" t="s">
        <v>80</v>
      </c>
      <c r="B109" s="2">
        <v>1587.5348891782805</v>
      </c>
      <c r="C109" s="2">
        <v>57.363934568772947</v>
      </c>
      <c r="D109" s="2">
        <v>25</v>
      </c>
      <c r="E109" s="2">
        <v>5</v>
      </c>
      <c r="F109" s="2">
        <v>20</v>
      </c>
      <c r="G109" s="2">
        <v>37.363934568772947</v>
      </c>
      <c r="H109" s="10">
        <f>B109/$B$16</f>
        <v>2.0344143439760633E-2</v>
      </c>
    </row>
    <row r="110" spans="1:11" x14ac:dyDescent="0.2">
      <c r="A110" s="15" t="s">
        <v>74</v>
      </c>
      <c r="B110" s="7">
        <v>1629</v>
      </c>
      <c r="C110" s="7">
        <f>B110-B109</f>
        <v>41.465110821719463</v>
      </c>
      <c r="D110" s="7">
        <v>19</v>
      </c>
      <c r="E110" s="7">
        <v>4</v>
      </c>
      <c r="F110" s="7">
        <f>D110-E110</f>
        <v>15</v>
      </c>
      <c r="G110" s="7">
        <f>C110-F110</f>
        <v>26.465110821719463</v>
      </c>
      <c r="H110" s="16">
        <f>B110/$B$17</f>
        <v>2.063854047890536E-2</v>
      </c>
      <c r="I110" s="38"/>
      <c r="K110" s="38"/>
    </row>
    <row r="111" spans="1:11" x14ac:dyDescent="0.2">
      <c r="A111" s="23"/>
      <c r="B111" s="24"/>
      <c r="C111" s="24"/>
      <c r="D111" s="24"/>
      <c r="E111" s="24"/>
      <c r="F111" s="24"/>
      <c r="G111" s="24"/>
      <c r="H111" s="22"/>
    </row>
    <row r="112" spans="1:11" x14ac:dyDescent="0.2">
      <c r="A112" s="1"/>
    </row>
    <row r="113" spans="1:11" x14ac:dyDescent="0.2">
      <c r="A113" s="12" t="s">
        <v>98</v>
      </c>
      <c r="H113" s="10"/>
    </row>
    <row r="114" spans="1:11" x14ac:dyDescent="0.2">
      <c r="A114" s="9" t="s">
        <v>97</v>
      </c>
      <c r="B114" s="2">
        <v>829</v>
      </c>
      <c r="H114" s="10">
        <f>B114/$B$6</f>
        <v>1.2869673212761003E-2</v>
      </c>
    </row>
    <row r="115" spans="1:11" x14ac:dyDescent="0.2">
      <c r="A115" s="14" t="s">
        <v>81</v>
      </c>
      <c r="B115" s="2">
        <v>855.96702596718569</v>
      </c>
      <c r="C115" s="2">
        <f>B115-B114</f>
        <v>26.967025967185691</v>
      </c>
      <c r="D115" s="2">
        <v>4</v>
      </c>
      <c r="E115" s="2">
        <v>0</v>
      </c>
      <c r="F115" s="2">
        <f>D115-E115</f>
        <v>4</v>
      </c>
      <c r="G115" s="2">
        <f>C115-F115</f>
        <v>22.967025967185691</v>
      </c>
      <c r="H115" s="10">
        <f>B115/$B$7</f>
        <v>1.3206514425389355E-2</v>
      </c>
    </row>
    <row r="116" spans="1:11" x14ac:dyDescent="0.2">
      <c r="A116" s="14" t="s">
        <v>82</v>
      </c>
      <c r="B116" s="2">
        <v>980.15663077730062</v>
      </c>
      <c r="C116" s="2">
        <v>124.11319059197524</v>
      </c>
      <c r="D116" s="2">
        <v>8</v>
      </c>
      <c r="E116" s="2">
        <v>0</v>
      </c>
      <c r="F116" s="2">
        <v>8</v>
      </c>
      <c r="G116" s="2">
        <v>116.11319059197524</v>
      </c>
      <c r="H116" s="10">
        <f>B116/$B$8</f>
        <v>1.4516967783069708E-2</v>
      </c>
    </row>
    <row r="117" spans="1:11" x14ac:dyDescent="0.2">
      <c r="A117" s="14" t="s">
        <v>83</v>
      </c>
      <c r="B117" s="2">
        <v>1099.0169470689023</v>
      </c>
      <c r="C117" s="2">
        <v>119.3581899000593</v>
      </c>
      <c r="D117" s="2">
        <v>5</v>
      </c>
      <c r="E117" s="2">
        <v>1</v>
      </c>
      <c r="F117" s="2">
        <v>4</v>
      </c>
      <c r="G117" s="2">
        <v>115.3581899000593</v>
      </c>
      <c r="H117" s="10">
        <f>B117/$B$9</f>
        <v>1.5771212557493038E-2</v>
      </c>
    </row>
    <row r="118" spans="1:11" x14ac:dyDescent="0.2">
      <c r="A118" s="14" t="s">
        <v>84</v>
      </c>
      <c r="B118" s="2">
        <v>1213.1470813410394</v>
      </c>
      <c r="C118" s="2">
        <v>114.30091302473647</v>
      </c>
      <c r="D118" s="2">
        <v>7</v>
      </c>
      <c r="E118" s="2">
        <v>0</v>
      </c>
      <c r="F118" s="2">
        <v>7</v>
      </c>
      <c r="G118" s="2">
        <v>107.30091302473647</v>
      </c>
      <c r="H118" s="10">
        <f>B118/$B$10</f>
        <v>1.6972789206741279E-2</v>
      </c>
    </row>
    <row r="119" spans="1:11" x14ac:dyDescent="0.2">
      <c r="A119" s="14" t="s">
        <v>75</v>
      </c>
      <c r="B119" s="2">
        <v>1321.8705069096206</v>
      </c>
      <c r="C119" s="2">
        <v>107.75420527178744</v>
      </c>
      <c r="D119" s="2">
        <v>4</v>
      </c>
      <c r="E119" s="2">
        <v>0</v>
      </c>
      <c r="F119" s="2">
        <v>4</v>
      </c>
      <c r="G119" s="2">
        <v>103.75420527178744</v>
      </c>
      <c r="H119" s="10">
        <f>B119/$B$11</f>
        <v>1.8124946962329067E-2</v>
      </c>
    </row>
    <row r="120" spans="1:11" x14ac:dyDescent="0.2">
      <c r="A120" s="14" t="s">
        <v>76</v>
      </c>
      <c r="B120" s="2">
        <v>1426.2813370009856</v>
      </c>
      <c r="C120" s="2">
        <v>105.60731566180743</v>
      </c>
      <c r="D120" s="2">
        <v>14</v>
      </c>
      <c r="E120" s="2">
        <v>2</v>
      </c>
      <c r="F120" s="2">
        <v>12</v>
      </c>
      <c r="G120" s="2">
        <v>93.607315661807434</v>
      </c>
      <c r="H120" s="10">
        <f>B120/$B$12</f>
        <v>1.9230673170021511E-2</v>
      </c>
    </row>
    <row r="121" spans="1:11" x14ac:dyDescent="0.2">
      <c r="A121" s="14" t="s">
        <v>77</v>
      </c>
      <c r="B121" s="2">
        <v>1521.5277894060441</v>
      </c>
      <c r="C121" s="2">
        <v>95.037987292670323</v>
      </c>
      <c r="D121" s="2">
        <v>17</v>
      </c>
      <c r="E121" s="2">
        <v>3</v>
      </c>
      <c r="F121" s="2">
        <v>14</v>
      </c>
      <c r="G121" s="2">
        <v>81.037987292670323</v>
      </c>
      <c r="H121" s="10">
        <f>B121/$B$13</f>
        <v>2.0292719153443554E-2</v>
      </c>
    </row>
    <row r="122" spans="1:11" x14ac:dyDescent="0.2">
      <c r="A122" s="14" t="s">
        <v>78</v>
      </c>
      <c r="B122" s="2">
        <v>1628.7870751574449</v>
      </c>
      <c r="C122" s="2">
        <v>106.40686618773998</v>
      </c>
      <c r="D122" s="2">
        <v>9</v>
      </c>
      <c r="E122" s="2">
        <v>1</v>
      </c>
      <c r="F122" s="2">
        <v>8</v>
      </c>
      <c r="G122" s="2">
        <v>98.406866187739979</v>
      </c>
      <c r="H122" s="10">
        <f>B122/$B$14</f>
        <v>2.1313623071937252E-2</v>
      </c>
    </row>
    <row r="123" spans="1:11" x14ac:dyDescent="0.2">
      <c r="A123" s="14" t="s">
        <v>79</v>
      </c>
      <c r="B123" s="2">
        <v>1714.3409886904326</v>
      </c>
      <c r="C123" s="2">
        <v>86.180847565978411</v>
      </c>
      <c r="D123" s="2">
        <v>16</v>
      </c>
      <c r="E123" s="2">
        <v>3</v>
      </c>
      <c r="F123" s="2">
        <v>13</v>
      </c>
      <c r="G123" s="2">
        <v>73.180847565978411</v>
      </c>
      <c r="H123" s="10">
        <f>B123/$B$15</f>
        <v>2.2295730172457538E-2</v>
      </c>
    </row>
    <row r="124" spans="1:11" x14ac:dyDescent="0.2">
      <c r="A124" s="14" t="s">
        <v>80</v>
      </c>
      <c r="B124" s="2">
        <v>1813.6046416676948</v>
      </c>
      <c r="C124" s="2">
        <v>98.272790239337382</v>
      </c>
      <c r="D124" s="2">
        <v>10</v>
      </c>
      <c r="E124" s="2">
        <v>1</v>
      </c>
      <c r="F124" s="2">
        <v>9</v>
      </c>
      <c r="G124" s="2">
        <v>89.272790239337382</v>
      </c>
      <c r="H124" s="10">
        <f>B124/$B$16</f>
        <v>2.3241210775657987E-2</v>
      </c>
    </row>
    <row r="125" spans="1:11" x14ac:dyDescent="0.2">
      <c r="A125" s="15" t="s">
        <v>74</v>
      </c>
      <c r="B125" s="7">
        <v>1892</v>
      </c>
      <c r="C125" s="7">
        <f>B125-B124</f>
        <v>78.39535833230525</v>
      </c>
      <c r="D125" s="7">
        <v>9</v>
      </c>
      <c r="E125" s="7">
        <v>1</v>
      </c>
      <c r="F125" s="7">
        <f>D125-E125</f>
        <v>8</v>
      </c>
      <c r="G125" s="7">
        <f>C125-F125</f>
        <v>70.39535833230525</v>
      </c>
      <c r="H125" s="16">
        <f>B125/$B$17</f>
        <v>2.3970606866844039E-2</v>
      </c>
      <c r="J125" s="38"/>
      <c r="K125" s="38"/>
    </row>
    <row r="126" spans="1:11" x14ac:dyDescent="0.2">
      <c r="A126" s="12" t="s">
        <v>99</v>
      </c>
      <c r="H126" s="10"/>
    </row>
    <row r="127" spans="1:11" x14ac:dyDescent="0.2">
      <c r="A127" s="9" t="s">
        <v>100</v>
      </c>
      <c r="B127" s="2">
        <v>5769</v>
      </c>
      <c r="H127" s="10">
        <f>B127/$B$6</f>
        <v>8.9559885119925478E-2</v>
      </c>
      <c r="I127" s="38"/>
    </row>
    <row r="128" spans="1:11" x14ac:dyDescent="0.2">
      <c r="A128" s="14" t="s">
        <v>81</v>
      </c>
      <c r="B128" s="2">
        <v>5877.4789093675709</v>
      </c>
      <c r="C128" s="2">
        <f>B128-B127</f>
        <v>108.47890936757085</v>
      </c>
      <c r="D128" s="2">
        <v>26</v>
      </c>
      <c r="E128" s="2">
        <v>1</v>
      </c>
      <c r="F128" s="2">
        <f>D128-E128</f>
        <v>25</v>
      </c>
      <c r="G128" s="2">
        <f>C128-F128</f>
        <v>83.47890936757085</v>
      </c>
      <c r="H128" s="10">
        <f>B128/$B$7</f>
        <v>9.0682243178442479E-2</v>
      </c>
    </row>
    <row r="129" spans="1:12" x14ac:dyDescent="0.2">
      <c r="A129" s="14" t="s">
        <v>82</v>
      </c>
      <c r="B129" s="2">
        <v>6417.4971796276641</v>
      </c>
      <c r="C129" s="2">
        <v>539.57694531705056</v>
      </c>
      <c r="D129" s="2">
        <v>105</v>
      </c>
      <c r="E129" s="2">
        <v>12</v>
      </c>
      <c r="F129" s="2">
        <v>93</v>
      </c>
      <c r="G129" s="2">
        <v>446.57694531705056</v>
      </c>
      <c r="H129" s="10">
        <f>B129/$B$8</f>
        <v>9.5048685974520333E-2</v>
      </c>
    </row>
    <row r="130" spans="1:12" x14ac:dyDescent="0.2">
      <c r="A130" s="14" t="s">
        <v>83</v>
      </c>
      <c r="B130" s="2">
        <v>6914.6921173349774</v>
      </c>
      <c r="C130" s="2">
        <v>500.39423167356745</v>
      </c>
      <c r="D130" s="2">
        <v>147</v>
      </c>
      <c r="E130" s="2">
        <v>15</v>
      </c>
      <c r="F130" s="2">
        <v>132</v>
      </c>
      <c r="G130" s="2">
        <v>368.39423167356745</v>
      </c>
      <c r="H130" s="10">
        <f>B130/$B$9</f>
        <v>9.9227841247542192E-2</v>
      </c>
    </row>
    <row r="131" spans="1:12" x14ac:dyDescent="0.2">
      <c r="A131" s="14" t="s">
        <v>84</v>
      </c>
      <c r="B131" s="2">
        <v>7378.5751111925629</v>
      </c>
      <c r="C131" s="2">
        <v>464.87213237895594</v>
      </c>
      <c r="D131" s="2">
        <v>135</v>
      </c>
      <c r="E131" s="2">
        <v>40</v>
      </c>
      <c r="F131" s="2">
        <v>95</v>
      </c>
      <c r="G131" s="2">
        <v>369.87213237895594</v>
      </c>
      <c r="H131" s="10">
        <f>B131/$B$10</f>
        <v>0.10323150583682025</v>
      </c>
    </row>
    <row r="132" spans="1:12" x14ac:dyDescent="0.2">
      <c r="A132" s="14" t="s">
        <v>75</v>
      </c>
      <c r="B132" s="2">
        <v>7808.7590885496556</v>
      </c>
      <c r="C132" s="2">
        <v>424.38723552443662</v>
      </c>
      <c r="D132" s="2">
        <v>146</v>
      </c>
      <c r="E132" s="2">
        <v>44</v>
      </c>
      <c r="F132" s="2">
        <v>102</v>
      </c>
      <c r="G132" s="2">
        <v>322.38723552443662</v>
      </c>
      <c r="H132" s="10">
        <f>B132/$B$11</f>
        <v>0.10707050621203136</v>
      </c>
    </row>
    <row r="133" spans="1:12" x14ac:dyDescent="0.2">
      <c r="A133" s="14" t="s">
        <v>76</v>
      </c>
      <c r="B133" s="2">
        <v>8214.3509725166405</v>
      </c>
      <c r="C133" s="2">
        <v>412.56597793538003</v>
      </c>
      <c r="D133" s="2">
        <v>188</v>
      </c>
      <c r="E133" s="2">
        <v>23</v>
      </c>
      <c r="F133" s="2">
        <v>165</v>
      </c>
      <c r="G133" s="2">
        <v>247.56597793538003</v>
      </c>
      <c r="H133" s="10">
        <f>B133/$B$12</f>
        <v>0.11075479623709519</v>
      </c>
    </row>
    <row r="134" spans="1:12" x14ac:dyDescent="0.2">
      <c r="A134" s="14" t="s">
        <v>77</v>
      </c>
      <c r="B134" s="2">
        <v>8569.6155866868157</v>
      </c>
      <c r="C134" s="2">
        <v>354.00987030466058</v>
      </c>
      <c r="D134" s="2">
        <v>153</v>
      </c>
      <c r="E134" s="2">
        <v>32</v>
      </c>
      <c r="F134" s="2">
        <v>121</v>
      </c>
      <c r="G134" s="2">
        <v>233.00987030466058</v>
      </c>
      <c r="H134" s="10">
        <f>B134/$B$13</f>
        <v>0.11429354334796164</v>
      </c>
      <c r="I134" s="38"/>
    </row>
    <row r="135" spans="1:12" x14ac:dyDescent="0.2">
      <c r="A135" s="14" t="s">
        <v>78</v>
      </c>
      <c r="B135" s="2">
        <v>8994.2675443359021</v>
      </c>
      <c r="C135" s="2">
        <v>419.8978891444749</v>
      </c>
      <c r="D135" s="2">
        <v>163</v>
      </c>
      <c r="E135" s="2">
        <v>49</v>
      </c>
      <c r="F135" s="2">
        <v>114</v>
      </c>
      <c r="G135" s="2">
        <v>305.8978891444749</v>
      </c>
      <c r="H135" s="10">
        <f>B135/$B$14</f>
        <v>0.11769520471520416</v>
      </c>
    </row>
    <row r="136" spans="1:12" x14ac:dyDescent="0.2">
      <c r="A136" s="14" t="s">
        <v>79</v>
      </c>
      <c r="B136" s="2">
        <v>9301.3193258865631</v>
      </c>
      <c r="C136" s="2">
        <v>310.49439399747644</v>
      </c>
      <c r="D136" s="2">
        <v>176</v>
      </c>
      <c r="E136" s="2">
        <v>37</v>
      </c>
      <c r="F136" s="2">
        <v>139</v>
      </c>
      <c r="G136" s="2">
        <v>171.49439399747644</v>
      </c>
      <c r="H136" s="10">
        <f>B136/$B$15</f>
        <v>0.12096759472352503</v>
      </c>
    </row>
    <row r="137" spans="1:12" x14ac:dyDescent="0.2">
      <c r="A137" s="14" t="s">
        <v>80</v>
      </c>
      <c r="B137" s="2">
        <v>9685.4197124483981</v>
      </c>
      <c r="C137" s="2">
        <v>378.79166808266928</v>
      </c>
      <c r="D137" s="2">
        <v>171</v>
      </c>
      <c r="E137" s="2">
        <v>36</v>
      </c>
      <c r="F137" s="2">
        <v>135</v>
      </c>
      <c r="G137" s="2">
        <v>243.79166808266928</v>
      </c>
      <c r="H137" s="10">
        <f>B137/$B$16</f>
        <v>0.12411794490156088</v>
      </c>
    </row>
    <row r="138" spans="1:12" ht="12" thickBot="1" x14ac:dyDescent="0.25">
      <c r="A138" s="11" t="s">
        <v>74</v>
      </c>
      <c r="B138" s="5">
        <v>9979</v>
      </c>
      <c r="C138" s="5">
        <f>B138-B137</f>
        <v>293.58028755160194</v>
      </c>
      <c r="D138" s="5">
        <v>146</v>
      </c>
      <c r="E138" s="5">
        <v>37</v>
      </c>
      <c r="F138" s="5">
        <f>D138-E138</f>
        <v>109</v>
      </c>
      <c r="G138" s="5">
        <f>C138-F138</f>
        <v>184.58028755160194</v>
      </c>
      <c r="H138" s="8">
        <f>B138/$B$17</f>
        <v>0.1264284809324718</v>
      </c>
      <c r="I138" s="39"/>
      <c r="J138" s="38"/>
      <c r="L138" s="38"/>
    </row>
  </sheetData>
  <mergeCells count="1">
    <mergeCell ref="A1:H2"/>
  </mergeCells>
  <phoneticPr fontId="0" type="noConversion"/>
  <pageMargins left="0.75" right="0.75" top="1" bottom="1" header="0.5" footer="0.5"/>
  <pageSetup orientation="portrait"/>
  <headerFooter alignWithMargins="0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8"/>
  <sheetViews>
    <sheetView workbookViewId="0">
      <selection activeCell="L1" sqref="L1:L65536"/>
    </sheetView>
  </sheetViews>
  <sheetFormatPr defaultRowHeight="11.25" x14ac:dyDescent="0.2"/>
  <cols>
    <col min="1" max="1" width="25.7109375" style="2" customWidth="1"/>
    <col min="2" max="3" width="9.7109375" style="2" customWidth="1"/>
    <col min="4" max="5" width="8.42578125" style="2" customWidth="1"/>
    <col min="6" max="7" width="9.7109375" style="2" customWidth="1"/>
    <col min="8" max="8" width="7.7109375" style="6" customWidth="1"/>
    <col min="9" max="16384" width="9.140625" style="2"/>
  </cols>
  <sheetData>
    <row r="1" spans="1:8" ht="12.75" customHeight="1" x14ac:dyDescent="0.2">
      <c r="A1" s="40" t="s">
        <v>87</v>
      </c>
      <c r="B1" s="41"/>
      <c r="C1" s="41"/>
      <c r="D1" s="41"/>
      <c r="E1" s="41"/>
      <c r="F1" s="41"/>
      <c r="G1" s="41"/>
      <c r="H1" s="42"/>
    </row>
    <row r="2" spans="1:8" ht="12.75" customHeight="1" thickBot="1" x14ac:dyDescent="0.25">
      <c r="A2" s="43"/>
      <c r="B2" s="44"/>
      <c r="C2" s="44"/>
      <c r="D2" s="44"/>
      <c r="E2" s="44"/>
      <c r="F2" s="44"/>
      <c r="G2" s="44"/>
      <c r="H2" s="45"/>
    </row>
    <row r="3" spans="1:8" x14ac:dyDescent="0.2">
      <c r="A3" s="9" t="s">
        <v>55</v>
      </c>
      <c r="C3" s="1" t="s">
        <v>62</v>
      </c>
      <c r="D3" s="3"/>
      <c r="E3" s="3"/>
      <c r="F3" s="1" t="s">
        <v>66</v>
      </c>
      <c r="G3" s="3" t="s">
        <v>68</v>
      </c>
      <c r="H3" s="19" t="s">
        <v>71</v>
      </c>
    </row>
    <row r="4" spans="1:8" ht="12" thickBot="1" x14ac:dyDescent="0.25">
      <c r="A4" s="18" t="s">
        <v>88</v>
      </c>
      <c r="B4" s="5" t="s">
        <v>64</v>
      </c>
      <c r="C4" s="4" t="s">
        <v>63</v>
      </c>
      <c r="D4" s="4" t="s">
        <v>65</v>
      </c>
      <c r="E4" s="4" t="s">
        <v>70</v>
      </c>
      <c r="F4" s="4" t="s">
        <v>67</v>
      </c>
      <c r="G4" s="5" t="s">
        <v>69</v>
      </c>
      <c r="H4" s="20" t="s">
        <v>72</v>
      </c>
    </row>
    <row r="5" spans="1:8" x14ac:dyDescent="0.2">
      <c r="A5" s="12" t="s">
        <v>2</v>
      </c>
      <c r="H5" s="10"/>
    </row>
    <row r="6" spans="1:8" x14ac:dyDescent="0.2">
      <c r="A6" s="13" t="s">
        <v>73</v>
      </c>
      <c r="B6" s="2">
        <f t="shared" ref="B6:B17" si="0">B32+B45+B60+B73+B86+B99+B114+B127</f>
        <v>49625</v>
      </c>
      <c r="H6" s="10"/>
    </row>
    <row r="7" spans="1:8" x14ac:dyDescent="0.2">
      <c r="A7" s="14" t="s">
        <v>81</v>
      </c>
      <c r="B7" s="2">
        <f t="shared" si="0"/>
        <v>49865.999999999993</v>
      </c>
      <c r="C7" s="2">
        <f t="shared" ref="C7:G17" si="1">C33+C46+C61+C74+C87+C100+C115+C128</f>
        <v>240.99999999999454</v>
      </c>
      <c r="D7" s="2">
        <f t="shared" si="1"/>
        <v>190</v>
      </c>
      <c r="E7" s="2">
        <f t="shared" si="1"/>
        <v>128</v>
      </c>
      <c r="F7" s="2">
        <f t="shared" si="1"/>
        <v>62</v>
      </c>
      <c r="G7" s="2">
        <f t="shared" si="1"/>
        <v>178.99999999999454</v>
      </c>
      <c r="H7" s="10"/>
    </row>
    <row r="8" spans="1:8" x14ac:dyDescent="0.2">
      <c r="A8" s="14" t="s">
        <v>82</v>
      </c>
      <c r="B8" s="2">
        <f t="shared" si="0"/>
        <v>51600.000000000007</v>
      </c>
      <c r="C8" s="2">
        <f t="shared" si="1"/>
        <v>1749.9999999999973</v>
      </c>
      <c r="D8" s="2">
        <f t="shared" si="1"/>
        <v>783</v>
      </c>
      <c r="E8" s="2">
        <f t="shared" si="1"/>
        <v>546</v>
      </c>
      <c r="F8" s="2">
        <f t="shared" si="1"/>
        <v>237</v>
      </c>
      <c r="G8" s="2">
        <f t="shared" si="1"/>
        <v>1512.9999999999973</v>
      </c>
      <c r="H8" s="10"/>
    </row>
    <row r="9" spans="1:8" x14ac:dyDescent="0.2">
      <c r="A9" s="14" t="s">
        <v>83</v>
      </c>
      <c r="B9" s="2">
        <f t="shared" si="0"/>
        <v>52769</v>
      </c>
      <c r="C9" s="2">
        <f t="shared" si="1"/>
        <v>1199.9999999999964</v>
      </c>
      <c r="D9" s="2">
        <f t="shared" si="1"/>
        <v>743</v>
      </c>
      <c r="E9" s="2">
        <f t="shared" si="1"/>
        <v>582</v>
      </c>
      <c r="F9" s="2">
        <f t="shared" si="1"/>
        <v>161</v>
      </c>
      <c r="G9" s="2">
        <f t="shared" si="1"/>
        <v>1038.9999999999964</v>
      </c>
      <c r="H9" s="10"/>
    </row>
    <row r="10" spans="1:8" x14ac:dyDescent="0.2">
      <c r="A10" s="14" t="s">
        <v>84</v>
      </c>
      <c r="B10" s="2">
        <f t="shared" si="0"/>
        <v>53206.999999999993</v>
      </c>
      <c r="C10" s="2">
        <f t="shared" si="1"/>
        <v>399.99999999999926</v>
      </c>
      <c r="D10" s="2">
        <f t="shared" si="1"/>
        <v>745</v>
      </c>
      <c r="E10" s="2">
        <f t="shared" si="1"/>
        <v>587</v>
      </c>
      <c r="F10" s="2">
        <f t="shared" si="1"/>
        <v>158</v>
      </c>
      <c r="G10" s="2">
        <f t="shared" si="1"/>
        <v>241.99999999999923</v>
      </c>
      <c r="H10" s="10"/>
    </row>
    <row r="11" spans="1:8" x14ac:dyDescent="0.2">
      <c r="A11" s="14" t="s">
        <v>75</v>
      </c>
      <c r="B11" s="2">
        <f t="shared" si="0"/>
        <v>53827.000000000007</v>
      </c>
      <c r="C11" s="2">
        <f t="shared" si="1"/>
        <v>600.00000000001478</v>
      </c>
      <c r="D11" s="2">
        <f t="shared" si="1"/>
        <v>773</v>
      </c>
      <c r="E11" s="2">
        <f t="shared" si="1"/>
        <v>544</v>
      </c>
      <c r="F11" s="2">
        <f t="shared" si="1"/>
        <v>229</v>
      </c>
      <c r="G11" s="2">
        <f t="shared" si="1"/>
        <v>371.00000000001495</v>
      </c>
      <c r="H11" s="10"/>
    </row>
    <row r="12" spans="1:8" x14ac:dyDescent="0.2">
      <c r="A12" s="14" t="s">
        <v>76</v>
      </c>
      <c r="B12" s="2">
        <f t="shared" si="0"/>
        <v>54573</v>
      </c>
      <c r="C12" s="2">
        <f t="shared" si="1"/>
        <v>799.99999999998431</v>
      </c>
      <c r="D12" s="2">
        <f t="shared" si="1"/>
        <v>782</v>
      </c>
      <c r="E12" s="2">
        <f t="shared" si="1"/>
        <v>576</v>
      </c>
      <c r="F12" s="2">
        <f t="shared" si="1"/>
        <v>206</v>
      </c>
      <c r="G12" s="2">
        <f t="shared" si="1"/>
        <v>593.9999999999842</v>
      </c>
      <c r="H12" s="10"/>
    </row>
    <row r="13" spans="1:8" x14ac:dyDescent="0.2">
      <c r="A13" s="14" t="s">
        <v>77</v>
      </c>
      <c r="B13" s="2">
        <f t="shared" si="0"/>
        <v>54642</v>
      </c>
      <c r="C13" s="2">
        <f t="shared" si="1"/>
        <v>-6.4233063312713057E-12</v>
      </c>
      <c r="D13" s="2">
        <f t="shared" si="1"/>
        <v>680</v>
      </c>
      <c r="E13" s="2">
        <f t="shared" si="1"/>
        <v>616</v>
      </c>
      <c r="F13" s="2">
        <f t="shared" si="1"/>
        <v>64</v>
      </c>
      <c r="G13" s="2">
        <f t="shared" si="1"/>
        <v>-64.000000000006423</v>
      </c>
      <c r="H13" s="10"/>
    </row>
    <row r="14" spans="1:8" x14ac:dyDescent="0.2">
      <c r="A14" s="14" t="s">
        <v>78</v>
      </c>
      <c r="B14" s="2">
        <f t="shared" si="0"/>
        <v>55202.999999999993</v>
      </c>
      <c r="C14" s="2">
        <f t="shared" si="1"/>
        <v>599.99999999999875</v>
      </c>
      <c r="D14" s="2">
        <f t="shared" si="1"/>
        <v>636</v>
      </c>
      <c r="E14" s="2">
        <f t="shared" si="1"/>
        <v>558</v>
      </c>
      <c r="F14" s="2">
        <f t="shared" si="1"/>
        <v>78</v>
      </c>
      <c r="G14" s="2">
        <f t="shared" si="1"/>
        <v>521.99999999999864</v>
      </c>
      <c r="H14" s="10"/>
    </row>
    <row r="15" spans="1:8" x14ac:dyDescent="0.2">
      <c r="A15" s="14" t="s">
        <v>79</v>
      </c>
      <c r="B15" s="2">
        <f t="shared" si="0"/>
        <v>55364.000000000007</v>
      </c>
      <c r="C15" s="2">
        <f t="shared" si="1"/>
        <v>200.00000000001239</v>
      </c>
      <c r="D15" s="2">
        <f t="shared" si="1"/>
        <v>622</v>
      </c>
      <c r="E15" s="2">
        <f t="shared" si="1"/>
        <v>568</v>
      </c>
      <c r="F15" s="2">
        <f t="shared" si="1"/>
        <v>54</v>
      </c>
      <c r="G15" s="2">
        <f t="shared" si="1"/>
        <v>146.00000000001236</v>
      </c>
      <c r="H15" s="10"/>
    </row>
    <row r="16" spans="1:8" x14ac:dyDescent="0.2">
      <c r="A16" s="14" t="s">
        <v>80</v>
      </c>
      <c r="B16" s="2">
        <f t="shared" si="0"/>
        <v>55546.999999999993</v>
      </c>
      <c r="C16" s="2">
        <f t="shared" si="1"/>
        <v>99.999999999995737</v>
      </c>
      <c r="D16" s="2">
        <f t="shared" si="1"/>
        <v>654</v>
      </c>
      <c r="E16" s="2">
        <f t="shared" si="1"/>
        <v>606</v>
      </c>
      <c r="F16" s="2">
        <f t="shared" si="1"/>
        <v>48</v>
      </c>
      <c r="G16" s="2">
        <f t="shared" si="1"/>
        <v>51.999999999995708</v>
      </c>
      <c r="H16" s="10"/>
    </row>
    <row r="17" spans="1:11" x14ac:dyDescent="0.2">
      <c r="A17" s="15" t="s">
        <v>74</v>
      </c>
      <c r="B17" s="7">
        <f t="shared" si="0"/>
        <v>56039</v>
      </c>
      <c r="C17" s="7">
        <f t="shared" si="1"/>
        <v>492.00000000000273</v>
      </c>
      <c r="D17" s="7">
        <f t="shared" si="1"/>
        <v>487</v>
      </c>
      <c r="E17" s="7">
        <f t="shared" si="1"/>
        <v>434</v>
      </c>
      <c r="F17" s="7">
        <f t="shared" si="1"/>
        <v>53</v>
      </c>
      <c r="G17" s="7">
        <f t="shared" si="1"/>
        <v>439.00000000000273</v>
      </c>
      <c r="H17" s="16"/>
    </row>
    <row r="18" spans="1:11" x14ac:dyDescent="0.2">
      <c r="A18" s="12" t="s">
        <v>3</v>
      </c>
      <c r="H18" s="10"/>
    </row>
    <row r="19" spans="1:11" x14ac:dyDescent="0.2">
      <c r="A19" s="13" t="s">
        <v>73</v>
      </c>
      <c r="B19" s="2">
        <f t="shared" ref="B19:B30" si="2">B32+B45+B60+B73</f>
        <v>5124</v>
      </c>
      <c r="H19" s="10">
        <f>B19/$B$6</f>
        <v>0.1032544080604534</v>
      </c>
      <c r="K19" s="6"/>
    </row>
    <row r="20" spans="1:11" x14ac:dyDescent="0.2">
      <c r="A20" s="14" t="s">
        <v>81</v>
      </c>
      <c r="B20" s="2">
        <f t="shared" si="2"/>
        <v>5225.1479717321936</v>
      </c>
      <c r="C20" s="2">
        <f>B20-B19</f>
        <v>101.14797173219358</v>
      </c>
      <c r="D20" s="2">
        <f t="shared" ref="D20:E30" si="3">D33+D46+D61+D74</f>
        <v>32</v>
      </c>
      <c r="E20" s="2">
        <f t="shared" si="3"/>
        <v>4</v>
      </c>
      <c r="F20" s="2">
        <f>D20-E20</f>
        <v>28</v>
      </c>
      <c r="G20" s="2">
        <f>C20-F20</f>
        <v>73.147971732193582</v>
      </c>
      <c r="H20" s="10">
        <f>B20/$B$7</f>
        <v>0.10478377996494995</v>
      </c>
    </row>
    <row r="21" spans="1:11" x14ac:dyDescent="0.2">
      <c r="A21" s="14" t="s">
        <v>82</v>
      </c>
      <c r="B21" s="2">
        <f t="shared" si="2"/>
        <v>5717.4865968663307</v>
      </c>
      <c r="C21" s="2">
        <f t="shared" ref="C21:C30" si="4">B21-B20</f>
        <v>492.33862513413715</v>
      </c>
      <c r="D21" s="2">
        <f t="shared" si="3"/>
        <v>175</v>
      </c>
      <c r="E21" s="2">
        <f t="shared" si="3"/>
        <v>15</v>
      </c>
      <c r="F21" s="2">
        <f t="shared" ref="F21:F30" si="5">D21-E21</f>
        <v>160</v>
      </c>
      <c r="G21" s="2">
        <f t="shared" ref="G21:G30" si="6">C21-F21</f>
        <v>332.33862513413715</v>
      </c>
      <c r="H21" s="10">
        <f>B21/$B$8</f>
        <v>0.11080400381523896</v>
      </c>
    </row>
    <row r="22" spans="1:11" x14ac:dyDescent="0.2">
      <c r="A22" s="14" t="s">
        <v>83</v>
      </c>
      <c r="B22" s="2">
        <f t="shared" si="2"/>
        <v>6156.7177167457467</v>
      </c>
      <c r="C22" s="2">
        <f t="shared" si="4"/>
        <v>439.23111987941593</v>
      </c>
      <c r="D22" s="2">
        <f t="shared" si="3"/>
        <v>176</v>
      </c>
      <c r="E22" s="2">
        <f t="shared" si="3"/>
        <v>13</v>
      </c>
      <c r="F22" s="2">
        <f t="shared" si="5"/>
        <v>163</v>
      </c>
      <c r="G22" s="2">
        <f t="shared" si="6"/>
        <v>276.23111987941593</v>
      </c>
      <c r="H22" s="10">
        <f>B22/$B$9</f>
        <v>0.1166730034062754</v>
      </c>
    </row>
    <row r="23" spans="1:11" x14ac:dyDescent="0.2">
      <c r="A23" s="14" t="s">
        <v>84</v>
      </c>
      <c r="B23" s="2">
        <f t="shared" si="2"/>
        <v>6512.3455766524303</v>
      </c>
      <c r="C23" s="2">
        <f t="shared" si="4"/>
        <v>355.62785990668363</v>
      </c>
      <c r="D23" s="2">
        <f t="shared" si="3"/>
        <v>233</v>
      </c>
      <c r="E23" s="2">
        <f t="shared" si="3"/>
        <v>17</v>
      </c>
      <c r="F23" s="2">
        <f t="shared" si="5"/>
        <v>216</v>
      </c>
      <c r="G23" s="2">
        <f t="shared" si="6"/>
        <v>139.62785990668363</v>
      </c>
      <c r="H23" s="10">
        <f>B23/$B$10</f>
        <v>0.1223964060490618</v>
      </c>
    </row>
    <row r="24" spans="1:11" x14ac:dyDescent="0.2">
      <c r="A24" s="14" t="s">
        <v>75</v>
      </c>
      <c r="B24" s="2">
        <f t="shared" si="2"/>
        <v>6888.7559522954498</v>
      </c>
      <c r="C24" s="2">
        <f t="shared" si="4"/>
        <v>376.41037564301951</v>
      </c>
      <c r="D24" s="2">
        <f t="shared" si="3"/>
        <v>217</v>
      </c>
      <c r="E24" s="2">
        <f t="shared" si="3"/>
        <v>15</v>
      </c>
      <c r="F24" s="2">
        <f t="shared" si="5"/>
        <v>202</v>
      </c>
      <c r="G24" s="2">
        <f t="shared" si="6"/>
        <v>174.41037564301951</v>
      </c>
      <c r="H24" s="10">
        <f>B24/$B$11</f>
        <v>0.12797956327299401</v>
      </c>
    </row>
    <row r="25" spans="1:11" x14ac:dyDescent="0.2">
      <c r="A25" s="14" t="s">
        <v>76</v>
      </c>
      <c r="B25" s="2">
        <f t="shared" si="2"/>
        <v>7281.5426420320509</v>
      </c>
      <c r="C25" s="2">
        <f t="shared" si="4"/>
        <v>392.78668973660115</v>
      </c>
      <c r="D25" s="2">
        <f t="shared" si="3"/>
        <v>213</v>
      </c>
      <c r="E25" s="2">
        <f t="shared" si="3"/>
        <v>11</v>
      </c>
      <c r="F25" s="2">
        <f t="shared" si="5"/>
        <v>202</v>
      </c>
      <c r="G25" s="2">
        <f t="shared" si="6"/>
        <v>190.78668973660115</v>
      </c>
      <c r="H25" s="10">
        <f>B25/$B$12</f>
        <v>0.13342756751565885</v>
      </c>
    </row>
    <row r="26" spans="1:11" x14ac:dyDescent="0.2">
      <c r="A26" s="14" t="s">
        <v>77</v>
      </c>
      <c r="B26" s="2">
        <f t="shared" si="2"/>
        <v>7581.3189130234141</v>
      </c>
      <c r="C26" s="2">
        <f t="shared" si="4"/>
        <v>299.77627099136316</v>
      </c>
      <c r="D26" s="2">
        <f t="shared" si="3"/>
        <v>176</v>
      </c>
      <c r="E26" s="2">
        <f t="shared" si="3"/>
        <v>15</v>
      </c>
      <c r="F26" s="2">
        <f t="shared" si="5"/>
        <v>161</v>
      </c>
      <c r="G26" s="2">
        <f t="shared" si="6"/>
        <v>138.77627099136316</v>
      </c>
      <c r="H26" s="10">
        <f>B26/$B$13</f>
        <v>0.13874526761508391</v>
      </c>
    </row>
    <row r="27" spans="1:11" x14ac:dyDescent="0.2">
      <c r="A27" s="14" t="s">
        <v>78</v>
      </c>
      <c r="B27" s="2">
        <f t="shared" si="2"/>
        <v>7945.7698446829554</v>
      </c>
      <c r="C27" s="2">
        <f t="shared" si="4"/>
        <v>364.45093165954131</v>
      </c>
      <c r="D27" s="2">
        <f t="shared" si="3"/>
        <v>194</v>
      </c>
      <c r="E27" s="2">
        <f t="shared" si="3"/>
        <v>9</v>
      </c>
      <c r="F27" s="2">
        <f t="shared" si="5"/>
        <v>185</v>
      </c>
      <c r="G27" s="2">
        <f t="shared" si="6"/>
        <v>179.45093165954131</v>
      </c>
      <c r="H27" s="10">
        <f>B27/$B$14</f>
        <v>0.14393728320350263</v>
      </c>
    </row>
    <row r="28" spans="1:11" x14ac:dyDescent="0.2">
      <c r="A28" s="14" t="s">
        <v>79</v>
      </c>
      <c r="B28" s="2">
        <f t="shared" si="2"/>
        <v>8249.6799136701338</v>
      </c>
      <c r="C28" s="2">
        <f t="shared" si="4"/>
        <v>303.91006898717842</v>
      </c>
      <c r="D28" s="2">
        <f t="shared" si="3"/>
        <v>176</v>
      </c>
      <c r="E28" s="2">
        <f t="shared" si="3"/>
        <v>16</v>
      </c>
      <c r="F28" s="2">
        <f t="shared" si="5"/>
        <v>160</v>
      </c>
      <c r="G28" s="2">
        <f t="shared" si="6"/>
        <v>143.91006898717842</v>
      </c>
      <c r="H28" s="10">
        <f>B28/$B$15</f>
        <v>0.14900801809244513</v>
      </c>
    </row>
    <row r="29" spans="1:11" x14ac:dyDescent="0.2">
      <c r="A29" s="14" t="s">
        <v>80</v>
      </c>
      <c r="B29" s="2">
        <f t="shared" si="2"/>
        <v>8552.1090351703479</v>
      </c>
      <c r="C29" s="2">
        <f t="shared" si="4"/>
        <v>302.42912150021402</v>
      </c>
      <c r="D29" s="2">
        <f t="shared" si="3"/>
        <v>181</v>
      </c>
      <c r="E29" s="2">
        <f t="shared" si="3"/>
        <v>18</v>
      </c>
      <c r="F29" s="2">
        <f t="shared" si="5"/>
        <v>163</v>
      </c>
      <c r="G29" s="2">
        <f t="shared" si="6"/>
        <v>139.42912150021402</v>
      </c>
      <c r="H29" s="10">
        <f>B29/$B$16</f>
        <v>0.1539616727306668</v>
      </c>
    </row>
    <row r="30" spans="1:11" x14ac:dyDescent="0.2">
      <c r="A30" s="15" t="s">
        <v>74</v>
      </c>
      <c r="B30" s="7">
        <f t="shared" si="2"/>
        <v>8818</v>
      </c>
      <c r="C30" s="7">
        <f t="shared" si="4"/>
        <v>265.89096482965215</v>
      </c>
      <c r="D30" s="7">
        <f t="shared" si="3"/>
        <v>128</v>
      </c>
      <c r="E30" s="7">
        <f t="shared" si="3"/>
        <v>16</v>
      </c>
      <c r="F30" s="7">
        <f t="shared" si="5"/>
        <v>112</v>
      </c>
      <c r="G30" s="7">
        <f t="shared" si="6"/>
        <v>153.89096482965215</v>
      </c>
      <c r="H30" s="16">
        <f>B30/$B$17</f>
        <v>0.15735469940577099</v>
      </c>
      <c r="I30" s="38"/>
      <c r="K30" s="39"/>
    </row>
    <row r="31" spans="1:11" x14ac:dyDescent="0.2">
      <c r="A31" s="12" t="s">
        <v>4</v>
      </c>
      <c r="H31" s="10"/>
    </row>
    <row r="32" spans="1:11" x14ac:dyDescent="0.2">
      <c r="A32" s="13" t="s">
        <v>73</v>
      </c>
      <c r="B32" s="2">
        <v>4791</v>
      </c>
      <c r="H32" s="10">
        <f>B32/$B$6</f>
        <v>9.6544080604534011E-2</v>
      </c>
    </row>
    <row r="33" spans="1:8" x14ac:dyDescent="0.2">
      <c r="A33" s="14" t="s">
        <v>81</v>
      </c>
      <c r="B33" s="2">
        <v>4889.7275357312092</v>
      </c>
      <c r="C33" s="2">
        <f>B33-B32</f>
        <v>98.727535731209173</v>
      </c>
      <c r="D33" s="2">
        <v>31</v>
      </c>
      <c r="E33" s="2">
        <v>4</v>
      </c>
      <c r="F33" s="2">
        <f>D33-E33</f>
        <v>27</v>
      </c>
      <c r="G33" s="2">
        <f>C33-F33</f>
        <v>71.727535731209173</v>
      </c>
      <c r="H33" s="10">
        <f>B33/$B$7</f>
        <v>9.8057344397609797E-2</v>
      </c>
    </row>
    <row r="34" spans="1:8" x14ac:dyDescent="0.2">
      <c r="A34" s="14" t="s">
        <v>82</v>
      </c>
      <c r="B34" s="2">
        <v>5367.1306680210373</v>
      </c>
      <c r="C34" s="2">
        <v>478.97204980018978</v>
      </c>
      <c r="D34" s="2">
        <v>172</v>
      </c>
      <c r="E34" s="2">
        <v>15</v>
      </c>
      <c r="F34" s="2">
        <v>157</v>
      </c>
      <c r="G34" s="2">
        <v>321.97204980018978</v>
      </c>
      <c r="H34" s="10">
        <f>B34/$B$8</f>
        <v>0.10401416023296582</v>
      </c>
    </row>
    <row r="35" spans="1:8" x14ac:dyDescent="0.2">
      <c r="A35" s="14" t="s">
        <v>83</v>
      </c>
      <c r="B35" s="2">
        <v>5795.1625320766652</v>
      </c>
      <c r="C35" s="2">
        <v>431.43632573756895</v>
      </c>
      <c r="D35" s="2">
        <v>172</v>
      </c>
      <c r="E35" s="2">
        <v>12</v>
      </c>
      <c r="F35" s="2">
        <v>160</v>
      </c>
      <c r="G35" s="2">
        <v>271.43632573756895</v>
      </c>
      <c r="H35" s="10">
        <f>B35/$B$9</f>
        <v>0.1098213445787615</v>
      </c>
    </row>
    <row r="36" spans="1:8" x14ac:dyDescent="0.2">
      <c r="A36" s="14" t="s">
        <v>84</v>
      </c>
      <c r="B36" s="2">
        <v>6144.5819545995901</v>
      </c>
      <c r="C36" s="2">
        <v>345.20656958264954</v>
      </c>
      <c r="D36" s="2">
        <v>230</v>
      </c>
      <c r="E36" s="2">
        <v>17</v>
      </c>
      <c r="F36" s="2">
        <v>213</v>
      </c>
      <c r="G36" s="2">
        <v>132.20656958264954</v>
      </c>
      <c r="H36" s="10">
        <f>B36/$B$10</f>
        <v>0.11548446547633941</v>
      </c>
    </row>
    <row r="37" spans="1:8" x14ac:dyDescent="0.2">
      <c r="A37" s="14" t="s">
        <v>75</v>
      </c>
      <c r="B37" s="2">
        <v>6513.541651336117</v>
      </c>
      <c r="C37" s="2">
        <v>366.5008499064279</v>
      </c>
      <c r="D37" s="2">
        <v>215</v>
      </c>
      <c r="E37" s="2">
        <v>15</v>
      </c>
      <c r="F37" s="2">
        <v>200</v>
      </c>
      <c r="G37" s="2">
        <v>166.5008499064279</v>
      </c>
      <c r="H37" s="10">
        <f>B37/$B$11</f>
        <v>0.12100881809010564</v>
      </c>
    </row>
    <row r="38" spans="1:8" x14ac:dyDescent="0.2">
      <c r="A38" s="14" t="s">
        <v>76</v>
      </c>
      <c r="B38" s="2">
        <v>6897.9967057832127</v>
      </c>
      <c r="C38" s="2">
        <v>391.13507744851086</v>
      </c>
      <c r="D38" s="2">
        <v>212</v>
      </c>
      <c r="E38" s="2">
        <v>11</v>
      </c>
      <c r="F38" s="2">
        <v>201</v>
      </c>
      <c r="G38" s="2">
        <v>190.13507744851086</v>
      </c>
      <c r="H38" s="10">
        <f>B38/$B$12</f>
        <v>0.12639944122154201</v>
      </c>
    </row>
    <row r="39" spans="1:8" x14ac:dyDescent="0.2">
      <c r="A39" s="14" t="s">
        <v>77</v>
      </c>
      <c r="B39" s="2">
        <v>7194.2276096210999</v>
      </c>
      <c r="C39" s="2">
        <v>287.28835135409645</v>
      </c>
      <c r="D39" s="2">
        <v>175</v>
      </c>
      <c r="E39" s="2">
        <v>15</v>
      </c>
      <c r="F39" s="2">
        <v>160</v>
      </c>
      <c r="G39" s="2">
        <v>127.28835135409645</v>
      </c>
      <c r="H39" s="10">
        <f>B39/$B$13</f>
        <v>0.13166113263828375</v>
      </c>
    </row>
    <row r="40" spans="1:8" x14ac:dyDescent="0.2">
      <c r="A40" s="14" t="s">
        <v>78</v>
      </c>
      <c r="B40" s="2">
        <v>7551.6855704487298</v>
      </c>
      <c r="C40" s="2">
        <v>362.57733300849031</v>
      </c>
      <c r="D40" s="2">
        <v>192</v>
      </c>
      <c r="E40" s="2">
        <v>9</v>
      </c>
      <c r="F40" s="2">
        <v>183</v>
      </c>
      <c r="G40" s="2">
        <v>179.57733300849031</v>
      </c>
      <c r="H40" s="10">
        <f>B40/$B$14</f>
        <v>0.13679846331628229</v>
      </c>
    </row>
    <row r="41" spans="1:8" x14ac:dyDescent="0.2">
      <c r="A41" s="14" t="s">
        <v>79</v>
      </c>
      <c r="B41" s="2">
        <v>7851.4894354244061</v>
      </c>
      <c r="C41" s="2">
        <v>305.31962883024516</v>
      </c>
      <c r="D41" s="2">
        <v>174</v>
      </c>
      <c r="E41" s="2">
        <v>14</v>
      </c>
      <c r="F41" s="2">
        <v>160</v>
      </c>
      <c r="G41" s="2">
        <v>145.31962883024516</v>
      </c>
      <c r="H41" s="10">
        <f>B41/$B$15</f>
        <v>0.14181579068391745</v>
      </c>
    </row>
    <row r="42" spans="1:8" x14ac:dyDescent="0.2">
      <c r="A42" s="14" t="s">
        <v>80</v>
      </c>
      <c r="B42" s="2">
        <v>8149.7042493881654</v>
      </c>
      <c r="C42" s="2">
        <v>286.21373376454994</v>
      </c>
      <c r="D42" s="2">
        <v>178</v>
      </c>
      <c r="E42" s="2">
        <v>18</v>
      </c>
      <c r="F42" s="2">
        <v>160</v>
      </c>
      <c r="G42" s="2">
        <v>126.21373376454994</v>
      </c>
      <c r="H42" s="10">
        <f>B42/$B$16</f>
        <v>0.14671727094871309</v>
      </c>
    </row>
    <row r="43" spans="1:8" x14ac:dyDescent="0.2">
      <c r="A43" s="15" t="s">
        <v>74</v>
      </c>
      <c r="B43" s="7">
        <v>8421</v>
      </c>
      <c r="C43" s="7">
        <f>B43-B42</f>
        <v>271.29575061183459</v>
      </c>
      <c r="D43" s="7">
        <v>128</v>
      </c>
      <c r="E43" s="7">
        <v>16</v>
      </c>
      <c r="F43" s="7">
        <f>D43-E43</f>
        <v>112</v>
      </c>
      <c r="G43" s="7">
        <f>C43-F43</f>
        <v>159.29575061183459</v>
      </c>
      <c r="H43" s="16">
        <f>B43/$B$17</f>
        <v>0.15027034743660664</v>
      </c>
    </row>
    <row r="44" spans="1:8" x14ac:dyDescent="0.2">
      <c r="A44" s="12" t="s">
        <v>92</v>
      </c>
      <c r="H44" s="10"/>
    </row>
    <row r="45" spans="1:8" x14ac:dyDescent="0.2">
      <c r="A45" s="9" t="s">
        <v>93</v>
      </c>
      <c r="B45" s="2">
        <v>35</v>
      </c>
      <c r="H45" s="10">
        <f>B45/$B$6</f>
        <v>7.0528967254408065E-4</v>
      </c>
    </row>
    <row r="46" spans="1:8" x14ac:dyDescent="0.2">
      <c r="A46" s="14" t="s">
        <v>81</v>
      </c>
      <c r="B46" s="2">
        <v>35.75267063521914</v>
      </c>
      <c r="C46" s="2">
        <f>B46-B45</f>
        <v>0.75267063521913968</v>
      </c>
      <c r="D46" s="2">
        <v>0</v>
      </c>
      <c r="E46" s="2">
        <v>0</v>
      </c>
      <c r="F46" s="2">
        <f>D46-E46</f>
        <v>0</v>
      </c>
      <c r="G46" s="2">
        <f>C46-F46</f>
        <v>0.75267063521913968</v>
      </c>
      <c r="H46" s="10">
        <f>B46/$B$7</f>
        <v>7.1697490545099152E-4</v>
      </c>
    </row>
    <row r="47" spans="1:8" x14ac:dyDescent="0.2">
      <c r="A47" s="14" t="s">
        <v>82</v>
      </c>
      <c r="B47" s="2">
        <v>39.369390752852119</v>
      </c>
      <c r="C47" s="2">
        <v>3.6281917161201918</v>
      </c>
      <c r="D47" s="2">
        <v>0</v>
      </c>
      <c r="E47" s="2">
        <v>0</v>
      </c>
      <c r="F47" s="2">
        <v>0</v>
      </c>
      <c r="G47" s="2">
        <v>3.6281917161201918</v>
      </c>
      <c r="H47" s="10">
        <f>B47/$B$8</f>
        <v>7.6297268900876194E-4</v>
      </c>
    </row>
    <row r="48" spans="1:8" x14ac:dyDescent="0.2">
      <c r="A48" s="14" t="s">
        <v>83</v>
      </c>
      <c r="B48" s="2">
        <v>42.627591687534739</v>
      </c>
      <c r="C48" s="2">
        <v>3.2832432008296664</v>
      </c>
      <c r="D48" s="2">
        <v>0</v>
      </c>
      <c r="E48" s="2">
        <v>0</v>
      </c>
      <c r="F48" s="2">
        <v>0</v>
      </c>
      <c r="G48" s="2">
        <v>3.2832432008296664</v>
      </c>
      <c r="H48" s="10">
        <f>B48/$B$9</f>
        <v>8.0781503700154899E-4</v>
      </c>
    </row>
    <row r="49" spans="1:8" x14ac:dyDescent="0.2">
      <c r="A49" s="14" t="s">
        <v>84</v>
      </c>
      <c r="B49" s="2">
        <v>45.30815189633627</v>
      </c>
      <c r="C49" s="2">
        <v>2.6495571280384667</v>
      </c>
      <c r="D49" s="2">
        <v>0</v>
      </c>
      <c r="E49" s="2">
        <v>0</v>
      </c>
      <c r="F49" s="2">
        <v>0</v>
      </c>
      <c r="G49" s="2">
        <v>2.6495571280384667</v>
      </c>
      <c r="H49" s="10">
        <f>B49/$B$10</f>
        <v>8.5154494514511764E-4</v>
      </c>
    </row>
    <row r="50" spans="1:8" x14ac:dyDescent="0.2">
      <c r="A50" s="14" t="s">
        <v>75</v>
      </c>
      <c r="B50" s="2">
        <v>48.132281138573795</v>
      </c>
      <c r="C50" s="2">
        <v>2.8059465676986264</v>
      </c>
      <c r="D50" s="2">
        <v>0</v>
      </c>
      <c r="E50" s="2">
        <v>0</v>
      </c>
      <c r="F50" s="2">
        <v>0</v>
      </c>
      <c r="G50" s="2">
        <v>2.8059465676986264</v>
      </c>
      <c r="H50" s="10">
        <f>B50/$B$11</f>
        <v>8.9420330203380811E-4</v>
      </c>
    </row>
    <row r="51" spans="1:8" x14ac:dyDescent="0.2">
      <c r="A51" s="14" t="s">
        <v>76</v>
      </c>
      <c r="B51" s="2">
        <v>51.070996926167943</v>
      </c>
      <c r="C51" s="2">
        <v>2.9881266601988798</v>
      </c>
      <c r="D51" s="2">
        <v>0</v>
      </c>
      <c r="E51" s="2">
        <v>0</v>
      </c>
      <c r="F51" s="2">
        <v>0</v>
      </c>
      <c r="G51" s="2">
        <v>2.9881266601988798</v>
      </c>
      <c r="H51" s="10">
        <f>B51/$B$12</f>
        <v>9.3582901665966584E-4</v>
      </c>
    </row>
    <row r="52" spans="1:8" x14ac:dyDescent="0.2">
      <c r="A52" s="14" t="s">
        <v>77</v>
      </c>
      <c r="B52" s="2">
        <v>53.355680152023005</v>
      </c>
      <c r="C52" s="2">
        <v>2.21840455866041</v>
      </c>
      <c r="D52" s="2">
        <v>0</v>
      </c>
      <c r="E52" s="2">
        <v>0</v>
      </c>
      <c r="F52" s="2">
        <v>0</v>
      </c>
      <c r="G52" s="2">
        <v>2.21840455866041</v>
      </c>
      <c r="H52" s="10">
        <f>B52/$B$13</f>
        <v>9.7645913678165159E-4</v>
      </c>
    </row>
    <row r="53" spans="1:8" x14ac:dyDescent="0.2">
      <c r="A53" s="14" t="s">
        <v>78</v>
      </c>
      <c r="B53" s="2">
        <v>56.093366918258035</v>
      </c>
      <c r="C53" s="2">
        <v>2.7756496631031595</v>
      </c>
      <c r="D53" s="2">
        <v>0</v>
      </c>
      <c r="E53" s="2">
        <v>0</v>
      </c>
      <c r="F53" s="2">
        <v>0</v>
      </c>
      <c r="G53" s="2">
        <v>2.7756496631031595</v>
      </c>
      <c r="H53" s="10">
        <f>B53/$B$14</f>
        <v>1.0161289589018358E-3</v>
      </c>
    </row>
    <row r="54" spans="1:8" x14ac:dyDescent="0.2">
      <c r="A54" s="14" t="s">
        <v>79</v>
      </c>
      <c r="B54" s="2">
        <v>58.401940634926824</v>
      </c>
      <c r="C54" s="2">
        <v>2.3495975002447409</v>
      </c>
      <c r="D54" s="2">
        <v>0</v>
      </c>
      <c r="E54" s="2">
        <v>0</v>
      </c>
      <c r="F54" s="2">
        <v>0</v>
      </c>
      <c r="G54" s="2">
        <v>2.3495975002447409</v>
      </c>
      <c r="H54" s="10">
        <f>B54/$B$15</f>
        <v>1.0548721305347665E-3</v>
      </c>
    </row>
    <row r="55" spans="1:8" x14ac:dyDescent="0.2">
      <c r="A55" s="14" t="s">
        <v>80</v>
      </c>
      <c r="B55" s="2">
        <v>60.697359244335047</v>
      </c>
      <c r="C55" s="2">
        <v>2.2060853376755105</v>
      </c>
      <c r="D55" s="2">
        <v>1</v>
      </c>
      <c r="E55" s="2">
        <v>0</v>
      </c>
      <c r="F55" s="2">
        <v>1</v>
      </c>
      <c r="G55" s="2">
        <v>1.2060853376755105</v>
      </c>
      <c r="H55" s="10">
        <f>B55/$B$16</f>
        <v>1.0927207453928214E-3</v>
      </c>
    </row>
    <row r="56" spans="1:8" x14ac:dyDescent="0.2">
      <c r="A56" s="15" t="s">
        <v>74</v>
      </c>
      <c r="B56" s="7">
        <v>63</v>
      </c>
      <c r="C56" s="7">
        <f>B56-B55</f>
        <v>2.3026407556649531</v>
      </c>
      <c r="D56" s="7">
        <v>0</v>
      </c>
      <c r="E56" s="7">
        <v>0</v>
      </c>
      <c r="F56" s="7">
        <f>D56-E56</f>
        <v>0</v>
      </c>
      <c r="G56" s="7">
        <f>C56-F56</f>
        <v>2.3026407556649531</v>
      </c>
      <c r="H56" s="16">
        <f>B56/$B$17</f>
        <v>1.124217063116758E-3</v>
      </c>
    </row>
    <row r="57" spans="1:8" x14ac:dyDescent="0.2">
      <c r="A57" s="23"/>
      <c r="B57" s="24"/>
      <c r="C57" s="24"/>
      <c r="D57" s="24"/>
      <c r="E57" s="24"/>
      <c r="F57" s="24"/>
      <c r="G57" s="24"/>
      <c r="H57" s="22"/>
    </row>
    <row r="58" spans="1:8" x14ac:dyDescent="0.2">
      <c r="A58" s="1"/>
    </row>
    <row r="59" spans="1:8" x14ac:dyDescent="0.2">
      <c r="A59" s="12" t="s">
        <v>86</v>
      </c>
      <c r="H59" s="10"/>
    </row>
    <row r="60" spans="1:8" x14ac:dyDescent="0.2">
      <c r="A60" s="9" t="s">
        <v>89</v>
      </c>
      <c r="B60" s="2">
        <v>249</v>
      </c>
      <c r="H60" s="10">
        <f>B60/$B$6</f>
        <v>5.0176322418136023E-3</v>
      </c>
    </row>
    <row r="61" spans="1:8" x14ac:dyDescent="0.2">
      <c r="A61" s="14" t="s">
        <v>81</v>
      </c>
      <c r="B61" s="2">
        <v>249.73366054874947</v>
      </c>
      <c r="C61" s="2">
        <f>B61-B60</f>
        <v>0.7336605487494694</v>
      </c>
      <c r="D61" s="2">
        <v>1</v>
      </c>
      <c r="E61" s="2">
        <v>0</v>
      </c>
      <c r="F61" s="2">
        <f>D61-E61</f>
        <v>1</v>
      </c>
      <c r="G61" s="2">
        <f>C61-F61</f>
        <v>-0.2663394512505306</v>
      </c>
      <c r="H61" s="10">
        <f>B61/$B$7</f>
        <v>5.0080949053212514E-3</v>
      </c>
    </row>
    <row r="62" spans="1:8" x14ac:dyDescent="0.2">
      <c r="A62" s="14" t="s">
        <v>82</v>
      </c>
      <c r="B62" s="2">
        <v>256.48048873298228</v>
      </c>
      <c r="C62" s="2">
        <v>6.8269577027178912</v>
      </c>
      <c r="D62" s="2">
        <v>3</v>
      </c>
      <c r="E62" s="2">
        <v>0</v>
      </c>
      <c r="F62" s="2">
        <v>3</v>
      </c>
      <c r="G62" s="2">
        <v>3.8269577027178912</v>
      </c>
      <c r="H62" s="10">
        <f>B62/$B$8</f>
        <v>4.9705521072283378E-3</v>
      </c>
    </row>
    <row r="63" spans="1:8" x14ac:dyDescent="0.2">
      <c r="A63" s="14" t="s">
        <v>83</v>
      </c>
      <c r="B63" s="2">
        <v>260.35973212450227</v>
      </c>
      <c r="C63" s="2">
        <v>4.0321959147032658</v>
      </c>
      <c r="D63" s="2">
        <v>3</v>
      </c>
      <c r="E63" s="2">
        <v>1</v>
      </c>
      <c r="F63" s="2">
        <v>2</v>
      </c>
      <c r="G63" s="2">
        <v>2.0321959147032658</v>
      </c>
      <c r="H63" s="10">
        <f>B63/$B$9</f>
        <v>4.9339523607516205E-3</v>
      </c>
    </row>
    <row r="64" spans="1:8" x14ac:dyDescent="0.2">
      <c r="A64" s="14" t="s">
        <v>84</v>
      </c>
      <c r="B64" s="2">
        <v>260.62175032581013</v>
      </c>
      <c r="C64" s="2">
        <v>7.47778541112325E-2</v>
      </c>
      <c r="D64" s="2">
        <v>2</v>
      </c>
      <c r="E64" s="2">
        <v>0</v>
      </c>
      <c r="F64" s="2">
        <v>2</v>
      </c>
      <c r="G64" s="2">
        <v>-1.9252221458887675</v>
      </c>
      <c r="H64" s="10">
        <f>B64/$B$10</f>
        <v>4.8982605733420446E-3</v>
      </c>
    </row>
    <row r="65" spans="1:8" x14ac:dyDescent="0.2">
      <c r="A65" s="14" t="s">
        <v>75</v>
      </c>
      <c r="B65" s="2">
        <v>261.78456639841875</v>
      </c>
      <c r="C65" s="2">
        <v>1.0657909255710365</v>
      </c>
      <c r="D65" s="2">
        <v>1</v>
      </c>
      <c r="E65" s="2">
        <v>0</v>
      </c>
      <c r="F65" s="2">
        <v>1</v>
      </c>
      <c r="G65" s="2">
        <v>6.5790925571036496E-2</v>
      </c>
      <c r="H65" s="10">
        <f>B65/$B$11</f>
        <v>4.8634433722559069E-3</v>
      </c>
    </row>
    <row r="66" spans="1:8" x14ac:dyDescent="0.2">
      <c r="A66" s="14" t="s">
        <v>76</v>
      </c>
      <c r="B66" s="2">
        <v>263.55861176294303</v>
      </c>
      <c r="C66" s="2">
        <v>2.0357539985880635</v>
      </c>
      <c r="D66" s="2">
        <v>0</v>
      </c>
      <c r="E66" s="2">
        <v>0</v>
      </c>
      <c r="F66" s="2">
        <v>0</v>
      </c>
      <c r="G66" s="2">
        <v>2.0357539985880635</v>
      </c>
      <c r="H66" s="10">
        <f>B66/$B$12</f>
        <v>4.8294690004753822E-3</v>
      </c>
    </row>
    <row r="67" spans="1:8" x14ac:dyDescent="0.2">
      <c r="A67" s="14" t="s">
        <v>77</v>
      </c>
      <c r="B67" s="2">
        <v>262.07981912054578</v>
      </c>
      <c r="C67" s="2">
        <v>-1.810633208654167</v>
      </c>
      <c r="D67" s="2">
        <v>1</v>
      </c>
      <c r="E67" s="2">
        <v>0</v>
      </c>
      <c r="F67" s="2">
        <v>1</v>
      </c>
      <c r="G67" s="2">
        <v>-2.810633208654167</v>
      </c>
      <c r="H67" s="10">
        <f>B67/$B$13</f>
        <v>4.7963072200971008E-3</v>
      </c>
    </row>
    <row r="68" spans="1:8" x14ac:dyDescent="0.2">
      <c r="A68" s="14" t="s">
        <v>78</v>
      </c>
      <c r="B68" s="2">
        <v>262.98318487358665</v>
      </c>
      <c r="C68" s="2">
        <v>1.0905188686172096</v>
      </c>
      <c r="D68" s="2">
        <v>1</v>
      </c>
      <c r="E68" s="2">
        <v>0</v>
      </c>
      <c r="F68" s="2">
        <v>1</v>
      </c>
      <c r="G68" s="2">
        <v>9.0518868617209591E-2</v>
      </c>
      <c r="H68" s="10">
        <f>B68/$B$14</f>
        <v>4.7639292225709956E-3</v>
      </c>
    </row>
    <row r="69" spans="1:8" x14ac:dyDescent="0.2">
      <c r="A69" s="14" t="s">
        <v>79</v>
      </c>
      <c r="B69" s="2">
        <v>261.99947493407831</v>
      </c>
      <c r="C69" s="2">
        <v>-0.79905508021232663</v>
      </c>
      <c r="D69" s="2">
        <v>1</v>
      </c>
      <c r="E69" s="2">
        <v>2</v>
      </c>
      <c r="F69" s="2">
        <v>-1</v>
      </c>
      <c r="G69" s="2">
        <v>0.20094491978767337</v>
      </c>
      <c r="H69" s="10">
        <f>B69/$B$15</f>
        <v>4.7323075452293598E-3</v>
      </c>
    </row>
    <row r="70" spans="1:8" x14ac:dyDescent="0.2">
      <c r="A70" s="14" t="s">
        <v>80</v>
      </c>
      <c r="B70" s="2">
        <v>261.14955419637681</v>
      </c>
      <c r="C70" s="2">
        <v>-1.2412503610289036</v>
      </c>
      <c r="D70" s="2">
        <v>2</v>
      </c>
      <c r="E70" s="2">
        <v>0</v>
      </c>
      <c r="F70" s="2">
        <v>2</v>
      </c>
      <c r="G70" s="2">
        <v>-3.2412503610289036</v>
      </c>
      <c r="H70" s="10">
        <f>B70/$B$16</f>
        <v>4.7014159935977974E-3</v>
      </c>
    </row>
    <row r="71" spans="1:8" x14ac:dyDescent="0.2">
      <c r="A71" s="15" t="s">
        <v>74</v>
      </c>
      <c r="B71" s="7">
        <v>258</v>
      </c>
      <c r="C71" s="7">
        <f>B71-B70</f>
        <v>-3.1495541963768119</v>
      </c>
      <c r="D71" s="7">
        <v>0</v>
      </c>
      <c r="E71" s="7">
        <v>0</v>
      </c>
      <c r="F71" s="7">
        <f>D71-E71</f>
        <v>0</v>
      </c>
      <c r="G71" s="7">
        <f>C71-F71</f>
        <v>-3.1495541963768119</v>
      </c>
      <c r="H71" s="16">
        <f>B71/$B$17</f>
        <v>4.6039365441924371E-3</v>
      </c>
    </row>
    <row r="72" spans="1:8" x14ac:dyDescent="0.2">
      <c r="A72" s="12" t="s">
        <v>85</v>
      </c>
      <c r="H72" s="10"/>
    </row>
    <row r="73" spans="1:8" x14ac:dyDescent="0.2">
      <c r="A73" s="9" t="s">
        <v>90</v>
      </c>
      <c r="B73" s="2">
        <v>49</v>
      </c>
      <c r="H73" s="10">
        <f>B73/$B$6</f>
        <v>9.874055415617128E-4</v>
      </c>
    </row>
    <row r="74" spans="1:8" x14ac:dyDescent="0.2">
      <c r="A74" s="14" t="s">
        <v>81</v>
      </c>
      <c r="B74" s="2">
        <v>49.934104817015609</v>
      </c>
      <c r="C74" s="2">
        <f>B74-B73</f>
        <v>0.93410481701560855</v>
      </c>
      <c r="D74" s="2">
        <v>0</v>
      </c>
      <c r="E74" s="2">
        <v>0</v>
      </c>
      <c r="F74" s="2">
        <f>D74-E74</f>
        <v>0</v>
      </c>
      <c r="G74" s="2">
        <f>C74-F74</f>
        <v>0.93410481701560855</v>
      </c>
      <c r="H74" s="10">
        <f>B74/$B$7</f>
        <v>1.0013657565679144E-3</v>
      </c>
    </row>
    <row r="75" spans="1:8" x14ac:dyDescent="0.2">
      <c r="A75" s="14" t="s">
        <v>82</v>
      </c>
      <c r="B75" s="2">
        <v>54.5060493594588</v>
      </c>
      <c r="C75" s="2">
        <v>4.5879663945482747</v>
      </c>
      <c r="D75" s="2">
        <v>0</v>
      </c>
      <c r="E75" s="2">
        <v>0</v>
      </c>
      <c r="F75" s="2">
        <v>0</v>
      </c>
      <c r="G75" s="2">
        <v>4.5879663945482747</v>
      </c>
      <c r="H75" s="10">
        <f>B75/$B$8</f>
        <v>1.056318786036023E-3</v>
      </c>
    </row>
    <row r="76" spans="1:8" x14ac:dyDescent="0.2">
      <c r="A76" s="14" t="s">
        <v>83</v>
      </c>
      <c r="B76" s="2">
        <v>58.567860857044209</v>
      </c>
      <c r="C76" s="2">
        <v>4.0962181319079889</v>
      </c>
      <c r="D76" s="2">
        <v>1</v>
      </c>
      <c r="E76" s="2">
        <v>0</v>
      </c>
      <c r="F76" s="2">
        <v>1</v>
      </c>
      <c r="G76" s="2">
        <v>3.0962181319079889</v>
      </c>
      <c r="H76" s="10">
        <f>B76/$B$9</f>
        <v>1.1098914297607346E-3</v>
      </c>
    </row>
    <row r="77" spans="1:8" x14ac:dyDescent="0.2">
      <c r="A77" s="14" t="s">
        <v>84</v>
      </c>
      <c r="B77" s="2">
        <v>61.833719830693823</v>
      </c>
      <c r="C77" s="2">
        <v>3.22331739394739</v>
      </c>
      <c r="D77" s="2">
        <v>1</v>
      </c>
      <c r="E77" s="2">
        <v>0</v>
      </c>
      <c r="F77" s="2">
        <v>1</v>
      </c>
      <c r="G77" s="2">
        <v>2.22331739394739</v>
      </c>
      <c r="H77" s="10">
        <f>B77/$B$10</f>
        <v>1.1621350542352291E-3</v>
      </c>
    </row>
    <row r="78" spans="1:8" x14ac:dyDescent="0.2">
      <c r="A78" s="14" t="s">
        <v>75</v>
      </c>
      <c r="B78" s="2">
        <v>65.297453422339984</v>
      </c>
      <c r="C78" s="2">
        <v>3.4391148772936262</v>
      </c>
      <c r="D78" s="2">
        <v>1</v>
      </c>
      <c r="E78" s="2">
        <v>0</v>
      </c>
      <c r="F78" s="2">
        <v>1</v>
      </c>
      <c r="G78" s="2">
        <v>2.4391148772936262</v>
      </c>
      <c r="H78" s="10">
        <f>B78/$B$11</f>
        <v>1.2130985085986581E-3</v>
      </c>
    </row>
    <row r="79" spans="1:8" x14ac:dyDescent="0.2">
      <c r="A79" s="14" t="s">
        <v>76</v>
      </c>
      <c r="B79" s="2">
        <v>68.916327559727833</v>
      </c>
      <c r="C79" s="2">
        <v>3.6857241605985251</v>
      </c>
      <c r="D79" s="2">
        <v>1</v>
      </c>
      <c r="E79" s="2">
        <v>0</v>
      </c>
      <c r="F79" s="2">
        <v>1</v>
      </c>
      <c r="G79" s="2">
        <v>2.6857241605985251</v>
      </c>
      <c r="H79" s="10">
        <f>B79/$B$12</f>
        <v>1.2628282769818011E-3</v>
      </c>
    </row>
    <row r="80" spans="1:8" x14ac:dyDescent="0.2">
      <c r="A80" s="14" t="s">
        <v>77</v>
      </c>
      <c r="B80" s="2">
        <v>71.655804129745945</v>
      </c>
      <c r="C80" s="2">
        <v>2.6503027245028932</v>
      </c>
      <c r="D80" s="2">
        <v>0</v>
      </c>
      <c r="E80" s="2">
        <v>0</v>
      </c>
      <c r="F80" s="2">
        <v>0</v>
      </c>
      <c r="G80" s="2">
        <v>2.6503027245028932</v>
      </c>
      <c r="H80" s="10">
        <f>B80/$B$13</f>
        <v>1.3113686199214148E-3</v>
      </c>
    </row>
    <row r="81" spans="1:11" x14ac:dyDescent="0.2">
      <c r="A81" s="14" t="s">
        <v>78</v>
      </c>
      <c r="B81" s="2">
        <v>75.007722442381663</v>
      </c>
      <c r="C81" s="2">
        <v>3.4029195095551898</v>
      </c>
      <c r="D81" s="2">
        <v>1</v>
      </c>
      <c r="E81" s="2">
        <v>0</v>
      </c>
      <c r="F81" s="2">
        <v>1</v>
      </c>
      <c r="G81" s="2">
        <v>2.4029195095551898</v>
      </c>
      <c r="H81" s="10">
        <f>B81/$B$14</f>
        <v>1.358761705747544E-3</v>
      </c>
    </row>
    <row r="82" spans="1:11" x14ac:dyDescent="0.2">
      <c r="A82" s="14" t="s">
        <v>79</v>
      </c>
      <c r="B82" s="2">
        <v>77.789062676722509</v>
      </c>
      <c r="C82" s="2">
        <v>2.8359982378375719</v>
      </c>
      <c r="D82" s="2">
        <v>1</v>
      </c>
      <c r="E82" s="2">
        <v>0</v>
      </c>
      <c r="F82" s="2">
        <v>1</v>
      </c>
      <c r="G82" s="2">
        <v>1.8359982378375719</v>
      </c>
      <c r="H82" s="10">
        <f>B82/$B$15</f>
        <v>1.4050477327635738E-3</v>
      </c>
    </row>
    <row r="83" spans="1:11" x14ac:dyDescent="0.2">
      <c r="A83" s="14" t="s">
        <v>80</v>
      </c>
      <c r="B83" s="2">
        <v>80.557872341470627</v>
      </c>
      <c r="C83" s="2">
        <v>2.6500654893493731</v>
      </c>
      <c r="D83" s="2">
        <v>0</v>
      </c>
      <c r="E83" s="2">
        <v>0</v>
      </c>
      <c r="F83" s="2">
        <v>0</v>
      </c>
      <c r="G83" s="2">
        <v>2.6500654893493731</v>
      </c>
      <c r="H83" s="10">
        <f>B83/$B$16</f>
        <v>1.4502650429630878E-3</v>
      </c>
    </row>
    <row r="84" spans="1:11" x14ac:dyDescent="0.2">
      <c r="A84" s="15" t="s">
        <v>74</v>
      </c>
      <c r="B84" s="7">
        <v>76</v>
      </c>
      <c r="C84" s="7">
        <f>B84-B83</f>
        <v>-4.5578723414706275</v>
      </c>
      <c r="D84" s="7">
        <v>0</v>
      </c>
      <c r="E84" s="7">
        <v>0</v>
      </c>
      <c r="F84" s="7">
        <f>D84-E84</f>
        <v>0</v>
      </c>
      <c r="G84" s="7">
        <f>C84-F84</f>
        <v>-4.5578723414706275</v>
      </c>
      <c r="H84" s="16">
        <f>B84/$B$17</f>
        <v>1.3561983618551366E-3</v>
      </c>
    </row>
    <row r="85" spans="1:11" x14ac:dyDescent="0.2">
      <c r="A85" s="12" t="s">
        <v>94</v>
      </c>
      <c r="H85" s="10"/>
    </row>
    <row r="86" spans="1:11" x14ac:dyDescent="0.2">
      <c r="A86" s="13" t="s">
        <v>73</v>
      </c>
      <c r="B86" s="2">
        <v>43081</v>
      </c>
      <c r="H86" s="10">
        <f>B86/$B$6</f>
        <v>0.86813098236775821</v>
      </c>
      <c r="K86" s="38"/>
    </row>
    <row r="87" spans="1:11" x14ac:dyDescent="0.2">
      <c r="A87" s="14" t="s">
        <v>81</v>
      </c>
      <c r="B87" s="2">
        <v>43180.729198883302</v>
      </c>
      <c r="C87" s="2">
        <f>B87-B86</f>
        <v>99.729198883302161</v>
      </c>
      <c r="D87" s="2">
        <v>153</v>
      </c>
      <c r="E87" s="2">
        <v>122</v>
      </c>
      <c r="F87" s="2">
        <f>D87-E87</f>
        <v>31</v>
      </c>
      <c r="G87" s="2">
        <f>C87-F87</f>
        <v>68.729198883302161</v>
      </c>
      <c r="H87" s="10">
        <f>B87/$B$7</f>
        <v>0.86593529055635721</v>
      </c>
    </row>
    <row r="88" spans="1:11" x14ac:dyDescent="0.2">
      <c r="A88" s="14" t="s">
        <v>82</v>
      </c>
      <c r="B88" s="2">
        <v>44236.275618924163</v>
      </c>
      <c r="C88" s="2">
        <v>1069.4013846897506</v>
      </c>
      <c r="D88" s="2">
        <v>584</v>
      </c>
      <c r="E88" s="2">
        <v>526</v>
      </c>
      <c r="F88" s="2">
        <v>58</v>
      </c>
      <c r="G88" s="2">
        <v>1011.4013846897506</v>
      </c>
      <c r="H88" s="10">
        <f>B88/$B$8</f>
        <v>0.85729216315744494</v>
      </c>
    </row>
    <row r="89" spans="1:11" x14ac:dyDescent="0.2">
      <c r="A89" s="14" t="s">
        <v>83</v>
      </c>
      <c r="B89" s="2">
        <v>44793.817643238923</v>
      </c>
      <c r="C89" s="2">
        <v>583.85687483193033</v>
      </c>
      <c r="D89" s="2">
        <v>541</v>
      </c>
      <c r="E89" s="2">
        <v>558</v>
      </c>
      <c r="F89" s="2">
        <v>-17</v>
      </c>
      <c r="G89" s="2">
        <v>600.85687483193033</v>
      </c>
      <c r="H89" s="10">
        <f>B89/$B$9</f>
        <v>0.84886614571507746</v>
      </c>
    </row>
    <row r="90" spans="1:11" x14ac:dyDescent="0.2">
      <c r="A90" s="14" t="s">
        <v>84</v>
      </c>
      <c r="B90" s="2">
        <v>44728.419813542896</v>
      </c>
      <c r="C90" s="2">
        <v>-97.597224327590084</v>
      </c>
      <c r="D90" s="2">
        <v>485</v>
      </c>
      <c r="E90" s="2">
        <v>567</v>
      </c>
      <c r="F90" s="2">
        <v>-82</v>
      </c>
      <c r="G90" s="2">
        <v>-15.597224327590084</v>
      </c>
      <c r="H90" s="10">
        <f>B90/$B$10</f>
        <v>0.84064915919978389</v>
      </c>
    </row>
    <row r="91" spans="1:11" x14ac:dyDescent="0.2">
      <c r="A91" s="14" t="s">
        <v>75</v>
      </c>
      <c r="B91" s="2">
        <v>44818.164508857764</v>
      </c>
      <c r="C91" s="2">
        <v>73.148134375311201</v>
      </c>
      <c r="D91" s="2">
        <v>532</v>
      </c>
      <c r="E91" s="2">
        <v>525</v>
      </c>
      <c r="F91" s="2">
        <v>7</v>
      </c>
      <c r="G91" s="2">
        <v>66.148134375311201</v>
      </c>
      <c r="H91" s="10">
        <f>B91/$B$11</f>
        <v>0.8326335205167994</v>
      </c>
    </row>
    <row r="92" spans="1:11" x14ac:dyDescent="0.2">
      <c r="A92" s="14" t="s">
        <v>76</v>
      </c>
      <c r="B92" s="2">
        <v>45012.460830746553</v>
      </c>
      <c r="C92" s="2">
        <v>239.04734874345013</v>
      </c>
      <c r="D92" s="2">
        <v>542</v>
      </c>
      <c r="E92" s="2">
        <v>557</v>
      </c>
      <c r="F92" s="2">
        <v>-15</v>
      </c>
      <c r="G92" s="2">
        <v>254.04734874345013</v>
      </c>
      <c r="H92" s="10">
        <f>B92/$B$12</f>
        <v>0.82481191854482172</v>
      </c>
    </row>
    <row r="93" spans="1:11" x14ac:dyDescent="0.2">
      <c r="A93" s="14" t="s">
        <v>77</v>
      </c>
      <c r="B93" s="2">
        <v>44652.207047875621</v>
      </c>
      <c r="C93" s="2">
        <v>-416.8451551311955</v>
      </c>
      <c r="D93" s="2">
        <v>471</v>
      </c>
      <c r="E93" s="2">
        <v>595</v>
      </c>
      <c r="F93" s="2">
        <v>-124</v>
      </c>
      <c r="G93" s="2">
        <v>-292.8451551311955</v>
      </c>
      <c r="H93" s="10">
        <f>B93/$B$13</f>
        <v>0.81717739189406724</v>
      </c>
    </row>
    <row r="94" spans="1:11" x14ac:dyDescent="0.2">
      <c r="A94" s="14" t="s">
        <v>78</v>
      </c>
      <c r="B94" s="2">
        <v>44699.155784849958</v>
      </c>
      <c r="C94" s="2">
        <v>78.841017509163066</v>
      </c>
      <c r="D94" s="2">
        <v>418</v>
      </c>
      <c r="E94" s="2">
        <v>546</v>
      </c>
      <c r="F94" s="2">
        <v>-128</v>
      </c>
      <c r="G94" s="2">
        <v>206.84101750916307</v>
      </c>
      <c r="H94" s="10">
        <f>B94/$B$14</f>
        <v>0.80972330824139926</v>
      </c>
    </row>
    <row r="95" spans="1:11" x14ac:dyDescent="0.2">
      <c r="A95" s="14" t="s">
        <v>79</v>
      </c>
      <c r="B95" s="2">
        <v>44426.473358869014</v>
      </c>
      <c r="C95" s="2">
        <v>-241.36529563213116</v>
      </c>
      <c r="D95" s="2">
        <v>426</v>
      </c>
      <c r="E95" s="2">
        <v>546</v>
      </c>
      <c r="F95" s="2">
        <v>-120</v>
      </c>
      <c r="G95" s="2">
        <v>-121.36529563213116</v>
      </c>
      <c r="H95" s="10">
        <f>B95/$B$15</f>
        <v>0.80244334511359383</v>
      </c>
    </row>
    <row r="96" spans="1:11" x14ac:dyDescent="0.2">
      <c r="A96" s="14" t="s">
        <v>80</v>
      </c>
      <c r="B96" s="2">
        <v>44178.277275279259</v>
      </c>
      <c r="C96" s="2">
        <v>-314.46462319792045</v>
      </c>
      <c r="D96" s="2">
        <v>441</v>
      </c>
      <c r="E96" s="2">
        <v>584</v>
      </c>
      <c r="F96" s="2">
        <v>-143</v>
      </c>
      <c r="G96" s="2">
        <v>-171.46462319792045</v>
      </c>
      <c r="H96" s="10">
        <f>B96/$B$16</f>
        <v>0.79533147200171506</v>
      </c>
    </row>
    <row r="97" spans="1:11" x14ac:dyDescent="0.2">
      <c r="A97" s="15" t="s">
        <v>74</v>
      </c>
      <c r="B97" s="7">
        <v>44300</v>
      </c>
      <c r="C97" s="7">
        <f>B97-B96</f>
        <v>121.7227247207411</v>
      </c>
      <c r="D97" s="7">
        <v>335</v>
      </c>
      <c r="E97" s="7">
        <v>412</v>
      </c>
      <c r="F97" s="7">
        <f>D97-E97</f>
        <v>-77</v>
      </c>
      <c r="G97" s="7">
        <f>C97-F97</f>
        <v>198.7227247207411</v>
      </c>
      <c r="H97" s="16">
        <f>B97/$B$17</f>
        <v>0.79052088723924407</v>
      </c>
      <c r="J97" s="38"/>
      <c r="K97" s="38"/>
    </row>
    <row r="98" spans="1:11" x14ac:dyDescent="0.2">
      <c r="A98" s="12" t="s">
        <v>95</v>
      </c>
      <c r="H98" s="10"/>
      <c r="J98" s="38"/>
    </row>
    <row r="99" spans="1:11" x14ac:dyDescent="0.2">
      <c r="A99" s="17" t="s">
        <v>96</v>
      </c>
      <c r="B99" s="2">
        <v>246</v>
      </c>
      <c r="H99" s="10">
        <f>B99/$B$6</f>
        <v>4.9571788413098235E-3</v>
      </c>
    </row>
    <row r="100" spans="1:11" x14ac:dyDescent="0.2">
      <c r="A100" s="14" t="s">
        <v>81</v>
      </c>
      <c r="B100" s="2">
        <v>251.39368856035901</v>
      </c>
      <c r="C100" s="2">
        <f>B100-B99</f>
        <v>5.3936885603590099</v>
      </c>
      <c r="D100" s="2">
        <v>1</v>
      </c>
      <c r="E100" s="2">
        <v>1</v>
      </c>
      <c r="F100" s="2">
        <f>D100-E100</f>
        <v>0</v>
      </c>
      <c r="G100" s="2">
        <f>C100-F100</f>
        <v>5.3936885603590099</v>
      </c>
      <c r="H100" s="10">
        <f>B100/$B$7</f>
        <v>5.0413846821553577E-3</v>
      </c>
    </row>
    <row r="101" spans="1:11" x14ac:dyDescent="0.2">
      <c r="A101" s="14" t="s">
        <v>82</v>
      </c>
      <c r="B101" s="2">
        <v>277.23920396459704</v>
      </c>
      <c r="C101" s="2">
        <v>25.926177559152478</v>
      </c>
      <c r="D101" s="2">
        <v>3</v>
      </c>
      <c r="E101" s="2">
        <v>3</v>
      </c>
      <c r="F101" s="2">
        <v>0</v>
      </c>
      <c r="G101" s="2">
        <v>25.926177559152478</v>
      </c>
      <c r="H101" s="10">
        <f>B101/$B$8</f>
        <v>5.3728527900115701E-3</v>
      </c>
    </row>
    <row r="102" spans="1:11" x14ac:dyDescent="0.2">
      <c r="A102" s="14" t="s">
        <v>83</v>
      </c>
      <c r="B102" s="2">
        <v>300.57194043171802</v>
      </c>
      <c r="C102" s="2">
        <v>23.509312300534191</v>
      </c>
      <c r="D102" s="2">
        <v>1</v>
      </c>
      <c r="E102" s="2">
        <v>2</v>
      </c>
      <c r="F102" s="2">
        <v>-1</v>
      </c>
      <c r="G102" s="2">
        <v>24.509312300534191</v>
      </c>
      <c r="H102" s="10">
        <f>B102/$B$9</f>
        <v>5.6959946262335462E-3</v>
      </c>
    </row>
    <row r="103" spans="1:11" x14ac:dyDescent="0.2">
      <c r="A103" s="14" t="s">
        <v>84</v>
      </c>
      <c r="B103" s="2">
        <v>319.83366319684831</v>
      </c>
      <c r="C103" s="2">
        <v>19.043069091538598</v>
      </c>
      <c r="D103" s="2">
        <v>4</v>
      </c>
      <c r="E103" s="2">
        <v>1</v>
      </c>
      <c r="F103" s="2">
        <v>3</v>
      </c>
      <c r="G103" s="2">
        <v>16.043069091538598</v>
      </c>
      <c r="H103" s="10">
        <f>B103/$B$10</f>
        <v>6.0111200255013129E-3</v>
      </c>
    </row>
    <row r="104" spans="1:11" x14ac:dyDescent="0.2">
      <c r="A104" s="14" t="s">
        <v>75</v>
      </c>
      <c r="B104" s="2">
        <v>340.10717187381084</v>
      </c>
      <c r="C104" s="2">
        <v>20.14498637890938</v>
      </c>
      <c r="D104" s="2">
        <v>1</v>
      </c>
      <c r="E104" s="2">
        <v>1</v>
      </c>
      <c r="F104" s="2">
        <v>0</v>
      </c>
      <c r="G104" s="2">
        <v>20.14498637890938</v>
      </c>
      <c r="H104" s="10">
        <f>B104/$B$11</f>
        <v>6.3185236382077917E-3</v>
      </c>
    </row>
    <row r="105" spans="1:11" x14ac:dyDescent="0.2">
      <c r="A105" s="14" t="s">
        <v>76</v>
      </c>
      <c r="B105" s="2">
        <v>361.19062825843577</v>
      </c>
      <c r="C105" s="2">
        <v>21.432755640789878</v>
      </c>
      <c r="D105" s="2">
        <v>3</v>
      </c>
      <c r="E105" s="2">
        <v>2</v>
      </c>
      <c r="F105" s="2">
        <v>1</v>
      </c>
      <c r="G105" s="2">
        <v>20.432755640789878</v>
      </c>
      <c r="H105" s="10">
        <f>B105/$B$12</f>
        <v>6.6184858493840504E-3</v>
      </c>
    </row>
    <row r="106" spans="1:11" x14ac:dyDescent="0.2">
      <c r="A106" s="14" t="s">
        <v>77</v>
      </c>
      <c r="B106" s="2">
        <v>377.64581378272959</v>
      </c>
      <c r="C106" s="2">
        <v>15.986212913829547</v>
      </c>
      <c r="D106" s="2">
        <v>6</v>
      </c>
      <c r="E106" s="2">
        <v>2</v>
      </c>
      <c r="F106" s="2">
        <v>4</v>
      </c>
      <c r="G106" s="2">
        <v>11.986212913829547</v>
      </c>
      <c r="H106" s="10">
        <f>B106/$B$13</f>
        <v>6.9112736316886206E-3</v>
      </c>
    </row>
    <row r="107" spans="1:11" x14ac:dyDescent="0.2">
      <c r="A107" s="14" t="s">
        <v>78</v>
      </c>
      <c r="B107" s="2">
        <v>397.30379327693697</v>
      </c>
      <c r="C107" s="2">
        <v>19.926661562724576</v>
      </c>
      <c r="D107" s="2">
        <v>6</v>
      </c>
      <c r="E107" s="2">
        <v>0</v>
      </c>
      <c r="F107" s="2">
        <v>6</v>
      </c>
      <c r="G107" s="2">
        <v>13.926661562724576</v>
      </c>
      <c r="H107" s="10">
        <f>B107/$B$14</f>
        <v>7.1971413379152771E-3</v>
      </c>
    </row>
    <row r="108" spans="1:11" x14ac:dyDescent="0.2">
      <c r="A108" s="14" t="s">
        <v>79</v>
      </c>
      <c r="B108" s="2">
        <v>413.9196137314421</v>
      </c>
      <c r="C108" s="2">
        <v>16.906559810285557</v>
      </c>
      <c r="D108" s="2">
        <v>6</v>
      </c>
      <c r="E108" s="2">
        <v>2</v>
      </c>
      <c r="F108" s="2">
        <v>4</v>
      </c>
      <c r="G108" s="2">
        <v>12.906559810285557</v>
      </c>
      <c r="H108" s="10">
        <f>B108/$B$15</f>
        <v>7.4763314379640566E-3</v>
      </c>
    </row>
    <row r="109" spans="1:11" x14ac:dyDescent="0.2">
      <c r="A109" s="14" t="s">
        <v>80</v>
      </c>
      <c r="B109" s="2">
        <v>430.43788039900556</v>
      </c>
      <c r="C109" s="2">
        <v>15.884912201172881</v>
      </c>
      <c r="D109" s="2">
        <v>6</v>
      </c>
      <c r="E109" s="2">
        <v>2</v>
      </c>
      <c r="F109" s="2">
        <v>4</v>
      </c>
      <c r="G109" s="2">
        <v>11.884912201172881</v>
      </c>
      <c r="H109" s="10">
        <f>B109/$B$16</f>
        <v>7.7490752047636351E-3</v>
      </c>
    </row>
    <row r="110" spans="1:11" x14ac:dyDescent="0.2">
      <c r="A110" s="15" t="s">
        <v>74</v>
      </c>
      <c r="B110" s="7">
        <v>446</v>
      </c>
      <c r="C110" s="7">
        <f>B110-B109</f>
        <v>15.562119600994436</v>
      </c>
      <c r="D110" s="7">
        <v>3</v>
      </c>
      <c r="E110" s="7">
        <v>3</v>
      </c>
      <c r="F110" s="7">
        <f>D110-E110</f>
        <v>0</v>
      </c>
      <c r="G110" s="7">
        <f>C110-F110</f>
        <v>15.562119600994436</v>
      </c>
      <c r="H110" s="16">
        <f>B110/$B$17</f>
        <v>7.958743018255143E-3</v>
      </c>
      <c r="I110" s="38"/>
      <c r="K110" s="38"/>
    </row>
    <row r="111" spans="1:11" s="3" customFormat="1" x14ac:dyDescent="0.2">
      <c r="A111" s="31"/>
      <c r="B111" s="31"/>
      <c r="C111" s="31"/>
      <c r="D111" s="31"/>
      <c r="E111" s="31"/>
      <c r="F111" s="31"/>
      <c r="G111" s="31"/>
      <c r="H111" s="32"/>
    </row>
    <row r="112" spans="1:11" x14ac:dyDescent="0.2">
      <c r="A112" s="1"/>
    </row>
    <row r="113" spans="1:11" x14ac:dyDescent="0.2">
      <c r="A113" s="12" t="s">
        <v>98</v>
      </c>
      <c r="H113" s="10"/>
    </row>
    <row r="114" spans="1:11" x14ac:dyDescent="0.2">
      <c r="A114" s="9" t="s">
        <v>97</v>
      </c>
      <c r="B114" s="2">
        <v>849</v>
      </c>
      <c r="H114" s="10">
        <f>B114/$B$6</f>
        <v>1.7108312342569269E-2</v>
      </c>
    </row>
    <row r="115" spans="1:11" x14ac:dyDescent="0.2">
      <c r="A115" s="14" t="s">
        <v>81</v>
      </c>
      <c r="B115" s="2">
        <v>874.23799848756676</v>
      </c>
      <c r="C115" s="2">
        <f>B115-B114</f>
        <v>25.237998487566756</v>
      </c>
      <c r="D115" s="2">
        <v>2</v>
      </c>
      <c r="E115" s="2">
        <v>0</v>
      </c>
      <c r="F115" s="2">
        <f>D115-E115</f>
        <v>2</v>
      </c>
      <c r="G115" s="2">
        <f>C115-F115</f>
        <v>23.237998487566756</v>
      </c>
      <c r="H115" s="10">
        <f>B115/$B$7</f>
        <v>1.7531745046475894E-2</v>
      </c>
    </row>
    <row r="116" spans="1:11" x14ac:dyDescent="0.2">
      <c r="A116" s="14" t="s">
        <v>82</v>
      </c>
      <c r="B116" s="2">
        <v>990.64501119720558</v>
      </c>
      <c r="C116" s="2">
        <v>116.68752063038221</v>
      </c>
      <c r="D116" s="2">
        <v>17</v>
      </c>
      <c r="E116" s="2">
        <v>2</v>
      </c>
      <c r="F116" s="2">
        <v>15</v>
      </c>
      <c r="G116" s="2">
        <v>101.68752063038221</v>
      </c>
      <c r="H116" s="10">
        <f>B116/$B$8</f>
        <v>1.9198546728628012E-2</v>
      </c>
    </row>
    <row r="117" spans="1:11" x14ac:dyDescent="0.2">
      <c r="A117" s="14" t="s">
        <v>83</v>
      </c>
      <c r="B117" s="2">
        <v>1098.8341841744482</v>
      </c>
      <c r="C117" s="2">
        <v>108.83470083847556</v>
      </c>
      <c r="D117" s="2">
        <v>21</v>
      </c>
      <c r="E117" s="2">
        <v>6</v>
      </c>
      <c r="F117" s="2">
        <v>15</v>
      </c>
      <c r="G117" s="2">
        <v>93.834700838475555</v>
      </c>
      <c r="H117" s="10">
        <f>B117/$B$9</f>
        <v>2.0823479394615176E-2</v>
      </c>
    </row>
    <row r="118" spans="1:11" x14ac:dyDescent="0.2">
      <c r="A118" s="14" t="s">
        <v>84</v>
      </c>
      <c r="B118" s="2">
        <v>1192.2678331789255</v>
      </c>
      <c r="C118" s="2">
        <v>92.631264435813819</v>
      </c>
      <c r="D118" s="2">
        <v>19</v>
      </c>
      <c r="E118" s="2">
        <v>2</v>
      </c>
      <c r="F118" s="2">
        <v>17</v>
      </c>
      <c r="G118" s="2">
        <v>75.631264435813819</v>
      </c>
      <c r="H118" s="10">
        <f>B118/$B$10</f>
        <v>2.2408101061494271E-2</v>
      </c>
    </row>
    <row r="119" spans="1:11" x14ac:dyDescent="0.2">
      <c r="A119" s="14" t="s">
        <v>75</v>
      </c>
      <c r="B119" s="2">
        <v>1289.3662195831585</v>
      </c>
      <c r="C119" s="2">
        <v>96.608487990093408</v>
      </c>
      <c r="D119" s="2">
        <v>19</v>
      </c>
      <c r="E119" s="2">
        <v>1</v>
      </c>
      <c r="F119" s="2">
        <v>18</v>
      </c>
      <c r="G119" s="2">
        <v>78.608487990093408</v>
      </c>
      <c r="H119" s="10">
        <f>B119/$B$11</f>
        <v>2.3953893391479335E-2</v>
      </c>
    </row>
    <row r="120" spans="1:11" x14ac:dyDescent="0.2">
      <c r="A120" s="14" t="s">
        <v>76</v>
      </c>
      <c r="B120" s="2">
        <v>1389.5522594882614</v>
      </c>
      <c r="C120" s="2">
        <v>101.52027621711864</v>
      </c>
      <c r="D120" s="2">
        <v>14</v>
      </c>
      <c r="E120" s="2">
        <v>4</v>
      </c>
      <c r="F120" s="2">
        <v>10</v>
      </c>
      <c r="G120" s="2">
        <v>91.520276217118635</v>
      </c>
      <c r="H120" s="10">
        <f>B120/$B$12</f>
        <v>2.5462266312796831E-2</v>
      </c>
    </row>
    <row r="121" spans="1:11" x14ac:dyDescent="0.2">
      <c r="A121" s="14" t="s">
        <v>77</v>
      </c>
      <c r="B121" s="2">
        <v>1471.7583536872414</v>
      </c>
      <c r="C121" s="2">
        <v>80.387361391557079</v>
      </c>
      <c r="D121" s="2">
        <v>19</v>
      </c>
      <c r="E121" s="2">
        <v>3</v>
      </c>
      <c r="F121" s="2">
        <v>16</v>
      </c>
      <c r="G121" s="2">
        <v>64.387361391557079</v>
      </c>
      <c r="H121" s="10">
        <f>B121/$B$13</f>
        <v>2.6934562308979199E-2</v>
      </c>
    </row>
    <row r="122" spans="1:11" x14ac:dyDescent="0.2">
      <c r="A122" s="14" t="s">
        <v>78</v>
      </c>
      <c r="B122" s="2">
        <v>1566.2228504833613</v>
      </c>
      <c r="C122" s="2">
        <v>95.510632231884983</v>
      </c>
      <c r="D122" s="2">
        <v>10</v>
      </c>
      <c r="E122" s="2">
        <v>3</v>
      </c>
      <c r="F122" s="2">
        <v>7</v>
      </c>
      <c r="G122" s="2">
        <v>88.510632231884983</v>
      </c>
      <c r="H122" s="10">
        <f>B122/$B$14</f>
        <v>2.8372060404024447E-2</v>
      </c>
    </row>
    <row r="123" spans="1:11" x14ac:dyDescent="0.2">
      <c r="A123" s="14" t="s">
        <v>79</v>
      </c>
      <c r="B123" s="2">
        <v>1648.5173494278265</v>
      </c>
      <c r="C123" s="2">
        <v>83.45155040093573</v>
      </c>
      <c r="D123" s="2">
        <v>9</v>
      </c>
      <c r="E123" s="2">
        <v>2</v>
      </c>
      <c r="F123" s="2">
        <v>7</v>
      </c>
      <c r="G123" s="2">
        <v>76.45155040093573</v>
      </c>
      <c r="H123" s="10">
        <f>B123/$B$15</f>
        <v>2.9775979868286725E-2</v>
      </c>
    </row>
    <row r="124" spans="1:11" x14ac:dyDescent="0.2">
      <c r="A124" s="14" t="s">
        <v>80</v>
      </c>
      <c r="B124" s="2">
        <v>1730.1492752878744</v>
      </c>
      <c r="C124" s="2">
        <v>79.096058852409215</v>
      </c>
      <c r="D124" s="2">
        <v>16</v>
      </c>
      <c r="E124" s="2">
        <v>0</v>
      </c>
      <c r="F124" s="2">
        <v>16</v>
      </c>
      <c r="G124" s="2">
        <v>63.096058852409215</v>
      </c>
      <c r="H124" s="10">
        <f>B124/$B$16</f>
        <v>3.1147483667666565E-2</v>
      </c>
    </row>
    <row r="125" spans="1:11" x14ac:dyDescent="0.2">
      <c r="A125" s="15" t="s">
        <v>74</v>
      </c>
      <c r="B125" s="7">
        <v>1799</v>
      </c>
      <c r="C125" s="7">
        <f>B125-B124</f>
        <v>68.850724712125611</v>
      </c>
      <c r="D125" s="7">
        <v>17</v>
      </c>
      <c r="E125" s="7">
        <v>1</v>
      </c>
      <c r="F125" s="7">
        <f>D125-E125</f>
        <v>16</v>
      </c>
      <c r="G125" s="7">
        <f>C125-F125</f>
        <v>52.850724712125611</v>
      </c>
      <c r="H125" s="16">
        <f>B125/$B$17</f>
        <v>3.2102642802334089E-2</v>
      </c>
      <c r="J125" s="38"/>
      <c r="K125" s="38"/>
    </row>
    <row r="126" spans="1:11" x14ac:dyDescent="0.2">
      <c r="A126" s="12" t="s">
        <v>99</v>
      </c>
      <c r="H126" s="10"/>
    </row>
    <row r="127" spans="1:11" x14ac:dyDescent="0.2">
      <c r="A127" s="9" t="s">
        <v>100</v>
      </c>
      <c r="B127" s="2">
        <v>325</v>
      </c>
      <c r="H127" s="10">
        <f>B127/$B$6</f>
        <v>6.5491183879093197E-3</v>
      </c>
      <c r="I127" s="38"/>
    </row>
    <row r="128" spans="1:11" x14ac:dyDescent="0.2">
      <c r="A128" s="14" t="s">
        <v>81</v>
      </c>
      <c r="B128" s="2">
        <v>334.4911423365732</v>
      </c>
      <c r="C128" s="2">
        <f>B128-B127</f>
        <v>9.4911423365732048</v>
      </c>
      <c r="D128" s="2">
        <v>2</v>
      </c>
      <c r="E128" s="2">
        <v>1</v>
      </c>
      <c r="F128" s="2">
        <f>D128-E128</f>
        <v>1</v>
      </c>
      <c r="G128" s="2">
        <f>C128-F128</f>
        <v>8.4911423365732048</v>
      </c>
      <c r="H128" s="10">
        <f>B128/$B$7</f>
        <v>6.7077997500616304E-3</v>
      </c>
    </row>
    <row r="129" spans="1:12" x14ac:dyDescent="0.2">
      <c r="A129" s="14" t="s">
        <v>82</v>
      </c>
      <c r="B129" s="2">
        <v>378.35356904770856</v>
      </c>
      <c r="C129" s="2">
        <v>43.969751507136266</v>
      </c>
      <c r="D129" s="2">
        <v>4</v>
      </c>
      <c r="E129" s="2">
        <v>0</v>
      </c>
      <c r="F129" s="2">
        <v>4</v>
      </c>
      <c r="G129" s="2">
        <v>39.969751507136266</v>
      </c>
      <c r="H129" s="10">
        <f>B129/$B$8</f>
        <v>7.3324335086765212E-3</v>
      </c>
    </row>
    <row r="130" spans="1:12" x14ac:dyDescent="0.2">
      <c r="A130" s="14" t="s">
        <v>83</v>
      </c>
      <c r="B130" s="2">
        <v>419.05851540916325</v>
      </c>
      <c r="C130" s="2">
        <v>40.951129044046411</v>
      </c>
      <c r="D130" s="2">
        <v>4</v>
      </c>
      <c r="E130" s="2">
        <v>3</v>
      </c>
      <c r="F130" s="2">
        <v>1</v>
      </c>
      <c r="G130" s="2">
        <v>39.951129044046411</v>
      </c>
      <c r="H130" s="10">
        <f>B130/$B$9</f>
        <v>7.9413768577983896E-3</v>
      </c>
    </row>
    <row r="131" spans="1:12" x14ac:dyDescent="0.2">
      <c r="A131" s="14" t="s">
        <v>84</v>
      </c>
      <c r="B131" s="2">
        <v>454.13311342889438</v>
      </c>
      <c r="C131" s="2">
        <v>34.768668841490296</v>
      </c>
      <c r="D131" s="2">
        <v>4</v>
      </c>
      <c r="E131" s="2">
        <v>0</v>
      </c>
      <c r="F131" s="2">
        <v>4</v>
      </c>
      <c r="G131" s="2">
        <v>30.768668841490296</v>
      </c>
      <c r="H131" s="10">
        <f>B131/$B$10</f>
        <v>8.5352136641587469E-3</v>
      </c>
    </row>
    <row r="132" spans="1:12" x14ac:dyDescent="0.2">
      <c r="A132" s="14" t="s">
        <v>75</v>
      </c>
      <c r="B132" s="2">
        <v>490.60614738982906</v>
      </c>
      <c r="C132" s="2">
        <v>36.286688978709719</v>
      </c>
      <c r="D132" s="2">
        <v>4</v>
      </c>
      <c r="E132" s="2">
        <v>2</v>
      </c>
      <c r="F132" s="2">
        <v>2</v>
      </c>
      <c r="G132" s="2">
        <v>34.286688978709719</v>
      </c>
      <c r="H132" s="10">
        <f>B132/$B$11</f>
        <v>9.1144991805196095E-3</v>
      </c>
    </row>
    <row r="133" spans="1:12" x14ac:dyDescent="0.2">
      <c r="A133" s="14" t="s">
        <v>76</v>
      </c>
      <c r="B133" s="2">
        <v>528.25363947469612</v>
      </c>
      <c r="C133" s="2">
        <v>38.154937130729309</v>
      </c>
      <c r="D133" s="2">
        <v>10</v>
      </c>
      <c r="E133" s="2">
        <v>2</v>
      </c>
      <c r="F133" s="2">
        <v>8</v>
      </c>
      <c r="G133" s="2">
        <v>30.154937130729309</v>
      </c>
      <c r="H133" s="10">
        <f>B133/$B$12</f>
        <v>9.6797617773385393E-3</v>
      </c>
    </row>
    <row r="134" spans="1:12" x14ac:dyDescent="0.2">
      <c r="A134" s="14" t="s">
        <v>77</v>
      </c>
      <c r="B134" s="2">
        <v>559.06987163098893</v>
      </c>
      <c r="C134" s="2">
        <v>30.125155397196863</v>
      </c>
      <c r="D134" s="2">
        <v>8</v>
      </c>
      <c r="E134" s="2">
        <v>1</v>
      </c>
      <c r="F134" s="2">
        <v>7</v>
      </c>
      <c r="G134" s="2">
        <v>23.125155397196863</v>
      </c>
      <c r="H134" s="10">
        <f>B134/$B$13</f>
        <v>1.0231504550180976E-2</v>
      </c>
      <c r="I134" s="38"/>
    </row>
    <row r="135" spans="1:12" x14ac:dyDescent="0.2">
      <c r="A135" s="14" t="s">
        <v>78</v>
      </c>
      <c r="B135" s="2">
        <v>594.54772670678085</v>
      </c>
      <c r="C135" s="2">
        <v>35.875267646460202</v>
      </c>
      <c r="D135" s="2">
        <v>8</v>
      </c>
      <c r="E135" s="2">
        <v>0</v>
      </c>
      <c r="F135" s="2">
        <v>8</v>
      </c>
      <c r="G135" s="2">
        <v>27.875267646460202</v>
      </c>
      <c r="H135" s="10">
        <f>B135/$B$14</f>
        <v>1.0770206813158359E-2</v>
      </c>
    </row>
    <row r="136" spans="1:12" x14ac:dyDescent="0.2">
      <c r="A136" s="14" t="s">
        <v>79</v>
      </c>
      <c r="B136" s="2">
        <v>625.40976430159083</v>
      </c>
      <c r="C136" s="2">
        <v>31.301015932807104</v>
      </c>
      <c r="D136" s="2">
        <v>5</v>
      </c>
      <c r="E136" s="2">
        <v>2</v>
      </c>
      <c r="F136" s="2">
        <v>3</v>
      </c>
      <c r="G136" s="2">
        <v>28.301015932807104</v>
      </c>
      <c r="H136" s="10">
        <f>B136/$B$15</f>
        <v>1.1296325487710259E-2</v>
      </c>
    </row>
    <row r="137" spans="1:12" x14ac:dyDescent="0.2">
      <c r="A137" s="14" t="s">
        <v>80</v>
      </c>
      <c r="B137" s="2">
        <v>656.02653386351051</v>
      </c>
      <c r="C137" s="2">
        <v>29.655017913788129</v>
      </c>
      <c r="D137" s="2">
        <v>10</v>
      </c>
      <c r="E137" s="2">
        <v>2</v>
      </c>
      <c r="F137" s="2">
        <v>8</v>
      </c>
      <c r="G137" s="2">
        <v>21.655017913788129</v>
      </c>
      <c r="H137" s="10">
        <f>B137/$B$16</f>
        <v>1.181029639518805E-2</v>
      </c>
    </row>
    <row r="138" spans="1:12" ht="12" thickBot="1" x14ac:dyDescent="0.25">
      <c r="A138" s="11" t="s">
        <v>74</v>
      </c>
      <c r="B138" s="5">
        <v>676</v>
      </c>
      <c r="C138" s="5">
        <f>B138-B137</f>
        <v>19.973466136489492</v>
      </c>
      <c r="D138" s="5">
        <v>4</v>
      </c>
      <c r="E138" s="5">
        <v>2</v>
      </c>
      <c r="F138" s="5">
        <f>D138-E138</f>
        <v>2</v>
      </c>
      <c r="G138" s="5">
        <f>C138-F138</f>
        <v>17.973466136489492</v>
      </c>
      <c r="H138" s="8">
        <f>B138/$B$17</f>
        <v>1.2063027534395688E-2</v>
      </c>
      <c r="I138" s="39"/>
      <c r="J138" s="38"/>
      <c r="L138" s="38"/>
    </row>
  </sheetData>
  <mergeCells count="1">
    <mergeCell ref="A1:H2"/>
  </mergeCells>
  <phoneticPr fontId="0" type="noConversion"/>
  <pageMargins left="0.75" right="0.75" top="1" bottom="1" header="0.5" footer="0.5"/>
  <pageSetup orientation="portrait"/>
  <headerFooter alignWithMargins="0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8"/>
  <sheetViews>
    <sheetView workbookViewId="0">
      <selection activeCell="L1" sqref="L1:L65536"/>
    </sheetView>
  </sheetViews>
  <sheetFormatPr defaultRowHeight="11.25" x14ac:dyDescent="0.2"/>
  <cols>
    <col min="1" max="1" width="25.7109375" style="2" customWidth="1"/>
    <col min="2" max="3" width="9.7109375" style="2" customWidth="1"/>
    <col min="4" max="5" width="8.42578125" style="2" customWidth="1"/>
    <col min="6" max="7" width="9.7109375" style="2" customWidth="1"/>
    <col min="8" max="8" width="7.7109375" style="6" customWidth="1"/>
    <col min="9" max="16384" width="9.140625" style="2"/>
  </cols>
  <sheetData>
    <row r="1" spans="1:8" ht="12.75" customHeight="1" x14ac:dyDescent="0.2">
      <c r="A1" s="40" t="s">
        <v>87</v>
      </c>
      <c r="B1" s="41"/>
      <c r="C1" s="41"/>
      <c r="D1" s="41"/>
      <c r="E1" s="41"/>
      <c r="F1" s="41"/>
      <c r="G1" s="41"/>
      <c r="H1" s="42"/>
    </row>
    <row r="2" spans="1:8" ht="12.75" customHeight="1" thickBot="1" x14ac:dyDescent="0.25">
      <c r="A2" s="43"/>
      <c r="B2" s="44"/>
      <c r="C2" s="44"/>
      <c r="D2" s="44"/>
      <c r="E2" s="44"/>
      <c r="F2" s="44"/>
      <c r="G2" s="44"/>
      <c r="H2" s="45"/>
    </row>
    <row r="3" spans="1:8" x14ac:dyDescent="0.2">
      <c r="A3" s="9" t="s">
        <v>56</v>
      </c>
      <c r="C3" s="1" t="s">
        <v>62</v>
      </c>
      <c r="D3" s="3"/>
      <c r="E3" s="3"/>
      <c r="F3" s="1" t="s">
        <v>66</v>
      </c>
      <c r="G3" s="3" t="s">
        <v>68</v>
      </c>
      <c r="H3" s="19" t="s">
        <v>71</v>
      </c>
    </row>
    <row r="4" spans="1:8" ht="12" thickBot="1" x14ac:dyDescent="0.25">
      <c r="A4" s="18" t="s">
        <v>88</v>
      </c>
      <c r="B4" s="5" t="s">
        <v>64</v>
      </c>
      <c r="C4" s="4" t="s">
        <v>63</v>
      </c>
      <c r="D4" s="4" t="s">
        <v>65</v>
      </c>
      <c r="E4" s="4" t="s">
        <v>70</v>
      </c>
      <c r="F4" s="4" t="s">
        <v>67</v>
      </c>
      <c r="G4" s="5" t="s">
        <v>69</v>
      </c>
      <c r="H4" s="20" t="s">
        <v>72</v>
      </c>
    </row>
    <row r="5" spans="1:8" x14ac:dyDescent="0.2">
      <c r="A5" s="12" t="s">
        <v>2</v>
      </c>
      <c r="H5" s="10"/>
    </row>
    <row r="6" spans="1:8" x14ac:dyDescent="0.2">
      <c r="A6" s="13" t="s">
        <v>73</v>
      </c>
      <c r="B6" s="2">
        <f t="shared" ref="B6:B17" si="0">B32+B45+B60+B73+B86+B99+B114+B127</f>
        <v>13063</v>
      </c>
      <c r="H6" s="10"/>
    </row>
    <row r="7" spans="1:8" x14ac:dyDescent="0.2">
      <c r="A7" s="14" t="s">
        <v>81</v>
      </c>
      <c r="B7" s="2">
        <f t="shared" si="0"/>
        <v>13025</v>
      </c>
      <c r="C7" s="2">
        <f t="shared" ref="C7:G17" si="1">C33+C46+C61+C74+C87+C100+C115+C128</f>
        <v>-37.999999999999311</v>
      </c>
      <c r="D7" s="2">
        <f t="shared" si="1"/>
        <v>43</v>
      </c>
      <c r="E7" s="2">
        <f t="shared" si="1"/>
        <v>23</v>
      </c>
      <c r="F7" s="2">
        <f t="shared" si="1"/>
        <v>20</v>
      </c>
      <c r="G7" s="2">
        <f t="shared" si="1"/>
        <v>-57.999999999999318</v>
      </c>
      <c r="H7" s="10"/>
    </row>
    <row r="8" spans="1:8" x14ac:dyDescent="0.2">
      <c r="A8" s="14" t="s">
        <v>82</v>
      </c>
      <c r="B8" s="2">
        <f t="shared" si="0"/>
        <v>13091.000000000002</v>
      </c>
      <c r="C8" s="2">
        <f t="shared" si="1"/>
        <v>99.999999999998607</v>
      </c>
      <c r="D8" s="2">
        <f t="shared" si="1"/>
        <v>156</v>
      </c>
      <c r="E8" s="2">
        <f t="shared" si="1"/>
        <v>125</v>
      </c>
      <c r="F8" s="2">
        <f t="shared" si="1"/>
        <v>31</v>
      </c>
      <c r="G8" s="2">
        <f t="shared" si="1"/>
        <v>68.999999999998607</v>
      </c>
      <c r="H8" s="10"/>
    </row>
    <row r="9" spans="1:8" x14ac:dyDescent="0.2">
      <c r="A9" s="14" t="s">
        <v>83</v>
      </c>
      <c r="B9" s="2">
        <f t="shared" si="0"/>
        <v>13252.999999999998</v>
      </c>
      <c r="C9" s="2">
        <f t="shared" si="1"/>
        <v>149.99999999999875</v>
      </c>
      <c r="D9" s="2">
        <f t="shared" si="1"/>
        <v>157</v>
      </c>
      <c r="E9" s="2">
        <f t="shared" si="1"/>
        <v>116</v>
      </c>
      <c r="F9" s="2">
        <f t="shared" si="1"/>
        <v>41</v>
      </c>
      <c r="G9" s="2">
        <f t="shared" si="1"/>
        <v>108.99999999999874</v>
      </c>
      <c r="H9" s="10"/>
    </row>
    <row r="10" spans="1:8" x14ac:dyDescent="0.2">
      <c r="A10" s="14" t="s">
        <v>84</v>
      </c>
      <c r="B10" s="2">
        <f t="shared" si="0"/>
        <v>13355.999999999996</v>
      </c>
      <c r="C10" s="2">
        <f t="shared" si="1"/>
        <v>100.00000000000027</v>
      </c>
      <c r="D10" s="2">
        <f t="shared" si="1"/>
        <v>152</v>
      </c>
      <c r="E10" s="2">
        <f t="shared" si="1"/>
        <v>155</v>
      </c>
      <c r="F10" s="2">
        <f t="shared" si="1"/>
        <v>-3</v>
      </c>
      <c r="G10" s="2">
        <f t="shared" si="1"/>
        <v>103.00000000000027</v>
      </c>
      <c r="H10" s="10"/>
    </row>
    <row r="11" spans="1:8" x14ac:dyDescent="0.2">
      <c r="A11" s="14" t="s">
        <v>75</v>
      </c>
      <c r="B11" s="2">
        <f t="shared" si="0"/>
        <v>13538</v>
      </c>
      <c r="C11" s="2">
        <f t="shared" si="1"/>
        <v>200.00000000000003</v>
      </c>
      <c r="D11" s="2">
        <f t="shared" si="1"/>
        <v>118</v>
      </c>
      <c r="E11" s="2">
        <f t="shared" si="1"/>
        <v>145</v>
      </c>
      <c r="F11" s="2">
        <f t="shared" si="1"/>
        <v>-27</v>
      </c>
      <c r="G11" s="2">
        <f t="shared" si="1"/>
        <v>227.00000000000003</v>
      </c>
      <c r="H11" s="10"/>
    </row>
    <row r="12" spans="1:8" x14ac:dyDescent="0.2">
      <c r="A12" s="14" t="s">
        <v>76</v>
      </c>
      <c r="B12" s="2">
        <f t="shared" si="0"/>
        <v>13477</v>
      </c>
      <c r="C12" s="2">
        <f t="shared" si="1"/>
        <v>-49.999999999998067</v>
      </c>
      <c r="D12" s="2">
        <f t="shared" si="1"/>
        <v>128</v>
      </c>
      <c r="E12" s="2">
        <f t="shared" si="1"/>
        <v>141</v>
      </c>
      <c r="F12" s="2">
        <f t="shared" si="1"/>
        <v>-13</v>
      </c>
      <c r="G12" s="2">
        <f t="shared" si="1"/>
        <v>-36.999999999998067</v>
      </c>
      <c r="H12" s="10"/>
    </row>
    <row r="13" spans="1:8" x14ac:dyDescent="0.2">
      <c r="A13" s="14" t="s">
        <v>77</v>
      </c>
      <c r="B13" s="2">
        <f t="shared" si="0"/>
        <v>13431</v>
      </c>
      <c r="C13" s="2">
        <f t="shared" si="1"/>
        <v>-49.999999999999034</v>
      </c>
      <c r="D13" s="2">
        <f t="shared" si="1"/>
        <v>130</v>
      </c>
      <c r="E13" s="2">
        <f t="shared" si="1"/>
        <v>132</v>
      </c>
      <c r="F13" s="2">
        <f t="shared" si="1"/>
        <v>-2</v>
      </c>
      <c r="G13" s="2">
        <f t="shared" si="1"/>
        <v>-47.999999999999005</v>
      </c>
      <c r="H13" s="10"/>
    </row>
    <row r="14" spans="1:8" x14ac:dyDescent="0.2">
      <c r="A14" s="14" t="s">
        <v>78</v>
      </c>
      <c r="B14" s="2">
        <f t="shared" si="0"/>
        <v>13262.000000000002</v>
      </c>
      <c r="C14" s="2">
        <f t="shared" si="1"/>
        <v>-200.00000000000111</v>
      </c>
      <c r="D14" s="2">
        <f t="shared" si="1"/>
        <v>125</v>
      </c>
      <c r="E14" s="2">
        <f t="shared" si="1"/>
        <v>168</v>
      </c>
      <c r="F14" s="2">
        <f t="shared" si="1"/>
        <v>-43</v>
      </c>
      <c r="G14" s="2">
        <f t="shared" si="1"/>
        <v>-157.00000000000111</v>
      </c>
      <c r="H14" s="10"/>
    </row>
    <row r="15" spans="1:8" x14ac:dyDescent="0.2">
      <c r="A15" s="14" t="s">
        <v>79</v>
      </c>
      <c r="B15" s="2">
        <f t="shared" si="0"/>
        <v>13207.000000000002</v>
      </c>
      <c r="C15" s="2">
        <f t="shared" si="1"/>
        <v>-50.000000000000199</v>
      </c>
      <c r="D15" s="2">
        <f t="shared" si="1"/>
        <v>110</v>
      </c>
      <c r="E15" s="2">
        <f t="shared" si="1"/>
        <v>152</v>
      </c>
      <c r="F15" s="2">
        <f t="shared" si="1"/>
        <v>-42</v>
      </c>
      <c r="G15" s="2">
        <f t="shared" si="1"/>
        <v>-8.000000000000199</v>
      </c>
      <c r="H15" s="10"/>
    </row>
    <row r="16" spans="1:8" x14ac:dyDescent="0.2">
      <c r="A16" s="14" t="s">
        <v>80</v>
      </c>
      <c r="B16" s="2">
        <f t="shared" si="0"/>
        <v>13048.000000000002</v>
      </c>
      <c r="C16" s="2">
        <f t="shared" si="1"/>
        <v>-149.99999999999983</v>
      </c>
      <c r="D16" s="2">
        <f t="shared" si="1"/>
        <v>99</v>
      </c>
      <c r="E16" s="2">
        <f t="shared" si="1"/>
        <v>156</v>
      </c>
      <c r="F16" s="2">
        <f t="shared" si="1"/>
        <v>-57</v>
      </c>
      <c r="G16" s="2">
        <f t="shared" si="1"/>
        <v>-92.999999999999829</v>
      </c>
      <c r="H16" s="10"/>
    </row>
    <row r="17" spans="1:11" x14ac:dyDescent="0.2">
      <c r="A17" s="15" t="s">
        <v>74</v>
      </c>
      <c r="B17" s="7">
        <f t="shared" si="0"/>
        <v>13022.074306321847</v>
      </c>
      <c r="C17" s="7">
        <f t="shared" si="1"/>
        <v>-25.92569367815392</v>
      </c>
      <c r="D17" s="7">
        <f t="shared" si="1"/>
        <v>71</v>
      </c>
      <c r="E17" s="7">
        <f t="shared" si="1"/>
        <v>103</v>
      </c>
      <c r="F17" s="7">
        <f t="shared" si="1"/>
        <v>-32</v>
      </c>
      <c r="G17" s="7">
        <f t="shared" si="1"/>
        <v>6.0743063218460804</v>
      </c>
      <c r="H17" s="16"/>
    </row>
    <row r="18" spans="1:11" x14ac:dyDescent="0.2">
      <c r="A18" s="12" t="s">
        <v>3</v>
      </c>
      <c r="H18" s="10"/>
    </row>
    <row r="19" spans="1:11" x14ac:dyDescent="0.2">
      <c r="A19" s="13" t="s">
        <v>73</v>
      </c>
      <c r="B19" s="2">
        <f t="shared" ref="B19:B30" si="2">B32+B45+B60+B73</f>
        <v>431</v>
      </c>
      <c r="H19" s="10">
        <f>B19/$B$6</f>
        <v>3.2993952384597722E-2</v>
      </c>
      <c r="K19" s="6"/>
    </row>
    <row r="20" spans="1:11" x14ac:dyDescent="0.2">
      <c r="A20" s="14" t="s">
        <v>81</v>
      </c>
      <c r="B20" s="2">
        <f t="shared" si="2"/>
        <v>431.64020575269092</v>
      </c>
      <c r="C20" s="2">
        <f>B20-B19</f>
        <v>0.64020575269091751</v>
      </c>
      <c r="D20" s="2">
        <f t="shared" ref="D20:E30" si="3">D33+D46+D61+D74</f>
        <v>2</v>
      </c>
      <c r="E20" s="2">
        <f t="shared" si="3"/>
        <v>0</v>
      </c>
      <c r="F20" s="2">
        <f>D20-E20</f>
        <v>2</v>
      </c>
      <c r="G20" s="2">
        <f>C20-F20</f>
        <v>-1.3597942473090825</v>
      </c>
      <c r="H20" s="10">
        <f>B20/$B$7</f>
        <v>3.3139363205580877E-2</v>
      </c>
    </row>
    <row r="21" spans="1:11" x14ac:dyDescent="0.2">
      <c r="A21" s="14" t="s">
        <v>82</v>
      </c>
      <c r="B21" s="2">
        <f t="shared" si="2"/>
        <v>441.4446844380044</v>
      </c>
      <c r="C21" s="2">
        <f t="shared" ref="C21:C30" si="4">B21-B20</f>
        <v>9.8044786853134838</v>
      </c>
      <c r="D21" s="2">
        <f t="shared" si="3"/>
        <v>3</v>
      </c>
      <c r="E21" s="2">
        <f t="shared" si="3"/>
        <v>0</v>
      </c>
      <c r="F21" s="2">
        <f t="shared" ref="F21:F30" si="5">D21-E21</f>
        <v>3</v>
      </c>
      <c r="G21" s="2">
        <f t="shared" ref="G21:G30" si="6">C21-F21</f>
        <v>6.8044786853134838</v>
      </c>
      <c r="H21" s="10">
        <f>B21/$B$8</f>
        <v>3.372123477488384E-2</v>
      </c>
    </row>
    <row r="22" spans="1:11" x14ac:dyDescent="0.2">
      <c r="A22" s="14" t="s">
        <v>83</v>
      </c>
      <c r="B22" s="2">
        <f t="shared" si="2"/>
        <v>454.6239125460454</v>
      </c>
      <c r="C22" s="2">
        <f t="shared" si="4"/>
        <v>13.179228108041002</v>
      </c>
      <c r="D22" s="2">
        <f t="shared" si="3"/>
        <v>7</v>
      </c>
      <c r="E22" s="2">
        <f t="shared" si="3"/>
        <v>1</v>
      </c>
      <c r="F22" s="2">
        <f t="shared" si="5"/>
        <v>6</v>
      </c>
      <c r="G22" s="2">
        <f t="shared" si="6"/>
        <v>7.1792281080410021</v>
      </c>
      <c r="H22" s="10">
        <f>B22/$B$9</f>
        <v>3.4303471858903305E-2</v>
      </c>
    </row>
    <row r="23" spans="1:11" x14ac:dyDescent="0.2">
      <c r="A23" s="14" t="s">
        <v>84</v>
      </c>
      <c r="B23" s="2">
        <f t="shared" si="2"/>
        <v>465.9384150575948</v>
      </c>
      <c r="C23" s="2">
        <f t="shared" si="4"/>
        <v>11.314502511549392</v>
      </c>
      <c r="D23" s="2">
        <f t="shared" si="3"/>
        <v>6</v>
      </c>
      <c r="E23" s="2">
        <f t="shared" si="3"/>
        <v>2</v>
      </c>
      <c r="F23" s="2">
        <f t="shared" si="5"/>
        <v>4</v>
      </c>
      <c r="G23" s="2">
        <f t="shared" si="6"/>
        <v>7.3145025115493922</v>
      </c>
      <c r="H23" s="10">
        <f>B23/$B$10</f>
        <v>3.4886074802155956E-2</v>
      </c>
    </row>
    <row r="24" spans="1:11" x14ac:dyDescent="0.2">
      <c r="A24" s="14" t="s">
        <v>75</v>
      </c>
      <c r="B24" s="2">
        <f t="shared" si="2"/>
        <v>480.17991698957121</v>
      </c>
      <c r="C24" s="2">
        <f t="shared" si="4"/>
        <v>14.241501931976416</v>
      </c>
      <c r="D24" s="2">
        <f t="shared" si="3"/>
        <v>3</v>
      </c>
      <c r="E24" s="2">
        <f t="shared" si="3"/>
        <v>1</v>
      </c>
      <c r="F24" s="2">
        <f t="shared" si="5"/>
        <v>2</v>
      </c>
      <c r="G24" s="2">
        <f t="shared" si="6"/>
        <v>12.241501931976416</v>
      </c>
      <c r="H24" s="10">
        <f>B24/$B$11</f>
        <v>3.5469043949591612E-2</v>
      </c>
    </row>
    <row r="25" spans="1:11" x14ac:dyDescent="0.2">
      <c r="A25" s="14" t="s">
        <v>76</v>
      </c>
      <c r="B25" s="2">
        <f t="shared" si="2"/>
        <v>485.87792049714551</v>
      </c>
      <c r="C25" s="2">
        <f t="shared" si="4"/>
        <v>5.698003507574299</v>
      </c>
      <c r="D25" s="2">
        <f t="shared" si="3"/>
        <v>3</v>
      </c>
      <c r="E25" s="2">
        <f t="shared" si="3"/>
        <v>0</v>
      </c>
      <c r="F25" s="2">
        <f t="shared" si="5"/>
        <v>3</v>
      </c>
      <c r="G25" s="2">
        <f t="shared" si="6"/>
        <v>2.698003507574299</v>
      </c>
      <c r="H25" s="10">
        <f>B25/$B$12</f>
        <v>3.6052379646593864E-2</v>
      </c>
    </row>
    <row r="26" spans="1:11" x14ac:dyDescent="0.2">
      <c r="A26" s="14" t="s">
        <v>77</v>
      </c>
      <c r="B26" s="2">
        <f t="shared" si="2"/>
        <v>492.05922055175063</v>
      </c>
      <c r="C26" s="2">
        <f t="shared" si="4"/>
        <v>6.1813000546051171</v>
      </c>
      <c r="D26" s="2">
        <f t="shared" si="3"/>
        <v>4</v>
      </c>
      <c r="E26" s="2">
        <f t="shared" si="3"/>
        <v>0</v>
      </c>
      <c r="F26" s="2">
        <f t="shared" si="5"/>
        <v>4</v>
      </c>
      <c r="G26" s="2">
        <f t="shared" si="6"/>
        <v>2.1813000546051171</v>
      </c>
      <c r="H26" s="10">
        <f>B26/$B$13</f>
        <v>3.6636082238980766E-2</v>
      </c>
    </row>
    <row r="27" spans="1:11" x14ac:dyDescent="0.2">
      <c r="A27" s="14" t="s">
        <v>78</v>
      </c>
      <c r="B27" s="2">
        <f t="shared" si="2"/>
        <v>493.61365679219915</v>
      </c>
      <c r="C27" s="2">
        <f t="shared" si="4"/>
        <v>1.5544362404485241</v>
      </c>
      <c r="D27" s="2">
        <f t="shared" si="3"/>
        <v>5</v>
      </c>
      <c r="E27" s="2">
        <f t="shared" si="3"/>
        <v>2</v>
      </c>
      <c r="F27" s="2">
        <f t="shared" si="5"/>
        <v>3</v>
      </c>
      <c r="G27" s="2">
        <f t="shared" si="6"/>
        <v>-1.4455637595514759</v>
      </c>
      <c r="H27" s="10">
        <f>B27/$B$14</f>
        <v>3.7220152073005511E-2</v>
      </c>
    </row>
    <row r="28" spans="1:11" x14ac:dyDescent="0.2">
      <c r="A28" s="14" t="s">
        <v>79</v>
      </c>
      <c r="B28" s="2">
        <f t="shared" si="2"/>
        <v>499.28521346518187</v>
      </c>
      <c r="C28" s="2">
        <f t="shared" si="4"/>
        <v>5.6715566729827174</v>
      </c>
      <c r="D28" s="2">
        <f t="shared" si="3"/>
        <v>5</v>
      </c>
      <c r="E28" s="2">
        <f t="shared" si="3"/>
        <v>2</v>
      </c>
      <c r="F28" s="2">
        <f t="shared" si="5"/>
        <v>3</v>
      </c>
      <c r="G28" s="2">
        <f t="shared" si="6"/>
        <v>2.6715566729827174</v>
      </c>
      <c r="H28" s="10">
        <f>B28/$B$15</f>
        <v>3.7804589495357144E-2</v>
      </c>
    </row>
    <row r="29" spans="1:11" x14ac:dyDescent="0.2">
      <c r="A29" s="14" t="s">
        <v>80</v>
      </c>
      <c r="B29" s="2">
        <f t="shared" si="2"/>
        <v>500.90482404404781</v>
      </c>
      <c r="C29" s="2">
        <f t="shared" si="4"/>
        <v>1.6196105788659452</v>
      </c>
      <c r="D29" s="2">
        <f t="shared" si="3"/>
        <v>8</v>
      </c>
      <c r="E29" s="2">
        <f t="shared" si="3"/>
        <v>6</v>
      </c>
      <c r="F29" s="2">
        <f t="shared" si="5"/>
        <v>2</v>
      </c>
      <c r="G29" s="2">
        <f t="shared" si="6"/>
        <v>-0.38038942113405483</v>
      </c>
      <c r="H29" s="10">
        <f>B29/$B$16</f>
        <v>3.8389394853161229E-2</v>
      </c>
    </row>
    <row r="30" spans="1:11" x14ac:dyDescent="0.2">
      <c r="A30" s="15" t="s">
        <v>74</v>
      </c>
      <c r="B30" s="7">
        <f t="shared" si="2"/>
        <v>501.07430632184719</v>
      </c>
      <c r="C30" s="7">
        <f t="shared" si="4"/>
        <v>0.16948227779937497</v>
      </c>
      <c r="D30" s="7">
        <f t="shared" si="3"/>
        <v>6</v>
      </c>
      <c r="E30" s="7">
        <f t="shared" si="3"/>
        <v>0</v>
      </c>
      <c r="F30" s="7">
        <f t="shared" si="5"/>
        <v>6</v>
      </c>
      <c r="G30" s="7">
        <f t="shared" si="6"/>
        <v>-5.830517722200625</v>
      </c>
      <c r="H30" s="16">
        <f>B30/$B$17</f>
        <v>3.8478839433329748E-2</v>
      </c>
      <c r="I30" s="38"/>
      <c r="K30" s="39"/>
    </row>
    <row r="31" spans="1:11" x14ac:dyDescent="0.2">
      <c r="A31" s="12" t="s">
        <v>4</v>
      </c>
      <c r="H31" s="10"/>
    </row>
    <row r="32" spans="1:11" x14ac:dyDescent="0.2">
      <c r="A32" s="13" t="s">
        <v>73</v>
      </c>
      <c r="B32" s="2">
        <v>386</v>
      </c>
      <c r="H32" s="10">
        <f>B32/$B$6</f>
        <v>2.9549108168108396E-2</v>
      </c>
    </row>
    <row r="33" spans="1:8" x14ac:dyDescent="0.2">
      <c r="A33" s="14" t="s">
        <v>81</v>
      </c>
      <c r="B33" s="2">
        <v>385.89266893185112</v>
      </c>
      <c r="C33" s="2">
        <f>B33-B32</f>
        <v>-0.1073310681488806</v>
      </c>
      <c r="D33" s="2">
        <v>2</v>
      </c>
      <c r="E33" s="2">
        <v>0</v>
      </c>
      <c r="F33" s="2">
        <f>D33-E33</f>
        <v>2</v>
      </c>
      <c r="G33" s="2">
        <f>C33-F33</f>
        <v>-2.1073310681488806</v>
      </c>
      <c r="H33" s="10">
        <f>B33/$B$7</f>
        <v>2.9627076309547112E-2</v>
      </c>
    </row>
    <row r="34" spans="1:8" x14ac:dyDescent="0.2">
      <c r="A34" s="14" t="s">
        <v>82</v>
      </c>
      <c r="B34" s="2">
        <v>391.93238212813736</v>
      </c>
      <c r="C34" s="2">
        <v>7.0498417455460753</v>
      </c>
      <c r="D34" s="2">
        <v>3</v>
      </c>
      <c r="E34" s="2">
        <v>0</v>
      </c>
      <c r="F34" s="2">
        <v>3</v>
      </c>
      <c r="G34" s="2">
        <v>4.0498417455460753</v>
      </c>
      <c r="H34" s="10">
        <f>B34/$B$8</f>
        <v>2.99390712801266E-2</v>
      </c>
    </row>
    <row r="35" spans="1:8" x14ac:dyDescent="0.2">
      <c r="A35" s="14" t="s">
        <v>83</v>
      </c>
      <c r="B35" s="2">
        <v>400.91997842470204</v>
      </c>
      <c r="C35" s="2">
        <v>8.6273908683330092</v>
      </c>
      <c r="D35" s="2">
        <v>7</v>
      </c>
      <c r="E35" s="2">
        <v>1</v>
      </c>
      <c r="F35" s="2">
        <v>6</v>
      </c>
      <c r="G35" s="2">
        <v>2.6273908683330092</v>
      </c>
      <c r="H35" s="10">
        <f>B35/$B$9</f>
        <v>3.0251262236829553E-2</v>
      </c>
    </row>
    <row r="36" spans="1:8" x14ac:dyDescent="0.2">
      <c r="A36" s="14" t="s">
        <v>84</v>
      </c>
      <c r="B36" s="2">
        <v>408.20810091070081</v>
      </c>
      <c r="C36" s="2">
        <v>7.1954943765230723</v>
      </c>
      <c r="D36" s="2">
        <v>6</v>
      </c>
      <c r="E36" s="2">
        <v>2</v>
      </c>
      <c r="F36" s="2">
        <v>4</v>
      </c>
      <c r="G36" s="2">
        <v>3.1954943765230723</v>
      </c>
      <c r="H36" s="10">
        <f>B36/$B$10</f>
        <v>3.0563649364383119E-2</v>
      </c>
    </row>
    <row r="37" spans="1:8" x14ac:dyDescent="0.2">
      <c r="A37" s="14" t="s">
        <v>75</v>
      </c>
      <c r="B37" s="2">
        <v>418.0024402927944</v>
      </c>
      <c r="C37" s="2">
        <v>10.348236072452778</v>
      </c>
      <c r="D37" s="2">
        <v>2</v>
      </c>
      <c r="E37" s="2">
        <v>1</v>
      </c>
      <c r="F37" s="2">
        <v>1</v>
      </c>
      <c r="G37" s="2">
        <v>9.348236072452778</v>
      </c>
      <c r="H37" s="10">
        <f>B37/$B$11</f>
        <v>3.0876232847746668E-2</v>
      </c>
    </row>
    <row r="38" spans="1:8" x14ac:dyDescent="0.2">
      <c r="A38" s="14" t="s">
        <v>76</v>
      </c>
      <c r="B38" s="2">
        <v>420.33432647745599</v>
      </c>
      <c r="C38" s="2">
        <v>2.6787186865471995</v>
      </c>
      <c r="D38" s="2">
        <v>0</v>
      </c>
      <c r="E38" s="2">
        <v>0</v>
      </c>
      <c r="F38" s="2">
        <v>0</v>
      </c>
      <c r="G38" s="2">
        <v>2.6787186865471995</v>
      </c>
      <c r="H38" s="10">
        <f>B38/$B$12</f>
        <v>3.118901287211219E-2</v>
      </c>
    </row>
    <row r="39" spans="1:8" x14ac:dyDescent="0.2">
      <c r="A39" s="14" t="s">
        <v>77</v>
      </c>
      <c r="B39" s="2">
        <v>423.10322262523169</v>
      </c>
      <c r="C39" s="2">
        <v>2.6500866545523536</v>
      </c>
      <c r="D39" s="2">
        <v>4</v>
      </c>
      <c r="E39" s="2">
        <v>0</v>
      </c>
      <c r="F39" s="2">
        <v>4</v>
      </c>
      <c r="G39" s="2">
        <v>-1.3499133454476464</v>
      </c>
      <c r="H39" s="10">
        <f>B39/$B$13</f>
        <v>3.1501989622904604E-2</v>
      </c>
    </row>
    <row r="40" spans="1:8" x14ac:dyDescent="0.2">
      <c r="A40" s="14" t="s">
        <v>78</v>
      </c>
      <c r="B40" s="2">
        <v>421.93269549604298</v>
      </c>
      <c r="C40" s="2">
        <v>-2.1508468914533978</v>
      </c>
      <c r="D40" s="2">
        <v>4</v>
      </c>
      <c r="E40" s="2">
        <v>2</v>
      </c>
      <c r="F40" s="2">
        <v>2</v>
      </c>
      <c r="G40" s="2">
        <v>-4.1508468914533978</v>
      </c>
      <c r="H40" s="10">
        <f>B40/$B$14</f>
        <v>3.1815163285782155E-2</v>
      </c>
    </row>
    <row r="41" spans="1:8" x14ac:dyDescent="0.2">
      <c r="A41" s="14" t="s">
        <v>79</v>
      </c>
      <c r="B41" s="2">
        <v>424.32154915393215</v>
      </c>
      <c r="C41" s="2">
        <v>2.5457358789921614</v>
      </c>
      <c r="D41" s="2">
        <v>5</v>
      </c>
      <c r="E41" s="2">
        <v>2</v>
      </c>
      <c r="F41" s="2">
        <v>3</v>
      </c>
      <c r="G41" s="2">
        <v>-0.45426412100783864</v>
      </c>
      <c r="H41" s="10">
        <f>B41/$B$15</f>
        <v>3.2128534046636792E-2</v>
      </c>
    </row>
    <row r="42" spans="1:8" x14ac:dyDescent="0.2">
      <c r="A42" s="14" t="s">
        <v>80</v>
      </c>
      <c r="B42" s="2">
        <v>423.3045480911253</v>
      </c>
      <c r="C42" s="2">
        <v>-0.72721712029721175</v>
      </c>
      <c r="D42" s="2">
        <v>8</v>
      </c>
      <c r="E42" s="2">
        <v>5</v>
      </c>
      <c r="F42" s="2">
        <v>3</v>
      </c>
      <c r="G42" s="2">
        <v>-3.7272171202972117</v>
      </c>
      <c r="H42" s="10">
        <f>B42/$B$16</f>
        <v>3.2442102091594517E-2</v>
      </c>
    </row>
    <row r="43" spans="1:8" x14ac:dyDescent="0.2">
      <c r="A43" s="15" t="s">
        <v>74</v>
      </c>
      <c r="B43" s="7">
        <v>423</v>
      </c>
      <c r="C43" s="7">
        <f>B43-B42</f>
        <v>-0.30454809112529801</v>
      </c>
      <c r="D43" s="7">
        <v>6</v>
      </c>
      <c r="E43" s="7">
        <v>0</v>
      </c>
      <c r="F43" s="7">
        <f>D43-E43</f>
        <v>6</v>
      </c>
      <c r="G43" s="7">
        <f>C43-F43</f>
        <v>-6.304548091125298</v>
      </c>
      <c r="H43" s="16">
        <f>B43/$B$17</f>
        <v>3.2483304122650068E-2</v>
      </c>
    </row>
    <row r="44" spans="1:8" x14ac:dyDescent="0.2">
      <c r="A44" s="12" t="s">
        <v>92</v>
      </c>
      <c r="H44" s="10"/>
    </row>
    <row r="45" spans="1:8" x14ac:dyDescent="0.2">
      <c r="A45" s="9" t="s">
        <v>93</v>
      </c>
      <c r="B45" s="2">
        <v>0</v>
      </c>
      <c r="H45" s="10">
        <f>B45/$B$6</f>
        <v>0</v>
      </c>
    </row>
    <row r="46" spans="1:8" x14ac:dyDescent="0.2">
      <c r="A46" s="14" t="s">
        <v>81</v>
      </c>
      <c r="B46" s="2">
        <v>9.9845762134967694E-2</v>
      </c>
      <c r="C46" s="2">
        <f>B46-B45</f>
        <v>9.9845762134967694E-2</v>
      </c>
      <c r="D46" s="2">
        <v>0</v>
      </c>
      <c r="E46" s="2">
        <v>0</v>
      </c>
      <c r="F46" s="2">
        <f>D46-E46</f>
        <v>0</v>
      </c>
      <c r="G46" s="2">
        <f>C46-F46</f>
        <v>9.9845762134967694E-2</v>
      </c>
      <c r="H46" s="10">
        <f>B46/$B$7</f>
        <v>7.6657015074831237E-6</v>
      </c>
    </row>
    <row r="47" spans="1:8" x14ac:dyDescent="0.2">
      <c r="A47" s="14" t="s">
        <v>82</v>
      </c>
      <c r="B47" s="2">
        <v>0.50191603770080362</v>
      </c>
      <c r="C47" s="2">
        <v>0.40260698298315839</v>
      </c>
      <c r="D47" s="2">
        <v>0</v>
      </c>
      <c r="E47" s="2">
        <v>0</v>
      </c>
      <c r="F47" s="2">
        <v>0</v>
      </c>
      <c r="G47" s="2">
        <v>0.40260698298315839</v>
      </c>
      <c r="H47" s="10">
        <f>B47/$B$8</f>
        <v>3.8340542181712899E-5</v>
      </c>
    </row>
    <row r="48" spans="1:8" x14ac:dyDescent="0.2">
      <c r="A48" s="14" t="s">
        <v>83</v>
      </c>
      <c r="B48" s="2">
        <v>0.91491624155753937</v>
      </c>
      <c r="C48" s="2">
        <v>0.4124480350214168</v>
      </c>
      <c r="D48" s="2">
        <v>0</v>
      </c>
      <c r="E48" s="2">
        <v>0</v>
      </c>
      <c r="F48" s="2">
        <v>0</v>
      </c>
      <c r="G48" s="2">
        <v>0.4124480350214168</v>
      </c>
      <c r="H48" s="10">
        <f>B48/$B$9</f>
        <v>6.9034651894479699E-5</v>
      </c>
    </row>
    <row r="49" spans="1:8" x14ac:dyDescent="0.2">
      <c r="A49" s="14" t="s">
        <v>84</v>
      </c>
      <c r="B49" s="2">
        <v>1.3322349398777562</v>
      </c>
      <c r="C49" s="2">
        <v>0.41692731398305327</v>
      </c>
      <c r="D49" s="2">
        <v>0</v>
      </c>
      <c r="E49" s="2">
        <v>0</v>
      </c>
      <c r="F49" s="2">
        <v>0</v>
      </c>
      <c r="G49" s="2">
        <v>0.41692731398305327</v>
      </c>
      <c r="H49" s="10">
        <f>B49/$B$10</f>
        <v>9.9748048807858384E-5</v>
      </c>
    </row>
    <row r="50" spans="1:8" x14ac:dyDescent="0.2">
      <c r="A50" s="14" t="s">
        <v>75</v>
      </c>
      <c r="B50" s="2">
        <v>1.7664484084832608</v>
      </c>
      <c r="C50" s="2">
        <v>0.4363777259116326</v>
      </c>
      <c r="D50" s="2">
        <v>0</v>
      </c>
      <c r="E50" s="2">
        <v>0</v>
      </c>
      <c r="F50" s="2">
        <v>0</v>
      </c>
      <c r="G50" s="2">
        <v>0.4363777259116326</v>
      </c>
      <c r="H50" s="10">
        <f>B50/$B$11</f>
        <v>1.3048075110675585E-4</v>
      </c>
    </row>
    <row r="51" spans="1:8" x14ac:dyDescent="0.2">
      <c r="A51" s="14" t="s">
        <v>76</v>
      </c>
      <c r="B51" s="2">
        <v>2.1729341356148106</v>
      </c>
      <c r="C51" s="2">
        <v>0.40862831198924465</v>
      </c>
      <c r="D51" s="2">
        <v>0</v>
      </c>
      <c r="E51" s="2">
        <v>0</v>
      </c>
      <c r="F51" s="2">
        <v>0</v>
      </c>
      <c r="G51" s="2">
        <v>0.40862831198924465</v>
      </c>
      <c r="H51" s="10">
        <f>B51/$B$12</f>
        <v>1.6123277699894715E-4</v>
      </c>
    </row>
    <row r="52" spans="1:8" x14ac:dyDescent="0.2">
      <c r="A52" s="14" t="s">
        <v>77</v>
      </c>
      <c r="B52" s="2">
        <v>2.5788076676686571</v>
      </c>
      <c r="C52" s="2">
        <v>0.40581325693245818</v>
      </c>
      <c r="D52" s="2">
        <v>0</v>
      </c>
      <c r="E52" s="2">
        <v>0</v>
      </c>
      <c r="F52" s="2">
        <v>0</v>
      </c>
      <c r="G52" s="2">
        <v>0.40581325693245818</v>
      </c>
      <c r="H52" s="10">
        <f>B52/$B$13</f>
        <v>1.9200414471511108E-4</v>
      </c>
    </row>
    <row r="53" spans="1:8" x14ac:dyDescent="0.2">
      <c r="A53" s="14" t="s">
        <v>78</v>
      </c>
      <c r="B53" s="2">
        <v>2.9547055992125899</v>
      </c>
      <c r="C53" s="2">
        <v>0.36957631432423899</v>
      </c>
      <c r="D53" s="2">
        <v>0</v>
      </c>
      <c r="E53" s="2">
        <v>0</v>
      </c>
      <c r="F53" s="2">
        <v>0</v>
      </c>
      <c r="G53" s="2">
        <v>0.36957631432423899</v>
      </c>
      <c r="H53" s="10">
        <f>B53/$B$14</f>
        <v>2.2279487250886665E-4</v>
      </c>
    </row>
    <row r="54" spans="1:8" x14ac:dyDescent="0.2">
      <c r="A54" s="14" t="s">
        <v>79</v>
      </c>
      <c r="B54" s="2">
        <v>3.349360953120474</v>
      </c>
      <c r="C54" s="2">
        <v>0.39555365752739302</v>
      </c>
      <c r="D54" s="2">
        <v>0</v>
      </c>
      <c r="E54" s="2">
        <v>0</v>
      </c>
      <c r="F54" s="2">
        <v>0</v>
      </c>
      <c r="G54" s="2">
        <v>0.39555365752739302</v>
      </c>
      <c r="H54" s="10">
        <f>B54/$B$15</f>
        <v>2.536049786568088E-4</v>
      </c>
    </row>
    <row r="55" spans="1:8" x14ac:dyDescent="0.2">
      <c r="A55" s="14" t="s">
        <v>80</v>
      </c>
      <c r="B55" s="2">
        <v>3.7113011140710914</v>
      </c>
      <c r="C55" s="2">
        <v>0.364284264764132</v>
      </c>
      <c r="D55" s="2">
        <v>0</v>
      </c>
      <c r="E55" s="2">
        <v>0</v>
      </c>
      <c r="F55" s="2">
        <v>0</v>
      </c>
      <c r="G55" s="2">
        <v>0.364284264764132</v>
      </c>
      <c r="H55" s="10">
        <f>B55/$B$16</f>
        <v>2.8443448145854466E-4</v>
      </c>
    </row>
    <row r="56" spans="1:8" x14ac:dyDescent="0.2">
      <c r="A56" s="15" t="s">
        <v>74</v>
      </c>
      <c r="B56" s="7">
        <v>4</v>
      </c>
      <c r="C56" s="7">
        <f>B56-B55</f>
        <v>0.28869888592890858</v>
      </c>
      <c r="D56" s="7">
        <v>0</v>
      </c>
      <c r="E56" s="7">
        <v>0</v>
      </c>
      <c r="F56" s="7">
        <f>D56-E56</f>
        <v>0</v>
      </c>
      <c r="G56" s="7">
        <f>C56-F56</f>
        <v>0.28869888592890858</v>
      </c>
      <c r="H56" s="16">
        <f>B56/$B$17</f>
        <v>3.0717072456406684E-4</v>
      </c>
    </row>
    <row r="57" spans="1:8" x14ac:dyDescent="0.2">
      <c r="A57" s="23"/>
      <c r="B57" s="24"/>
      <c r="C57" s="24"/>
      <c r="D57" s="24"/>
      <c r="E57" s="24"/>
      <c r="F57" s="24"/>
      <c r="G57" s="24"/>
      <c r="H57" s="22"/>
    </row>
    <row r="58" spans="1:8" x14ac:dyDescent="0.2">
      <c r="A58" s="1"/>
    </row>
    <row r="59" spans="1:8" x14ac:dyDescent="0.2">
      <c r="A59" s="12" t="s">
        <v>86</v>
      </c>
      <c r="H59" s="10"/>
    </row>
    <row r="60" spans="1:8" x14ac:dyDescent="0.2">
      <c r="A60" s="9" t="s">
        <v>89</v>
      </c>
      <c r="B60" s="2">
        <v>43</v>
      </c>
      <c r="H60" s="10">
        <f>B60/$B$6</f>
        <v>3.2917400290897957E-3</v>
      </c>
    </row>
    <row r="61" spans="1:8" x14ac:dyDescent="0.2">
      <c r="A61" s="14" t="s">
        <v>81</v>
      </c>
      <c r="B61" s="2">
        <v>43.35378616143818</v>
      </c>
      <c r="C61" s="2">
        <f>B61-B60</f>
        <v>0.35378616143817965</v>
      </c>
      <c r="D61" s="2">
        <v>0</v>
      </c>
      <c r="E61" s="2">
        <v>0</v>
      </c>
      <c r="F61" s="2">
        <f>D61-E61</f>
        <v>0</v>
      </c>
      <c r="G61" s="2">
        <f>C61-F61</f>
        <v>0.35378616143817965</v>
      </c>
      <c r="H61" s="10">
        <f>B61/$B$7</f>
        <v>3.3285056553887279E-3</v>
      </c>
    </row>
    <row r="62" spans="1:8" x14ac:dyDescent="0.2">
      <c r="A62" s="14" t="s">
        <v>82</v>
      </c>
      <c r="B62" s="2">
        <v>45.499418397512052</v>
      </c>
      <c r="C62" s="2">
        <v>2.2601255103802558</v>
      </c>
      <c r="D62" s="2">
        <v>0</v>
      </c>
      <c r="E62" s="2">
        <v>0</v>
      </c>
      <c r="F62" s="2">
        <v>0</v>
      </c>
      <c r="G62" s="2">
        <v>2.2601255103802558</v>
      </c>
      <c r="H62" s="10">
        <f>B62/$B$8</f>
        <v>3.4756258801857801E-3</v>
      </c>
    </row>
    <row r="63" spans="1:8" x14ac:dyDescent="0.2">
      <c r="A63" s="14" t="s">
        <v>83</v>
      </c>
      <c r="B63" s="2">
        <v>48.013478926883145</v>
      </c>
      <c r="C63" s="2">
        <v>2.4719113808845989</v>
      </c>
      <c r="D63" s="2">
        <v>0</v>
      </c>
      <c r="E63" s="2">
        <v>0</v>
      </c>
      <c r="F63" s="2">
        <v>0</v>
      </c>
      <c r="G63" s="2">
        <v>2.4719113808845989</v>
      </c>
      <c r="H63" s="10">
        <f>B63/$B$9</f>
        <v>3.6228385216089303E-3</v>
      </c>
    </row>
    <row r="64" spans="1:8" x14ac:dyDescent="0.2">
      <c r="A64" s="14" t="s">
        <v>84</v>
      </c>
      <c r="B64" s="2">
        <v>50.354038813322319</v>
      </c>
      <c r="C64" s="2">
        <v>2.3288075400034174</v>
      </c>
      <c r="D64" s="2">
        <v>0</v>
      </c>
      <c r="E64" s="2">
        <v>0</v>
      </c>
      <c r="F64" s="2">
        <v>0</v>
      </c>
      <c r="G64" s="2">
        <v>2.3288075400034174</v>
      </c>
      <c r="H64" s="10">
        <f>B64/$B$10</f>
        <v>3.7701436667656732E-3</v>
      </c>
    </row>
    <row r="65" spans="1:8" x14ac:dyDescent="0.2">
      <c r="A65" s="14" t="s">
        <v>75</v>
      </c>
      <c r="B65" s="2">
        <v>53.035675512094791</v>
      </c>
      <c r="C65" s="2">
        <v>2.7512680576075326</v>
      </c>
      <c r="D65" s="2">
        <v>1</v>
      </c>
      <c r="E65" s="2">
        <v>0</v>
      </c>
      <c r="F65" s="2">
        <v>1</v>
      </c>
      <c r="G65" s="2">
        <v>1.7512680576075326</v>
      </c>
      <c r="H65" s="10">
        <f>B65/$B$11</f>
        <v>3.9175414028730085E-3</v>
      </c>
    </row>
    <row r="66" spans="1:8" x14ac:dyDescent="0.2">
      <c r="A66" s="14" t="s">
        <v>76</v>
      </c>
      <c r="B66" s="2">
        <v>54.784433801180896</v>
      </c>
      <c r="C66" s="2">
        <v>1.7952435240485514</v>
      </c>
      <c r="D66" s="2">
        <v>3</v>
      </c>
      <c r="E66" s="2">
        <v>0</v>
      </c>
      <c r="F66" s="2">
        <v>3</v>
      </c>
      <c r="G66" s="2">
        <v>-1.2047564759514486</v>
      </c>
      <c r="H66" s="10">
        <f>B66/$B$12</f>
        <v>4.0650318172576159E-3</v>
      </c>
    </row>
    <row r="67" spans="1:8" x14ac:dyDescent="0.2">
      <c r="A67" s="14" t="s">
        <v>77</v>
      </c>
      <c r="B67" s="2">
        <v>56.579632029488756</v>
      </c>
      <c r="C67" s="2">
        <v>1.7817421814607073</v>
      </c>
      <c r="D67" s="2">
        <v>0</v>
      </c>
      <c r="E67" s="2">
        <v>0</v>
      </c>
      <c r="F67" s="2">
        <v>0</v>
      </c>
      <c r="G67" s="2">
        <v>1.7817421814607073</v>
      </c>
      <c r="H67" s="10">
        <f>B67/$B$13</f>
        <v>4.2126149973560241E-3</v>
      </c>
    </row>
    <row r="68" spans="1:8" x14ac:dyDescent="0.2">
      <c r="A68" s="14" t="s">
        <v>78</v>
      </c>
      <c r="B68" s="2">
        <v>57.826179649339458</v>
      </c>
      <c r="C68" s="2">
        <v>1.1141844425323484</v>
      </c>
      <c r="D68" s="2">
        <v>1</v>
      </c>
      <c r="E68" s="2">
        <v>0</v>
      </c>
      <c r="F68" s="2">
        <v>1</v>
      </c>
      <c r="G68" s="2">
        <v>0.11418444253234838</v>
      </c>
      <c r="H68" s="10">
        <f>B68/$B$14</f>
        <v>4.3602910307147828E-3</v>
      </c>
    </row>
    <row r="69" spans="1:8" x14ac:dyDescent="0.2">
      <c r="A69" s="14" t="s">
        <v>79</v>
      </c>
      <c r="B69" s="2">
        <v>59.537948485911393</v>
      </c>
      <c r="C69" s="2">
        <v>1.7325359089055894</v>
      </c>
      <c r="D69" s="2">
        <v>0</v>
      </c>
      <c r="E69" s="2">
        <v>0</v>
      </c>
      <c r="F69" s="2">
        <v>0</v>
      </c>
      <c r="G69" s="2">
        <v>1.7325359089055894</v>
      </c>
      <c r="H69" s="10">
        <f>B69/$B$15</f>
        <v>4.5080600049906402E-3</v>
      </c>
    </row>
    <row r="70" spans="1:8" x14ac:dyDescent="0.2">
      <c r="A70" s="14" t="s">
        <v>80</v>
      </c>
      <c r="B70" s="2">
        <v>60.750470359740923</v>
      </c>
      <c r="C70" s="2">
        <v>1.2533901378803591</v>
      </c>
      <c r="D70" s="2">
        <v>0</v>
      </c>
      <c r="E70" s="2">
        <v>1</v>
      </c>
      <c r="F70" s="2">
        <v>-1</v>
      </c>
      <c r="G70" s="2">
        <v>2.2533901378803591</v>
      </c>
      <c r="H70" s="10">
        <f>B70/$B$16</f>
        <v>4.6559220079507137E-3</v>
      </c>
    </row>
    <row r="71" spans="1:8" x14ac:dyDescent="0.2">
      <c r="A71" s="15" t="s">
        <v>74</v>
      </c>
      <c r="B71" s="7">
        <v>62.074306321847175</v>
      </c>
      <c r="C71" s="7">
        <f>B71-B70</f>
        <v>1.3238359621062514</v>
      </c>
      <c r="D71" s="7">
        <v>0</v>
      </c>
      <c r="E71" s="7">
        <v>0</v>
      </c>
      <c r="F71" s="7">
        <f>D71-E71</f>
        <v>0</v>
      </c>
      <c r="G71" s="7">
        <f>C71-F71</f>
        <v>1.3238359621062514</v>
      </c>
      <c r="H71" s="16">
        <f>B71/$B$17</f>
        <v>4.7668524124234082E-3</v>
      </c>
    </row>
    <row r="72" spans="1:8" x14ac:dyDescent="0.2">
      <c r="A72" s="12" t="s">
        <v>85</v>
      </c>
      <c r="H72" s="10"/>
    </row>
    <row r="73" spans="1:8" x14ac:dyDescent="0.2">
      <c r="A73" s="9" t="s">
        <v>90</v>
      </c>
      <c r="B73" s="2">
        <v>2</v>
      </c>
      <c r="H73" s="10">
        <f>B73/$B$6</f>
        <v>1.5310418739952538E-4</v>
      </c>
    </row>
    <row r="74" spans="1:8" x14ac:dyDescent="0.2">
      <c r="A74" s="14" t="s">
        <v>81</v>
      </c>
      <c r="B74" s="2">
        <v>2.29390489726664</v>
      </c>
      <c r="C74" s="2">
        <f>B74-B73</f>
        <v>0.29390489726664004</v>
      </c>
      <c r="D74" s="2">
        <v>0</v>
      </c>
      <c r="E74" s="2">
        <v>0</v>
      </c>
      <c r="F74" s="2">
        <f>D74-E74</f>
        <v>0</v>
      </c>
      <c r="G74" s="2">
        <f>C74-F74</f>
        <v>0.29390489726664004</v>
      </c>
      <c r="H74" s="10">
        <f>B74/$B$7</f>
        <v>1.7611553913755393E-4</v>
      </c>
    </row>
    <row r="75" spans="1:8" x14ac:dyDescent="0.2">
      <c r="A75" s="14" t="s">
        <v>82</v>
      </c>
      <c r="B75" s="2">
        <v>3.5109678746541642</v>
      </c>
      <c r="C75" s="2">
        <v>1.2238796395174703</v>
      </c>
      <c r="D75" s="2">
        <v>0</v>
      </c>
      <c r="E75" s="2">
        <v>0</v>
      </c>
      <c r="F75" s="2">
        <v>0</v>
      </c>
      <c r="G75" s="2">
        <v>1.2238796395174703</v>
      </c>
      <c r="H75" s="10">
        <f>B75/$B$8</f>
        <v>2.6819707238974591E-4</v>
      </c>
    </row>
    <row r="76" spans="1:8" x14ac:dyDescent="0.2">
      <c r="A76" s="14" t="s">
        <v>83</v>
      </c>
      <c r="B76" s="2">
        <v>4.7755389529026813</v>
      </c>
      <c r="C76" s="2">
        <v>1.2610762952512982</v>
      </c>
      <c r="D76" s="2">
        <v>0</v>
      </c>
      <c r="E76" s="2">
        <v>0</v>
      </c>
      <c r="F76" s="2">
        <v>0</v>
      </c>
      <c r="G76" s="2">
        <v>1.2610762952512982</v>
      </c>
      <c r="H76" s="10">
        <f>B76/$B$9</f>
        <v>3.6033644857033745E-4</v>
      </c>
    </row>
    <row r="77" spans="1:8" x14ac:dyDescent="0.2">
      <c r="A77" s="14" t="s">
        <v>84</v>
      </c>
      <c r="B77" s="2">
        <v>6.0440403936939608</v>
      </c>
      <c r="C77" s="2">
        <v>1.2668672478037966</v>
      </c>
      <c r="D77" s="2">
        <v>0</v>
      </c>
      <c r="E77" s="2">
        <v>0</v>
      </c>
      <c r="F77" s="2">
        <v>0</v>
      </c>
      <c r="G77" s="2">
        <v>1.2668672478037966</v>
      </c>
      <c r="H77" s="10">
        <f>B77/$B$10</f>
        <v>4.5253372219930836E-4</v>
      </c>
    </row>
    <row r="78" spans="1:8" x14ac:dyDescent="0.2">
      <c r="A78" s="14" t="s">
        <v>75</v>
      </c>
      <c r="B78" s="2">
        <v>7.3753527761987714</v>
      </c>
      <c r="C78" s="2">
        <v>1.3405650522123871</v>
      </c>
      <c r="D78" s="2">
        <v>0</v>
      </c>
      <c r="E78" s="2">
        <v>0</v>
      </c>
      <c r="F78" s="2">
        <v>0</v>
      </c>
      <c r="G78" s="2">
        <v>1.3405650522123871</v>
      </c>
      <c r="H78" s="10">
        <f>B78/$B$11</f>
        <v>5.4478894786517734E-4</v>
      </c>
    </row>
    <row r="79" spans="1:8" x14ac:dyDescent="0.2">
      <c r="A79" s="14" t="s">
        <v>76</v>
      </c>
      <c r="B79" s="2">
        <v>8.5862260828938055</v>
      </c>
      <c r="C79" s="2">
        <v>1.2189891894658302</v>
      </c>
      <c r="D79" s="2">
        <v>0</v>
      </c>
      <c r="E79" s="2">
        <v>0</v>
      </c>
      <c r="F79" s="2">
        <v>0</v>
      </c>
      <c r="G79" s="2">
        <v>1.2189891894658302</v>
      </c>
      <c r="H79" s="10">
        <f>B79/$B$12</f>
        <v>6.3710218022510986E-4</v>
      </c>
    </row>
    <row r="80" spans="1:8" x14ac:dyDescent="0.2">
      <c r="A80" s="14" t="s">
        <v>77</v>
      </c>
      <c r="B80" s="2">
        <v>9.7975582293614973</v>
      </c>
      <c r="C80" s="2">
        <v>1.2105387923286095</v>
      </c>
      <c r="D80" s="2">
        <v>0</v>
      </c>
      <c r="E80" s="2">
        <v>0</v>
      </c>
      <c r="F80" s="2">
        <v>0</v>
      </c>
      <c r="G80" s="2">
        <v>1.2105387923286095</v>
      </c>
      <c r="H80" s="10">
        <f>B80/$B$13</f>
        <v>7.2947347400502546E-4</v>
      </c>
    </row>
    <row r="81" spans="1:11" x14ac:dyDescent="0.2">
      <c r="A81" s="14" t="s">
        <v>78</v>
      </c>
      <c r="B81" s="2">
        <v>10.900076047604106</v>
      </c>
      <c r="C81" s="2">
        <v>1.0787949876285161</v>
      </c>
      <c r="D81" s="2">
        <v>0</v>
      </c>
      <c r="E81" s="2">
        <v>0</v>
      </c>
      <c r="F81" s="2">
        <v>0</v>
      </c>
      <c r="G81" s="2">
        <v>1.0787949876285161</v>
      </c>
      <c r="H81" s="10">
        <f>B81/$B$14</f>
        <v>8.2190288399970623E-4</v>
      </c>
    </row>
    <row r="82" spans="1:11" x14ac:dyDescent="0.2">
      <c r="A82" s="14" t="s">
        <v>79</v>
      </c>
      <c r="B82" s="2">
        <v>12.076354872217866</v>
      </c>
      <c r="C82" s="2">
        <v>1.1797409259662466</v>
      </c>
      <c r="D82" s="2">
        <v>0</v>
      </c>
      <c r="E82" s="2">
        <v>0</v>
      </c>
      <c r="F82" s="2">
        <v>0</v>
      </c>
      <c r="G82" s="2">
        <v>1.1797409259662466</v>
      </c>
      <c r="H82" s="10">
        <f>B82/$B$15</f>
        <v>9.1439046507290559E-4</v>
      </c>
    </row>
    <row r="83" spans="1:11" x14ac:dyDescent="0.2">
      <c r="A83" s="14" t="s">
        <v>80</v>
      </c>
      <c r="B83" s="2">
        <v>13.138504479110489</v>
      </c>
      <c r="C83" s="2">
        <v>1.0705642126924477</v>
      </c>
      <c r="D83" s="2">
        <v>0</v>
      </c>
      <c r="E83" s="2">
        <v>0</v>
      </c>
      <c r="F83" s="2">
        <v>0</v>
      </c>
      <c r="G83" s="2">
        <v>1.0705642126924477</v>
      </c>
      <c r="H83" s="10">
        <f>B83/$B$16</f>
        <v>1.006936272157456E-3</v>
      </c>
    </row>
    <row r="84" spans="1:11" x14ac:dyDescent="0.2">
      <c r="A84" s="15" t="s">
        <v>74</v>
      </c>
      <c r="B84" s="7">
        <v>12</v>
      </c>
      <c r="C84" s="7">
        <f>B84-B83</f>
        <v>-1.1385044791104892</v>
      </c>
      <c r="D84" s="7">
        <v>0</v>
      </c>
      <c r="E84" s="7">
        <v>0</v>
      </c>
      <c r="F84" s="7">
        <f>D84-E84</f>
        <v>0</v>
      </c>
      <c r="G84" s="7">
        <f>C84-F84</f>
        <v>-1.1385044791104892</v>
      </c>
      <c r="H84" s="16">
        <f>B84/$B$17</f>
        <v>9.2151217369220058E-4</v>
      </c>
    </row>
    <row r="85" spans="1:11" x14ac:dyDescent="0.2">
      <c r="A85" s="12" t="s">
        <v>94</v>
      </c>
      <c r="H85" s="10"/>
    </row>
    <row r="86" spans="1:11" x14ac:dyDescent="0.2">
      <c r="A86" s="13" t="s">
        <v>73</v>
      </c>
      <c r="B86" s="2">
        <v>11885</v>
      </c>
      <c r="H86" s="10">
        <f>B86/$B$6</f>
        <v>0.90982163362167956</v>
      </c>
      <c r="K86" s="38"/>
    </row>
    <row r="87" spans="1:11" x14ac:dyDescent="0.2">
      <c r="A87" s="14" t="s">
        <v>81</v>
      </c>
      <c r="B87" s="2">
        <v>11837.668533559272</v>
      </c>
      <c r="C87" s="2">
        <f>B87-B86</f>
        <v>-47.331466440728036</v>
      </c>
      <c r="D87" s="2">
        <v>41</v>
      </c>
      <c r="E87" s="2">
        <v>23</v>
      </c>
      <c r="F87" s="2">
        <f>D87-E87</f>
        <v>18</v>
      </c>
      <c r="G87" s="2">
        <f>C87-F87</f>
        <v>-65.331466440728036</v>
      </c>
      <c r="H87" s="10">
        <f>B87/$B$7</f>
        <v>0.90884211390090375</v>
      </c>
    </row>
    <row r="88" spans="1:11" x14ac:dyDescent="0.2">
      <c r="A88" s="14" t="s">
        <v>82</v>
      </c>
      <c r="B88" s="2">
        <v>11846.340411324751</v>
      </c>
      <c r="C88" s="2">
        <v>39.537233088129142</v>
      </c>
      <c r="D88" s="2">
        <v>139</v>
      </c>
      <c r="E88" s="2">
        <v>122</v>
      </c>
      <c r="F88" s="2">
        <v>17</v>
      </c>
      <c r="G88" s="2">
        <v>22.537233088129142</v>
      </c>
      <c r="H88" s="10">
        <f>B88/$B$8</f>
        <v>0.90492249723663198</v>
      </c>
    </row>
    <row r="89" spans="1:11" x14ac:dyDescent="0.2">
      <c r="A89" s="14" t="s">
        <v>83</v>
      </c>
      <c r="B89" s="2">
        <v>11940.958544839308</v>
      </c>
      <c r="C89" s="2">
        <v>83.770829784278249</v>
      </c>
      <c r="D89" s="2">
        <v>137</v>
      </c>
      <c r="E89" s="2">
        <v>114</v>
      </c>
      <c r="F89" s="2">
        <v>23</v>
      </c>
      <c r="G89" s="2">
        <v>60.770829784278249</v>
      </c>
      <c r="H89" s="10">
        <f>B89/$B$9</f>
        <v>0.90100041838371003</v>
      </c>
    </row>
    <row r="90" spans="1:11" x14ac:dyDescent="0.2">
      <c r="A90" s="14" t="s">
        <v>84</v>
      </c>
      <c r="B90" s="2">
        <v>11981.345386785772</v>
      </c>
      <c r="C90" s="2">
        <v>37.707387951486453</v>
      </c>
      <c r="D90" s="2">
        <v>126</v>
      </c>
      <c r="E90" s="2">
        <v>148</v>
      </c>
      <c r="F90" s="2">
        <v>-22</v>
      </c>
      <c r="G90" s="2">
        <v>59.707387951486453</v>
      </c>
      <c r="H90" s="10">
        <f>B90/$B$10</f>
        <v>0.89707587502139674</v>
      </c>
    </row>
    <row r="91" spans="1:11" x14ac:dyDescent="0.2">
      <c r="A91" s="14" t="s">
        <v>75</v>
      </c>
      <c r="B91" s="2">
        <v>12091.449332014832</v>
      </c>
      <c r="C91" s="2">
        <v>126.20418685709956</v>
      </c>
      <c r="D91" s="2">
        <v>109</v>
      </c>
      <c r="E91" s="2">
        <v>143</v>
      </c>
      <c r="F91" s="2">
        <v>-34</v>
      </c>
      <c r="G91" s="2">
        <v>160.20418685709956</v>
      </c>
      <c r="H91" s="10">
        <f>B91/$B$11</f>
        <v>0.89314886482603284</v>
      </c>
    </row>
    <row r="92" spans="1:11" x14ac:dyDescent="0.2">
      <c r="A92" s="14" t="s">
        <v>76</v>
      </c>
      <c r="B92" s="2">
        <v>11984.009657993176</v>
      </c>
      <c r="C92" s="2">
        <v>-97.705414533733347</v>
      </c>
      <c r="D92" s="2">
        <v>119</v>
      </c>
      <c r="E92" s="2">
        <v>139</v>
      </c>
      <c r="F92" s="2">
        <v>-20</v>
      </c>
      <c r="G92" s="2">
        <v>-77.705414533733347</v>
      </c>
      <c r="H92" s="10">
        <f>B92/$B$12</f>
        <v>0.88921938547103774</v>
      </c>
    </row>
    <row r="93" spans="1:11" x14ac:dyDescent="0.2">
      <c r="A93" s="14" t="s">
        <v>77</v>
      </c>
      <c r="B93" s="2">
        <v>11890.295534473946</v>
      </c>
      <c r="C93" s="2">
        <v>-97.345708127151738</v>
      </c>
      <c r="D93" s="2">
        <v>113</v>
      </c>
      <c r="E93" s="2">
        <v>132</v>
      </c>
      <c r="F93" s="2">
        <v>-19</v>
      </c>
      <c r="G93" s="2">
        <v>-78.345708127151738</v>
      </c>
      <c r="H93" s="10">
        <f>B93/$B$13</f>
        <v>0.88528743462690385</v>
      </c>
    </row>
    <row r="94" spans="1:11" x14ac:dyDescent="0.2">
      <c r="A94" s="14" t="s">
        <v>78</v>
      </c>
      <c r="B94" s="2">
        <v>11688.503618105335</v>
      </c>
      <c r="C94" s="2">
        <v>-229.18861374605876</v>
      </c>
      <c r="D94" s="2">
        <v>111</v>
      </c>
      <c r="E94" s="2">
        <v>159</v>
      </c>
      <c r="F94" s="2">
        <v>-48</v>
      </c>
      <c r="G94" s="2">
        <v>-181.18861374605876</v>
      </c>
      <c r="H94" s="10">
        <f>B94/$B$14</f>
        <v>0.88135300996119237</v>
      </c>
    </row>
    <row r="95" spans="1:11" x14ac:dyDescent="0.2">
      <c r="A95" s="14" t="s">
        <v>79</v>
      </c>
      <c r="B95" s="2">
        <v>11588.034553392548</v>
      </c>
      <c r="C95" s="2">
        <v>-96.034741357221719</v>
      </c>
      <c r="D95" s="2">
        <v>97</v>
      </c>
      <c r="E95" s="2">
        <v>148</v>
      </c>
      <c r="F95" s="2">
        <v>-51</v>
      </c>
      <c r="G95" s="2">
        <v>-45.034741357221719</v>
      </c>
      <c r="H95" s="10">
        <f>B95/$B$15</f>
        <v>0.87741610913852852</v>
      </c>
    </row>
    <row r="96" spans="1:11" x14ac:dyDescent="0.2">
      <c r="A96" s="14" t="s">
        <v>80</v>
      </c>
      <c r="B96" s="2">
        <v>11397.124370699155</v>
      </c>
      <c r="C96" s="2">
        <v>-183.0213164697816</v>
      </c>
      <c r="D96" s="2">
        <v>85</v>
      </c>
      <c r="E96" s="2">
        <v>147</v>
      </c>
      <c r="F96" s="2">
        <v>-62</v>
      </c>
      <c r="G96" s="2">
        <v>-121.0213164697816</v>
      </c>
      <c r="H96" s="10">
        <f>B96/$B$16</f>
        <v>0.87347672982059732</v>
      </c>
    </row>
    <row r="97" spans="1:11" x14ac:dyDescent="0.2">
      <c r="A97" s="15" t="s">
        <v>74</v>
      </c>
      <c r="B97" s="7">
        <v>11339</v>
      </c>
      <c r="C97" s="7">
        <f>B97-B96</f>
        <v>-58.124370699155406</v>
      </c>
      <c r="D97" s="7">
        <v>57</v>
      </c>
      <c r="E97" s="7">
        <v>101</v>
      </c>
      <c r="F97" s="7">
        <f>D97-E97</f>
        <v>-44</v>
      </c>
      <c r="G97" s="7">
        <f>C97-F97</f>
        <v>-14.124370699155406</v>
      </c>
      <c r="H97" s="16">
        <f>B97/$B$17</f>
        <v>0.87075221145798853</v>
      </c>
      <c r="J97" s="38"/>
      <c r="K97" s="38"/>
    </row>
    <row r="98" spans="1:11" x14ac:dyDescent="0.2">
      <c r="A98" s="12" t="s">
        <v>95</v>
      </c>
      <c r="H98" s="10"/>
      <c r="J98" s="38"/>
    </row>
    <row r="99" spans="1:11" x14ac:dyDescent="0.2">
      <c r="A99" s="17" t="s">
        <v>96</v>
      </c>
      <c r="B99" s="2">
        <v>53</v>
      </c>
      <c r="H99" s="10">
        <f>B99/$B$6</f>
        <v>4.0572609660874228E-3</v>
      </c>
    </row>
    <row r="100" spans="1:11" x14ac:dyDescent="0.2">
      <c r="A100" s="14" t="s">
        <v>81</v>
      </c>
      <c r="B100" s="2">
        <v>53.07636637705405</v>
      </c>
      <c r="C100" s="2">
        <f>B100-B99</f>
        <v>7.6366377054050361E-2</v>
      </c>
      <c r="D100" s="2">
        <v>0</v>
      </c>
      <c r="E100" s="2">
        <v>0</v>
      </c>
      <c r="F100" s="2">
        <f>D100-E100</f>
        <v>0</v>
      </c>
      <c r="G100" s="2">
        <f>C100-F100</f>
        <v>7.6366377054050361E-2</v>
      </c>
      <c r="H100" s="10">
        <f>B100/$B$7</f>
        <v>4.0749609502536699E-3</v>
      </c>
    </row>
    <row r="101" spans="1:11" x14ac:dyDescent="0.2">
      <c r="A101" s="14" t="s">
        <v>82</v>
      </c>
      <c r="B101" s="2">
        <v>54.272519540798591</v>
      </c>
      <c r="C101" s="2">
        <v>1.3353392855733901</v>
      </c>
      <c r="D101" s="2">
        <v>0</v>
      </c>
      <c r="E101" s="2">
        <v>0</v>
      </c>
      <c r="F101" s="2">
        <v>0</v>
      </c>
      <c r="G101" s="2">
        <v>1.3353392855733901</v>
      </c>
      <c r="H101" s="10">
        <f>B101/$B$8</f>
        <v>4.1457886747229842E-3</v>
      </c>
    </row>
    <row r="102" spans="1:11" x14ac:dyDescent="0.2">
      <c r="A102" s="14" t="s">
        <v>83</v>
      </c>
      <c r="B102" s="2">
        <v>55.88340678973632</v>
      </c>
      <c r="C102" s="2">
        <v>1.5609251681919218</v>
      </c>
      <c r="D102" s="2">
        <v>1</v>
      </c>
      <c r="E102" s="2">
        <v>0</v>
      </c>
      <c r="F102" s="2">
        <v>1</v>
      </c>
      <c r="G102" s="2">
        <v>0.56092516819192184</v>
      </c>
      <c r="H102" s="10">
        <f>B102/$B$9</f>
        <v>4.216660891099097E-3</v>
      </c>
    </row>
    <row r="103" spans="1:11" x14ac:dyDescent="0.2">
      <c r="A103" s="14" t="s">
        <v>84</v>
      </c>
      <c r="B103" s="2">
        <v>57.264886977442536</v>
      </c>
      <c r="C103" s="2">
        <v>1.3684047045316134</v>
      </c>
      <c r="D103" s="2">
        <v>2</v>
      </c>
      <c r="E103" s="2">
        <v>0</v>
      </c>
      <c r="F103" s="2">
        <v>2</v>
      </c>
      <c r="G103" s="2">
        <v>-0.63159529546838655</v>
      </c>
      <c r="H103" s="10">
        <f>B103/$B$10</f>
        <v>4.2875776413179509E-3</v>
      </c>
    </row>
    <row r="104" spans="1:11" x14ac:dyDescent="0.2">
      <c r="A104" s="14" t="s">
        <v>75</v>
      </c>
      <c r="B104" s="2">
        <v>59.005900540230826</v>
      </c>
      <c r="C104" s="2">
        <v>1.8190414962446084</v>
      </c>
      <c r="D104" s="2">
        <v>0</v>
      </c>
      <c r="E104" s="2">
        <v>0</v>
      </c>
      <c r="F104" s="2">
        <v>0</v>
      </c>
      <c r="G104" s="2">
        <v>1.8190414962446084</v>
      </c>
      <c r="H104" s="10">
        <f>B104/$B$11</f>
        <v>4.3585389673682102E-3</v>
      </c>
    </row>
    <row r="105" spans="1:11" x14ac:dyDescent="0.2">
      <c r="A105" s="14" t="s">
        <v>76</v>
      </c>
      <c r="B105" s="2">
        <v>59.696976769473416</v>
      </c>
      <c r="C105" s="2">
        <v>0.74065329459387641</v>
      </c>
      <c r="D105" s="2">
        <v>0</v>
      </c>
      <c r="E105" s="2">
        <v>0</v>
      </c>
      <c r="F105" s="2">
        <v>0</v>
      </c>
      <c r="G105" s="2">
        <v>0.74065329459387641</v>
      </c>
      <c r="H105" s="10">
        <f>B105/$B$12</f>
        <v>4.4295449112913424E-3</v>
      </c>
    </row>
    <row r="106" spans="1:11" x14ac:dyDescent="0.2">
      <c r="A106" s="14" t="s">
        <v>77</v>
      </c>
      <c r="B106" s="2">
        <v>60.447498364405362</v>
      </c>
      <c r="C106" s="2">
        <v>0.73415337676070891</v>
      </c>
      <c r="D106" s="2">
        <v>3</v>
      </c>
      <c r="E106" s="2">
        <v>0</v>
      </c>
      <c r="F106" s="2">
        <v>3</v>
      </c>
      <c r="G106" s="2">
        <v>-2.2658466232392911</v>
      </c>
      <c r="H106" s="10">
        <f>B106/$B$13</f>
        <v>4.5005955151816964E-3</v>
      </c>
    </row>
    <row r="107" spans="1:11" x14ac:dyDescent="0.2">
      <c r="A107" s="14" t="s">
        <v>78</v>
      </c>
      <c r="B107" s="2">
        <v>60.629763670576594</v>
      </c>
      <c r="C107" s="2">
        <v>4.1893701528522342E-2</v>
      </c>
      <c r="D107" s="2">
        <v>0</v>
      </c>
      <c r="E107" s="2">
        <v>0</v>
      </c>
      <c r="F107" s="2">
        <v>0</v>
      </c>
      <c r="G107" s="2">
        <v>4.1893701528522342E-2</v>
      </c>
      <c r="H107" s="10">
        <f>B107/$B$14</f>
        <v>4.5716908211865925E-3</v>
      </c>
    </row>
    <row r="108" spans="1:11" x14ac:dyDescent="0.2">
      <c r="A108" s="14" t="s">
        <v>79</v>
      </c>
      <c r="B108" s="2">
        <v>61.317867319985034</v>
      </c>
      <c r="C108" s="2">
        <v>0.71046412316213292</v>
      </c>
      <c r="D108" s="2">
        <v>0</v>
      </c>
      <c r="E108" s="2">
        <v>0</v>
      </c>
      <c r="F108" s="2">
        <v>0</v>
      </c>
      <c r="G108" s="2">
        <v>0.71046412316213292</v>
      </c>
      <c r="H108" s="10">
        <f>B108/$B$15</f>
        <v>4.6428308715063997E-3</v>
      </c>
    </row>
    <row r="109" spans="1:11" x14ac:dyDescent="0.2">
      <c r="A109" s="14" t="s">
        <v>80</v>
      </c>
      <c r="B109" s="2">
        <v>61.508476963133063</v>
      </c>
      <c r="C109" s="2">
        <v>0.2325374906653721</v>
      </c>
      <c r="D109" s="2">
        <v>1</v>
      </c>
      <c r="E109" s="2">
        <v>0</v>
      </c>
      <c r="F109" s="2">
        <v>1</v>
      </c>
      <c r="G109" s="2">
        <v>-0.7674625093346279</v>
      </c>
      <c r="H109" s="10">
        <f>B109/$B$16</f>
        <v>4.7140157083946244E-3</v>
      </c>
    </row>
    <row r="110" spans="1:11" x14ac:dyDescent="0.2">
      <c r="A110" s="15" t="s">
        <v>74</v>
      </c>
      <c r="B110" s="7">
        <v>60</v>
      </c>
      <c r="C110" s="7">
        <f>B110-B109</f>
        <v>-1.508476963133063</v>
      </c>
      <c r="D110" s="7">
        <v>0</v>
      </c>
      <c r="E110" s="7">
        <v>0</v>
      </c>
      <c r="F110" s="7">
        <f>D110-E110</f>
        <v>0</v>
      </c>
      <c r="G110" s="7">
        <f>C110-F110</f>
        <v>-1.508476963133063</v>
      </c>
      <c r="H110" s="16">
        <f>B110/$B$17</f>
        <v>4.6075608684610029E-3</v>
      </c>
      <c r="I110" s="38"/>
      <c r="K110" s="38"/>
    </row>
    <row r="111" spans="1:11" x14ac:dyDescent="0.2">
      <c r="A111" s="23"/>
      <c r="B111" s="24"/>
      <c r="C111" s="24"/>
      <c r="D111" s="24"/>
      <c r="E111" s="24"/>
      <c r="F111" s="24"/>
      <c r="G111" s="24"/>
      <c r="H111" s="22"/>
    </row>
    <row r="112" spans="1:11" x14ac:dyDescent="0.2">
      <c r="A112" s="1"/>
    </row>
    <row r="113" spans="1:11" x14ac:dyDescent="0.2">
      <c r="A113" s="12" t="s">
        <v>98</v>
      </c>
      <c r="H113" s="10"/>
    </row>
    <row r="114" spans="1:11" x14ac:dyDescent="0.2">
      <c r="A114" s="9" t="s">
        <v>97</v>
      </c>
      <c r="B114" s="2">
        <v>595</v>
      </c>
      <c r="H114" s="10">
        <f>B114/$B$6</f>
        <v>4.5548495751358803E-2</v>
      </c>
    </row>
    <row r="115" spans="1:11" x14ac:dyDescent="0.2">
      <c r="A115" s="14" t="s">
        <v>81</v>
      </c>
      <c r="B115" s="2">
        <v>602.7939101016467</v>
      </c>
      <c r="C115" s="2">
        <f>B115-B114</f>
        <v>7.7939101016467021</v>
      </c>
      <c r="D115" s="2">
        <v>0</v>
      </c>
      <c r="E115" s="2">
        <v>0</v>
      </c>
      <c r="F115" s="2">
        <f>D115-E115</f>
        <v>0</v>
      </c>
      <c r="G115" s="2">
        <f>C115-F115</f>
        <v>7.7939101016467021</v>
      </c>
      <c r="H115" s="10">
        <f>B115/$B$7</f>
        <v>4.6279762771719517E-2</v>
      </c>
    </row>
    <row r="116" spans="1:11" x14ac:dyDescent="0.2">
      <c r="A116" s="14" t="s">
        <v>82</v>
      </c>
      <c r="B116" s="2">
        <v>644.15546970151911</v>
      </c>
      <c r="C116" s="2">
        <v>42.961407479211516</v>
      </c>
      <c r="D116" s="2">
        <v>13</v>
      </c>
      <c r="E116" s="2">
        <v>3</v>
      </c>
      <c r="F116" s="2">
        <v>10</v>
      </c>
      <c r="G116" s="2">
        <v>32.961407479211516</v>
      </c>
      <c r="H116" s="10">
        <f>B116/$B$8</f>
        <v>4.9205978894012604E-2</v>
      </c>
    </row>
    <row r="117" spans="1:11" x14ac:dyDescent="0.2">
      <c r="A117" s="14" t="s">
        <v>83</v>
      </c>
      <c r="B117" s="2">
        <v>690.9323417314173</v>
      </c>
      <c r="C117" s="2">
        <v>46.177616120312791</v>
      </c>
      <c r="D117" s="2">
        <v>12</v>
      </c>
      <c r="E117" s="2">
        <v>1</v>
      </c>
      <c r="F117" s="2">
        <v>11</v>
      </c>
      <c r="G117" s="2">
        <v>35.177616120312791</v>
      </c>
      <c r="H117" s="10">
        <f>B117/$B$9</f>
        <v>5.2134033179764387E-2</v>
      </c>
    </row>
    <row r="118" spans="1:11" x14ac:dyDescent="0.2">
      <c r="A118" s="14" t="s">
        <v>84</v>
      </c>
      <c r="B118" s="2">
        <v>735.43381384072632</v>
      </c>
      <c r="C118" s="2">
        <v>44.327490644679187</v>
      </c>
      <c r="D118" s="2">
        <v>16</v>
      </c>
      <c r="E118" s="2">
        <v>3</v>
      </c>
      <c r="F118" s="2">
        <v>13</v>
      </c>
      <c r="G118" s="2">
        <v>31.327490644679187</v>
      </c>
      <c r="H118" s="10">
        <f>B118/$B$10</f>
        <v>5.5063927361539873E-2</v>
      </c>
    </row>
    <row r="119" spans="1:11" x14ac:dyDescent="0.2">
      <c r="A119" s="14" t="s">
        <v>75</v>
      </c>
      <c r="B119" s="2">
        <v>785.14528805072405</v>
      </c>
      <c r="C119" s="2">
        <v>50.737805732255879</v>
      </c>
      <c r="D119" s="2">
        <v>6</v>
      </c>
      <c r="E119" s="2">
        <v>1</v>
      </c>
      <c r="F119" s="2">
        <v>5</v>
      </c>
      <c r="G119" s="2">
        <v>45.737805732255879</v>
      </c>
      <c r="H119" s="10">
        <f>B119/$B$11</f>
        <v>5.799566317408214E-2</v>
      </c>
    </row>
    <row r="120" spans="1:11" x14ac:dyDescent="0.2">
      <c r="A120" s="14" t="s">
        <v>76</v>
      </c>
      <c r="B120" s="2">
        <v>821.14339920911402</v>
      </c>
      <c r="C120" s="2">
        <v>36.703535774450302</v>
      </c>
      <c r="D120" s="2">
        <v>6</v>
      </c>
      <c r="E120" s="2">
        <v>2</v>
      </c>
      <c r="F120" s="2">
        <v>4</v>
      </c>
      <c r="G120" s="2">
        <v>32.703535774450302</v>
      </c>
      <c r="H120" s="10">
        <f>B120/$B$12</f>
        <v>6.09292423543158E-2</v>
      </c>
    </row>
    <row r="121" spans="1:11" x14ac:dyDescent="0.2">
      <c r="A121" s="14" t="s">
        <v>77</v>
      </c>
      <c r="B121" s="2">
        <v>857.7663376599761</v>
      </c>
      <c r="C121" s="2">
        <v>36.434994542898608</v>
      </c>
      <c r="D121" s="2">
        <v>6</v>
      </c>
      <c r="E121" s="2">
        <v>0</v>
      </c>
      <c r="F121" s="2">
        <v>6</v>
      </c>
      <c r="G121" s="2">
        <v>30.434994542898608</v>
      </c>
      <c r="H121" s="10">
        <f>B121/$B$13</f>
        <v>6.3864666641350321E-2</v>
      </c>
    </row>
    <row r="122" spans="1:11" x14ac:dyDescent="0.2">
      <c r="A122" s="14" t="s">
        <v>78</v>
      </c>
      <c r="B122" s="2">
        <v>885.92729879172487</v>
      </c>
      <c r="C122" s="2">
        <v>26.145909212244987</v>
      </c>
      <c r="D122" s="2">
        <v>8</v>
      </c>
      <c r="E122" s="2">
        <v>7</v>
      </c>
      <c r="F122" s="2">
        <v>1</v>
      </c>
      <c r="G122" s="2">
        <v>25.145909212244987</v>
      </c>
      <c r="H122" s="10">
        <f>B122/$B$14</f>
        <v>6.6801937776483536E-2</v>
      </c>
    </row>
    <row r="123" spans="1:11" x14ac:dyDescent="0.2">
      <c r="A123" s="14" t="s">
        <v>79</v>
      </c>
      <c r="B123" s="2">
        <v>921.07014644483002</v>
      </c>
      <c r="C123" s="2">
        <v>35.456283503900636</v>
      </c>
      <c r="D123" s="2">
        <v>7</v>
      </c>
      <c r="E123" s="2">
        <v>2</v>
      </c>
      <c r="F123" s="2">
        <v>5</v>
      </c>
      <c r="G123" s="2">
        <v>30.456283503900636</v>
      </c>
      <c r="H123" s="10">
        <f>B123/$B$15</f>
        <v>6.9741057503205112E-2</v>
      </c>
    </row>
    <row r="124" spans="1:11" x14ac:dyDescent="0.2">
      <c r="A124" s="14" t="s">
        <v>80</v>
      </c>
      <c r="B124" s="2">
        <v>948.35509569682449</v>
      </c>
      <c r="C124" s="2">
        <v>27.918500709651312</v>
      </c>
      <c r="D124" s="2">
        <v>4</v>
      </c>
      <c r="E124" s="2">
        <v>3</v>
      </c>
      <c r="F124" s="2">
        <v>1</v>
      </c>
      <c r="G124" s="2">
        <v>26.918500709651312</v>
      </c>
      <c r="H124" s="10">
        <f>B124/$B$16</f>
        <v>7.2682027567199908E-2</v>
      </c>
    </row>
    <row r="125" spans="1:11" x14ac:dyDescent="0.2">
      <c r="A125" s="15" t="s">
        <v>74</v>
      </c>
      <c r="B125" s="7">
        <v>978</v>
      </c>
      <c r="C125" s="7">
        <f>B125-B124</f>
        <v>29.644904303175508</v>
      </c>
      <c r="D125" s="7">
        <v>7</v>
      </c>
      <c r="E125" s="7">
        <v>0</v>
      </c>
      <c r="F125" s="7">
        <f>D125-E125</f>
        <v>7</v>
      </c>
      <c r="G125" s="7">
        <f>C125-F125</f>
        <v>22.644904303175508</v>
      </c>
      <c r="H125" s="16">
        <f>B125/$B$17</f>
        <v>7.5103242155914351E-2</v>
      </c>
      <c r="J125" s="38"/>
      <c r="K125" s="38"/>
    </row>
    <row r="126" spans="1:11" x14ac:dyDescent="0.2">
      <c r="A126" s="12" t="s">
        <v>99</v>
      </c>
      <c r="H126" s="10"/>
    </row>
    <row r="127" spans="1:11" x14ac:dyDescent="0.2">
      <c r="A127" s="9" t="s">
        <v>100</v>
      </c>
      <c r="B127" s="2">
        <v>99</v>
      </c>
      <c r="H127" s="10">
        <f>B127/$B$6</f>
        <v>7.5786572762765059E-3</v>
      </c>
      <c r="I127" s="38"/>
    </row>
    <row r="128" spans="1:11" x14ac:dyDescent="0.2">
      <c r="A128" s="14" t="s">
        <v>81</v>
      </c>
      <c r="B128" s="2">
        <v>99.82098420933707</v>
      </c>
      <c r="C128" s="2">
        <f>B128-B127</f>
        <v>0.82098420933706961</v>
      </c>
      <c r="D128" s="2">
        <v>0</v>
      </c>
      <c r="E128" s="2">
        <v>0</v>
      </c>
      <c r="F128" s="2">
        <f>D128-E128</f>
        <v>0</v>
      </c>
      <c r="G128" s="2">
        <f>C128-F128</f>
        <v>0.82098420933706961</v>
      </c>
      <c r="H128" s="10">
        <f>B128/$B$7</f>
        <v>7.6637991715421934E-3</v>
      </c>
    </row>
    <row r="129" spans="1:12" x14ac:dyDescent="0.2">
      <c r="A129" s="14" t="s">
        <v>82</v>
      </c>
      <c r="B129" s="2">
        <v>104.7869149949284</v>
      </c>
      <c r="C129" s="2">
        <v>5.2295662686576065</v>
      </c>
      <c r="D129" s="2">
        <v>1</v>
      </c>
      <c r="E129" s="2">
        <v>0</v>
      </c>
      <c r="F129" s="2">
        <v>1</v>
      </c>
      <c r="G129" s="2">
        <v>4.2295662686576065</v>
      </c>
      <c r="H129" s="10">
        <f>B129/$B$8</f>
        <v>8.0045004197485583E-3</v>
      </c>
    </row>
    <row r="130" spans="1:12" x14ac:dyDescent="0.2">
      <c r="A130" s="14" t="s">
        <v>83</v>
      </c>
      <c r="B130" s="2">
        <v>110.60179409349115</v>
      </c>
      <c r="C130" s="2">
        <v>5.7178023477254527</v>
      </c>
      <c r="D130" s="2">
        <v>0</v>
      </c>
      <c r="E130" s="2">
        <v>0</v>
      </c>
      <c r="F130" s="2">
        <v>0</v>
      </c>
      <c r="G130" s="2">
        <v>5.7178023477254527</v>
      </c>
      <c r="H130" s="10">
        <f>B130/$B$9</f>
        <v>8.3454156865231388E-3</v>
      </c>
    </row>
    <row r="131" spans="1:12" x14ac:dyDescent="0.2">
      <c r="A131" s="14" t="s">
        <v>84</v>
      </c>
      <c r="B131" s="2">
        <v>116.01749733846279</v>
      </c>
      <c r="C131" s="2">
        <v>5.3886202209896794</v>
      </c>
      <c r="D131" s="2">
        <v>2</v>
      </c>
      <c r="E131" s="2">
        <v>2</v>
      </c>
      <c r="F131" s="2">
        <v>0</v>
      </c>
      <c r="G131" s="2">
        <v>5.3886202209896794</v>
      </c>
      <c r="H131" s="10">
        <f>B131/$B$10</f>
        <v>8.6865451735896083E-3</v>
      </c>
    </row>
    <row r="132" spans="1:12" x14ac:dyDescent="0.2">
      <c r="A132" s="14" t="s">
        <v>75</v>
      </c>
      <c r="B132" s="2">
        <v>122.21956240464181</v>
      </c>
      <c r="C132" s="2">
        <v>6.3625190062156491</v>
      </c>
      <c r="D132" s="2">
        <v>0</v>
      </c>
      <c r="E132" s="2">
        <v>0</v>
      </c>
      <c r="F132" s="2">
        <v>0</v>
      </c>
      <c r="G132" s="2">
        <v>6.3625190062156491</v>
      </c>
      <c r="H132" s="10">
        <f>B132/$B$11</f>
        <v>9.0278890829252334E-3</v>
      </c>
    </row>
    <row r="133" spans="1:12" x14ac:dyDescent="0.2">
      <c r="A133" s="14" t="s">
        <v>76</v>
      </c>
      <c r="B133" s="2">
        <v>126.27204553109168</v>
      </c>
      <c r="C133" s="2">
        <v>4.159645752640273</v>
      </c>
      <c r="D133" s="2">
        <v>0</v>
      </c>
      <c r="E133" s="2">
        <v>0</v>
      </c>
      <c r="F133" s="2">
        <v>0</v>
      </c>
      <c r="G133" s="2">
        <v>4.159645752640273</v>
      </c>
      <c r="H133" s="10">
        <f>B133/$B$12</f>
        <v>9.3694476167612735E-3</v>
      </c>
    </row>
    <row r="134" spans="1:12" x14ac:dyDescent="0.2">
      <c r="A134" s="14" t="s">
        <v>77</v>
      </c>
      <c r="B134" s="2">
        <v>130.43140894992237</v>
      </c>
      <c r="C134" s="2">
        <v>4.1283793222192742</v>
      </c>
      <c r="D134" s="2">
        <v>4</v>
      </c>
      <c r="E134" s="2">
        <v>0</v>
      </c>
      <c r="F134" s="2">
        <v>4</v>
      </c>
      <c r="G134" s="2">
        <v>0.12837932221927417</v>
      </c>
      <c r="H134" s="10">
        <f>B134/$B$13</f>
        <v>9.7112209775833801E-3</v>
      </c>
      <c r="I134" s="38"/>
    </row>
    <row r="135" spans="1:12" x14ac:dyDescent="0.2">
      <c r="A135" s="14" t="s">
        <v>78</v>
      </c>
      <c r="B135" s="2">
        <v>133.32566264016648</v>
      </c>
      <c r="C135" s="2">
        <v>2.5891019792524332</v>
      </c>
      <c r="D135" s="2">
        <v>1</v>
      </c>
      <c r="E135" s="2">
        <v>0</v>
      </c>
      <c r="F135" s="2">
        <v>1</v>
      </c>
      <c r="G135" s="2">
        <v>1.5891019792524332</v>
      </c>
      <c r="H135" s="10">
        <f>B135/$B$14</f>
        <v>1.0053209368131991E-2</v>
      </c>
    </row>
    <row r="136" spans="1:12" x14ac:dyDescent="0.2">
      <c r="A136" s="14" t="s">
        <v>79</v>
      </c>
      <c r="B136" s="2">
        <v>137.29221937745606</v>
      </c>
      <c r="C136" s="2">
        <v>4.0144273587673638</v>
      </c>
      <c r="D136" s="2">
        <v>1</v>
      </c>
      <c r="E136" s="2">
        <v>0</v>
      </c>
      <c r="F136" s="2">
        <v>1</v>
      </c>
      <c r="G136" s="2">
        <v>3.0144273587673638</v>
      </c>
      <c r="H136" s="10">
        <f>B136/$B$15</f>
        <v>1.0395412991402744E-2</v>
      </c>
    </row>
    <row r="137" spans="1:12" x14ac:dyDescent="0.2">
      <c r="A137" s="14" t="s">
        <v>80</v>
      </c>
      <c r="B137" s="2">
        <v>140.10723259684033</v>
      </c>
      <c r="C137" s="2">
        <v>2.9092567744253586</v>
      </c>
      <c r="D137" s="2">
        <v>1</v>
      </c>
      <c r="E137" s="2">
        <v>0</v>
      </c>
      <c r="F137" s="2">
        <v>1</v>
      </c>
      <c r="G137" s="2">
        <v>1.9092567744253586</v>
      </c>
      <c r="H137" s="10">
        <f>B137/$B$16</f>
        <v>1.0737832050646866E-2</v>
      </c>
    </row>
    <row r="138" spans="1:12" ht="12" thickBot="1" x14ac:dyDescent="0.25">
      <c r="A138" s="11" t="s">
        <v>74</v>
      </c>
      <c r="B138" s="5">
        <v>144</v>
      </c>
      <c r="C138" s="5">
        <f>B138-B137</f>
        <v>3.8927674031596666</v>
      </c>
      <c r="D138" s="5">
        <v>1</v>
      </c>
      <c r="E138" s="5">
        <v>2</v>
      </c>
      <c r="F138" s="5">
        <f>D138-E138</f>
        <v>-1</v>
      </c>
      <c r="G138" s="5">
        <f>C138-F138</f>
        <v>4.8927674031596666</v>
      </c>
      <c r="H138" s="8">
        <f>B138/$B$17</f>
        <v>1.1058146084306407E-2</v>
      </c>
      <c r="I138" s="39"/>
      <c r="J138" s="38"/>
      <c r="L138" s="38"/>
    </row>
  </sheetData>
  <mergeCells count="1">
    <mergeCell ref="A1:H2"/>
  </mergeCells>
  <phoneticPr fontId="0" type="noConversion"/>
  <pageMargins left="0.75" right="0.75" top="1" bottom="1" header="0.5" footer="0.5"/>
  <pageSetup orientation="portrait"/>
  <headerFooter alignWithMargins="0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8"/>
  <sheetViews>
    <sheetView workbookViewId="0">
      <selection activeCell="L1" sqref="L1:L65536"/>
    </sheetView>
  </sheetViews>
  <sheetFormatPr defaultRowHeight="11.25" x14ac:dyDescent="0.2"/>
  <cols>
    <col min="1" max="1" width="25.7109375" style="2" customWidth="1"/>
    <col min="2" max="3" width="9.7109375" style="2" customWidth="1"/>
    <col min="4" max="5" width="8.42578125" style="2" customWidth="1"/>
    <col min="6" max="7" width="9.7109375" style="2" customWidth="1"/>
    <col min="8" max="8" width="7.7109375" style="6" customWidth="1"/>
    <col min="9" max="16384" width="9.140625" style="2"/>
  </cols>
  <sheetData>
    <row r="1" spans="1:8" ht="12.75" customHeight="1" x14ac:dyDescent="0.2">
      <c r="A1" s="40" t="s">
        <v>87</v>
      </c>
      <c r="B1" s="41"/>
      <c r="C1" s="41"/>
      <c r="D1" s="41"/>
      <c r="E1" s="41"/>
      <c r="F1" s="41"/>
      <c r="G1" s="41"/>
      <c r="H1" s="42"/>
    </row>
    <row r="2" spans="1:8" ht="12.75" customHeight="1" thickBot="1" x14ac:dyDescent="0.25">
      <c r="A2" s="43"/>
      <c r="B2" s="44"/>
      <c r="C2" s="44"/>
      <c r="D2" s="44"/>
      <c r="E2" s="44"/>
      <c r="F2" s="44"/>
      <c r="G2" s="44"/>
      <c r="H2" s="45"/>
    </row>
    <row r="3" spans="1:8" x14ac:dyDescent="0.2">
      <c r="A3" s="9" t="s">
        <v>57</v>
      </c>
      <c r="C3" s="1" t="s">
        <v>62</v>
      </c>
      <c r="D3" s="3"/>
      <c r="E3" s="3"/>
      <c r="F3" s="1" t="s">
        <v>66</v>
      </c>
      <c r="G3" s="3" t="s">
        <v>68</v>
      </c>
      <c r="H3" s="19" t="s">
        <v>71</v>
      </c>
    </row>
    <row r="4" spans="1:8" ht="12" thickBot="1" x14ac:dyDescent="0.25">
      <c r="A4" s="18" t="s">
        <v>88</v>
      </c>
      <c r="B4" s="5" t="s">
        <v>64</v>
      </c>
      <c r="C4" s="4" t="s">
        <v>63</v>
      </c>
      <c r="D4" s="4" t="s">
        <v>65</v>
      </c>
      <c r="E4" s="4" t="s">
        <v>70</v>
      </c>
      <c r="F4" s="4" t="s">
        <v>67</v>
      </c>
      <c r="G4" s="5" t="s">
        <v>69</v>
      </c>
      <c r="H4" s="20" t="s">
        <v>72</v>
      </c>
    </row>
    <row r="5" spans="1:8" x14ac:dyDescent="0.2">
      <c r="A5" s="12" t="s">
        <v>2</v>
      </c>
      <c r="H5" s="10"/>
    </row>
    <row r="6" spans="1:8" x14ac:dyDescent="0.2">
      <c r="A6" s="13" t="s">
        <v>73</v>
      </c>
      <c r="B6" s="2">
        <f t="shared" ref="B6:B17" si="0">B32+B45+B60+B73+B86+B99+B114+B127</f>
        <v>311921</v>
      </c>
      <c r="H6" s="10"/>
    </row>
    <row r="7" spans="1:8" x14ac:dyDescent="0.2">
      <c r="A7" s="14" t="s">
        <v>81</v>
      </c>
      <c r="B7" s="2">
        <f t="shared" si="0"/>
        <v>313114.99999999994</v>
      </c>
      <c r="C7" s="2">
        <f t="shared" ref="C7:G17" si="1">C33+C46+C61+C74+C87+C100+C115+C128</f>
        <v>1193.9999999999816</v>
      </c>
      <c r="D7" s="2">
        <f t="shared" si="1"/>
        <v>1729</v>
      </c>
      <c r="E7" s="2">
        <f t="shared" si="1"/>
        <v>583</v>
      </c>
      <c r="F7" s="2">
        <f t="shared" si="1"/>
        <v>1146</v>
      </c>
      <c r="G7" s="2">
        <f t="shared" si="1"/>
        <v>47.999999999981583</v>
      </c>
      <c r="H7" s="10"/>
    </row>
    <row r="8" spans="1:8" x14ac:dyDescent="0.2">
      <c r="A8" s="14" t="s">
        <v>82</v>
      </c>
      <c r="B8" s="2">
        <f t="shared" si="0"/>
        <v>323847.00000000012</v>
      </c>
      <c r="C8" s="2">
        <f t="shared" si="1"/>
        <v>10700.0000000001</v>
      </c>
      <c r="D8" s="2">
        <f t="shared" si="1"/>
        <v>7360</v>
      </c>
      <c r="E8" s="2">
        <f t="shared" si="1"/>
        <v>2520</v>
      </c>
      <c r="F8" s="2">
        <f t="shared" si="1"/>
        <v>4840</v>
      </c>
      <c r="G8" s="2">
        <f t="shared" si="1"/>
        <v>5860.0000000001019</v>
      </c>
      <c r="H8" s="10"/>
    </row>
    <row r="9" spans="1:8" x14ac:dyDescent="0.2">
      <c r="A9" s="14" t="s">
        <v>83</v>
      </c>
      <c r="B9" s="2">
        <f t="shared" si="0"/>
        <v>332167</v>
      </c>
      <c r="C9" s="2">
        <f t="shared" si="1"/>
        <v>8400.0000000000182</v>
      </c>
      <c r="D9" s="2">
        <f t="shared" si="1"/>
        <v>7235</v>
      </c>
      <c r="E9" s="2">
        <f t="shared" si="1"/>
        <v>2477</v>
      </c>
      <c r="F9" s="2">
        <f t="shared" si="1"/>
        <v>4758</v>
      </c>
      <c r="G9" s="2">
        <f t="shared" si="1"/>
        <v>3642.0000000000177</v>
      </c>
      <c r="H9" s="10"/>
    </row>
    <row r="10" spans="1:8" x14ac:dyDescent="0.2">
      <c r="A10" s="14" t="s">
        <v>84</v>
      </c>
      <c r="B10" s="2">
        <f t="shared" si="0"/>
        <v>338719.00000000006</v>
      </c>
      <c r="C10" s="2">
        <f t="shared" si="1"/>
        <v>6499.9999999999145</v>
      </c>
      <c r="D10" s="2">
        <f t="shared" si="1"/>
        <v>7490</v>
      </c>
      <c r="E10" s="2">
        <f t="shared" si="1"/>
        <v>2443</v>
      </c>
      <c r="F10" s="2">
        <f t="shared" si="1"/>
        <v>5047</v>
      </c>
      <c r="G10" s="2">
        <f t="shared" si="1"/>
        <v>1452.9999999999141</v>
      </c>
      <c r="H10" s="10"/>
    </row>
    <row r="11" spans="1:8" x14ac:dyDescent="0.2">
      <c r="A11" s="14" t="s">
        <v>75</v>
      </c>
      <c r="B11" s="2">
        <f t="shared" si="0"/>
        <v>344243.99999999994</v>
      </c>
      <c r="C11" s="2">
        <f t="shared" si="1"/>
        <v>5499.9999999999618</v>
      </c>
      <c r="D11" s="2">
        <f t="shared" si="1"/>
        <v>7356</v>
      </c>
      <c r="E11" s="2">
        <f t="shared" si="1"/>
        <v>2476</v>
      </c>
      <c r="F11" s="2">
        <f t="shared" si="1"/>
        <v>4880</v>
      </c>
      <c r="G11" s="2">
        <f t="shared" si="1"/>
        <v>619.99999999996135</v>
      </c>
      <c r="H11" s="10"/>
    </row>
    <row r="12" spans="1:8" x14ac:dyDescent="0.2">
      <c r="A12" s="14" t="s">
        <v>76</v>
      </c>
      <c r="B12" s="2">
        <f t="shared" si="0"/>
        <v>350848</v>
      </c>
      <c r="C12" s="2">
        <f t="shared" si="1"/>
        <v>6599.9999999999991</v>
      </c>
      <c r="D12" s="2">
        <f t="shared" si="1"/>
        <v>7271</v>
      </c>
      <c r="E12" s="2">
        <f t="shared" si="1"/>
        <v>2647</v>
      </c>
      <c r="F12" s="2">
        <f t="shared" si="1"/>
        <v>4624</v>
      </c>
      <c r="G12" s="2">
        <f t="shared" si="1"/>
        <v>1975.9999999999991</v>
      </c>
      <c r="H12" s="10"/>
    </row>
    <row r="13" spans="1:8" x14ac:dyDescent="0.2">
      <c r="A13" s="14" t="s">
        <v>77</v>
      </c>
      <c r="B13" s="2">
        <f t="shared" si="0"/>
        <v>352969.00000000012</v>
      </c>
      <c r="C13" s="2">
        <f t="shared" si="1"/>
        <v>2200.0000000000719</v>
      </c>
      <c r="D13" s="2">
        <f t="shared" si="1"/>
        <v>7141</v>
      </c>
      <c r="E13" s="2">
        <f t="shared" si="1"/>
        <v>2608</v>
      </c>
      <c r="F13" s="2">
        <f t="shared" si="1"/>
        <v>4533</v>
      </c>
      <c r="G13" s="2">
        <f t="shared" si="1"/>
        <v>-2332.9999999999277</v>
      </c>
      <c r="H13" s="10"/>
    </row>
    <row r="14" spans="1:8" x14ac:dyDescent="0.2">
      <c r="A14" s="14" t="s">
        <v>78</v>
      </c>
      <c r="B14" s="2">
        <f t="shared" si="0"/>
        <v>357260.99999999994</v>
      </c>
      <c r="C14" s="2">
        <f t="shared" si="1"/>
        <v>4299.9999999999691</v>
      </c>
      <c r="D14" s="2">
        <f t="shared" si="1"/>
        <v>7041</v>
      </c>
      <c r="E14" s="2">
        <f t="shared" si="1"/>
        <v>2554</v>
      </c>
      <c r="F14" s="2">
        <f t="shared" si="1"/>
        <v>4487</v>
      </c>
      <c r="G14" s="2">
        <f t="shared" si="1"/>
        <v>-187.00000000003092</v>
      </c>
      <c r="H14" s="10"/>
    </row>
    <row r="15" spans="1:8" x14ac:dyDescent="0.2">
      <c r="A15" s="14" t="s">
        <v>79</v>
      </c>
      <c r="B15" s="2">
        <f t="shared" si="0"/>
        <v>360065</v>
      </c>
      <c r="C15" s="2">
        <f t="shared" si="1"/>
        <v>2800.0000000000282</v>
      </c>
      <c r="D15" s="2">
        <f t="shared" si="1"/>
        <v>6911</v>
      </c>
      <c r="E15" s="2">
        <f t="shared" si="1"/>
        <v>2581</v>
      </c>
      <c r="F15" s="2">
        <f t="shared" si="1"/>
        <v>4330</v>
      </c>
      <c r="G15" s="2">
        <f t="shared" si="1"/>
        <v>-1529.9999999999709</v>
      </c>
      <c r="H15" s="10"/>
    </row>
    <row r="16" spans="1:8" x14ac:dyDescent="0.2">
      <c r="A16" s="14" t="s">
        <v>80</v>
      </c>
      <c r="B16" s="2">
        <f t="shared" si="0"/>
        <v>364255.99999999994</v>
      </c>
      <c r="C16" s="2">
        <f t="shared" si="1"/>
        <v>4199.9999999999445</v>
      </c>
      <c r="D16" s="2">
        <f t="shared" si="1"/>
        <v>6843</v>
      </c>
      <c r="E16" s="2">
        <f t="shared" si="1"/>
        <v>2502</v>
      </c>
      <c r="F16" s="2">
        <f t="shared" si="1"/>
        <v>4341</v>
      </c>
      <c r="G16" s="2">
        <f t="shared" si="1"/>
        <v>-141.00000000005548</v>
      </c>
      <c r="H16" s="10"/>
    </row>
    <row r="17" spans="1:11" x14ac:dyDescent="0.2">
      <c r="A17" s="15" t="s">
        <v>74</v>
      </c>
      <c r="B17" s="7">
        <f t="shared" si="0"/>
        <v>368021</v>
      </c>
      <c r="C17" s="7">
        <f t="shared" si="1"/>
        <v>3765.0000000000455</v>
      </c>
      <c r="D17" s="7">
        <f t="shared" si="1"/>
        <v>5266</v>
      </c>
      <c r="E17" s="7">
        <f t="shared" si="1"/>
        <v>2012</v>
      </c>
      <c r="F17" s="7">
        <f t="shared" si="1"/>
        <v>3254</v>
      </c>
      <c r="G17" s="7">
        <f t="shared" si="1"/>
        <v>511.00000000004502</v>
      </c>
      <c r="H17" s="16"/>
    </row>
    <row r="18" spans="1:11" x14ac:dyDescent="0.2">
      <c r="A18" s="12" t="s">
        <v>3</v>
      </c>
      <c r="H18" s="10"/>
    </row>
    <row r="19" spans="1:11" x14ac:dyDescent="0.2">
      <c r="A19" s="13" t="s">
        <v>73</v>
      </c>
      <c r="B19" s="2">
        <f t="shared" ref="B19:B30" si="2">B32+B45+B60+B73</f>
        <v>120894</v>
      </c>
      <c r="H19" s="10">
        <f>B19/$B$6</f>
        <v>0.38757890619740254</v>
      </c>
      <c r="K19" s="6"/>
    </row>
    <row r="20" spans="1:11" x14ac:dyDescent="0.2">
      <c r="A20" s="14" t="s">
        <v>81</v>
      </c>
      <c r="B20" s="2">
        <f t="shared" si="2"/>
        <v>122455.62812366259</v>
      </c>
      <c r="C20" s="2">
        <f>B20-B19</f>
        <v>1561.6281236625946</v>
      </c>
      <c r="D20" s="2">
        <f t="shared" ref="D20:E30" si="3">D33+D46+D61+D74</f>
        <v>888</v>
      </c>
      <c r="E20" s="2">
        <f t="shared" si="3"/>
        <v>102</v>
      </c>
      <c r="F20" s="2">
        <f>D20-E20</f>
        <v>786</v>
      </c>
      <c r="G20" s="2">
        <f>C20-F20</f>
        <v>775.62812366259459</v>
      </c>
      <c r="H20" s="10">
        <f>B20/$B$7</f>
        <v>0.3910883481266072</v>
      </c>
    </row>
    <row r="21" spans="1:11" x14ac:dyDescent="0.2">
      <c r="A21" s="14" t="s">
        <v>82</v>
      </c>
      <c r="B21" s="2">
        <f t="shared" si="2"/>
        <v>131098.92082392192</v>
      </c>
      <c r="C21" s="2">
        <f t="shared" ref="C21:C30" si="4">B21-B20</f>
        <v>8643.2927002593206</v>
      </c>
      <c r="D21" s="2">
        <f t="shared" si="3"/>
        <v>4084</v>
      </c>
      <c r="E21" s="2">
        <f t="shared" si="3"/>
        <v>390</v>
      </c>
      <c r="F21" s="2">
        <f t="shared" ref="F21:F30" si="5">D21-E21</f>
        <v>3694</v>
      </c>
      <c r="G21" s="2">
        <f t="shared" ref="G21:G30" si="6">C21-F21</f>
        <v>4949.2927002593206</v>
      </c>
      <c r="H21" s="10">
        <f>B21/$B$8</f>
        <v>0.40481746264106777</v>
      </c>
    </row>
    <row r="22" spans="1:11" x14ac:dyDescent="0.2">
      <c r="A22" s="14" t="s">
        <v>83</v>
      </c>
      <c r="B22" s="2">
        <f t="shared" si="2"/>
        <v>138869.70182667818</v>
      </c>
      <c r="C22" s="2">
        <f t="shared" si="4"/>
        <v>7770.7810027562664</v>
      </c>
      <c r="D22" s="2">
        <f t="shared" si="3"/>
        <v>4096</v>
      </c>
      <c r="E22" s="2">
        <f t="shared" si="3"/>
        <v>411</v>
      </c>
      <c r="F22" s="2">
        <f t="shared" si="5"/>
        <v>3685</v>
      </c>
      <c r="G22" s="2">
        <f t="shared" si="6"/>
        <v>4085.7810027562664</v>
      </c>
      <c r="H22" s="10">
        <f>B22/$B$9</f>
        <v>0.41807193919527885</v>
      </c>
    </row>
    <row r="23" spans="1:11" x14ac:dyDescent="0.2">
      <c r="A23" s="14" t="s">
        <v>84</v>
      </c>
      <c r="B23" s="2">
        <f t="shared" si="2"/>
        <v>145945.87872254846</v>
      </c>
      <c r="C23" s="2">
        <f t="shared" si="4"/>
        <v>7076.1768958702742</v>
      </c>
      <c r="D23" s="2">
        <f t="shared" si="3"/>
        <v>4524</v>
      </c>
      <c r="E23" s="2">
        <f t="shared" si="3"/>
        <v>434</v>
      </c>
      <c r="F23" s="2">
        <f t="shared" si="5"/>
        <v>4090</v>
      </c>
      <c r="G23" s="2">
        <f t="shared" si="6"/>
        <v>2986.1768958702742</v>
      </c>
      <c r="H23" s="10">
        <f>B23/$B$10</f>
        <v>0.43087597307074132</v>
      </c>
    </row>
    <row r="24" spans="1:11" x14ac:dyDescent="0.2">
      <c r="A24" s="14" t="s">
        <v>75</v>
      </c>
      <c r="B24" s="2">
        <f t="shared" si="2"/>
        <v>152586.8905467687</v>
      </c>
      <c r="C24" s="2">
        <f t="shared" si="4"/>
        <v>6641.0118242202443</v>
      </c>
      <c r="D24" s="2">
        <f t="shared" si="3"/>
        <v>4528</v>
      </c>
      <c r="E24" s="2">
        <f t="shared" si="3"/>
        <v>464</v>
      </c>
      <c r="F24" s="2">
        <f t="shared" si="5"/>
        <v>4064</v>
      </c>
      <c r="G24" s="2">
        <f t="shared" si="6"/>
        <v>2577.0118242202443</v>
      </c>
      <c r="H24" s="10">
        <f>B24/$B$11</f>
        <v>0.44325214251161599</v>
      </c>
    </row>
    <row r="25" spans="1:11" x14ac:dyDescent="0.2">
      <c r="A25" s="14" t="s">
        <v>76</v>
      </c>
      <c r="B25" s="2">
        <f t="shared" si="2"/>
        <v>159713.56742501509</v>
      </c>
      <c r="C25" s="2">
        <f t="shared" si="4"/>
        <v>7126.6768782463914</v>
      </c>
      <c r="D25" s="2">
        <f t="shared" si="3"/>
        <v>4479</v>
      </c>
      <c r="E25" s="2">
        <f t="shared" si="3"/>
        <v>483</v>
      </c>
      <c r="F25" s="2">
        <f t="shared" si="5"/>
        <v>3996</v>
      </c>
      <c r="G25" s="2">
        <f t="shared" si="6"/>
        <v>3130.6768782463914</v>
      </c>
      <c r="H25" s="10">
        <f>B25/$B$12</f>
        <v>0.4552215415935536</v>
      </c>
    </row>
    <row r="26" spans="1:11" x14ac:dyDescent="0.2">
      <c r="A26" s="14" t="s">
        <v>77</v>
      </c>
      <c r="B26" s="2">
        <f t="shared" si="2"/>
        <v>164767.30585084157</v>
      </c>
      <c r="C26" s="2">
        <f t="shared" si="4"/>
        <v>5053.7384258264792</v>
      </c>
      <c r="D26" s="2">
        <f t="shared" si="3"/>
        <v>4559</v>
      </c>
      <c r="E26" s="2">
        <f t="shared" si="3"/>
        <v>525</v>
      </c>
      <c r="F26" s="2">
        <f t="shared" si="5"/>
        <v>4034</v>
      </c>
      <c r="G26" s="2">
        <f t="shared" si="6"/>
        <v>1019.7384258264792</v>
      </c>
      <c r="H26" s="10">
        <f>B26/$B$13</f>
        <v>0.46680390020325163</v>
      </c>
    </row>
    <row r="27" spans="1:11" x14ac:dyDescent="0.2">
      <c r="A27" s="14" t="s">
        <v>78</v>
      </c>
      <c r="B27" s="2">
        <f t="shared" si="2"/>
        <v>170777.0788632067</v>
      </c>
      <c r="C27" s="2">
        <f t="shared" si="4"/>
        <v>6009.7730123651272</v>
      </c>
      <c r="D27" s="2">
        <f t="shared" si="3"/>
        <v>4578</v>
      </c>
      <c r="E27" s="2">
        <f t="shared" si="3"/>
        <v>521</v>
      </c>
      <c r="F27" s="2">
        <f t="shared" si="5"/>
        <v>4057</v>
      </c>
      <c r="G27" s="2">
        <f t="shared" si="6"/>
        <v>1952.7730123651272</v>
      </c>
      <c r="H27" s="10">
        <f>B27/$B$14</f>
        <v>0.47801769256427856</v>
      </c>
    </row>
    <row r="28" spans="1:11" x14ac:dyDescent="0.2">
      <c r="A28" s="14" t="s">
        <v>79</v>
      </c>
      <c r="B28" s="2">
        <f t="shared" si="2"/>
        <v>176028.66201865493</v>
      </c>
      <c r="C28" s="2">
        <f t="shared" si="4"/>
        <v>5251.5831554482284</v>
      </c>
      <c r="D28" s="2">
        <f t="shared" si="3"/>
        <v>4562</v>
      </c>
      <c r="E28" s="2">
        <f t="shared" si="3"/>
        <v>529</v>
      </c>
      <c r="F28" s="2">
        <f t="shared" si="5"/>
        <v>4033</v>
      </c>
      <c r="G28" s="2">
        <f t="shared" si="6"/>
        <v>1218.5831554482284</v>
      </c>
      <c r="H28" s="10">
        <f>B28/$B$15</f>
        <v>0.48888023556484228</v>
      </c>
    </row>
    <row r="29" spans="1:11" x14ac:dyDescent="0.2">
      <c r="A29" s="14" t="s">
        <v>80</v>
      </c>
      <c r="B29" s="2">
        <f t="shared" si="2"/>
        <v>181912.27957889874</v>
      </c>
      <c r="C29" s="2">
        <f t="shared" si="4"/>
        <v>5883.6175602438161</v>
      </c>
      <c r="D29" s="2">
        <f t="shared" si="3"/>
        <v>4489</v>
      </c>
      <c r="E29" s="2">
        <f t="shared" si="3"/>
        <v>538</v>
      </c>
      <c r="F29" s="2">
        <f t="shared" si="5"/>
        <v>3951</v>
      </c>
      <c r="G29" s="2">
        <f t="shared" si="6"/>
        <v>1932.6175602438161</v>
      </c>
      <c r="H29" s="10">
        <f>B29/$B$16</f>
        <v>0.49940777798827957</v>
      </c>
    </row>
    <row r="30" spans="1:11" x14ac:dyDescent="0.2">
      <c r="A30" s="15" t="s">
        <v>74</v>
      </c>
      <c r="B30" s="7">
        <f t="shared" si="2"/>
        <v>186636</v>
      </c>
      <c r="C30" s="7">
        <f t="shared" si="4"/>
        <v>4723.7204211012577</v>
      </c>
      <c r="D30" s="7">
        <f t="shared" si="3"/>
        <v>3569</v>
      </c>
      <c r="E30" s="7">
        <f t="shared" si="3"/>
        <v>424</v>
      </c>
      <c r="F30" s="7">
        <f t="shared" si="5"/>
        <v>3145</v>
      </c>
      <c r="G30" s="7">
        <f t="shared" si="6"/>
        <v>1578.7204211012577</v>
      </c>
      <c r="H30" s="16">
        <f>B30/$B$17</f>
        <v>0.50713410376038326</v>
      </c>
      <c r="I30" s="38"/>
      <c r="K30" s="39"/>
    </row>
    <row r="31" spans="1:11" x14ac:dyDescent="0.2">
      <c r="A31" s="12" t="s">
        <v>4</v>
      </c>
      <c r="H31" s="10"/>
    </row>
    <row r="32" spans="1:11" x14ac:dyDescent="0.2">
      <c r="A32" s="13" t="s">
        <v>73</v>
      </c>
      <c r="B32" s="2">
        <v>114665</v>
      </c>
      <c r="H32" s="10">
        <f>B32/$B$6</f>
        <v>0.3676091061518782</v>
      </c>
    </row>
    <row r="33" spans="1:8" x14ac:dyDescent="0.2">
      <c r="A33" s="14" t="s">
        <v>81</v>
      </c>
      <c r="B33" s="2">
        <v>116167.32242668976</v>
      </c>
      <c r="C33" s="2">
        <f>B33-B32</f>
        <v>1502.3224266897596</v>
      </c>
      <c r="D33" s="2">
        <v>881</v>
      </c>
      <c r="E33" s="2">
        <v>100</v>
      </c>
      <c r="F33" s="2">
        <f>D33-E33</f>
        <v>781</v>
      </c>
      <c r="G33" s="2">
        <f>C33-F33</f>
        <v>721.3224266897596</v>
      </c>
      <c r="H33" s="10">
        <f>B33/$B$7</f>
        <v>0.37100529334809823</v>
      </c>
    </row>
    <row r="34" spans="1:8" x14ac:dyDescent="0.2">
      <c r="A34" s="14" t="s">
        <v>82</v>
      </c>
      <c r="B34" s="2">
        <v>124451.60069808723</v>
      </c>
      <c r="C34" s="2">
        <v>8271.7816573658929</v>
      </c>
      <c r="D34" s="2">
        <v>4068</v>
      </c>
      <c r="E34" s="2">
        <v>388</v>
      </c>
      <c r="F34" s="2">
        <v>3680</v>
      </c>
      <c r="G34" s="2">
        <v>4591.7816573658929</v>
      </c>
      <c r="H34" s="10">
        <f>B34/$B$8</f>
        <v>0.38429134961289496</v>
      </c>
    </row>
    <row r="35" spans="1:8" x14ac:dyDescent="0.2">
      <c r="A35" s="14" t="s">
        <v>83</v>
      </c>
      <c r="B35" s="2">
        <v>131909.5229954411</v>
      </c>
      <c r="C35" s="2">
        <v>7489.0888875961973</v>
      </c>
      <c r="D35" s="2">
        <v>4076</v>
      </c>
      <c r="E35" s="2">
        <v>410</v>
      </c>
      <c r="F35" s="2">
        <v>3666</v>
      </c>
      <c r="G35" s="2">
        <v>3823.0888875961973</v>
      </c>
      <c r="H35" s="10">
        <f>B35/$B$9</f>
        <v>0.39711808516632024</v>
      </c>
    </row>
    <row r="36" spans="1:8" x14ac:dyDescent="0.2">
      <c r="A36" s="14" t="s">
        <v>84</v>
      </c>
      <c r="B36" s="2">
        <v>138708.45000150881</v>
      </c>
      <c r="C36" s="2">
        <v>6778.0414398821886</v>
      </c>
      <c r="D36" s="2">
        <v>4508</v>
      </c>
      <c r="E36" s="2">
        <v>431</v>
      </c>
      <c r="F36" s="2">
        <v>4077</v>
      </c>
      <c r="G36" s="2">
        <v>2701.0414398821886</v>
      </c>
      <c r="H36" s="10">
        <f>B36/$B$10</f>
        <v>0.40950891447337995</v>
      </c>
    </row>
    <row r="37" spans="1:8" x14ac:dyDescent="0.2">
      <c r="A37" s="14" t="s">
        <v>75</v>
      </c>
      <c r="B37" s="2">
        <v>145093.91888583891</v>
      </c>
      <c r="C37" s="2">
        <v>6374.7041834706906</v>
      </c>
      <c r="D37" s="2">
        <v>4503</v>
      </c>
      <c r="E37" s="2">
        <v>464</v>
      </c>
      <c r="F37" s="2">
        <v>4039</v>
      </c>
      <c r="G37" s="2">
        <v>2335.7041834706906</v>
      </c>
      <c r="H37" s="10">
        <f>B37/$B$11</f>
        <v>0.42148568714585855</v>
      </c>
    </row>
    <row r="38" spans="1:8" x14ac:dyDescent="0.2">
      <c r="A38" s="14" t="s">
        <v>76</v>
      </c>
      <c r="B38" s="2">
        <v>151941.32813955969</v>
      </c>
      <c r="C38" s="2">
        <v>6845.1673207620624</v>
      </c>
      <c r="D38" s="2">
        <v>4455</v>
      </c>
      <c r="E38" s="2">
        <v>483</v>
      </c>
      <c r="F38" s="2">
        <v>3972</v>
      </c>
      <c r="G38" s="2">
        <v>2873.1673207620624</v>
      </c>
      <c r="H38" s="10">
        <f>B38/$B$12</f>
        <v>0.43306881652327983</v>
      </c>
    </row>
    <row r="39" spans="1:8" x14ac:dyDescent="0.2">
      <c r="A39" s="14" t="s">
        <v>77</v>
      </c>
      <c r="B39" s="2">
        <v>156816.14811126582</v>
      </c>
      <c r="C39" s="2">
        <v>4909.3798741684295</v>
      </c>
      <c r="D39" s="2">
        <v>4543</v>
      </c>
      <c r="E39" s="2">
        <v>524</v>
      </c>
      <c r="F39" s="2">
        <v>4019</v>
      </c>
      <c r="G39" s="2">
        <v>890.37987416842952</v>
      </c>
      <c r="H39" s="10">
        <f>B39/$B$13</f>
        <v>0.44427739578055231</v>
      </c>
    </row>
    <row r="40" spans="1:8" x14ac:dyDescent="0.2">
      <c r="A40" s="14" t="s">
        <v>78</v>
      </c>
      <c r="B40" s="2">
        <v>162599.94990175884</v>
      </c>
      <c r="C40" s="2">
        <v>5787.779234038986</v>
      </c>
      <c r="D40" s="2">
        <v>4568</v>
      </c>
      <c r="E40" s="2">
        <v>519</v>
      </c>
      <c r="F40" s="2">
        <v>4049</v>
      </c>
      <c r="G40" s="2">
        <v>1738.779234038986</v>
      </c>
      <c r="H40" s="10">
        <f>B40/$B$14</f>
        <v>0.45512930295150844</v>
      </c>
    </row>
    <row r="41" spans="1:8" x14ac:dyDescent="0.2">
      <c r="A41" s="14" t="s">
        <v>79</v>
      </c>
      <c r="B41" s="2">
        <v>167661.13327430352</v>
      </c>
      <c r="C41" s="2">
        <v>5059.7307750924956</v>
      </c>
      <c r="D41" s="2">
        <v>4546</v>
      </c>
      <c r="E41" s="2">
        <v>528</v>
      </c>
      <c r="F41" s="2">
        <v>4018</v>
      </c>
      <c r="G41" s="2">
        <v>1041.7307750924956</v>
      </c>
      <c r="H41" s="10">
        <f>B41/$B$15</f>
        <v>0.46564129608349469</v>
      </c>
    </row>
    <row r="42" spans="1:8" x14ac:dyDescent="0.2">
      <c r="A42" s="14" t="s">
        <v>80</v>
      </c>
      <c r="B42" s="2">
        <v>173323.6044996233</v>
      </c>
      <c r="C42" s="2">
        <v>5667.1102603387262</v>
      </c>
      <c r="D42" s="2">
        <v>4467</v>
      </c>
      <c r="E42" s="2">
        <v>537</v>
      </c>
      <c r="F42" s="2">
        <v>3930</v>
      </c>
      <c r="G42" s="2">
        <v>1737.1102603387262</v>
      </c>
      <c r="H42" s="10">
        <f>B42/$B$16</f>
        <v>0.47582909958826575</v>
      </c>
    </row>
    <row r="43" spans="1:8" x14ac:dyDescent="0.2">
      <c r="A43" s="15" t="s">
        <v>74</v>
      </c>
      <c r="B43" s="7">
        <v>177858</v>
      </c>
      <c r="C43" s="7">
        <f>B43-B42</f>
        <v>4534.3955003767041</v>
      </c>
      <c r="D43" s="7">
        <v>3548</v>
      </c>
      <c r="E43" s="7">
        <v>422</v>
      </c>
      <c r="F43" s="7">
        <f>D43-E43</f>
        <v>3126</v>
      </c>
      <c r="G43" s="7">
        <f>C43-F43</f>
        <v>1408.3955003767041</v>
      </c>
      <c r="H43" s="16">
        <f>B43/$B$17</f>
        <v>0.48328220400466276</v>
      </c>
    </row>
    <row r="44" spans="1:8" x14ac:dyDescent="0.2">
      <c r="A44" s="12" t="s">
        <v>92</v>
      </c>
      <c r="H44" s="10"/>
    </row>
    <row r="45" spans="1:8" x14ac:dyDescent="0.2">
      <c r="A45" s="9" t="s">
        <v>93</v>
      </c>
      <c r="B45" s="2">
        <v>888</v>
      </c>
      <c r="H45" s="10">
        <f>B45/$B$6</f>
        <v>2.8468746894245657E-3</v>
      </c>
    </row>
    <row r="46" spans="1:8" x14ac:dyDescent="0.2">
      <c r="A46" s="14" t="s">
        <v>81</v>
      </c>
      <c r="B46" s="2">
        <v>911.58641813443342</v>
      </c>
      <c r="C46" s="2">
        <f>B46-B45</f>
        <v>23.586418134433416</v>
      </c>
      <c r="D46" s="2">
        <v>1</v>
      </c>
      <c r="E46" s="2">
        <v>0</v>
      </c>
      <c r="F46" s="2">
        <f>D46-E46</f>
        <v>1</v>
      </c>
      <c r="G46" s="2">
        <f>C46-F46</f>
        <v>22.586418134433416</v>
      </c>
      <c r="H46" s="10">
        <f>B46/$B$7</f>
        <v>2.911347007120175E-3</v>
      </c>
    </row>
    <row r="47" spans="1:8" x14ac:dyDescent="0.2">
      <c r="A47" s="14" t="s">
        <v>82</v>
      </c>
      <c r="B47" s="2">
        <v>1024.5113513612669</v>
      </c>
      <c r="C47" s="2">
        <v>112.81991583096215</v>
      </c>
      <c r="D47" s="2">
        <v>2</v>
      </c>
      <c r="E47" s="2">
        <v>0</v>
      </c>
      <c r="F47" s="2">
        <v>2</v>
      </c>
      <c r="G47" s="2">
        <v>110.81991583096215</v>
      </c>
      <c r="H47" s="10">
        <f>B47/$B$8</f>
        <v>3.1635659782590746E-3</v>
      </c>
    </row>
    <row r="48" spans="1:8" x14ac:dyDescent="0.2">
      <c r="A48" s="14" t="s">
        <v>83</v>
      </c>
      <c r="B48" s="2">
        <v>1131.714668387164</v>
      </c>
      <c r="C48" s="2">
        <v>107.4644377826578</v>
      </c>
      <c r="D48" s="2">
        <v>1</v>
      </c>
      <c r="E48" s="2">
        <v>0</v>
      </c>
      <c r="F48" s="2">
        <v>1</v>
      </c>
      <c r="G48" s="2">
        <v>106.4644377826578</v>
      </c>
      <c r="H48" s="10">
        <f>B48/$B$9</f>
        <v>3.4070653267397545E-3</v>
      </c>
    </row>
    <row r="49" spans="1:8" x14ac:dyDescent="0.2">
      <c r="A49" s="14" t="s">
        <v>84</v>
      </c>
      <c r="B49" s="2">
        <v>1233.712672921502</v>
      </c>
      <c r="C49" s="2">
        <v>101.81636787717048</v>
      </c>
      <c r="D49" s="2">
        <v>4</v>
      </c>
      <c r="E49" s="2">
        <v>1</v>
      </c>
      <c r="F49" s="2">
        <v>3</v>
      </c>
      <c r="G49" s="2">
        <v>98.816367877170478</v>
      </c>
      <c r="H49" s="10">
        <f>B49/$B$10</f>
        <v>3.6422895465607237E-3</v>
      </c>
    </row>
    <row r="50" spans="1:8" x14ac:dyDescent="0.2">
      <c r="A50" s="14" t="s">
        <v>75</v>
      </c>
      <c r="B50" s="2">
        <v>1332.1049736224957</v>
      </c>
      <c r="C50" s="2">
        <v>98.291239451680212</v>
      </c>
      <c r="D50" s="2">
        <v>6</v>
      </c>
      <c r="E50" s="2">
        <v>0</v>
      </c>
      <c r="F50" s="2">
        <v>6</v>
      </c>
      <c r="G50" s="2">
        <v>92.291239451680212</v>
      </c>
      <c r="H50" s="10">
        <f>B50/$B$11</f>
        <v>3.8696534249616434E-3</v>
      </c>
    </row>
    <row r="51" spans="1:8" x14ac:dyDescent="0.2">
      <c r="A51" s="14" t="s">
        <v>76</v>
      </c>
      <c r="B51" s="2">
        <v>1434.8085029014721</v>
      </c>
      <c r="C51" s="2">
        <v>102.67749589447271</v>
      </c>
      <c r="D51" s="2">
        <v>1</v>
      </c>
      <c r="E51" s="2">
        <v>0</v>
      </c>
      <c r="F51" s="2">
        <v>1</v>
      </c>
      <c r="G51" s="2">
        <v>101.67749589447271</v>
      </c>
      <c r="H51" s="10">
        <f>B51/$B$12</f>
        <v>4.0895444833702124E-3</v>
      </c>
    </row>
    <row r="52" spans="1:8" x14ac:dyDescent="0.2">
      <c r="A52" s="14" t="s">
        <v>77</v>
      </c>
      <c r="B52" s="2">
        <v>1518.5874170096747</v>
      </c>
      <c r="C52" s="2">
        <v>84.108584324033018</v>
      </c>
      <c r="D52" s="2">
        <v>2</v>
      </c>
      <c r="E52" s="2">
        <v>0</v>
      </c>
      <c r="F52" s="2">
        <v>2</v>
      </c>
      <c r="G52" s="2">
        <v>82.108584324033018</v>
      </c>
      <c r="H52" s="10">
        <f>B52/$B$13</f>
        <v>4.3023251815589303E-3</v>
      </c>
    </row>
    <row r="53" spans="1:8" x14ac:dyDescent="0.2">
      <c r="A53" s="14" t="s">
        <v>78</v>
      </c>
      <c r="B53" s="2">
        <v>1610.6522387760115</v>
      </c>
      <c r="C53" s="2">
        <v>92.107274747252632</v>
      </c>
      <c r="D53" s="2">
        <v>2</v>
      </c>
      <c r="E53" s="2">
        <v>0</v>
      </c>
      <c r="F53" s="2">
        <v>2</v>
      </c>
      <c r="G53" s="2">
        <v>90.107274747252632</v>
      </c>
      <c r="H53" s="10">
        <f>B53/$B$14</f>
        <v>4.5083349113841471E-3</v>
      </c>
    </row>
    <row r="54" spans="1:8" x14ac:dyDescent="0.2">
      <c r="A54" s="14" t="s">
        <v>79</v>
      </c>
      <c r="B54" s="2">
        <v>1695.1470621104099</v>
      </c>
      <c r="C54" s="2">
        <v>84.483774485965569</v>
      </c>
      <c r="D54" s="2">
        <v>4</v>
      </c>
      <c r="E54" s="2">
        <v>0</v>
      </c>
      <c r="F54" s="2">
        <v>4</v>
      </c>
      <c r="G54" s="2">
        <v>80.483774485965569</v>
      </c>
      <c r="H54" s="10">
        <f>B54/$B$15</f>
        <v>4.7078918031755656E-3</v>
      </c>
    </row>
    <row r="55" spans="1:8" x14ac:dyDescent="0.2">
      <c r="A55" s="14" t="s">
        <v>80</v>
      </c>
      <c r="B55" s="2">
        <v>1785.325880216983</v>
      </c>
      <c r="C55" s="2">
        <v>90.229698845521852</v>
      </c>
      <c r="D55" s="2">
        <v>7</v>
      </c>
      <c r="E55" s="2">
        <v>0</v>
      </c>
      <c r="F55" s="2">
        <v>7</v>
      </c>
      <c r="G55" s="2">
        <v>83.229698845521852</v>
      </c>
      <c r="H55" s="10">
        <f>B55/$B$16</f>
        <v>4.9012943649987461E-3</v>
      </c>
    </row>
    <row r="56" spans="1:8" x14ac:dyDescent="0.2">
      <c r="A56" s="15" t="s">
        <v>74</v>
      </c>
      <c r="B56" s="7">
        <v>1855</v>
      </c>
      <c r="C56" s="7">
        <f>B56-B55</f>
        <v>69.674119783016977</v>
      </c>
      <c r="D56" s="7">
        <v>4</v>
      </c>
      <c r="E56" s="7">
        <v>0</v>
      </c>
      <c r="F56" s="7">
        <f>D56-E56</f>
        <v>4</v>
      </c>
      <c r="G56" s="7">
        <f>C56-F56</f>
        <v>65.674119783016977</v>
      </c>
      <c r="H56" s="16">
        <f>B56/$B$17</f>
        <v>5.0404732338643716E-3</v>
      </c>
    </row>
    <row r="57" spans="1:8" x14ac:dyDescent="0.2">
      <c r="A57" s="23"/>
      <c r="B57" s="24"/>
      <c r="C57" s="24"/>
      <c r="D57" s="24"/>
      <c r="E57" s="24"/>
      <c r="F57" s="24"/>
      <c r="G57" s="24"/>
      <c r="H57" s="22"/>
    </row>
    <row r="58" spans="1:8" x14ac:dyDescent="0.2">
      <c r="A58" s="1"/>
    </row>
    <row r="59" spans="1:8" x14ac:dyDescent="0.2">
      <c r="A59" s="12" t="s">
        <v>86</v>
      </c>
      <c r="H59" s="10"/>
    </row>
    <row r="60" spans="1:8" x14ac:dyDescent="0.2">
      <c r="A60" s="9" t="s">
        <v>89</v>
      </c>
      <c r="B60" s="2">
        <v>2391</v>
      </c>
      <c r="H60" s="10">
        <f>B60/$B$6</f>
        <v>7.6654024576735778E-3</v>
      </c>
    </row>
    <row r="61" spans="1:8" x14ac:dyDescent="0.2">
      <c r="A61" s="14" t="s">
        <v>81</v>
      </c>
      <c r="B61" s="2">
        <v>2444.1115353920991</v>
      </c>
      <c r="C61" s="2">
        <f>B61-B60</f>
        <v>53.111535392099086</v>
      </c>
      <c r="D61" s="2">
        <v>5</v>
      </c>
      <c r="E61" s="2">
        <v>1</v>
      </c>
      <c r="F61" s="2">
        <f>D61-E61</f>
        <v>4</v>
      </c>
      <c r="G61" s="2">
        <f>C61-F61</f>
        <v>49.111535392099086</v>
      </c>
      <c r="H61" s="10">
        <f>B61/$B$7</f>
        <v>7.8057951084812274E-3</v>
      </c>
    </row>
    <row r="62" spans="1:8" x14ac:dyDescent="0.2">
      <c r="A62" s="14" t="s">
        <v>82</v>
      </c>
      <c r="B62" s="2">
        <v>2705.7476006144966</v>
      </c>
      <c r="C62" s="2">
        <v>261.36046629049042</v>
      </c>
      <c r="D62" s="2">
        <v>14</v>
      </c>
      <c r="E62" s="2">
        <v>2</v>
      </c>
      <c r="F62" s="2">
        <v>12</v>
      </c>
      <c r="G62" s="2">
        <v>249.36046629049042</v>
      </c>
      <c r="H62" s="10">
        <f>B62/$B$8</f>
        <v>8.3550182666953712E-3</v>
      </c>
    </row>
    <row r="63" spans="1:8" x14ac:dyDescent="0.2">
      <c r="A63" s="14" t="s">
        <v>83</v>
      </c>
      <c r="B63" s="2">
        <v>2951.3881260146204</v>
      </c>
      <c r="C63" s="2">
        <v>246.32642463674392</v>
      </c>
      <c r="D63" s="2">
        <v>15</v>
      </c>
      <c r="E63" s="2">
        <v>1</v>
      </c>
      <c r="F63" s="2">
        <v>14</v>
      </c>
      <c r="G63" s="2">
        <v>232.32642463674392</v>
      </c>
      <c r="H63" s="10">
        <f>B63/$B$9</f>
        <v>8.8852538813747918E-3</v>
      </c>
    </row>
    <row r="64" spans="1:8" x14ac:dyDescent="0.2">
      <c r="A64" s="14" t="s">
        <v>84</v>
      </c>
      <c r="B64" s="2">
        <v>3183.1015958847288</v>
      </c>
      <c r="C64" s="2">
        <v>231.24170456454931</v>
      </c>
      <c r="D64" s="2">
        <v>7</v>
      </c>
      <c r="E64" s="2">
        <v>1</v>
      </c>
      <c r="F64" s="2">
        <v>6</v>
      </c>
      <c r="G64" s="2">
        <v>225.24170456454931</v>
      </c>
      <c r="H64" s="10">
        <f>B64/$B$10</f>
        <v>9.3974698670128576E-3</v>
      </c>
    </row>
    <row r="65" spans="1:8" x14ac:dyDescent="0.2">
      <c r="A65" s="14" t="s">
        <v>75</v>
      </c>
      <c r="B65" s="2">
        <v>3405.4576776459658</v>
      </c>
      <c r="C65" s="2">
        <v>222.09936063292298</v>
      </c>
      <c r="D65" s="2">
        <v>18</v>
      </c>
      <c r="E65" s="2">
        <v>0</v>
      </c>
      <c r="F65" s="2">
        <v>18</v>
      </c>
      <c r="G65" s="2">
        <v>204.09936063292298</v>
      </c>
      <c r="H65" s="10">
        <f>B65/$B$11</f>
        <v>9.8925694497099918E-3</v>
      </c>
    </row>
    <row r="66" spans="1:8" x14ac:dyDescent="0.2">
      <c r="A66" s="14" t="s">
        <v>76</v>
      </c>
      <c r="B66" s="2">
        <v>3638.7837130899579</v>
      </c>
      <c r="C66" s="2">
        <v>233.26348146861937</v>
      </c>
      <c r="D66" s="2">
        <v>15</v>
      </c>
      <c r="E66" s="2">
        <v>0</v>
      </c>
      <c r="F66" s="2">
        <v>15</v>
      </c>
      <c r="G66" s="2">
        <v>218.26348146861937</v>
      </c>
      <c r="H66" s="10">
        <f>B66/$B$12</f>
        <v>1.0371396482493724E-2</v>
      </c>
    </row>
    <row r="67" spans="1:8" x14ac:dyDescent="0.2">
      <c r="A67" s="14" t="s">
        <v>77</v>
      </c>
      <c r="B67" s="2">
        <v>3824.3274295419669</v>
      </c>
      <c r="C67" s="2">
        <v>186.37742043076469</v>
      </c>
      <c r="D67" s="2">
        <v>11</v>
      </c>
      <c r="E67" s="2">
        <v>1</v>
      </c>
      <c r="F67" s="2">
        <v>10</v>
      </c>
      <c r="G67" s="2">
        <v>176.37742043076469</v>
      </c>
      <c r="H67" s="10">
        <f>B67/$B$13</f>
        <v>1.083474024501292E-2</v>
      </c>
    </row>
    <row r="68" spans="1:8" x14ac:dyDescent="0.2">
      <c r="A68" s="14" t="s">
        <v>78</v>
      </c>
      <c r="B68" s="2">
        <v>4031.0972549409571</v>
      </c>
      <c r="C68" s="2">
        <v>206.87399870301124</v>
      </c>
      <c r="D68" s="2">
        <v>7</v>
      </c>
      <c r="E68" s="2">
        <v>2</v>
      </c>
      <c r="F68" s="2">
        <v>5</v>
      </c>
      <c r="G68" s="2">
        <v>201.87399870301124</v>
      </c>
      <c r="H68" s="10">
        <f>B68/$B$14</f>
        <v>1.1283339785033793E-2</v>
      </c>
    </row>
    <row r="69" spans="1:8" x14ac:dyDescent="0.2">
      <c r="A69" s="14" t="s">
        <v>79</v>
      </c>
      <c r="B69" s="2">
        <v>4219.2012894196241</v>
      </c>
      <c r="C69" s="2">
        <v>188.07411030186995</v>
      </c>
      <c r="D69" s="2">
        <v>6</v>
      </c>
      <c r="E69" s="2">
        <v>1</v>
      </c>
      <c r="F69" s="2">
        <v>5</v>
      </c>
      <c r="G69" s="2">
        <v>183.07411030186995</v>
      </c>
      <c r="H69" s="10">
        <f>B69/$B$15</f>
        <v>1.1717887851970128E-2</v>
      </c>
    </row>
    <row r="70" spans="1:8" x14ac:dyDescent="0.2">
      <c r="A70" s="14" t="s">
        <v>80</v>
      </c>
      <c r="B70" s="2">
        <v>4421.7161386234711</v>
      </c>
      <c r="C70" s="2">
        <v>202.63884064555259</v>
      </c>
      <c r="D70" s="2">
        <v>11</v>
      </c>
      <c r="E70" s="2">
        <v>1</v>
      </c>
      <c r="F70" s="2">
        <v>10</v>
      </c>
      <c r="G70" s="2">
        <v>192.63884064555259</v>
      </c>
      <c r="H70" s="10">
        <f>B70/$B$16</f>
        <v>1.2139034466483659E-2</v>
      </c>
    </row>
    <row r="71" spans="1:8" x14ac:dyDescent="0.2">
      <c r="A71" s="15" t="s">
        <v>74</v>
      </c>
      <c r="B71" s="7">
        <v>4587</v>
      </c>
      <c r="C71" s="7">
        <f>B71-B70</f>
        <v>165.28386137652888</v>
      </c>
      <c r="D71" s="7">
        <v>11</v>
      </c>
      <c r="E71" s="7">
        <v>1</v>
      </c>
      <c r="F71" s="7">
        <f>D71-E71</f>
        <v>10</v>
      </c>
      <c r="G71" s="7">
        <f>C71-F71</f>
        <v>155.28386137652888</v>
      </c>
      <c r="H71" s="16">
        <f>B71/$B$17</f>
        <v>1.2463962654305053E-2</v>
      </c>
    </row>
    <row r="72" spans="1:8" x14ac:dyDescent="0.2">
      <c r="A72" s="12" t="s">
        <v>85</v>
      </c>
      <c r="H72" s="10"/>
    </row>
    <row r="73" spans="1:8" x14ac:dyDescent="0.2">
      <c r="A73" s="9" t="s">
        <v>90</v>
      </c>
      <c r="B73" s="2">
        <v>2950</v>
      </c>
      <c r="H73" s="10">
        <f>B73/$B$6</f>
        <v>9.4575228984262044E-3</v>
      </c>
    </row>
    <row r="74" spans="1:8" x14ac:dyDescent="0.2">
      <c r="A74" s="14" t="s">
        <v>81</v>
      </c>
      <c r="B74" s="2">
        <v>2932.6077434462945</v>
      </c>
      <c r="C74" s="2">
        <f>B74-B73</f>
        <v>-17.392256553705465</v>
      </c>
      <c r="D74" s="2">
        <v>1</v>
      </c>
      <c r="E74" s="2">
        <v>1</v>
      </c>
      <c r="F74" s="2">
        <f>D74-E74</f>
        <v>0</v>
      </c>
      <c r="G74" s="2">
        <f>C74-F74</f>
        <v>-17.392256553705465</v>
      </c>
      <c r="H74" s="10">
        <f>B74/$B$7</f>
        <v>9.3659126629075419E-3</v>
      </c>
    </row>
    <row r="75" spans="1:8" x14ac:dyDescent="0.2">
      <c r="A75" s="14" t="s">
        <v>82</v>
      </c>
      <c r="B75" s="2">
        <v>2917.0611738589</v>
      </c>
      <c r="C75" s="2">
        <v>-15.829434750262408</v>
      </c>
      <c r="D75" s="2">
        <v>0</v>
      </c>
      <c r="E75" s="2">
        <v>0</v>
      </c>
      <c r="F75" s="2">
        <v>0</v>
      </c>
      <c r="G75" s="2">
        <v>-15.829434750262408</v>
      </c>
      <c r="H75" s="10">
        <f>B75/$B$8</f>
        <v>9.0075287832183069E-3</v>
      </c>
    </row>
    <row r="76" spans="1:8" x14ac:dyDescent="0.2">
      <c r="A76" s="14" t="s">
        <v>83</v>
      </c>
      <c r="B76" s="2">
        <v>2877.0760368353062</v>
      </c>
      <c r="C76" s="2">
        <v>-39.275952521694308</v>
      </c>
      <c r="D76" s="2">
        <v>4</v>
      </c>
      <c r="E76" s="2">
        <v>0</v>
      </c>
      <c r="F76" s="2">
        <v>4</v>
      </c>
      <c r="G76" s="2">
        <v>-43.275952521694308</v>
      </c>
      <c r="H76" s="10">
        <f>B76/$B$9</f>
        <v>8.6615348208440527E-3</v>
      </c>
    </row>
    <row r="77" spans="1:8" x14ac:dyDescent="0.2">
      <c r="A77" s="14" t="s">
        <v>84</v>
      </c>
      <c r="B77" s="2">
        <v>2820.6144522333793</v>
      </c>
      <c r="C77" s="2">
        <v>-56.905633935507012</v>
      </c>
      <c r="D77" s="2">
        <v>5</v>
      </c>
      <c r="E77" s="2">
        <v>1</v>
      </c>
      <c r="F77" s="2">
        <v>4</v>
      </c>
      <c r="G77" s="2">
        <v>-60.905633935507012</v>
      </c>
      <c r="H77" s="10">
        <f>B77/$B$10</f>
        <v>8.3272991837876793E-3</v>
      </c>
    </row>
    <row r="78" spans="1:8" x14ac:dyDescent="0.2">
      <c r="A78" s="14" t="s">
        <v>75</v>
      </c>
      <c r="B78" s="2">
        <v>2755.4090096613436</v>
      </c>
      <c r="C78" s="2">
        <v>-65.399410117151547</v>
      </c>
      <c r="D78" s="2">
        <v>1</v>
      </c>
      <c r="E78" s="2">
        <v>0</v>
      </c>
      <c r="F78" s="2">
        <v>1</v>
      </c>
      <c r="G78" s="2">
        <v>-66.399410117151547</v>
      </c>
      <c r="H78" s="10">
        <f>B78/$B$11</f>
        <v>8.0042324910858109E-3</v>
      </c>
    </row>
    <row r="79" spans="1:8" x14ac:dyDescent="0.2">
      <c r="A79" s="14" t="s">
        <v>76</v>
      </c>
      <c r="B79" s="2">
        <v>2698.6470694639656</v>
      </c>
      <c r="C79" s="2">
        <v>-56.778959604781903</v>
      </c>
      <c r="D79" s="2">
        <v>8</v>
      </c>
      <c r="E79" s="2">
        <v>0</v>
      </c>
      <c r="F79" s="2">
        <v>8</v>
      </c>
      <c r="G79" s="2">
        <v>-64.778959604781903</v>
      </c>
      <c r="H79" s="10">
        <f>B79/$B$12</f>
        <v>7.6917841044097891E-3</v>
      </c>
    </row>
    <row r="80" spans="1:8" x14ac:dyDescent="0.2">
      <c r="A80" s="14" t="s">
        <v>77</v>
      </c>
      <c r="B80" s="2">
        <v>2608.2428930241012</v>
      </c>
      <c r="C80" s="2">
        <v>-89.805898193973007</v>
      </c>
      <c r="D80" s="2">
        <v>3</v>
      </c>
      <c r="E80" s="2">
        <v>0</v>
      </c>
      <c r="F80" s="2">
        <v>3</v>
      </c>
      <c r="G80" s="2">
        <v>-92.805898193973007</v>
      </c>
      <c r="H80" s="10">
        <f>B80/$B$13</f>
        <v>7.3894389961274226E-3</v>
      </c>
    </row>
    <row r="81" spans="1:11" x14ac:dyDescent="0.2">
      <c r="A81" s="14" t="s">
        <v>78</v>
      </c>
      <c r="B81" s="2">
        <v>2535.3794677308983</v>
      </c>
      <c r="C81" s="2">
        <v>-72.8157260203443</v>
      </c>
      <c r="D81" s="2">
        <v>1</v>
      </c>
      <c r="E81" s="2">
        <v>0</v>
      </c>
      <c r="F81" s="2">
        <v>1</v>
      </c>
      <c r="G81" s="2">
        <v>-73.8157260203443</v>
      </c>
      <c r="H81" s="10">
        <f>B81/$B$14</f>
        <v>7.0967149163521873E-3</v>
      </c>
    </row>
    <row r="82" spans="1:11" x14ac:dyDescent="0.2">
      <c r="A82" s="14" t="s">
        <v>79</v>
      </c>
      <c r="B82" s="2">
        <v>2453.180392821344</v>
      </c>
      <c r="C82" s="2">
        <v>-82.237386197375145</v>
      </c>
      <c r="D82" s="2">
        <v>6</v>
      </c>
      <c r="E82" s="2">
        <v>0</v>
      </c>
      <c r="F82" s="2">
        <v>6</v>
      </c>
      <c r="G82" s="2">
        <v>-88.237386197375145</v>
      </c>
      <c r="H82" s="10">
        <f>B82/$B$15</f>
        <v>6.8131598262017798E-3</v>
      </c>
    </row>
    <row r="83" spans="1:11" x14ac:dyDescent="0.2">
      <c r="A83" s="14" t="s">
        <v>80</v>
      </c>
      <c r="B83" s="2">
        <v>2381.6330604349891</v>
      </c>
      <c r="C83" s="2">
        <v>-71.498105599256633</v>
      </c>
      <c r="D83" s="2">
        <v>4</v>
      </c>
      <c r="E83" s="2">
        <v>0</v>
      </c>
      <c r="F83" s="2">
        <v>4</v>
      </c>
      <c r="G83" s="2">
        <v>-75.498105599256633</v>
      </c>
      <c r="H83" s="10">
        <f>B83/$B$16</f>
        <v>6.5383495685314439E-3</v>
      </c>
    </row>
    <row r="84" spans="1:11" x14ac:dyDescent="0.2">
      <c r="A84" s="15" t="s">
        <v>74</v>
      </c>
      <c r="B84" s="7">
        <v>2336</v>
      </c>
      <c r="C84" s="7">
        <f>B84-B83</f>
        <v>-45.633060434989147</v>
      </c>
      <c r="D84" s="7">
        <v>6</v>
      </c>
      <c r="E84" s="7">
        <v>1</v>
      </c>
      <c r="F84" s="7">
        <f>D84-E84</f>
        <v>5</v>
      </c>
      <c r="G84" s="7">
        <f>C84-F84</f>
        <v>-50.633060434989147</v>
      </c>
      <c r="H84" s="16">
        <f>B84/$B$17</f>
        <v>6.3474638675510365E-3</v>
      </c>
    </row>
    <row r="85" spans="1:11" x14ac:dyDescent="0.2">
      <c r="A85" s="12" t="s">
        <v>94</v>
      </c>
      <c r="H85" s="10"/>
    </row>
    <row r="86" spans="1:11" x14ac:dyDescent="0.2">
      <c r="A86" s="13" t="s">
        <v>73</v>
      </c>
      <c r="B86" s="2">
        <v>170896</v>
      </c>
      <c r="H86" s="10">
        <f>B86/$B$6</f>
        <v>0.54788231635574391</v>
      </c>
      <c r="K86" s="38"/>
    </row>
    <row r="87" spans="1:11" x14ac:dyDescent="0.2">
      <c r="A87" s="14" t="s">
        <v>81</v>
      </c>
      <c r="B87" s="2">
        <v>170429.06505565034</v>
      </c>
      <c r="C87" s="2">
        <f>B87-B86</f>
        <v>-466.93494434966124</v>
      </c>
      <c r="D87" s="2">
        <v>734</v>
      </c>
      <c r="E87" s="2">
        <v>455</v>
      </c>
      <c r="F87" s="2">
        <f>D87-E87</f>
        <v>279</v>
      </c>
      <c r="G87" s="2">
        <f>C87-F87</f>
        <v>-745.93494434966124</v>
      </c>
      <c r="H87" s="10">
        <f>B87/$B$7</f>
        <v>0.54430182219200729</v>
      </c>
    </row>
    <row r="88" spans="1:11" x14ac:dyDescent="0.2">
      <c r="A88" s="14" t="s">
        <v>82</v>
      </c>
      <c r="B88" s="2">
        <v>171734.3631709005</v>
      </c>
      <c r="C88" s="2">
        <v>1288.5387894393352</v>
      </c>
      <c r="D88" s="2">
        <v>2800</v>
      </c>
      <c r="E88" s="2">
        <v>2012</v>
      </c>
      <c r="F88" s="2">
        <v>788</v>
      </c>
      <c r="G88" s="2">
        <v>500.53878943933523</v>
      </c>
      <c r="H88" s="10">
        <f>B88/$B$8</f>
        <v>0.53029474773859397</v>
      </c>
    </row>
    <row r="89" spans="1:11" x14ac:dyDescent="0.2">
      <c r="A89" s="14" t="s">
        <v>83</v>
      </c>
      <c r="B89" s="2">
        <v>171654.57860822827</v>
      </c>
      <c r="C89" s="2">
        <v>-37.807236142922193</v>
      </c>
      <c r="D89" s="2">
        <v>2680</v>
      </c>
      <c r="E89" s="2">
        <v>1930</v>
      </c>
      <c r="F89" s="2">
        <v>750</v>
      </c>
      <c r="G89" s="2">
        <v>-787.80723614292219</v>
      </c>
      <c r="H89" s="10">
        <f>B89/$B$9</f>
        <v>0.51677192077547818</v>
      </c>
    </row>
    <row r="90" spans="1:11" x14ac:dyDescent="0.2">
      <c r="A90" s="14" t="s">
        <v>84</v>
      </c>
      <c r="B90" s="2">
        <v>170615.69230686993</v>
      </c>
      <c r="C90" s="2">
        <v>-1065.5102392110566</v>
      </c>
      <c r="D90" s="2">
        <v>2518</v>
      </c>
      <c r="E90" s="2">
        <v>1886</v>
      </c>
      <c r="F90" s="2">
        <v>632</v>
      </c>
      <c r="G90" s="2">
        <v>-1697.5102392110566</v>
      </c>
      <c r="H90" s="10">
        <f>B90/$B$10</f>
        <v>0.50370865616298433</v>
      </c>
    </row>
    <row r="91" spans="1:11" x14ac:dyDescent="0.2">
      <c r="A91" s="14" t="s">
        <v>75</v>
      </c>
      <c r="B91" s="2">
        <v>169052.00396497137</v>
      </c>
      <c r="C91" s="2">
        <v>-1575.7254818471265</v>
      </c>
      <c r="D91" s="2">
        <v>2395</v>
      </c>
      <c r="E91" s="2">
        <v>1894</v>
      </c>
      <c r="F91" s="2">
        <v>501</v>
      </c>
      <c r="G91" s="2">
        <v>-2076.7254818471265</v>
      </c>
      <c r="H91" s="10">
        <f>B91/$B$11</f>
        <v>0.49108191853734967</v>
      </c>
    </row>
    <row r="92" spans="1:11" x14ac:dyDescent="0.2">
      <c r="A92" s="14" t="s">
        <v>76</v>
      </c>
      <c r="B92" s="2">
        <v>168010.64728150505</v>
      </c>
      <c r="C92" s="2">
        <v>-1042.7348480147484</v>
      </c>
      <c r="D92" s="2">
        <v>2341</v>
      </c>
      <c r="E92" s="2">
        <v>2035</v>
      </c>
      <c r="F92" s="2">
        <v>306</v>
      </c>
      <c r="G92" s="2">
        <v>-1348.7348480147484</v>
      </c>
      <c r="H92" s="10">
        <f>B92/$B$12</f>
        <v>0.47887018675182713</v>
      </c>
    </row>
    <row r="93" spans="1:11" x14ac:dyDescent="0.2">
      <c r="A93" s="14" t="s">
        <v>77</v>
      </c>
      <c r="B93" s="2">
        <v>164855.34735493624</v>
      </c>
      <c r="C93" s="2">
        <v>-3117.8355043292104</v>
      </c>
      <c r="D93" s="2">
        <v>2171</v>
      </c>
      <c r="E93" s="2">
        <v>1958</v>
      </c>
      <c r="F93" s="2">
        <v>213</v>
      </c>
      <c r="G93" s="2">
        <v>-3330.8355043292104</v>
      </c>
      <c r="H93" s="10">
        <f>B93/$B$13</f>
        <v>0.4670533314680218</v>
      </c>
    </row>
    <row r="94" spans="1:11" x14ac:dyDescent="0.2">
      <c r="A94" s="14" t="s">
        <v>78</v>
      </c>
      <c r="B94" s="2">
        <v>162772.57894618416</v>
      </c>
      <c r="C94" s="2">
        <v>-2079.4781743546773</v>
      </c>
      <c r="D94" s="2">
        <v>2079</v>
      </c>
      <c r="E94" s="2">
        <v>1909</v>
      </c>
      <c r="F94" s="2">
        <v>170</v>
      </c>
      <c r="G94" s="2">
        <v>-2249.4781743546773</v>
      </c>
      <c r="H94" s="10">
        <f>B94/$B$14</f>
        <v>0.45561250443284934</v>
      </c>
    </row>
    <row r="95" spans="1:11" x14ac:dyDescent="0.2">
      <c r="A95" s="14" t="s">
        <v>79</v>
      </c>
      <c r="B95" s="2">
        <v>160059.70819008822</v>
      </c>
      <c r="C95" s="2">
        <v>-2715.0810924332181</v>
      </c>
      <c r="D95" s="2">
        <v>2010</v>
      </c>
      <c r="E95" s="2">
        <v>1936</v>
      </c>
      <c r="F95" s="2">
        <v>74</v>
      </c>
      <c r="G95" s="2">
        <v>-2789.0810924332181</v>
      </c>
      <c r="H95" s="10">
        <f>B95/$B$15</f>
        <v>0.44453003816002173</v>
      </c>
    </row>
    <row r="96" spans="1:11" x14ac:dyDescent="0.2">
      <c r="A96" s="14" t="s">
        <v>80</v>
      </c>
      <c r="B96" s="2">
        <v>158010.37525590297</v>
      </c>
      <c r="C96" s="2">
        <v>-2045.8047539055697</v>
      </c>
      <c r="D96" s="2">
        <v>2005</v>
      </c>
      <c r="E96" s="2">
        <v>1858</v>
      </c>
      <c r="F96" s="2">
        <v>147</v>
      </c>
      <c r="G96" s="2">
        <v>-2192.8047539055697</v>
      </c>
      <c r="H96" s="10">
        <f>B96/$B$16</f>
        <v>0.43378935489299558</v>
      </c>
    </row>
    <row r="97" spans="1:11" x14ac:dyDescent="0.2">
      <c r="A97" s="15" t="s">
        <v>74</v>
      </c>
      <c r="B97" s="7">
        <v>156756</v>
      </c>
      <c r="C97" s="7">
        <f>B97-B96</f>
        <v>-1254.3752559029672</v>
      </c>
      <c r="D97" s="7">
        <v>1465</v>
      </c>
      <c r="E97" s="7">
        <v>1499</v>
      </c>
      <c r="F97" s="7">
        <f>D97-E97</f>
        <v>-34</v>
      </c>
      <c r="G97" s="7">
        <f>C97-F97</f>
        <v>-1220.3752559029672</v>
      </c>
      <c r="H97" s="16">
        <f>B97/$B$17</f>
        <v>0.42594308476961912</v>
      </c>
      <c r="J97" s="38"/>
      <c r="K97" s="38"/>
    </row>
    <row r="98" spans="1:11" x14ac:dyDescent="0.2">
      <c r="A98" s="12" t="s">
        <v>95</v>
      </c>
      <c r="H98" s="10"/>
      <c r="J98" s="38"/>
    </row>
    <row r="99" spans="1:11" x14ac:dyDescent="0.2">
      <c r="A99" s="17" t="s">
        <v>96</v>
      </c>
      <c r="B99" s="2">
        <v>4345</v>
      </c>
      <c r="H99" s="10">
        <f>B99/$B$6</f>
        <v>1.392980915039385E-2</v>
      </c>
    </row>
    <row r="100" spans="1:11" x14ac:dyDescent="0.2">
      <c r="A100" s="14" t="s">
        <v>81</v>
      </c>
      <c r="B100" s="2">
        <v>4378.354703550297</v>
      </c>
      <c r="C100" s="2">
        <f>B100-B99</f>
        <v>33.354703550297018</v>
      </c>
      <c r="D100" s="2">
        <v>28</v>
      </c>
      <c r="E100" s="2">
        <v>10</v>
      </c>
      <c r="F100" s="2">
        <f>D100-E100</f>
        <v>18</v>
      </c>
      <c r="G100" s="2">
        <f>C100-F100</f>
        <v>15.354703550297018</v>
      </c>
      <c r="H100" s="10">
        <f>B100/$B$7</f>
        <v>1.3983216082111357E-2</v>
      </c>
    </row>
    <row r="101" spans="1:11" x14ac:dyDescent="0.2">
      <c r="A101" s="14" t="s">
        <v>82</v>
      </c>
      <c r="B101" s="2">
        <v>4596.0841333425251</v>
      </c>
      <c r="C101" s="2">
        <v>217.27214713841568</v>
      </c>
      <c r="D101" s="2">
        <v>113</v>
      </c>
      <c r="E101" s="2">
        <v>50</v>
      </c>
      <c r="F101" s="2">
        <v>63</v>
      </c>
      <c r="G101" s="2">
        <v>154.27214713841568</v>
      </c>
      <c r="H101" s="10">
        <f>B101/$B$8</f>
        <v>1.4192146703049661E-2</v>
      </c>
    </row>
    <row r="102" spans="1:11" x14ac:dyDescent="0.2">
      <c r="A102" s="14" t="s">
        <v>83</v>
      </c>
      <c r="B102" s="2">
        <v>4781.1633848090642</v>
      </c>
      <c r="C102" s="2">
        <v>186.22127955184715</v>
      </c>
      <c r="D102" s="2">
        <v>102</v>
      </c>
      <c r="E102" s="2">
        <v>50</v>
      </c>
      <c r="F102" s="2">
        <v>52</v>
      </c>
      <c r="G102" s="2">
        <v>134.22127955184715</v>
      </c>
      <c r="H102" s="10">
        <f>B102/$B$9</f>
        <v>1.4393854250449515E-2</v>
      </c>
    </row>
    <row r="103" spans="1:11" x14ac:dyDescent="0.2">
      <c r="A103" s="14" t="s">
        <v>84</v>
      </c>
      <c r="B103" s="2">
        <v>4941.4722225515497</v>
      </c>
      <c r="C103" s="2">
        <v>159.55665512055384</v>
      </c>
      <c r="D103" s="2">
        <v>107</v>
      </c>
      <c r="E103" s="2">
        <v>57</v>
      </c>
      <c r="F103" s="2">
        <v>50</v>
      </c>
      <c r="G103" s="2">
        <v>109.55665512055384</v>
      </c>
      <c r="H103" s="10">
        <f>B103/$B$10</f>
        <v>1.458870692979003E-2</v>
      </c>
    </row>
    <row r="104" spans="1:11" x14ac:dyDescent="0.2">
      <c r="A104" s="14" t="s">
        <v>75</v>
      </c>
      <c r="B104" s="2">
        <v>5086.9102281915948</v>
      </c>
      <c r="C104" s="2">
        <v>145.06500094482453</v>
      </c>
      <c r="D104" s="2">
        <v>125</v>
      </c>
      <c r="E104" s="2">
        <v>47</v>
      </c>
      <c r="F104" s="2">
        <v>78</v>
      </c>
      <c r="G104" s="2">
        <v>67.065000944824533</v>
      </c>
      <c r="H104" s="10">
        <f>B104/$B$11</f>
        <v>1.4777048338363474E-2</v>
      </c>
    </row>
    <row r="105" spans="1:11" x14ac:dyDescent="0.2">
      <c r="A105" s="14" t="s">
        <v>76</v>
      </c>
      <c r="B105" s="2">
        <v>5248.4052217140315</v>
      </c>
      <c r="C105" s="2">
        <v>161.42714207393419</v>
      </c>
      <c r="D105" s="2">
        <v>108</v>
      </c>
      <c r="E105" s="2">
        <v>45</v>
      </c>
      <c r="F105" s="2">
        <v>63</v>
      </c>
      <c r="G105" s="2">
        <v>98.427142073934192</v>
      </c>
      <c r="H105" s="10">
        <f>B105/$B$12</f>
        <v>1.4959199487282332E-2</v>
      </c>
    </row>
    <row r="106" spans="1:11" x14ac:dyDescent="0.2">
      <c r="A106" s="14" t="s">
        <v>77</v>
      </c>
      <c r="B106" s="2">
        <v>5342.3484021703707</v>
      </c>
      <c r="C106" s="2">
        <v>95.130421311176178</v>
      </c>
      <c r="D106" s="2">
        <v>92</v>
      </c>
      <c r="E106" s="2">
        <v>47</v>
      </c>
      <c r="F106" s="2">
        <v>45</v>
      </c>
      <c r="G106" s="2">
        <v>50.130421311176178</v>
      </c>
      <c r="H106" s="10">
        <f>B106/$B$13</f>
        <v>1.5135460627336591E-2</v>
      </c>
    </row>
    <row r="107" spans="1:11" x14ac:dyDescent="0.2">
      <c r="A107" s="14" t="s">
        <v>78</v>
      </c>
      <c r="B107" s="2">
        <v>5468.2772009624214</v>
      </c>
      <c r="C107" s="2">
        <v>126.05653791572604</v>
      </c>
      <c r="D107" s="2">
        <v>93</v>
      </c>
      <c r="E107" s="2">
        <v>49</v>
      </c>
      <c r="F107" s="2">
        <v>44</v>
      </c>
      <c r="G107" s="2">
        <v>82.05653791572604</v>
      </c>
      <c r="H107" s="10">
        <f>B107/$B$14</f>
        <v>1.5306112900547281E-2</v>
      </c>
    </row>
    <row r="108" spans="1:11" x14ac:dyDescent="0.2">
      <c r="A108" s="14" t="s">
        <v>79</v>
      </c>
      <c r="B108" s="2">
        <v>5570.7167834384809</v>
      </c>
      <c r="C108" s="2">
        <v>102.3841437672163</v>
      </c>
      <c r="D108" s="2">
        <v>82</v>
      </c>
      <c r="E108" s="2">
        <v>37</v>
      </c>
      <c r="F108" s="2">
        <v>45</v>
      </c>
      <c r="G108" s="2">
        <v>57.384143767216301</v>
      </c>
      <c r="H108" s="10">
        <f>B108/$B$15</f>
        <v>1.5471419836525297E-2</v>
      </c>
    </row>
    <row r="109" spans="1:11" x14ac:dyDescent="0.2">
      <c r="A109" s="14" t="s">
        <v>80</v>
      </c>
      <c r="B109" s="2">
        <v>5693.914547530806</v>
      </c>
      <c r="C109" s="2">
        <v>123.34405606130349</v>
      </c>
      <c r="D109" s="2">
        <v>90</v>
      </c>
      <c r="E109" s="2">
        <v>30</v>
      </c>
      <c r="F109" s="2">
        <v>60</v>
      </c>
      <c r="G109" s="2">
        <v>63.34405606130349</v>
      </c>
      <c r="H109" s="10">
        <f>B109/$B$16</f>
        <v>1.5631628710387219E-2</v>
      </c>
    </row>
    <row r="110" spans="1:11" x14ac:dyDescent="0.2">
      <c r="A110" s="15" t="s">
        <v>74</v>
      </c>
      <c r="B110" s="7">
        <v>5783</v>
      </c>
      <c r="C110" s="7">
        <f>B110-B109</f>
        <v>89.085452469194024</v>
      </c>
      <c r="D110" s="7">
        <v>64</v>
      </c>
      <c r="E110" s="7">
        <v>35</v>
      </c>
      <c r="F110" s="7">
        <f>D110-E110</f>
        <v>29</v>
      </c>
      <c r="G110" s="7">
        <f>C110-F110</f>
        <v>60.085452469194024</v>
      </c>
      <c r="H110" s="16">
        <f>B110/$B$17</f>
        <v>1.5713777202931354E-2</v>
      </c>
      <c r="I110" s="38"/>
      <c r="K110" s="38"/>
    </row>
    <row r="111" spans="1:11" s="33" customFormat="1" x14ac:dyDescent="0.2">
      <c r="A111" s="34"/>
      <c r="B111" s="34"/>
      <c r="C111" s="34"/>
      <c r="D111" s="34"/>
      <c r="E111" s="34"/>
      <c r="F111" s="34"/>
      <c r="G111" s="34"/>
      <c r="H111" s="35"/>
    </row>
    <row r="112" spans="1:11" x14ac:dyDescent="0.2">
      <c r="A112" s="1"/>
    </row>
    <row r="113" spans="1:11" x14ac:dyDescent="0.2">
      <c r="A113" s="12" t="s">
        <v>98</v>
      </c>
      <c r="H113" s="10"/>
    </row>
    <row r="114" spans="1:11" x14ac:dyDescent="0.2">
      <c r="A114" s="9" t="s">
        <v>97</v>
      </c>
      <c r="B114" s="2">
        <v>3236</v>
      </c>
      <c r="H114" s="10">
        <f>B114/$B$6</f>
        <v>1.0374421728578711E-2</v>
      </c>
    </row>
    <row r="115" spans="1:11" x14ac:dyDescent="0.2">
      <c r="A115" s="14" t="s">
        <v>81</v>
      </c>
      <c r="B115" s="2">
        <v>3290.2354442202718</v>
      </c>
      <c r="C115" s="2">
        <f>B115-B114</f>
        <v>54.235444220271802</v>
      </c>
      <c r="D115" s="2">
        <v>6</v>
      </c>
      <c r="E115" s="2">
        <v>3</v>
      </c>
      <c r="F115" s="2">
        <f>D115-E115</f>
        <v>3</v>
      </c>
      <c r="G115" s="2">
        <f>C115-F115</f>
        <v>51.235444220271802</v>
      </c>
      <c r="H115" s="10">
        <f>B115/$B$7</f>
        <v>1.0508073532792336E-2</v>
      </c>
    </row>
    <row r="116" spans="1:11" x14ac:dyDescent="0.2">
      <c r="A116" s="14" t="s">
        <v>82</v>
      </c>
      <c r="B116" s="2">
        <v>3572.3323434358117</v>
      </c>
      <c r="C116" s="2">
        <v>281.73606678911392</v>
      </c>
      <c r="D116" s="2">
        <v>25</v>
      </c>
      <c r="E116" s="2">
        <v>7</v>
      </c>
      <c r="F116" s="2">
        <v>18</v>
      </c>
      <c r="G116" s="2">
        <v>263.73606678911392</v>
      </c>
      <c r="H116" s="10">
        <f>B116/$B$8</f>
        <v>1.1030926157833206E-2</v>
      </c>
    </row>
    <row r="117" spans="1:11" x14ac:dyDescent="0.2">
      <c r="A117" s="14" t="s">
        <v>83</v>
      </c>
      <c r="B117" s="2">
        <v>3831.7798291151016</v>
      </c>
      <c r="C117" s="2">
        <v>260.34661740479851</v>
      </c>
      <c r="D117" s="2">
        <v>33</v>
      </c>
      <c r="E117" s="2">
        <v>9</v>
      </c>
      <c r="F117" s="2">
        <v>24</v>
      </c>
      <c r="G117" s="2">
        <v>236.34661740479851</v>
      </c>
      <c r="H117" s="10">
        <f>B117/$B$9</f>
        <v>1.1535702911833812E-2</v>
      </c>
    </row>
    <row r="118" spans="1:11" x14ac:dyDescent="0.2">
      <c r="A118" s="14" t="s">
        <v>84</v>
      </c>
      <c r="B118" s="2">
        <v>4072.528700479771</v>
      </c>
      <c r="C118" s="2">
        <v>240.13974998910226</v>
      </c>
      <c r="D118" s="2">
        <v>27</v>
      </c>
      <c r="E118" s="2">
        <v>9</v>
      </c>
      <c r="F118" s="2">
        <v>18</v>
      </c>
      <c r="G118" s="2">
        <v>222.13974998910226</v>
      </c>
      <c r="H118" s="10">
        <f>B118/$B$10</f>
        <v>1.2023325235607599E-2</v>
      </c>
    </row>
    <row r="119" spans="1:11" x14ac:dyDescent="0.2">
      <c r="A119" s="14" t="s">
        <v>75</v>
      </c>
      <c r="B119" s="2">
        <v>4301.209323042438</v>
      </c>
      <c r="C119" s="2">
        <v>228.35930101069107</v>
      </c>
      <c r="D119" s="2">
        <v>31</v>
      </c>
      <c r="E119" s="2">
        <v>8</v>
      </c>
      <c r="F119" s="2">
        <v>23</v>
      </c>
      <c r="G119" s="2">
        <v>205.35930101069107</v>
      </c>
      <c r="H119" s="10">
        <f>B119/$B$11</f>
        <v>1.2494652987539184E-2</v>
      </c>
    </row>
    <row r="120" spans="1:11" x14ac:dyDescent="0.2">
      <c r="A120" s="14" t="s">
        <v>76</v>
      </c>
      <c r="B120" s="2">
        <v>4543.6533413917923</v>
      </c>
      <c r="C120" s="2">
        <v>242.37215958462912</v>
      </c>
      <c r="D120" s="2">
        <v>28</v>
      </c>
      <c r="E120" s="2">
        <v>6</v>
      </c>
      <c r="F120" s="2">
        <v>22</v>
      </c>
      <c r="G120" s="2">
        <v>220.37215958462912</v>
      </c>
      <c r="H120" s="10">
        <f>B120/$B$12</f>
        <v>1.2950489503693315E-2</v>
      </c>
    </row>
    <row r="121" spans="1:11" x14ac:dyDescent="0.2">
      <c r="A121" s="14" t="s">
        <v>77</v>
      </c>
      <c r="B121" s="2">
        <v>4726.8147777993991</v>
      </c>
      <c r="C121" s="2">
        <v>184.19819907496276</v>
      </c>
      <c r="D121" s="2">
        <v>41</v>
      </c>
      <c r="E121" s="2">
        <v>6</v>
      </c>
      <c r="F121" s="2">
        <v>35</v>
      </c>
      <c r="G121" s="2">
        <v>149.19819907496276</v>
      </c>
      <c r="H121" s="10">
        <f>B121/$B$13</f>
        <v>1.3391586167055457E-2</v>
      </c>
    </row>
    <row r="122" spans="1:11" x14ac:dyDescent="0.2">
      <c r="A122" s="14" t="s">
        <v>78</v>
      </c>
      <c r="B122" s="2">
        <v>4936.8634817320553</v>
      </c>
      <c r="C122" s="2">
        <v>210.1724919765602</v>
      </c>
      <c r="D122" s="2">
        <v>49</v>
      </c>
      <c r="E122" s="2">
        <v>7</v>
      </c>
      <c r="F122" s="2">
        <v>42</v>
      </c>
      <c r="G122" s="2">
        <v>168.1724919765602</v>
      </c>
      <c r="H122" s="10">
        <f>B122/$B$14</f>
        <v>1.3818646540574134E-2</v>
      </c>
    </row>
    <row r="123" spans="1:11" x14ac:dyDescent="0.2">
      <c r="A123" s="14" t="s">
        <v>79</v>
      </c>
      <c r="B123" s="2">
        <v>5124.5639417145276</v>
      </c>
      <c r="C123" s="2">
        <v>187.65966432130426</v>
      </c>
      <c r="D123" s="2">
        <v>59</v>
      </c>
      <c r="E123" s="2">
        <v>11</v>
      </c>
      <c r="F123" s="2">
        <v>48</v>
      </c>
      <c r="G123" s="2">
        <v>139.65966432130426</v>
      </c>
      <c r="H123" s="10">
        <f>B123/$B$15</f>
        <v>1.4232330111825718E-2</v>
      </c>
    </row>
    <row r="124" spans="1:11" x14ac:dyDescent="0.2">
      <c r="A124" s="14" t="s">
        <v>80</v>
      </c>
      <c r="B124" s="2">
        <v>5330.2511850621677</v>
      </c>
      <c r="C124" s="2">
        <v>205.83297504413986</v>
      </c>
      <c r="D124" s="2">
        <v>46</v>
      </c>
      <c r="E124" s="2">
        <v>16</v>
      </c>
      <c r="F124" s="2">
        <v>30</v>
      </c>
      <c r="G124" s="2">
        <v>175.83297504413986</v>
      </c>
      <c r="H124" s="10">
        <f>B124/$B$16</f>
        <v>1.463325569122312E-2</v>
      </c>
    </row>
    <row r="125" spans="1:11" x14ac:dyDescent="0.2">
      <c r="A125" s="15" t="s">
        <v>74</v>
      </c>
      <c r="B125" s="7">
        <v>5493</v>
      </c>
      <c r="C125" s="7">
        <f>B125-B124</f>
        <v>162.74881493783232</v>
      </c>
      <c r="D125" s="7">
        <v>31</v>
      </c>
      <c r="E125" s="7">
        <v>15</v>
      </c>
      <c r="F125" s="7">
        <f>D125-E125</f>
        <v>16</v>
      </c>
      <c r="G125" s="7">
        <f>C125-F125</f>
        <v>146.74881493783232</v>
      </c>
      <c r="H125" s="16">
        <f>B125/$B$17</f>
        <v>1.4925778691976817E-2</v>
      </c>
      <c r="J125" s="38"/>
      <c r="K125" s="38"/>
    </row>
    <row r="126" spans="1:11" x14ac:dyDescent="0.2">
      <c r="A126" s="12" t="s">
        <v>99</v>
      </c>
      <c r="H126" s="10"/>
    </row>
    <row r="127" spans="1:11" x14ac:dyDescent="0.2">
      <c r="A127" s="9" t="s">
        <v>100</v>
      </c>
      <c r="B127" s="2">
        <v>12550</v>
      </c>
      <c r="H127" s="10">
        <f>B127/$B$6</f>
        <v>4.0234546567880967E-2</v>
      </c>
      <c r="I127" s="38"/>
    </row>
    <row r="128" spans="1:11" x14ac:dyDescent="0.2">
      <c r="A128" s="14" t="s">
        <v>81</v>
      </c>
      <c r="B128" s="2">
        <v>12561.716672916487</v>
      </c>
      <c r="C128" s="2">
        <f>B128-B127</f>
        <v>11.716672916487369</v>
      </c>
      <c r="D128" s="2">
        <v>73</v>
      </c>
      <c r="E128" s="2">
        <v>13</v>
      </c>
      <c r="F128" s="2">
        <f>D128-E128</f>
        <v>60</v>
      </c>
      <c r="G128" s="2">
        <f>C128-F128</f>
        <v>-48.283327083512631</v>
      </c>
      <c r="H128" s="10">
        <f>B128/$B$7</f>
        <v>4.0118540066481932E-2</v>
      </c>
    </row>
    <row r="129" spans="1:12" x14ac:dyDescent="0.2">
      <c r="A129" s="14" t="s">
        <v>82</v>
      </c>
      <c r="B129" s="2">
        <v>12845.299528399337</v>
      </c>
      <c r="C129" s="2">
        <v>282.32039189615352</v>
      </c>
      <c r="D129" s="2">
        <v>338</v>
      </c>
      <c r="E129" s="2">
        <v>61</v>
      </c>
      <c r="F129" s="2">
        <v>277</v>
      </c>
      <c r="G129" s="2">
        <v>5.3203918961535237</v>
      </c>
      <c r="H129" s="10">
        <f>B129/$B$8</f>
        <v>3.9664716759455335E-2</v>
      </c>
    </row>
    <row r="130" spans="1:12" x14ac:dyDescent="0.2">
      <c r="A130" s="14" t="s">
        <v>83</v>
      </c>
      <c r="B130" s="2">
        <v>13029.776351169421</v>
      </c>
      <c r="C130" s="2">
        <v>187.63554169238887</v>
      </c>
      <c r="D130" s="2">
        <v>324</v>
      </c>
      <c r="E130" s="2">
        <v>77</v>
      </c>
      <c r="F130" s="2">
        <v>247</v>
      </c>
      <c r="G130" s="2">
        <v>-59.36445830761113</v>
      </c>
      <c r="H130" s="10">
        <f>B130/$B$9</f>
        <v>3.9226582866959757E-2</v>
      </c>
    </row>
    <row r="131" spans="1:12" x14ac:dyDescent="0.2">
      <c r="A131" s="14" t="s">
        <v>84</v>
      </c>
      <c r="B131" s="2">
        <v>13143.428047550362</v>
      </c>
      <c r="C131" s="2">
        <v>111.619955712913</v>
      </c>
      <c r="D131" s="2">
        <v>314</v>
      </c>
      <c r="E131" s="2">
        <v>57</v>
      </c>
      <c r="F131" s="2">
        <v>257</v>
      </c>
      <c r="G131" s="2">
        <v>-145.380044287087</v>
      </c>
      <c r="H131" s="10">
        <f>B131/$B$10</f>
        <v>3.8803338600876716E-2</v>
      </c>
    </row>
    <row r="132" spans="1:12" x14ac:dyDescent="0.2">
      <c r="A132" s="14" t="s">
        <v>75</v>
      </c>
      <c r="B132" s="2">
        <v>13216.985937025882</v>
      </c>
      <c r="C132" s="2">
        <v>72.605806453429977</v>
      </c>
      <c r="D132" s="2">
        <v>277</v>
      </c>
      <c r="E132" s="2">
        <v>63</v>
      </c>
      <c r="F132" s="2">
        <v>214</v>
      </c>
      <c r="G132" s="2">
        <v>-141.39419354657002</v>
      </c>
      <c r="H132" s="10">
        <f>B132/$B$11</f>
        <v>3.839423762513184E-2</v>
      </c>
    </row>
    <row r="133" spans="1:12" x14ac:dyDescent="0.2">
      <c r="A133" s="14" t="s">
        <v>76</v>
      </c>
      <c r="B133" s="2">
        <v>13331.726730374043</v>
      </c>
      <c r="C133" s="2">
        <v>114.6062078358118</v>
      </c>
      <c r="D133" s="2">
        <v>315</v>
      </c>
      <c r="E133" s="2">
        <v>78</v>
      </c>
      <c r="F133" s="2">
        <v>237</v>
      </c>
      <c r="G133" s="2">
        <v>-122.3937921641882</v>
      </c>
      <c r="H133" s="10">
        <f>B133/$B$12</f>
        <v>3.7998582663643636E-2</v>
      </c>
    </row>
    <row r="134" spans="1:12" x14ac:dyDescent="0.2">
      <c r="A134" s="14" t="s">
        <v>77</v>
      </c>
      <c r="B134" s="2">
        <v>13277.183614252514</v>
      </c>
      <c r="C134" s="2">
        <v>-51.553096786110473</v>
      </c>
      <c r="D134" s="2">
        <v>278</v>
      </c>
      <c r="E134" s="2">
        <v>72</v>
      </c>
      <c r="F134" s="2">
        <v>206</v>
      </c>
      <c r="G134" s="2">
        <v>-257.55309678611047</v>
      </c>
      <c r="H134" s="10">
        <f>B134/$B$13</f>
        <v>3.7615721534334484E-2</v>
      </c>
      <c r="I134" s="38"/>
    </row>
    <row r="135" spans="1:12" x14ac:dyDescent="0.2">
      <c r="A135" s="14" t="s">
        <v>78</v>
      </c>
      <c r="B135" s="2">
        <v>13306.201507914622</v>
      </c>
      <c r="C135" s="2">
        <v>29.304362993454561</v>
      </c>
      <c r="D135" s="2">
        <v>242</v>
      </c>
      <c r="E135" s="2">
        <v>68</v>
      </c>
      <c r="F135" s="2">
        <v>174</v>
      </c>
      <c r="G135" s="2">
        <v>-144.69563700654544</v>
      </c>
      <c r="H135" s="10">
        <f>B135/$B$14</f>
        <v>3.7245043561750721E-2</v>
      </c>
    </row>
    <row r="136" spans="1:12" x14ac:dyDescent="0.2">
      <c r="A136" s="14" t="s">
        <v>79</v>
      </c>
      <c r="B136" s="2">
        <v>13281.349066103863</v>
      </c>
      <c r="C136" s="2">
        <v>-25.013989338229294</v>
      </c>
      <c r="D136" s="2">
        <v>198</v>
      </c>
      <c r="E136" s="2">
        <v>68</v>
      </c>
      <c r="F136" s="2">
        <v>130</v>
      </c>
      <c r="G136" s="2">
        <v>-155.01398933822929</v>
      </c>
      <c r="H136" s="10">
        <f>B136/$B$15</f>
        <v>3.6885976326785058E-2</v>
      </c>
    </row>
    <row r="137" spans="1:12" x14ac:dyDescent="0.2">
      <c r="A137" s="14" t="s">
        <v>80</v>
      </c>
      <c r="B137" s="2">
        <v>13309.179432605275</v>
      </c>
      <c r="C137" s="2">
        <v>28.14702856952681</v>
      </c>
      <c r="D137" s="2">
        <v>213</v>
      </c>
      <c r="E137" s="2">
        <v>60</v>
      </c>
      <c r="F137" s="2">
        <v>153</v>
      </c>
      <c r="G137" s="2">
        <v>-124.85297143047319</v>
      </c>
      <c r="H137" s="10">
        <f>B137/$B$16</f>
        <v>3.6537982717114552E-2</v>
      </c>
    </row>
    <row r="138" spans="1:12" ht="12" thickBot="1" x14ac:dyDescent="0.25">
      <c r="A138" s="11" t="s">
        <v>74</v>
      </c>
      <c r="B138" s="5">
        <v>13353</v>
      </c>
      <c r="C138" s="5">
        <f>B138-B137</f>
        <v>43.820567394725003</v>
      </c>
      <c r="D138" s="5">
        <v>137</v>
      </c>
      <c r="E138" s="5">
        <v>39</v>
      </c>
      <c r="F138" s="5">
        <f>D138-E138</f>
        <v>98</v>
      </c>
      <c r="G138" s="5">
        <f>C138-F138</f>
        <v>-54.179432605274997</v>
      </c>
      <c r="H138" s="8">
        <f>B138/$B$17</f>
        <v>3.6283255575089463E-2</v>
      </c>
      <c r="I138" s="39"/>
      <c r="J138" s="38"/>
      <c r="L138" s="38"/>
    </row>
  </sheetData>
  <mergeCells count="1">
    <mergeCell ref="A1:H2"/>
  </mergeCells>
  <phoneticPr fontId="0" type="noConversion"/>
  <pageMargins left="0.75" right="0.75" top="1" bottom="1" header="0.5" footer="0.5"/>
  <pageSetup orientation="portrait"/>
  <headerFooter alignWithMargins="0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8"/>
  <sheetViews>
    <sheetView workbookViewId="0">
      <selection activeCell="L1" sqref="L1:L65536"/>
    </sheetView>
  </sheetViews>
  <sheetFormatPr defaultRowHeight="11.25" x14ac:dyDescent="0.2"/>
  <cols>
    <col min="1" max="1" width="25.7109375" style="2" customWidth="1"/>
    <col min="2" max="3" width="9.7109375" style="2" customWidth="1"/>
    <col min="4" max="5" width="8.42578125" style="2" customWidth="1"/>
    <col min="6" max="7" width="9.7109375" style="2" customWidth="1"/>
    <col min="8" max="8" width="7.7109375" style="6" customWidth="1"/>
    <col min="9" max="16384" width="9.140625" style="2"/>
  </cols>
  <sheetData>
    <row r="1" spans="1:8" ht="12.75" customHeight="1" x14ac:dyDescent="0.2">
      <c r="A1" s="40" t="s">
        <v>87</v>
      </c>
      <c r="B1" s="41"/>
      <c r="C1" s="41"/>
      <c r="D1" s="41"/>
      <c r="E1" s="41"/>
      <c r="F1" s="41"/>
      <c r="G1" s="41"/>
      <c r="H1" s="42"/>
    </row>
    <row r="2" spans="1:8" ht="12.75" customHeight="1" thickBot="1" x14ac:dyDescent="0.25">
      <c r="A2" s="43"/>
      <c r="B2" s="44"/>
      <c r="C2" s="44"/>
      <c r="D2" s="44"/>
      <c r="E2" s="44"/>
      <c r="F2" s="44"/>
      <c r="G2" s="44"/>
      <c r="H2" s="45"/>
    </row>
    <row r="3" spans="1:8" x14ac:dyDescent="0.2">
      <c r="A3" s="9" t="s">
        <v>58</v>
      </c>
      <c r="C3" s="1" t="s">
        <v>62</v>
      </c>
      <c r="D3" s="3"/>
      <c r="E3" s="3"/>
      <c r="F3" s="1" t="s">
        <v>66</v>
      </c>
      <c r="G3" s="3" t="s">
        <v>68</v>
      </c>
      <c r="H3" s="19" t="s">
        <v>71</v>
      </c>
    </row>
    <row r="4" spans="1:8" ht="12" thickBot="1" x14ac:dyDescent="0.25">
      <c r="A4" s="18" t="s">
        <v>88</v>
      </c>
      <c r="B4" s="5" t="s">
        <v>64</v>
      </c>
      <c r="C4" s="4" t="s">
        <v>63</v>
      </c>
      <c r="D4" s="4" t="s">
        <v>65</v>
      </c>
      <c r="E4" s="4" t="s">
        <v>70</v>
      </c>
      <c r="F4" s="4" t="s">
        <v>67</v>
      </c>
      <c r="G4" s="5" t="s">
        <v>69</v>
      </c>
      <c r="H4" s="20" t="s">
        <v>72</v>
      </c>
    </row>
    <row r="5" spans="1:8" x14ac:dyDescent="0.2">
      <c r="A5" s="12" t="s">
        <v>2</v>
      </c>
      <c r="H5" s="10"/>
    </row>
    <row r="6" spans="1:8" x14ac:dyDescent="0.2">
      <c r="A6" s="13" t="s">
        <v>73</v>
      </c>
      <c r="B6" s="2">
        <f t="shared" ref="B6:B17" si="0">B32+B45+B60+B73+B86+B99+B114+B127</f>
        <v>48456</v>
      </c>
      <c r="H6" s="10"/>
    </row>
    <row r="7" spans="1:8" x14ac:dyDescent="0.2">
      <c r="A7" s="14" t="s">
        <v>81</v>
      </c>
      <c r="B7" s="2">
        <f t="shared" si="0"/>
        <v>48702.999999999993</v>
      </c>
      <c r="C7" s="2">
        <f t="shared" ref="C7:G17" si="1">C33+C46+C61+C74+C87+C100+C115+C128</f>
        <v>246.99999999999349</v>
      </c>
      <c r="D7" s="2">
        <f t="shared" si="1"/>
        <v>134</v>
      </c>
      <c r="E7" s="2">
        <f t="shared" si="1"/>
        <v>115</v>
      </c>
      <c r="F7" s="2">
        <f t="shared" si="1"/>
        <v>19</v>
      </c>
      <c r="G7" s="2">
        <f t="shared" si="1"/>
        <v>227.99999999999349</v>
      </c>
      <c r="H7" s="10"/>
    </row>
    <row r="8" spans="1:8" x14ac:dyDescent="0.2">
      <c r="A8" s="14" t="s">
        <v>82</v>
      </c>
      <c r="B8" s="2">
        <f t="shared" si="0"/>
        <v>50428</v>
      </c>
      <c r="C8" s="2">
        <f t="shared" si="1"/>
        <v>1699.999999999998</v>
      </c>
      <c r="D8" s="2">
        <f t="shared" si="1"/>
        <v>538</v>
      </c>
      <c r="E8" s="2">
        <f t="shared" si="1"/>
        <v>436</v>
      </c>
      <c r="F8" s="2">
        <f t="shared" si="1"/>
        <v>102</v>
      </c>
      <c r="G8" s="2">
        <f t="shared" si="1"/>
        <v>1597.999999999998</v>
      </c>
      <c r="H8" s="10"/>
    </row>
    <row r="9" spans="1:8" x14ac:dyDescent="0.2">
      <c r="A9" s="14" t="s">
        <v>83</v>
      </c>
      <c r="B9" s="2">
        <f t="shared" si="0"/>
        <v>51083</v>
      </c>
      <c r="C9" s="2">
        <f t="shared" si="1"/>
        <v>700</v>
      </c>
      <c r="D9" s="2">
        <f t="shared" si="1"/>
        <v>567</v>
      </c>
      <c r="E9" s="2">
        <f t="shared" si="1"/>
        <v>430</v>
      </c>
      <c r="F9" s="2">
        <f t="shared" si="1"/>
        <v>137</v>
      </c>
      <c r="G9" s="2">
        <f t="shared" si="1"/>
        <v>562.99999999999989</v>
      </c>
      <c r="H9" s="10"/>
    </row>
    <row r="10" spans="1:8" x14ac:dyDescent="0.2">
      <c r="A10" s="14" t="s">
        <v>84</v>
      </c>
      <c r="B10" s="2">
        <f t="shared" si="0"/>
        <v>52221.999999999993</v>
      </c>
      <c r="C10" s="2">
        <f t="shared" si="1"/>
        <v>1099.9999999999916</v>
      </c>
      <c r="D10" s="2">
        <f t="shared" si="1"/>
        <v>522</v>
      </c>
      <c r="E10" s="2">
        <f t="shared" si="1"/>
        <v>431</v>
      </c>
      <c r="F10" s="2">
        <f t="shared" si="1"/>
        <v>91</v>
      </c>
      <c r="G10" s="2">
        <f t="shared" si="1"/>
        <v>1008.9999999999916</v>
      </c>
      <c r="H10" s="10"/>
    </row>
    <row r="11" spans="1:8" x14ac:dyDescent="0.2">
      <c r="A11" s="14" t="s">
        <v>75</v>
      </c>
      <c r="B11" s="2">
        <f t="shared" si="0"/>
        <v>52580.999999999993</v>
      </c>
      <c r="C11" s="2">
        <f t="shared" si="1"/>
        <v>400.00000000000875</v>
      </c>
      <c r="D11" s="2">
        <f t="shared" si="1"/>
        <v>454</v>
      </c>
      <c r="E11" s="2">
        <f t="shared" si="1"/>
        <v>509</v>
      </c>
      <c r="F11" s="2">
        <f t="shared" si="1"/>
        <v>-55</v>
      </c>
      <c r="G11" s="2">
        <f t="shared" si="1"/>
        <v>455.00000000000875</v>
      </c>
      <c r="H11" s="10"/>
    </row>
    <row r="12" spans="1:8" x14ac:dyDescent="0.2">
      <c r="A12" s="14" t="s">
        <v>76</v>
      </c>
      <c r="B12" s="2">
        <f t="shared" si="0"/>
        <v>52220.000000000007</v>
      </c>
      <c r="C12" s="2">
        <f t="shared" si="1"/>
        <v>-399.99999999998926</v>
      </c>
      <c r="D12" s="2">
        <f t="shared" si="1"/>
        <v>462</v>
      </c>
      <c r="E12" s="2">
        <f t="shared" si="1"/>
        <v>503</v>
      </c>
      <c r="F12" s="2">
        <f t="shared" si="1"/>
        <v>-41</v>
      </c>
      <c r="G12" s="2">
        <f t="shared" si="1"/>
        <v>-358.99999999998926</v>
      </c>
      <c r="H12" s="10"/>
    </row>
    <row r="13" spans="1:8" x14ac:dyDescent="0.2">
      <c r="A13" s="14" t="s">
        <v>77</v>
      </c>
      <c r="B13" s="2">
        <f t="shared" si="0"/>
        <v>52591.000000000007</v>
      </c>
      <c r="C13" s="2">
        <f t="shared" si="1"/>
        <v>399.99999999999397</v>
      </c>
      <c r="D13" s="2">
        <f t="shared" si="1"/>
        <v>512</v>
      </c>
      <c r="E13" s="2">
        <f t="shared" si="1"/>
        <v>524</v>
      </c>
      <c r="F13" s="2">
        <f t="shared" si="1"/>
        <v>-12</v>
      </c>
      <c r="G13" s="2">
        <f t="shared" si="1"/>
        <v>411.99999999999397</v>
      </c>
      <c r="H13" s="10"/>
    </row>
    <row r="14" spans="1:8" x14ac:dyDescent="0.2">
      <c r="A14" s="14" t="s">
        <v>78</v>
      </c>
      <c r="B14" s="2">
        <f t="shared" si="0"/>
        <v>53330</v>
      </c>
      <c r="C14" s="2">
        <f t="shared" si="1"/>
        <v>699.99999999998988</v>
      </c>
      <c r="D14" s="2">
        <f t="shared" si="1"/>
        <v>451</v>
      </c>
      <c r="E14" s="2">
        <f t="shared" si="1"/>
        <v>473</v>
      </c>
      <c r="F14" s="2">
        <f t="shared" si="1"/>
        <v>-22</v>
      </c>
      <c r="G14" s="2">
        <f t="shared" si="1"/>
        <v>721.99999999998988</v>
      </c>
      <c r="H14" s="10"/>
    </row>
    <row r="15" spans="1:8" x14ac:dyDescent="0.2">
      <c r="A15" s="14" t="s">
        <v>79</v>
      </c>
      <c r="B15" s="2">
        <f t="shared" si="0"/>
        <v>53953.000000000007</v>
      </c>
      <c r="C15" s="2">
        <f t="shared" si="1"/>
        <v>699.99999999999795</v>
      </c>
      <c r="D15" s="2">
        <f t="shared" si="1"/>
        <v>458</v>
      </c>
      <c r="E15" s="2">
        <f t="shared" si="1"/>
        <v>555</v>
      </c>
      <c r="F15" s="2">
        <f t="shared" si="1"/>
        <v>-97</v>
      </c>
      <c r="G15" s="2">
        <f t="shared" si="1"/>
        <v>796.99999999999795</v>
      </c>
      <c r="H15" s="10"/>
    </row>
    <row r="16" spans="1:8" x14ac:dyDescent="0.2">
      <c r="A16" s="14" t="s">
        <v>80</v>
      </c>
      <c r="B16" s="2">
        <f t="shared" si="0"/>
        <v>54115</v>
      </c>
      <c r="C16" s="2">
        <f t="shared" si="1"/>
        <v>100.00000000000449</v>
      </c>
      <c r="D16" s="2">
        <f t="shared" si="1"/>
        <v>432</v>
      </c>
      <c r="E16" s="2">
        <f t="shared" si="1"/>
        <v>575</v>
      </c>
      <c r="F16" s="2">
        <f t="shared" si="1"/>
        <v>-143</v>
      </c>
      <c r="G16" s="2">
        <f t="shared" si="1"/>
        <v>243.00000000000449</v>
      </c>
      <c r="H16" s="10"/>
    </row>
    <row r="17" spans="1:11" x14ac:dyDescent="0.2">
      <c r="A17" s="15" t="s">
        <v>74</v>
      </c>
      <c r="B17" s="7">
        <f t="shared" si="0"/>
        <v>54501</v>
      </c>
      <c r="C17" s="7">
        <f t="shared" si="1"/>
        <v>385.99999999999937</v>
      </c>
      <c r="D17" s="7">
        <f t="shared" si="1"/>
        <v>346</v>
      </c>
      <c r="E17" s="7">
        <f t="shared" si="1"/>
        <v>393</v>
      </c>
      <c r="F17" s="7">
        <f t="shared" si="1"/>
        <v>-47</v>
      </c>
      <c r="G17" s="7">
        <f t="shared" si="1"/>
        <v>432.99999999999937</v>
      </c>
      <c r="H17" s="16"/>
    </row>
    <row r="18" spans="1:11" x14ac:dyDescent="0.2">
      <c r="A18" s="12" t="s">
        <v>3</v>
      </c>
      <c r="H18" s="10"/>
    </row>
    <row r="19" spans="1:11" x14ac:dyDescent="0.2">
      <c r="A19" s="13" t="s">
        <v>73</v>
      </c>
      <c r="B19" s="2">
        <f t="shared" ref="B19:B30" si="2">B32+B45+B60+B73</f>
        <v>3726</v>
      </c>
      <c r="H19" s="10">
        <f>B19/$B$6</f>
        <v>7.6894502228826156E-2</v>
      </c>
      <c r="K19" s="6"/>
    </row>
    <row r="20" spans="1:11" x14ac:dyDescent="0.2">
      <c r="A20" s="14" t="s">
        <v>81</v>
      </c>
      <c r="B20" s="2">
        <f t="shared" si="2"/>
        <v>3750.5895815203789</v>
      </c>
      <c r="C20" s="2">
        <f>B20-B19</f>
        <v>24.589581520378943</v>
      </c>
      <c r="D20" s="2">
        <f t="shared" ref="D20:E30" si="3">D33+D46+D61+D74</f>
        <v>5</v>
      </c>
      <c r="E20" s="2">
        <f t="shared" si="3"/>
        <v>1</v>
      </c>
      <c r="F20" s="2">
        <f>D20-E20</f>
        <v>4</v>
      </c>
      <c r="G20" s="2">
        <f>C20-F20</f>
        <v>20.589581520378943</v>
      </c>
      <c r="H20" s="10">
        <f>B20/$B$7</f>
        <v>7.7009415878290438E-2</v>
      </c>
    </row>
    <row r="21" spans="1:11" x14ac:dyDescent="0.2">
      <c r="A21" s="14" t="s">
        <v>82</v>
      </c>
      <c r="B21" s="2">
        <f t="shared" si="2"/>
        <v>3906.2543745169228</v>
      </c>
      <c r="C21" s="2">
        <f t="shared" ref="C21:C30" si="4">B21-B20</f>
        <v>155.66479299654384</v>
      </c>
      <c r="D21" s="2">
        <f t="shared" si="3"/>
        <v>35</v>
      </c>
      <c r="E21" s="2">
        <f t="shared" si="3"/>
        <v>6</v>
      </c>
      <c r="F21" s="2">
        <f t="shared" ref="F21:F30" si="5">D21-E21</f>
        <v>29</v>
      </c>
      <c r="G21" s="2">
        <f t="shared" ref="G21:G30" si="6">C21-F21</f>
        <v>126.66479299654384</v>
      </c>
      <c r="H21" s="10">
        <f>B21/$B$8</f>
        <v>7.7462012661952143E-2</v>
      </c>
    </row>
    <row r="22" spans="1:11" x14ac:dyDescent="0.2">
      <c r="A22" s="14" t="s">
        <v>83</v>
      </c>
      <c r="B22" s="2">
        <f t="shared" si="2"/>
        <v>3979.5508892100215</v>
      </c>
      <c r="C22" s="2">
        <f t="shared" si="4"/>
        <v>73.296514693098743</v>
      </c>
      <c r="D22" s="2">
        <f t="shared" si="3"/>
        <v>45</v>
      </c>
      <c r="E22" s="2">
        <f t="shared" si="3"/>
        <v>5</v>
      </c>
      <c r="F22" s="2">
        <f t="shared" si="5"/>
        <v>40</v>
      </c>
      <c r="G22" s="2">
        <f t="shared" si="6"/>
        <v>33.296514693098743</v>
      </c>
      <c r="H22" s="10">
        <f>B22/$B$9</f>
        <v>7.7903625261046175E-2</v>
      </c>
    </row>
    <row r="23" spans="1:11" x14ac:dyDescent="0.2">
      <c r="A23" s="14" t="s">
        <v>84</v>
      </c>
      <c r="B23" s="2">
        <f t="shared" si="2"/>
        <v>4090.7920269387678</v>
      </c>
      <c r="C23" s="2">
        <f t="shared" si="4"/>
        <v>111.24113772874625</v>
      </c>
      <c r="D23" s="2">
        <f t="shared" si="3"/>
        <v>45</v>
      </c>
      <c r="E23" s="2">
        <f t="shared" si="3"/>
        <v>9</v>
      </c>
      <c r="F23" s="2">
        <f t="shared" si="5"/>
        <v>36</v>
      </c>
      <c r="G23" s="2">
        <f t="shared" si="6"/>
        <v>75.241137728746253</v>
      </c>
      <c r="H23" s="10">
        <f>B23/$B$10</f>
        <v>7.8334648748396615E-2</v>
      </c>
    </row>
    <row r="24" spans="1:11" x14ac:dyDescent="0.2">
      <c r="A24" s="14" t="s">
        <v>75</v>
      </c>
      <c r="B24" s="2">
        <f t="shared" si="2"/>
        <v>4141.0408146524069</v>
      </c>
      <c r="C24" s="2">
        <f t="shared" si="4"/>
        <v>50.248787713639103</v>
      </c>
      <c r="D24" s="2">
        <f t="shared" si="3"/>
        <v>41</v>
      </c>
      <c r="E24" s="2">
        <f t="shared" si="3"/>
        <v>16</v>
      </c>
      <c r="F24" s="2">
        <f t="shared" si="5"/>
        <v>25</v>
      </c>
      <c r="G24" s="2">
        <f t="shared" si="6"/>
        <v>25.248787713639103</v>
      </c>
      <c r="H24" s="10">
        <f>B24/$B$11</f>
        <v>7.8755459474951175E-2</v>
      </c>
    </row>
    <row r="25" spans="1:11" x14ac:dyDescent="0.2">
      <c r="A25" s="14" t="s">
        <v>76</v>
      </c>
      <c r="B25" s="2">
        <f t="shared" si="2"/>
        <v>4134.0702521778931</v>
      </c>
      <c r="C25" s="2">
        <f t="shared" si="4"/>
        <v>-6.9705624745138266</v>
      </c>
      <c r="D25" s="2">
        <f t="shared" si="3"/>
        <v>53</v>
      </c>
      <c r="E25" s="2">
        <f t="shared" si="3"/>
        <v>11</v>
      </c>
      <c r="F25" s="2">
        <f t="shared" si="5"/>
        <v>42</v>
      </c>
      <c r="G25" s="2">
        <f t="shared" si="6"/>
        <v>-48.970562474513827</v>
      </c>
      <c r="H25" s="10">
        <f>B25/$B$12</f>
        <v>7.9166416165796491E-2</v>
      </c>
    </row>
    <row r="26" spans="1:11" x14ac:dyDescent="0.2">
      <c r="A26" s="14" t="s">
        <v>77</v>
      </c>
      <c r="B26" s="2">
        <f t="shared" si="2"/>
        <v>4184.5533746991905</v>
      </c>
      <c r="C26" s="2">
        <f t="shared" si="4"/>
        <v>50.483122521297446</v>
      </c>
      <c r="D26" s="2">
        <f t="shared" si="3"/>
        <v>52</v>
      </c>
      <c r="E26" s="2">
        <f t="shared" si="3"/>
        <v>7</v>
      </c>
      <c r="F26" s="2">
        <f t="shared" si="5"/>
        <v>45</v>
      </c>
      <c r="G26" s="2">
        <f t="shared" si="6"/>
        <v>5.4831225212974459</v>
      </c>
      <c r="H26" s="10">
        <f>B26/$B$13</f>
        <v>7.9567860940069401E-2</v>
      </c>
    </row>
    <row r="27" spans="1:11" x14ac:dyDescent="0.2">
      <c r="A27" s="14" t="s">
        <v>78</v>
      </c>
      <c r="B27" s="2">
        <f t="shared" si="2"/>
        <v>4264.2732135115739</v>
      </c>
      <c r="C27" s="2">
        <f t="shared" si="4"/>
        <v>79.719838812383387</v>
      </c>
      <c r="D27" s="2">
        <f t="shared" si="3"/>
        <v>53</v>
      </c>
      <c r="E27" s="2">
        <f t="shared" si="3"/>
        <v>6</v>
      </c>
      <c r="F27" s="2">
        <f t="shared" si="5"/>
        <v>47</v>
      </c>
      <c r="G27" s="2">
        <f t="shared" si="6"/>
        <v>32.719838812383387</v>
      </c>
      <c r="H27" s="10">
        <f>B27/$B$14</f>
        <v>7.9960120260858317E-2</v>
      </c>
    </row>
    <row r="28" spans="1:11" x14ac:dyDescent="0.2">
      <c r="A28" s="14" t="s">
        <v>79</v>
      </c>
      <c r="B28" s="2">
        <f t="shared" si="2"/>
        <v>4334.7731695408856</v>
      </c>
      <c r="C28" s="2">
        <f t="shared" si="4"/>
        <v>70.499956029311761</v>
      </c>
      <c r="D28" s="2">
        <f t="shared" si="3"/>
        <v>45</v>
      </c>
      <c r="E28" s="2">
        <f t="shared" si="3"/>
        <v>13</v>
      </c>
      <c r="F28" s="2">
        <f t="shared" si="5"/>
        <v>32</v>
      </c>
      <c r="G28" s="2">
        <f t="shared" si="6"/>
        <v>38.499956029311761</v>
      </c>
      <c r="H28" s="10">
        <f>B28/$B$15</f>
        <v>8.0343505820638053E-2</v>
      </c>
    </row>
    <row r="29" spans="1:11" x14ac:dyDescent="0.2">
      <c r="A29" s="14" t="s">
        <v>80</v>
      </c>
      <c r="B29" s="2">
        <f t="shared" si="2"/>
        <v>4368.0716361006507</v>
      </c>
      <c r="C29" s="2">
        <f t="shared" si="4"/>
        <v>33.298466559765075</v>
      </c>
      <c r="D29" s="2">
        <f t="shared" si="3"/>
        <v>36</v>
      </c>
      <c r="E29" s="2">
        <f t="shared" si="3"/>
        <v>9</v>
      </c>
      <c r="F29" s="2">
        <f t="shared" si="5"/>
        <v>27</v>
      </c>
      <c r="G29" s="2">
        <f t="shared" si="6"/>
        <v>6.2984665597650746</v>
      </c>
      <c r="H29" s="10">
        <f>B29/$B$16</f>
        <v>8.0718315367285423E-2</v>
      </c>
    </row>
    <row r="30" spans="1:11" x14ac:dyDescent="0.2">
      <c r="A30" s="15" t="s">
        <v>74</v>
      </c>
      <c r="B30" s="7">
        <f t="shared" si="2"/>
        <v>4395</v>
      </c>
      <c r="C30" s="7">
        <f t="shared" si="4"/>
        <v>26.928363899349279</v>
      </c>
      <c r="D30" s="7">
        <f t="shared" si="3"/>
        <v>42</v>
      </c>
      <c r="E30" s="7">
        <f t="shared" si="3"/>
        <v>9</v>
      </c>
      <c r="F30" s="7">
        <f t="shared" si="5"/>
        <v>33</v>
      </c>
      <c r="G30" s="7">
        <f t="shared" si="6"/>
        <v>-6.0716361006507213</v>
      </c>
      <c r="H30" s="16">
        <f>B30/$B$17</f>
        <v>8.0640722188583702E-2</v>
      </c>
      <c r="I30" s="38"/>
      <c r="K30" s="39"/>
    </row>
    <row r="31" spans="1:11" x14ac:dyDescent="0.2">
      <c r="A31" s="12" t="s">
        <v>4</v>
      </c>
      <c r="H31" s="10"/>
    </row>
    <row r="32" spans="1:11" x14ac:dyDescent="0.2">
      <c r="A32" s="13" t="s">
        <v>73</v>
      </c>
      <c r="B32" s="2">
        <v>3490</v>
      </c>
      <c r="H32" s="10">
        <f>B32/$B$6</f>
        <v>7.2024104342083534E-2</v>
      </c>
    </row>
    <row r="33" spans="1:8" x14ac:dyDescent="0.2">
      <c r="A33" s="14" t="s">
        <v>81</v>
      </c>
      <c r="B33" s="2">
        <v>3510.4729783372368</v>
      </c>
      <c r="C33" s="2">
        <f>B33-B32</f>
        <v>20.472978337236782</v>
      </c>
      <c r="D33" s="2">
        <v>5</v>
      </c>
      <c r="E33" s="2">
        <v>1</v>
      </c>
      <c r="F33" s="2">
        <f>D33-E33</f>
        <v>4</v>
      </c>
      <c r="G33" s="2">
        <f>C33-F33</f>
        <v>16.472978337236782</v>
      </c>
      <c r="H33" s="10">
        <f>B33/$B$7</f>
        <v>7.2079193855352594E-2</v>
      </c>
    </row>
    <row r="34" spans="1:8" x14ac:dyDescent="0.2">
      <c r="A34" s="14" t="s">
        <v>82</v>
      </c>
      <c r="B34" s="2">
        <v>3645.7511799667077</v>
      </c>
      <c r="C34" s="2">
        <v>133.4701464958971</v>
      </c>
      <c r="D34" s="2">
        <v>34</v>
      </c>
      <c r="E34" s="2">
        <v>6</v>
      </c>
      <c r="F34" s="2">
        <f t="shared" ref="F34:F43" si="7">D34-E34</f>
        <v>28</v>
      </c>
      <c r="G34" s="2">
        <f t="shared" ref="G34:G43" si="8">C34-F34</f>
        <v>105.4701464958971</v>
      </c>
      <c r="H34" s="10">
        <f>B34/$B$8</f>
        <v>7.2296168397848568E-2</v>
      </c>
    </row>
    <row r="35" spans="1:8" x14ac:dyDescent="0.2">
      <c r="A35" s="14" t="s">
        <v>83</v>
      </c>
      <c r="B35" s="2">
        <v>3703.9198874773942</v>
      </c>
      <c r="C35" s="2">
        <v>61.42563413705102</v>
      </c>
      <c r="D35" s="2">
        <v>44</v>
      </c>
      <c r="E35" s="2">
        <v>5</v>
      </c>
      <c r="F35" s="2">
        <f t="shared" si="7"/>
        <v>39</v>
      </c>
      <c r="G35" s="2">
        <f t="shared" si="8"/>
        <v>22.42563413705102</v>
      </c>
      <c r="H35" s="10">
        <f>B35/$B$9</f>
        <v>7.2507877130892753E-2</v>
      </c>
    </row>
    <row r="36" spans="1:8" x14ac:dyDescent="0.2">
      <c r="A36" s="14" t="s">
        <v>84</v>
      </c>
      <c r="B36" s="2">
        <v>3797.2971126068655</v>
      </c>
      <c r="C36" s="2">
        <v>90.544872010300423</v>
      </c>
      <c r="D36" s="2">
        <v>42</v>
      </c>
      <c r="E36" s="2">
        <v>9</v>
      </c>
      <c r="F36" s="2">
        <f t="shared" si="7"/>
        <v>33</v>
      </c>
      <c r="G36" s="2">
        <f t="shared" si="8"/>
        <v>57.544872010300423</v>
      </c>
      <c r="H36" s="10">
        <f>B36/$B$10</f>
        <v>7.2714509452086587E-2</v>
      </c>
    </row>
    <row r="37" spans="1:8" x14ac:dyDescent="0.2">
      <c r="A37" s="14" t="s">
        <v>75</v>
      </c>
      <c r="B37" s="2">
        <v>3834.0091195568698</v>
      </c>
      <c r="C37" s="2">
        <v>39.697134827842092</v>
      </c>
      <c r="D37" s="2">
        <v>38</v>
      </c>
      <c r="E37" s="2">
        <v>16</v>
      </c>
      <c r="F37" s="2">
        <f t="shared" si="7"/>
        <v>22</v>
      </c>
      <c r="G37" s="2">
        <f t="shared" si="8"/>
        <v>17.697134827842092</v>
      </c>
      <c r="H37" s="10">
        <f>B37/$B$11</f>
        <v>7.2916245783778741E-2</v>
      </c>
    </row>
    <row r="38" spans="1:8" x14ac:dyDescent="0.2">
      <c r="A38" s="14" t="s">
        <v>76</v>
      </c>
      <c r="B38" s="2">
        <v>3817.9743379033516</v>
      </c>
      <c r="C38" s="2">
        <v>-18.882455485379978</v>
      </c>
      <c r="D38" s="2">
        <v>49</v>
      </c>
      <c r="E38" s="2">
        <v>11</v>
      </c>
      <c r="F38" s="2">
        <f t="shared" si="7"/>
        <v>38</v>
      </c>
      <c r="G38" s="2">
        <f t="shared" si="8"/>
        <v>-56.882455485379978</v>
      </c>
      <c r="H38" s="10">
        <f>B38/$B$12</f>
        <v>7.3113258098493894E-2</v>
      </c>
    </row>
    <row r="39" spans="1:8" x14ac:dyDescent="0.2">
      <c r="A39" s="14" t="s">
        <v>77</v>
      </c>
      <c r="B39" s="2">
        <v>3855.2206160606838</v>
      </c>
      <c r="C39" s="2">
        <v>39.368294712972784</v>
      </c>
      <c r="D39" s="2">
        <v>48</v>
      </c>
      <c r="E39" s="2">
        <v>7</v>
      </c>
      <c r="F39" s="2">
        <f t="shared" si="7"/>
        <v>41</v>
      </c>
      <c r="G39" s="2">
        <f t="shared" si="8"/>
        <v>-1.6317052870272164</v>
      </c>
      <c r="H39" s="10">
        <f>B39/$B$13</f>
        <v>7.330571040787745E-2</v>
      </c>
    </row>
    <row r="40" spans="1:8" x14ac:dyDescent="0.2">
      <c r="A40" s="14" t="s">
        <v>78</v>
      </c>
      <c r="B40" s="2">
        <v>3919.4221791000746</v>
      </c>
      <c r="C40" s="2">
        <v>61.336998869177478</v>
      </c>
      <c r="D40" s="2">
        <v>47</v>
      </c>
      <c r="E40" s="2">
        <v>6</v>
      </c>
      <c r="F40" s="2">
        <f t="shared" si="7"/>
        <v>41</v>
      </c>
      <c r="G40" s="2">
        <f t="shared" si="8"/>
        <v>20.336998869177478</v>
      </c>
      <c r="H40" s="10">
        <f>B40/$B$14</f>
        <v>7.3493759218077534E-2</v>
      </c>
    </row>
    <row r="41" spans="1:8" x14ac:dyDescent="0.2">
      <c r="A41" s="14" t="s">
        <v>79</v>
      </c>
      <c r="B41" s="2">
        <v>3975.1250684921206</v>
      </c>
      <c r="C41" s="2">
        <v>61.370547204436207</v>
      </c>
      <c r="D41" s="2">
        <v>39</v>
      </c>
      <c r="E41" s="2">
        <v>13</v>
      </c>
      <c r="F41" s="2">
        <f t="shared" si="7"/>
        <v>26</v>
      </c>
      <c r="G41" s="2">
        <f t="shared" si="8"/>
        <v>35.370547204436207</v>
      </c>
      <c r="H41" s="10">
        <f>B41/$B$15</f>
        <v>7.3677553954221639E-2</v>
      </c>
    </row>
    <row r="42" spans="1:8" x14ac:dyDescent="0.2">
      <c r="A42" s="14" t="s">
        <v>80</v>
      </c>
      <c r="B42" s="2">
        <v>3996.7843995420189</v>
      </c>
      <c r="C42" s="2">
        <v>17.088627453704703</v>
      </c>
      <c r="D42" s="2">
        <v>35</v>
      </c>
      <c r="E42" s="2">
        <v>9</v>
      </c>
      <c r="F42" s="2">
        <f t="shared" si="7"/>
        <v>26</v>
      </c>
      <c r="G42" s="2">
        <f t="shared" si="8"/>
        <v>-8.9113725462952971</v>
      </c>
      <c r="H42" s="10">
        <f>B42/$B$16</f>
        <v>7.3857237356408006E-2</v>
      </c>
    </row>
    <row r="43" spans="1:8" x14ac:dyDescent="0.2">
      <c r="A43" s="15" t="s">
        <v>74</v>
      </c>
      <c r="B43" s="7">
        <v>4026</v>
      </c>
      <c r="C43" s="7">
        <f>B43-B42</f>
        <v>29.215600457981054</v>
      </c>
      <c r="D43" s="7">
        <v>41</v>
      </c>
      <c r="E43" s="7">
        <v>9</v>
      </c>
      <c r="F43" s="7">
        <f t="shared" si="7"/>
        <v>32</v>
      </c>
      <c r="G43" s="7">
        <f t="shared" si="8"/>
        <v>-2.7843995420189458</v>
      </c>
      <c r="H43" s="16">
        <f>B43/$B$17</f>
        <v>7.3870204216436391E-2</v>
      </c>
    </row>
    <row r="44" spans="1:8" x14ac:dyDescent="0.2">
      <c r="A44" s="12" t="s">
        <v>92</v>
      </c>
      <c r="H44" s="10"/>
    </row>
    <row r="45" spans="1:8" x14ac:dyDescent="0.2">
      <c r="A45" s="9" t="s">
        <v>93</v>
      </c>
      <c r="B45" s="2">
        <v>51</v>
      </c>
      <c r="H45" s="10">
        <f>B45/$B$6</f>
        <v>1.0525012382367508E-3</v>
      </c>
    </row>
    <row r="46" spans="1:8" x14ac:dyDescent="0.2">
      <c r="A46" s="14" t="s">
        <v>81</v>
      </c>
      <c r="B46" s="2">
        <v>50.712516313062288</v>
      </c>
      <c r="C46" s="2">
        <f>B46-B45</f>
        <v>-0.28748368693771198</v>
      </c>
      <c r="D46" s="2">
        <v>0</v>
      </c>
      <c r="E46" s="2">
        <v>0</v>
      </c>
      <c r="F46" s="2">
        <f>D46-E46</f>
        <v>0</v>
      </c>
      <c r="G46" s="2">
        <f>C46-F46</f>
        <v>-0.28748368693771198</v>
      </c>
      <c r="H46" s="10">
        <f>B46/$B$7</f>
        <v>1.0412606269236452E-3</v>
      </c>
    </row>
    <row r="47" spans="1:8" x14ac:dyDescent="0.2">
      <c r="A47" s="14" t="s">
        <v>82</v>
      </c>
      <c r="B47" s="2">
        <v>50.276139214626099</v>
      </c>
      <c r="C47" s="2">
        <v>-0.46116899629702601</v>
      </c>
      <c r="D47" s="2">
        <v>0</v>
      </c>
      <c r="E47" s="2">
        <v>0</v>
      </c>
      <c r="F47" s="2">
        <f t="shared" ref="F47:F56" si="9">D47-E47</f>
        <v>0</v>
      </c>
      <c r="G47" s="2">
        <f t="shared" ref="G47:G56" si="10">C47-F47</f>
        <v>-0.46116899629702601</v>
      </c>
      <c r="H47" s="10">
        <f>B47/$B$8</f>
        <v>9.969885622000893E-4</v>
      </c>
    </row>
    <row r="48" spans="1:8" x14ac:dyDescent="0.2">
      <c r="A48" s="14" t="s">
        <v>83</v>
      </c>
      <c r="B48" s="2">
        <v>48.7225029604529</v>
      </c>
      <c r="C48" s="2">
        <v>-1.5095061283276578</v>
      </c>
      <c r="D48" s="2">
        <v>0</v>
      </c>
      <c r="E48" s="2">
        <v>0</v>
      </c>
      <c r="F48" s="2">
        <f t="shared" si="9"/>
        <v>0</v>
      </c>
      <c r="G48" s="2">
        <f t="shared" si="10"/>
        <v>-1.5095061283276578</v>
      </c>
      <c r="H48" s="10">
        <f>B48/$B$9</f>
        <v>9.5379094729074057E-4</v>
      </c>
    </row>
    <row r="49" spans="1:8" x14ac:dyDescent="0.2">
      <c r="A49" s="14" t="s">
        <v>84</v>
      </c>
      <c r="B49" s="2">
        <v>47.607096792597616</v>
      </c>
      <c r="C49" s="2">
        <v>-1.1516764549732983</v>
      </c>
      <c r="D49" s="2">
        <v>0</v>
      </c>
      <c r="E49" s="2">
        <v>0</v>
      </c>
      <c r="F49" s="2">
        <f t="shared" si="9"/>
        <v>0</v>
      </c>
      <c r="G49" s="2">
        <f t="shared" si="10"/>
        <v>-1.1516764549732983</v>
      </c>
      <c r="H49" s="10">
        <f>B49/$B$10</f>
        <v>9.1162913700351623E-4</v>
      </c>
    </row>
    <row r="50" spans="1:8" x14ac:dyDescent="0.2">
      <c r="A50" s="14" t="s">
        <v>75</v>
      </c>
      <c r="B50" s="2">
        <v>45.769989439462464</v>
      </c>
      <c r="C50" s="2">
        <v>-1.8005126520889405</v>
      </c>
      <c r="D50" s="2">
        <v>0</v>
      </c>
      <c r="E50" s="2">
        <v>0</v>
      </c>
      <c r="F50" s="2">
        <f t="shared" si="9"/>
        <v>0</v>
      </c>
      <c r="G50" s="2">
        <f t="shared" si="10"/>
        <v>-1.8005126520889405</v>
      </c>
      <c r="H50" s="10">
        <f>B50/$B$11</f>
        <v>8.7046631748088606E-4</v>
      </c>
    </row>
    <row r="51" spans="1:8" x14ac:dyDescent="0.2">
      <c r="A51" s="14" t="s">
        <v>76</v>
      </c>
      <c r="B51" s="2">
        <v>43.356563575254555</v>
      </c>
      <c r="C51" s="2">
        <v>-2.4465700722198491</v>
      </c>
      <c r="D51" s="2">
        <v>0</v>
      </c>
      <c r="E51" s="2">
        <v>0</v>
      </c>
      <c r="F51" s="2">
        <f t="shared" si="9"/>
        <v>0</v>
      </c>
      <c r="G51" s="2">
        <f t="shared" si="10"/>
        <v>-2.4465700722198491</v>
      </c>
      <c r="H51" s="10">
        <f>B51/$B$12</f>
        <v>8.3026739898993775E-4</v>
      </c>
    </row>
    <row r="52" spans="1:8" x14ac:dyDescent="0.2">
      <c r="A52" s="14" t="s">
        <v>77</v>
      </c>
      <c r="B52" s="2">
        <v>41.59942399960331</v>
      </c>
      <c r="C52" s="2">
        <v>-1.733415237426037</v>
      </c>
      <c r="D52" s="2">
        <v>0</v>
      </c>
      <c r="E52" s="2">
        <v>0</v>
      </c>
      <c r="F52" s="2">
        <f t="shared" si="9"/>
        <v>0</v>
      </c>
      <c r="G52" s="2">
        <f t="shared" si="10"/>
        <v>-1.733415237426037</v>
      </c>
      <c r="H52" s="10">
        <f>B52/$B$13</f>
        <v>7.9099891615681968E-4</v>
      </c>
    </row>
    <row r="53" spans="1:8" x14ac:dyDescent="0.2">
      <c r="A53" s="14" t="s">
        <v>78</v>
      </c>
      <c r="B53" s="2">
        <v>40.137701106183705</v>
      </c>
      <c r="C53" s="2">
        <v>-1.4914207517164968</v>
      </c>
      <c r="D53" s="2">
        <v>0</v>
      </c>
      <c r="E53" s="2">
        <v>0</v>
      </c>
      <c r="F53" s="2">
        <f t="shared" si="9"/>
        <v>0</v>
      </c>
      <c r="G53" s="2">
        <f t="shared" si="10"/>
        <v>-1.4914207517164968</v>
      </c>
      <c r="H53" s="10">
        <f>B53/$B$14</f>
        <v>7.5262893504938501E-4</v>
      </c>
    </row>
    <row r="54" spans="1:8" x14ac:dyDescent="0.2">
      <c r="A54" s="14" t="s">
        <v>79</v>
      </c>
      <c r="B54" s="2">
        <v>38.583245227125538</v>
      </c>
      <c r="C54" s="2">
        <v>-1.4982660435780986</v>
      </c>
      <c r="D54" s="2">
        <v>0</v>
      </c>
      <c r="E54" s="2">
        <v>0</v>
      </c>
      <c r="F54" s="2">
        <f t="shared" si="9"/>
        <v>0</v>
      </c>
      <c r="G54" s="2">
        <f t="shared" si="10"/>
        <v>-1.4982660435780986</v>
      </c>
      <c r="H54" s="10">
        <f>B54/$B$15</f>
        <v>7.1512696656581714E-4</v>
      </c>
    </row>
    <row r="55" spans="1:8" x14ac:dyDescent="0.2">
      <c r="A55" s="14" t="s">
        <v>80</v>
      </c>
      <c r="B55" s="2">
        <v>36.715073171166459</v>
      </c>
      <c r="C55" s="2">
        <v>-1.9119599816722044</v>
      </c>
      <c r="D55" s="2">
        <v>0</v>
      </c>
      <c r="E55" s="2">
        <v>0</v>
      </c>
      <c r="F55" s="2">
        <f t="shared" si="9"/>
        <v>0</v>
      </c>
      <c r="G55" s="2">
        <f t="shared" si="10"/>
        <v>-1.9119599816722044</v>
      </c>
      <c r="H55" s="10">
        <f>B55/$B$16</f>
        <v>6.7846388563552545E-4</v>
      </c>
    </row>
    <row r="56" spans="1:8" x14ac:dyDescent="0.2">
      <c r="A56" s="15" t="s">
        <v>74</v>
      </c>
      <c r="B56" s="7">
        <v>26</v>
      </c>
      <c r="C56" s="7">
        <f>B56-B55</f>
        <v>-10.715073171166459</v>
      </c>
      <c r="D56" s="7">
        <v>0</v>
      </c>
      <c r="E56" s="7">
        <v>0</v>
      </c>
      <c r="F56" s="7">
        <f t="shared" si="9"/>
        <v>0</v>
      </c>
      <c r="G56" s="7">
        <f t="shared" si="10"/>
        <v>-10.715073171166459</v>
      </c>
      <c r="H56" s="16">
        <f>B56/$B$17</f>
        <v>4.7705546687216749E-4</v>
      </c>
    </row>
    <row r="57" spans="1:8" x14ac:dyDescent="0.2">
      <c r="A57" s="23"/>
      <c r="B57" s="24"/>
      <c r="C57" s="24"/>
      <c r="D57" s="24"/>
      <c r="E57" s="24"/>
      <c r="F57" s="24"/>
      <c r="G57" s="24"/>
      <c r="H57" s="22"/>
    </row>
    <row r="58" spans="1:8" x14ac:dyDescent="0.2">
      <c r="A58" s="1"/>
    </row>
    <row r="59" spans="1:8" x14ac:dyDescent="0.2">
      <c r="A59" s="12" t="s">
        <v>86</v>
      </c>
      <c r="H59" s="10"/>
    </row>
    <row r="60" spans="1:8" x14ac:dyDescent="0.2">
      <c r="A60" s="9" t="s">
        <v>89</v>
      </c>
      <c r="B60" s="2">
        <v>145</v>
      </c>
      <c r="H60" s="10">
        <f>B60/$B$6</f>
        <v>2.9924054812613507E-3</v>
      </c>
    </row>
    <row r="61" spans="1:8" x14ac:dyDescent="0.2">
      <c r="A61" s="14" t="s">
        <v>81</v>
      </c>
      <c r="B61" s="2">
        <v>148.75217723987518</v>
      </c>
      <c r="C61" s="2">
        <f>B61-B60</f>
        <v>3.7521772398751807</v>
      </c>
      <c r="D61" s="2">
        <v>0</v>
      </c>
      <c r="E61" s="2">
        <v>0</v>
      </c>
      <c r="F61" s="2">
        <f>D61-E61</f>
        <v>0</v>
      </c>
      <c r="G61" s="2">
        <f>C61-F61</f>
        <v>3.7521772398751807</v>
      </c>
      <c r="H61" s="10">
        <f>B61/$B$7</f>
        <v>3.0542713434465064E-3</v>
      </c>
    </row>
    <row r="62" spans="1:8" x14ac:dyDescent="0.2">
      <c r="A62" s="14" t="s">
        <v>82</v>
      </c>
      <c r="B62" s="2">
        <v>166.30827066799122</v>
      </c>
      <c r="C62" s="2">
        <v>17.472914059654386</v>
      </c>
      <c r="D62" s="2">
        <v>0</v>
      </c>
      <c r="E62" s="2">
        <v>0</v>
      </c>
      <c r="F62" s="2">
        <f t="shared" ref="F62:F71" si="11">D62-E62</f>
        <v>0</v>
      </c>
      <c r="G62" s="2">
        <f t="shared" ref="G62:G71" si="12">C62-F62</f>
        <v>17.472914059654386</v>
      </c>
      <c r="H62" s="10">
        <f>B62/$B$8</f>
        <v>3.2979350889980018E-3</v>
      </c>
    </row>
    <row r="63" spans="1:8" x14ac:dyDescent="0.2">
      <c r="A63" s="14" t="s">
        <v>83</v>
      </c>
      <c r="B63" s="2">
        <v>180.61341208549652</v>
      </c>
      <c r="C63" s="2">
        <v>14.457590250065863</v>
      </c>
      <c r="D63" s="2">
        <v>1</v>
      </c>
      <c r="E63" s="2">
        <v>0</v>
      </c>
      <c r="F63" s="2">
        <f t="shared" si="11"/>
        <v>1</v>
      </c>
      <c r="G63" s="2">
        <f t="shared" si="12"/>
        <v>13.457590250065863</v>
      </c>
      <c r="H63" s="10">
        <f>B63/$B$9</f>
        <v>3.5356852981519591E-3</v>
      </c>
    </row>
    <row r="64" spans="1:8" x14ac:dyDescent="0.2">
      <c r="A64" s="14" t="s">
        <v>84</v>
      </c>
      <c r="B64" s="2">
        <v>196.75863970589768</v>
      </c>
      <c r="C64" s="2">
        <v>16.002230807689813</v>
      </c>
      <c r="D64" s="2">
        <v>2</v>
      </c>
      <c r="E64" s="2">
        <v>0</v>
      </c>
      <c r="F64" s="2">
        <f t="shared" si="11"/>
        <v>2</v>
      </c>
      <c r="G64" s="2">
        <f t="shared" si="12"/>
        <v>14.002230807689813</v>
      </c>
      <c r="H64" s="10">
        <f>B64/$B$10</f>
        <v>3.7677346655795967E-3</v>
      </c>
    </row>
    <row r="65" spans="1:8" x14ac:dyDescent="0.2">
      <c r="A65" s="14" t="s">
        <v>75</v>
      </c>
      <c r="B65" s="2">
        <v>210.02354200145885</v>
      </c>
      <c r="C65" s="2">
        <v>13.423683888531002</v>
      </c>
      <c r="D65" s="2">
        <v>3</v>
      </c>
      <c r="E65" s="2">
        <v>0</v>
      </c>
      <c r="F65" s="2">
        <f t="shared" si="11"/>
        <v>3</v>
      </c>
      <c r="G65" s="2">
        <f t="shared" si="12"/>
        <v>10.423683888531002</v>
      </c>
      <c r="H65" s="10">
        <f>B65/$B$11</f>
        <v>3.9942858066879458E-3</v>
      </c>
    </row>
    <row r="66" spans="1:8" x14ac:dyDescent="0.2">
      <c r="A66" s="14" t="s">
        <v>76</v>
      </c>
      <c r="B66" s="2">
        <v>220.1350730858413</v>
      </c>
      <c r="C66" s="2">
        <v>9.9513290171017559</v>
      </c>
      <c r="D66" s="2">
        <v>4</v>
      </c>
      <c r="E66" s="2">
        <v>0</v>
      </c>
      <c r="F66" s="2">
        <f t="shared" si="11"/>
        <v>4</v>
      </c>
      <c r="G66" s="2">
        <f t="shared" si="12"/>
        <v>5.9513290171017559</v>
      </c>
      <c r="H66" s="10">
        <f>B66/$B$12</f>
        <v>4.2155318476798402E-3</v>
      </c>
    </row>
    <row r="67" spans="1:8" x14ac:dyDescent="0.2">
      <c r="A67" s="14" t="s">
        <v>77</v>
      </c>
      <c r="B67" s="2">
        <v>233.06527195338154</v>
      </c>
      <c r="C67" s="2">
        <v>13.054394417265627</v>
      </c>
      <c r="D67" s="2">
        <v>4</v>
      </c>
      <c r="E67" s="2">
        <v>0</v>
      </c>
      <c r="F67" s="2">
        <f t="shared" si="11"/>
        <v>4</v>
      </c>
      <c r="G67" s="2">
        <f t="shared" si="12"/>
        <v>9.0543944172656268</v>
      </c>
      <c r="H67" s="10">
        <f>B67/$B$13</f>
        <v>4.4316569746416972E-3</v>
      </c>
    </row>
    <row r="68" spans="1:8" x14ac:dyDescent="0.2">
      <c r="A68" s="14" t="s">
        <v>78</v>
      </c>
      <c r="B68" s="2">
        <v>247.60249427366531</v>
      </c>
      <c r="C68" s="2">
        <v>14.358052299163774</v>
      </c>
      <c r="D68" s="2">
        <v>4</v>
      </c>
      <c r="E68" s="2">
        <v>0</v>
      </c>
      <c r="F68" s="2">
        <f t="shared" si="11"/>
        <v>4</v>
      </c>
      <c r="G68" s="2">
        <f t="shared" si="12"/>
        <v>10.358052299163774</v>
      </c>
      <c r="H68" s="10">
        <f>B68/$B$14</f>
        <v>4.6428369449402832E-3</v>
      </c>
    </row>
    <row r="69" spans="1:8" x14ac:dyDescent="0.2">
      <c r="A69" s="14" t="s">
        <v>79</v>
      </c>
      <c r="B69" s="2">
        <v>261.63102219178433</v>
      </c>
      <c r="C69" s="2">
        <v>14.395727285971077</v>
      </c>
      <c r="D69" s="2">
        <v>5</v>
      </c>
      <c r="E69" s="2">
        <v>0</v>
      </c>
      <c r="F69" s="2">
        <f t="shared" si="11"/>
        <v>5</v>
      </c>
      <c r="G69" s="2">
        <f t="shared" si="12"/>
        <v>9.395727285971077</v>
      </c>
      <c r="H69" s="10">
        <f>B69/$B$15</f>
        <v>4.8492395639127446E-3</v>
      </c>
    </row>
    <row r="70" spans="1:8" x14ac:dyDescent="0.2">
      <c r="A70" s="14" t="s">
        <v>80</v>
      </c>
      <c r="B70" s="2">
        <v>273.33622488652787</v>
      </c>
      <c r="C70" s="2">
        <v>11.401523058296164</v>
      </c>
      <c r="D70" s="2">
        <v>0</v>
      </c>
      <c r="E70" s="2">
        <v>0</v>
      </c>
      <c r="F70" s="2">
        <f t="shared" si="11"/>
        <v>0</v>
      </c>
      <c r="G70" s="2">
        <f t="shared" si="12"/>
        <v>11.401523058296164</v>
      </c>
      <c r="H70" s="10">
        <f>B70/$B$16</f>
        <v>5.0510251295671788E-3</v>
      </c>
    </row>
    <row r="71" spans="1:8" x14ac:dyDescent="0.2">
      <c r="A71" s="15" t="s">
        <v>74</v>
      </c>
      <c r="B71" s="7">
        <v>281</v>
      </c>
      <c r="C71" s="7">
        <f>B71-B70</f>
        <v>7.663775113472127</v>
      </c>
      <c r="D71" s="7">
        <v>0</v>
      </c>
      <c r="E71" s="7">
        <v>0</v>
      </c>
      <c r="F71" s="7">
        <f t="shared" si="11"/>
        <v>0</v>
      </c>
      <c r="G71" s="7">
        <f t="shared" si="12"/>
        <v>7.663775113472127</v>
      </c>
      <c r="H71" s="16">
        <f>B71/$B$17</f>
        <v>5.1558686996568872E-3</v>
      </c>
    </row>
    <row r="72" spans="1:8" x14ac:dyDescent="0.2">
      <c r="A72" s="12" t="s">
        <v>85</v>
      </c>
      <c r="H72" s="10"/>
    </row>
    <row r="73" spans="1:8" x14ac:dyDescent="0.2">
      <c r="A73" s="9" t="s">
        <v>90</v>
      </c>
      <c r="B73" s="2">
        <v>40</v>
      </c>
      <c r="H73" s="10">
        <f>B73/$B$6</f>
        <v>8.2549116724451048E-4</v>
      </c>
    </row>
    <row r="74" spans="1:8" x14ac:dyDescent="0.2">
      <c r="A74" s="14" t="s">
        <v>81</v>
      </c>
      <c r="B74" s="2">
        <v>40.651909630204898</v>
      </c>
      <c r="C74" s="2">
        <f>B74-B73</f>
        <v>0.65190963020489789</v>
      </c>
      <c r="D74" s="2">
        <v>0</v>
      </c>
      <c r="E74" s="2">
        <v>0</v>
      </c>
      <c r="F74" s="2">
        <f>D74-E74</f>
        <v>0</v>
      </c>
      <c r="G74" s="2">
        <f>C74-F74</f>
        <v>0.65190963020489789</v>
      </c>
      <c r="H74" s="10">
        <f>B74/$B$7</f>
        <v>8.3469005256770433E-4</v>
      </c>
    </row>
    <row r="75" spans="1:8" x14ac:dyDescent="0.2">
      <c r="A75" s="14" t="s">
        <v>82</v>
      </c>
      <c r="B75" s="2">
        <v>43.918784667597762</v>
      </c>
      <c r="C75" s="2">
        <v>3.2449933303892138</v>
      </c>
      <c r="D75" s="2">
        <v>1</v>
      </c>
      <c r="E75" s="2">
        <v>0</v>
      </c>
      <c r="F75" s="2">
        <f t="shared" ref="F75:F84" si="13">D75-E75</f>
        <v>1</v>
      </c>
      <c r="G75" s="2">
        <f t="shared" ref="G75:G84" si="14">C75-F75</f>
        <v>2.2449933303892138</v>
      </c>
      <c r="H75" s="10">
        <f>B75/$B$8</f>
        <v>8.7092061290548436E-4</v>
      </c>
    </row>
    <row r="76" spans="1:8" x14ac:dyDescent="0.2">
      <c r="A76" s="14" t="s">
        <v>83</v>
      </c>
      <c r="B76" s="2">
        <v>46.295086686677628</v>
      </c>
      <c r="C76" s="2">
        <v>2.4160944182812969</v>
      </c>
      <c r="D76" s="2">
        <v>0</v>
      </c>
      <c r="E76" s="2">
        <v>0</v>
      </c>
      <c r="F76" s="2">
        <f t="shared" si="13"/>
        <v>0</v>
      </c>
      <c r="G76" s="2">
        <f t="shared" si="14"/>
        <v>2.4160944182812969</v>
      </c>
      <c r="H76" s="10">
        <f>B76/$B$9</f>
        <v>9.0627188471071837E-4</v>
      </c>
    </row>
    <row r="77" spans="1:8" x14ac:dyDescent="0.2">
      <c r="A77" s="14" t="s">
        <v>84</v>
      </c>
      <c r="B77" s="2">
        <v>49.129177833406935</v>
      </c>
      <c r="C77" s="2">
        <v>2.7979874638272264</v>
      </c>
      <c r="D77" s="2">
        <v>1</v>
      </c>
      <c r="E77" s="2">
        <v>0</v>
      </c>
      <c r="F77" s="2">
        <f t="shared" si="13"/>
        <v>1</v>
      </c>
      <c r="G77" s="2">
        <f t="shared" si="14"/>
        <v>1.7979874638272264</v>
      </c>
      <c r="H77" s="10">
        <f>B77/$B$10</f>
        <v>9.4077549372691474E-4</v>
      </c>
    </row>
    <row r="78" spans="1:8" x14ac:dyDescent="0.2">
      <c r="A78" s="14" t="s">
        <v>75</v>
      </c>
      <c r="B78" s="2">
        <v>51.238163654616223</v>
      </c>
      <c r="C78" s="2">
        <v>2.148197651844356</v>
      </c>
      <c r="D78" s="2">
        <v>0</v>
      </c>
      <c r="E78" s="2">
        <v>0</v>
      </c>
      <c r="F78" s="2">
        <f t="shared" si="13"/>
        <v>0</v>
      </c>
      <c r="G78" s="2">
        <f t="shared" si="14"/>
        <v>2.148197651844356</v>
      </c>
      <c r="H78" s="10">
        <f>B78/$B$11</f>
        <v>9.7446156700359884E-4</v>
      </c>
    </row>
    <row r="79" spans="1:8" x14ac:dyDescent="0.2">
      <c r="A79" s="14" t="s">
        <v>76</v>
      </c>
      <c r="B79" s="2">
        <v>52.60427761344549</v>
      </c>
      <c r="C79" s="2">
        <v>1.3274520126435405</v>
      </c>
      <c r="D79" s="2">
        <v>0</v>
      </c>
      <c r="E79" s="2">
        <v>0</v>
      </c>
      <c r="F79" s="2">
        <f t="shared" si="13"/>
        <v>0</v>
      </c>
      <c r="G79" s="2">
        <f t="shared" si="14"/>
        <v>1.3274520126435405</v>
      </c>
      <c r="H79" s="10">
        <f>B79/$B$12</f>
        <v>1.0073588206328127E-3</v>
      </c>
    </row>
    <row r="80" spans="1:8" x14ac:dyDescent="0.2">
      <c r="A80" s="14" t="s">
        <v>77</v>
      </c>
      <c r="B80" s="2">
        <v>54.668062685521548</v>
      </c>
      <c r="C80" s="2">
        <v>2.0932877002612571</v>
      </c>
      <c r="D80" s="2">
        <v>0</v>
      </c>
      <c r="E80" s="2">
        <v>0</v>
      </c>
      <c r="F80" s="2">
        <f t="shared" si="13"/>
        <v>0</v>
      </c>
      <c r="G80" s="2">
        <f t="shared" si="14"/>
        <v>2.0932877002612571</v>
      </c>
      <c r="H80" s="10">
        <f>B80/$B$13</f>
        <v>1.0394946413934236E-3</v>
      </c>
    </row>
    <row r="81" spans="1:11" x14ac:dyDescent="0.2">
      <c r="A81" s="14" t="s">
        <v>78</v>
      </c>
      <c r="B81" s="2">
        <v>57.110839031650634</v>
      </c>
      <c r="C81" s="2">
        <v>2.4012940394728091</v>
      </c>
      <c r="D81" s="2">
        <v>2</v>
      </c>
      <c r="E81" s="2">
        <v>0</v>
      </c>
      <c r="F81" s="2">
        <f t="shared" si="13"/>
        <v>2</v>
      </c>
      <c r="G81" s="2">
        <f t="shared" si="14"/>
        <v>0.40129403947280906</v>
      </c>
      <c r="H81" s="10">
        <f>B81/$B$14</f>
        <v>1.0708951627911238E-3</v>
      </c>
    </row>
    <row r="82" spans="1:11" x14ac:dyDescent="0.2">
      <c r="A82" s="14" t="s">
        <v>79</v>
      </c>
      <c r="B82" s="2">
        <v>59.43383362985535</v>
      </c>
      <c r="C82" s="2">
        <v>2.406895963877524</v>
      </c>
      <c r="D82" s="2">
        <v>1</v>
      </c>
      <c r="E82" s="2">
        <v>0</v>
      </c>
      <c r="F82" s="2">
        <f t="shared" si="13"/>
        <v>1</v>
      </c>
      <c r="G82" s="2">
        <f t="shared" si="14"/>
        <v>1.406895963877524</v>
      </c>
      <c r="H82" s="10">
        <f>B82/$B$15</f>
        <v>1.1015853359378598E-3</v>
      </c>
    </row>
    <row r="83" spans="1:11" x14ac:dyDescent="0.2">
      <c r="A83" s="14" t="s">
        <v>80</v>
      </c>
      <c r="B83" s="2">
        <v>61.2359385009375</v>
      </c>
      <c r="C83" s="2">
        <v>1.733356525357955</v>
      </c>
      <c r="D83" s="2">
        <v>1</v>
      </c>
      <c r="E83" s="2">
        <v>0</v>
      </c>
      <c r="F83" s="2">
        <f t="shared" si="13"/>
        <v>1</v>
      </c>
      <c r="G83" s="2">
        <f t="shared" si="14"/>
        <v>0.73335652535795504</v>
      </c>
      <c r="H83" s="10">
        <f>B83/$B$16</f>
        <v>1.1315889956747204E-3</v>
      </c>
    </row>
    <row r="84" spans="1:11" x14ac:dyDescent="0.2">
      <c r="A84" s="15" t="s">
        <v>74</v>
      </c>
      <c r="B84" s="7">
        <v>62</v>
      </c>
      <c r="C84" s="7">
        <f>B84-B83</f>
        <v>0.76406149906249965</v>
      </c>
      <c r="D84" s="7">
        <v>1</v>
      </c>
      <c r="E84" s="7">
        <v>0</v>
      </c>
      <c r="F84" s="7">
        <f t="shared" si="13"/>
        <v>1</v>
      </c>
      <c r="G84" s="7">
        <f t="shared" si="14"/>
        <v>-0.23593850093750035</v>
      </c>
      <c r="H84" s="16">
        <f>B84/$B$17</f>
        <v>1.1375938056182456E-3</v>
      </c>
    </row>
    <row r="85" spans="1:11" x14ac:dyDescent="0.2">
      <c r="A85" s="12" t="s">
        <v>94</v>
      </c>
      <c r="H85" s="10"/>
    </row>
    <row r="86" spans="1:11" x14ac:dyDescent="0.2">
      <c r="A86" s="13" t="s">
        <v>73</v>
      </c>
      <c r="B86" s="2">
        <v>41928</v>
      </c>
      <c r="H86" s="10">
        <f>B86/$B$6</f>
        <v>0.86527984150569592</v>
      </c>
      <c r="K86" s="38"/>
    </row>
    <row r="87" spans="1:11" x14ac:dyDescent="0.2">
      <c r="A87" s="14" t="s">
        <v>81</v>
      </c>
      <c r="B87" s="2">
        <v>42127.293262598039</v>
      </c>
      <c r="C87" s="2">
        <f>B87-B86</f>
        <v>199.29326259803929</v>
      </c>
      <c r="D87" s="2">
        <v>129</v>
      </c>
      <c r="E87" s="2">
        <v>113</v>
      </c>
      <c r="F87" s="2">
        <f>D87-E87</f>
        <v>16</v>
      </c>
      <c r="G87" s="2">
        <f>C87-F87</f>
        <v>183.29326259803929</v>
      </c>
      <c r="H87" s="10">
        <f>B87/$B$7</f>
        <v>0.86498353823374419</v>
      </c>
    </row>
    <row r="88" spans="1:11" x14ac:dyDescent="0.2">
      <c r="A88" s="14" t="s">
        <v>82</v>
      </c>
      <c r="B88" s="2">
        <v>43560.539653271619</v>
      </c>
      <c r="C88" s="2">
        <v>1411.6544786268205</v>
      </c>
      <c r="D88" s="2">
        <v>489</v>
      </c>
      <c r="E88" s="2">
        <v>426</v>
      </c>
      <c r="F88" s="2">
        <f t="shared" ref="F88:F97" si="15">D88-E88</f>
        <v>63</v>
      </c>
      <c r="G88" s="2">
        <f t="shared" ref="G88:G97" si="16">C88-F88</f>
        <v>1348.6544786268205</v>
      </c>
      <c r="H88" s="10">
        <f>B88/$B$8</f>
        <v>0.86381652362321759</v>
      </c>
    </row>
    <row r="89" spans="1:11" x14ac:dyDescent="0.2">
      <c r="A89" s="14" t="s">
        <v>83</v>
      </c>
      <c r="B89" s="2">
        <v>44068.171670714699</v>
      </c>
      <c r="C89" s="2">
        <v>546.48440324142575</v>
      </c>
      <c r="D89" s="2">
        <v>515</v>
      </c>
      <c r="E89" s="2">
        <v>423</v>
      </c>
      <c r="F89" s="2">
        <f t="shared" si="15"/>
        <v>92</v>
      </c>
      <c r="G89" s="2">
        <f t="shared" si="16"/>
        <v>454.48440324142575</v>
      </c>
      <c r="H89" s="10">
        <f>B89/$B$9</f>
        <v>0.862677831582223</v>
      </c>
    </row>
    <row r="90" spans="1:11" x14ac:dyDescent="0.2">
      <c r="A90" s="14" t="s">
        <v>84</v>
      </c>
      <c r="B90" s="2">
        <v>44992.722808325809</v>
      </c>
      <c r="C90" s="2">
        <v>890.93115271895658</v>
      </c>
      <c r="D90" s="2">
        <v>465</v>
      </c>
      <c r="E90" s="2">
        <v>418</v>
      </c>
      <c r="F90" s="2">
        <f t="shared" si="15"/>
        <v>47</v>
      </c>
      <c r="G90" s="2">
        <f t="shared" si="16"/>
        <v>843.93115271895658</v>
      </c>
      <c r="H90" s="10">
        <f>B90/$B$10</f>
        <v>0.86156644342089184</v>
      </c>
    </row>
    <row r="91" spans="1:11" x14ac:dyDescent="0.2">
      <c r="A91" s="14" t="s">
        <v>75</v>
      </c>
      <c r="B91" s="2">
        <v>45244.971900468154</v>
      </c>
      <c r="C91" s="2">
        <v>287.55270028335508</v>
      </c>
      <c r="D91" s="2">
        <v>398</v>
      </c>
      <c r="E91" s="2">
        <v>486</v>
      </c>
      <c r="F91" s="2">
        <f t="shared" si="15"/>
        <v>-88</v>
      </c>
      <c r="G91" s="2">
        <f t="shared" si="16"/>
        <v>375.55270028335508</v>
      </c>
      <c r="H91" s="10">
        <f>B91/$B$11</f>
        <v>0.86048138872345825</v>
      </c>
    </row>
    <row r="92" spans="1:11" x14ac:dyDescent="0.2">
      <c r="A92" s="14" t="s">
        <v>76</v>
      </c>
      <c r="B92" s="2">
        <v>44879.003394509135</v>
      </c>
      <c r="C92" s="2">
        <v>-399.50608719520824</v>
      </c>
      <c r="D92" s="2">
        <v>391</v>
      </c>
      <c r="E92" s="2">
        <v>486</v>
      </c>
      <c r="F92" s="2">
        <f t="shared" si="15"/>
        <v>-95</v>
      </c>
      <c r="G92" s="2">
        <f t="shared" si="16"/>
        <v>-304.50608719520824</v>
      </c>
      <c r="H92" s="10">
        <f>B92/$B$12</f>
        <v>0.85942174252219705</v>
      </c>
    </row>
    <row r="93" spans="1:11" x14ac:dyDescent="0.2">
      <c r="A93" s="14" t="s">
        <v>77</v>
      </c>
      <c r="B93" s="2">
        <v>45143.410872711625</v>
      </c>
      <c r="C93" s="2">
        <v>289.32139265694423</v>
      </c>
      <c r="D93" s="2">
        <v>445</v>
      </c>
      <c r="E93" s="2">
        <v>510</v>
      </c>
      <c r="F93" s="2">
        <f t="shared" si="15"/>
        <v>-65</v>
      </c>
      <c r="G93" s="2">
        <f t="shared" si="16"/>
        <v>354.32139265694423</v>
      </c>
      <c r="H93" s="10">
        <f>B93/$B$13</f>
        <v>0.85838662266759747</v>
      </c>
    </row>
    <row r="94" spans="1:11" x14ac:dyDescent="0.2">
      <c r="A94" s="14" t="s">
        <v>78</v>
      </c>
      <c r="B94" s="2">
        <v>45723.818742925047</v>
      </c>
      <c r="C94" s="2">
        <v>546.96113498803606</v>
      </c>
      <c r="D94" s="2">
        <v>384</v>
      </c>
      <c r="E94" s="2">
        <v>464</v>
      </c>
      <c r="F94" s="2">
        <f t="shared" si="15"/>
        <v>-80</v>
      </c>
      <c r="G94" s="2">
        <f t="shared" si="16"/>
        <v>626.96113498803606</v>
      </c>
      <c r="H94" s="10">
        <f>B94/$B$14</f>
        <v>0.85737518737905583</v>
      </c>
    </row>
    <row r="95" spans="1:11" x14ac:dyDescent="0.2">
      <c r="A95" s="14" t="s">
        <v>79</v>
      </c>
      <c r="B95" s="2">
        <v>46204.628008187603</v>
      </c>
      <c r="C95" s="2">
        <v>546.780692633125</v>
      </c>
      <c r="D95" s="2">
        <v>389</v>
      </c>
      <c r="E95" s="2">
        <v>535</v>
      </c>
      <c r="F95" s="2">
        <f t="shared" si="15"/>
        <v>-146</v>
      </c>
      <c r="G95" s="2">
        <f t="shared" si="16"/>
        <v>692.780692633125</v>
      </c>
      <c r="H95" s="10">
        <f>B95/$B$15</f>
        <v>0.85638663296179263</v>
      </c>
    </row>
    <row r="96" spans="1:11" x14ac:dyDescent="0.2">
      <c r="A96" s="14" t="s">
        <v>80</v>
      </c>
      <c r="B96" s="2">
        <v>46291.063672599987</v>
      </c>
      <c r="C96" s="2">
        <v>33.354189788027725</v>
      </c>
      <c r="D96" s="2">
        <v>375</v>
      </c>
      <c r="E96" s="2">
        <v>558</v>
      </c>
      <c r="F96" s="2">
        <f t="shared" si="15"/>
        <v>-183</v>
      </c>
      <c r="G96" s="2">
        <f t="shared" si="16"/>
        <v>216.35418978802772</v>
      </c>
      <c r="H96" s="10">
        <f>B96/$B$16</f>
        <v>0.85542019167698391</v>
      </c>
    </row>
    <row r="97" spans="1:11" x14ac:dyDescent="0.2">
      <c r="A97" s="15" t="s">
        <v>74</v>
      </c>
      <c r="B97" s="7">
        <v>46610</v>
      </c>
      <c r="C97" s="7">
        <f>B97-B96</f>
        <v>318.9363274000134</v>
      </c>
      <c r="D97" s="7">
        <v>284</v>
      </c>
      <c r="E97" s="7">
        <v>375</v>
      </c>
      <c r="F97" s="7">
        <f t="shared" si="15"/>
        <v>-91</v>
      </c>
      <c r="G97" s="7">
        <f t="shared" si="16"/>
        <v>409.9363274000134</v>
      </c>
      <c r="H97" s="16">
        <f>B97/$B$17</f>
        <v>0.85521366580429714</v>
      </c>
      <c r="J97" s="38"/>
      <c r="K97" s="38"/>
    </row>
    <row r="98" spans="1:11" x14ac:dyDescent="0.2">
      <c r="A98" s="12" t="s">
        <v>95</v>
      </c>
      <c r="H98" s="10"/>
      <c r="J98" s="38"/>
    </row>
    <row r="99" spans="1:11" x14ac:dyDescent="0.2">
      <c r="A99" s="17" t="s">
        <v>96</v>
      </c>
      <c r="B99" s="2">
        <v>1563</v>
      </c>
      <c r="H99" s="10">
        <f>B99/$B$6</f>
        <v>3.2256067360079251E-2</v>
      </c>
    </row>
    <row r="100" spans="1:11" x14ac:dyDescent="0.2">
      <c r="A100" s="14" t="s">
        <v>81</v>
      </c>
      <c r="B100" s="2">
        <v>1556.7737872305856</v>
      </c>
      <c r="C100" s="2">
        <f>B100-B99</f>
        <v>-6.2262127694143601</v>
      </c>
      <c r="D100" s="2">
        <v>0</v>
      </c>
      <c r="E100" s="2">
        <v>0</v>
      </c>
      <c r="F100" s="2">
        <f>D100-E100</f>
        <v>0</v>
      </c>
      <c r="G100" s="2">
        <f>C100-F100</f>
        <v>-6.2262127694143601</v>
      </c>
      <c r="H100" s="10">
        <f>B100/$B$7</f>
        <v>3.1964638466430939E-2</v>
      </c>
    </row>
    <row r="101" spans="1:11" x14ac:dyDescent="0.2">
      <c r="A101" s="14" t="s">
        <v>82</v>
      </c>
      <c r="B101" s="2">
        <v>1554.0306994392463</v>
      </c>
      <c r="C101" s="2">
        <v>-3.5100648917314174</v>
      </c>
      <c r="D101" s="2">
        <v>2</v>
      </c>
      <c r="E101" s="2">
        <v>0</v>
      </c>
      <c r="F101" s="2">
        <f t="shared" ref="F101:F110" si="17">D101-E101</f>
        <v>2</v>
      </c>
      <c r="G101" s="2">
        <f t="shared" ref="G101:G110" si="18">C101-F101</f>
        <v>-5.5100648917314174</v>
      </c>
      <c r="H101" s="10">
        <f>B101/$B$8</f>
        <v>3.081682199252888E-2</v>
      </c>
    </row>
    <row r="102" spans="1:11" x14ac:dyDescent="0.2">
      <c r="A102" s="14" t="s">
        <v>83</v>
      </c>
      <c r="B102" s="2">
        <v>1517.0048099122876</v>
      </c>
      <c r="C102" s="2">
        <v>-35.658171854383454</v>
      </c>
      <c r="D102" s="2">
        <v>1</v>
      </c>
      <c r="E102" s="2">
        <v>0</v>
      </c>
      <c r="F102" s="2">
        <f t="shared" si="17"/>
        <v>1</v>
      </c>
      <c r="G102" s="2">
        <f t="shared" si="18"/>
        <v>-36.658171854383454</v>
      </c>
      <c r="H102" s="10">
        <f>B102/$B$9</f>
        <v>2.9696862163778311E-2</v>
      </c>
    </row>
    <row r="103" spans="1:11" x14ac:dyDescent="0.2">
      <c r="A103" s="14" t="s">
        <v>84</v>
      </c>
      <c r="B103" s="2">
        <v>1493.7454005820985</v>
      </c>
      <c r="C103" s="2">
        <v>-24.393538642038493</v>
      </c>
      <c r="D103" s="2">
        <v>1</v>
      </c>
      <c r="E103" s="2">
        <v>1</v>
      </c>
      <c r="F103" s="2">
        <f t="shared" si="17"/>
        <v>0</v>
      </c>
      <c r="G103" s="2">
        <f t="shared" si="18"/>
        <v>-24.393538642038493</v>
      </c>
      <c r="H103" s="10">
        <f>B103/$B$10</f>
        <v>2.8603757048410606E-2</v>
      </c>
    </row>
    <row r="104" spans="1:11" x14ac:dyDescent="0.2">
      <c r="A104" s="14" t="s">
        <v>75</v>
      </c>
      <c r="B104" s="2">
        <v>1447.8994509452887</v>
      </c>
      <c r="C104" s="2">
        <v>-44.693472490047043</v>
      </c>
      <c r="D104" s="2">
        <v>4</v>
      </c>
      <c r="E104" s="2">
        <v>2</v>
      </c>
      <c r="F104" s="2">
        <f t="shared" si="17"/>
        <v>2</v>
      </c>
      <c r="G104" s="2">
        <f t="shared" si="18"/>
        <v>-46.693472490047043</v>
      </c>
      <c r="H104" s="10">
        <f>B104/$B$11</f>
        <v>2.7536552194619517E-2</v>
      </c>
    </row>
    <row r="105" spans="1:11" x14ac:dyDescent="0.2">
      <c r="A105" s="14" t="s">
        <v>76</v>
      </c>
      <c r="B105" s="2">
        <v>1383.534322578731</v>
      </c>
      <c r="C105" s="2">
        <v>-65.418209615275373</v>
      </c>
      <c r="D105" s="2">
        <v>2</v>
      </c>
      <c r="E105" s="2">
        <v>0</v>
      </c>
      <c r="F105" s="2">
        <f t="shared" si="17"/>
        <v>2</v>
      </c>
      <c r="G105" s="2">
        <f t="shared" si="18"/>
        <v>-67.418209615275373</v>
      </c>
      <c r="H105" s="10">
        <f>B105/$B$12</f>
        <v>2.6494337850990632E-2</v>
      </c>
    </row>
    <row r="106" spans="1:11" x14ac:dyDescent="0.2">
      <c r="A106" s="14" t="s">
        <v>77</v>
      </c>
      <c r="B106" s="2">
        <v>1339.8212733672592</v>
      </c>
      <c r="C106" s="2">
        <v>-42.953876237032318</v>
      </c>
      <c r="D106" s="2">
        <v>0</v>
      </c>
      <c r="E106" s="2">
        <v>1</v>
      </c>
      <c r="F106" s="2">
        <f t="shared" si="17"/>
        <v>-1</v>
      </c>
      <c r="G106" s="2">
        <f t="shared" si="18"/>
        <v>-41.953876237032318</v>
      </c>
      <c r="H106" s="10">
        <f>B106/$B$13</f>
        <v>2.5476246379936854E-2</v>
      </c>
    </row>
    <row r="107" spans="1:11" x14ac:dyDescent="0.2">
      <c r="A107" s="14" t="s">
        <v>78</v>
      </c>
      <c r="B107" s="2">
        <v>1305.5957204302829</v>
      </c>
      <c r="C107" s="2">
        <v>-35.189282649856295</v>
      </c>
      <c r="D107" s="2">
        <v>0</v>
      </c>
      <c r="E107" s="2">
        <v>1</v>
      </c>
      <c r="F107" s="2">
        <f t="shared" si="17"/>
        <v>-1</v>
      </c>
      <c r="G107" s="2">
        <f t="shared" si="18"/>
        <v>-34.189282649856295</v>
      </c>
      <c r="H107" s="10">
        <f>B107/$B$14</f>
        <v>2.4481449848683348E-2</v>
      </c>
    </row>
    <row r="108" spans="1:11" x14ac:dyDescent="0.2">
      <c r="A108" s="14" t="s">
        <v>79</v>
      </c>
      <c r="B108" s="2">
        <v>1268.3895899063398</v>
      </c>
      <c r="C108" s="2">
        <v>-35.366756612646896</v>
      </c>
      <c r="D108" s="2">
        <v>0</v>
      </c>
      <c r="E108" s="2">
        <v>0</v>
      </c>
      <c r="F108" s="2">
        <f t="shared" si="17"/>
        <v>0</v>
      </c>
      <c r="G108" s="2">
        <f t="shared" si="18"/>
        <v>-35.366756612646896</v>
      </c>
      <c r="H108" s="10">
        <f>B108/$B$15</f>
        <v>2.3509157783743993E-2</v>
      </c>
    </row>
    <row r="109" spans="1:11" x14ac:dyDescent="0.2">
      <c r="A109" s="14" t="s">
        <v>80</v>
      </c>
      <c r="B109" s="2">
        <v>1220.7594548425718</v>
      </c>
      <c r="C109" s="2">
        <v>-49.073444705745032</v>
      </c>
      <c r="D109" s="2">
        <v>0</v>
      </c>
      <c r="E109" s="2">
        <v>1</v>
      </c>
      <c r="F109" s="2">
        <f t="shared" si="17"/>
        <v>-1</v>
      </c>
      <c r="G109" s="2">
        <f t="shared" si="18"/>
        <v>-48.073444705745032</v>
      </c>
      <c r="H109" s="10">
        <f>B109/$B$16</f>
        <v>2.2558615076089288E-2</v>
      </c>
    </row>
    <row r="110" spans="1:11" x14ac:dyDescent="0.2">
      <c r="A110" s="15" t="s">
        <v>74</v>
      </c>
      <c r="B110" s="7">
        <v>1190</v>
      </c>
      <c r="C110" s="7">
        <f>B110-B109</f>
        <v>-30.759454842571813</v>
      </c>
      <c r="D110" s="7">
        <v>0</v>
      </c>
      <c r="E110" s="7">
        <v>2</v>
      </c>
      <c r="F110" s="7">
        <f t="shared" si="17"/>
        <v>-2</v>
      </c>
      <c r="G110" s="7">
        <f t="shared" si="18"/>
        <v>-28.759454842571813</v>
      </c>
      <c r="H110" s="16">
        <f>B110/$B$17</f>
        <v>2.1834461752995356E-2</v>
      </c>
      <c r="I110" s="38"/>
      <c r="K110" s="38"/>
    </row>
    <row r="111" spans="1:11" x14ac:dyDescent="0.2">
      <c r="A111" s="23"/>
      <c r="B111" s="24"/>
      <c r="C111" s="24"/>
      <c r="D111" s="24"/>
      <c r="E111" s="24"/>
      <c r="F111" s="24"/>
      <c r="G111" s="24"/>
      <c r="H111" s="22"/>
    </row>
    <row r="112" spans="1:11" x14ac:dyDescent="0.2">
      <c r="A112" s="1"/>
    </row>
    <row r="113" spans="1:11" x14ac:dyDescent="0.2">
      <c r="A113" s="12" t="s">
        <v>98</v>
      </c>
      <c r="H113" s="10"/>
    </row>
    <row r="114" spans="1:11" x14ac:dyDescent="0.2">
      <c r="A114" s="9" t="s">
        <v>97</v>
      </c>
      <c r="B114" s="2">
        <v>877</v>
      </c>
      <c r="H114" s="10">
        <f>B114/$B$6</f>
        <v>1.8098893841835894E-2</v>
      </c>
    </row>
    <row r="115" spans="1:11" x14ac:dyDescent="0.2">
      <c r="A115" s="14" t="s">
        <v>81</v>
      </c>
      <c r="B115" s="2">
        <v>896.28892960322764</v>
      </c>
      <c r="C115" s="2">
        <f>B115-B114</f>
        <v>19.288929603227643</v>
      </c>
      <c r="D115" s="2">
        <v>0</v>
      </c>
      <c r="E115" s="2">
        <v>1</v>
      </c>
      <c r="F115" s="2">
        <f>D115-E115</f>
        <v>-1</v>
      </c>
      <c r="G115" s="2">
        <f>C115-F115</f>
        <v>20.288929603227643</v>
      </c>
      <c r="H115" s="10">
        <f>B115/$B$7</f>
        <v>1.8403156470920227E-2</v>
      </c>
    </row>
    <row r="116" spans="1:11" x14ac:dyDescent="0.2">
      <c r="A116" s="14" t="s">
        <v>82</v>
      </c>
      <c r="B116" s="2">
        <v>988.46543335796082</v>
      </c>
      <c r="C116" s="2">
        <v>91.682870673697266</v>
      </c>
      <c r="D116" s="2">
        <v>6</v>
      </c>
      <c r="E116" s="2">
        <v>1</v>
      </c>
      <c r="F116" s="2">
        <f t="shared" ref="F116:F125" si="19">D116-E116</f>
        <v>5</v>
      </c>
      <c r="G116" s="2">
        <f t="shared" ref="G116:G125" si="20">C116-F116</f>
        <v>86.682870673697266</v>
      </c>
      <c r="H116" s="10">
        <f>B116/$B$8</f>
        <v>1.9601519658879209E-2</v>
      </c>
    </row>
    <row r="117" spans="1:11" x14ac:dyDescent="0.2">
      <c r="A117" s="14" t="s">
        <v>83</v>
      </c>
      <c r="B117" s="2">
        <v>1061.034749368823</v>
      </c>
      <c r="C117" s="2">
        <v>73.471262152315035</v>
      </c>
      <c r="D117" s="2">
        <v>3</v>
      </c>
      <c r="E117" s="2">
        <v>1</v>
      </c>
      <c r="F117" s="2">
        <f t="shared" si="19"/>
        <v>2</v>
      </c>
      <c r="G117" s="2">
        <f t="shared" si="20"/>
        <v>71.471262152315035</v>
      </c>
      <c r="H117" s="10">
        <f>B117/$B$9</f>
        <v>2.0770799470838108E-2</v>
      </c>
    </row>
    <row r="118" spans="1:11" x14ac:dyDescent="0.2">
      <c r="A118" s="14" t="s">
        <v>84</v>
      </c>
      <c r="B118" s="2">
        <v>1144.2906552828599</v>
      </c>
      <c r="C118" s="2">
        <v>82.42073739989246</v>
      </c>
      <c r="D118" s="2">
        <v>6</v>
      </c>
      <c r="E118" s="2">
        <v>2</v>
      </c>
      <c r="F118" s="2">
        <f t="shared" si="19"/>
        <v>4</v>
      </c>
      <c r="G118" s="2">
        <f t="shared" si="20"/>
        <v>78.42073739989246</v>
      </c>
      <c r="H118" s="10">
        <f>B118/$B$10</f>
        <v>2.1912041960914175E-2</v>
      </c>
    </row>
    <row r="119" spans="1:11" x14ac:dyDescent="0.2">
      <c r="A119" s="14" t="s">
        <v>75</v>
      </c>
      <c r="B119" s="2">
        <v>1210.7429153822338</v>
      </c>
      <c r="C119" s="2">
        <v>67.371823651149271</v>
      </c>
      <c r="D119" s="2">
        <v>7</v>
      </c>
      <c r="E119" s="2">
        <v>4</v>
      </c>
      <c r="F119" s="2">
        <f t="shared" si="19"/>
        <v>3</v>
      </c>
      <c r="G119" s="2">
        <f t="shared" si="20"/>
        <v>64.371823651149271</v>
      </c>
      <c r="H119" s="10">
        <f>B119/$B$11</f>
        <v>2.3026243612373938E-2</v>
      </c>
    </row>
    <row r="120" spans="1:11" x14ac:dyDescent="0.2">
      <c r="A120" s="14" t="s">
        <v>76</v>
      </c>
      <c r="B120" s="2">
        <v>1259.2515783923541</v>
      </c>
      <c r="C120" s="2">
        <v>47.588877296692999</v>
      </c>
      <c r="D120" s="2">
        <v>7</v>
      </c>
      <c r="E120" s="2">
        <v>4</v>
      </c>
      <c r="F120" s="2">
        <f t="shared" si="19"/>
        <v>3</v>
      </c>
      <c r="G120" s="2">
        <f t="shared" si="20"/>
        <v>44.588877296692999</v>
      </c>
      <c r="H120" s="10">
        <f>B120/$B$12</f>
        <v>2.4114354239608463E-2</v>
      </c>
    </row>
    <row r="121" spans="1:11" x14ac:dyDescent="0.2">
      <c r="A121" s="14" t="s">
        <v>77</v>
      </c>
      <c r="B121" s="2">
        <v>1324.0983161033289</v>
      </c>
      <c r="C121" s="2">
        <v>65.555620312964265</v>
      </c>
      <c r="D121" s="2">
        <v>11</v>
      </c>
      <c r="E121" s="2">
        <v>6</v>
      </c>
      <c r="F121" s="2">
        <f t="shared" si="19"/>
        <v>5</v>
      </c>
      <c r="G121" s="2">
        <f t="shared" si="20"/>
        <v>60.555620312964265</v>
      </c>
      <c r="H121" s="10">
        <f>B121/$B$13</f>
        <v>2.5177279688603157E-2</v>
      </c>
    </row>
    <row r="122" spans="1:11" x14ac:dyDescent="0.2">
      <c r="A122" s="14" t="s">
        <v>78</v>
      </c>
      <c r="B122" s="2">
        <v>1398.0931124942551</v>
      </c>
      <c r="C122" s="2">
        <v>72.981724343167571</v>
      </c>
      <c r="D122" s="2">
        <v>6</v>
      </c>
      <c r="E122" s="2">
        <v>2</v>
      </c>
      <c r="F122" s="2">
        <f t="shared" si="19"/>
        <v>4</v>
      </c>
      <c r="G122" s="2">
        <f t="shared" si="20"/>
        <v>68.981724343167571</v>
      </c>
      <c r="H122" s="10">
        <f>B122/$B$14</f>
        <v>2.6215884352039285E-2</v>
      </c>
    </row>
    <row r="123" spans="1:11" x14ac:dyDescent="0.2">
      <c r="A123" s="14" t="s">
        <v>79</v>
      </c>
      <c r="B123" s="2">
        <v>1469.1937930448853</v>
      </c>
      <c r="C123" s="2">
        <v>73.167013776335125</v>
      </c>
      <c r="D123" s="2">
        <v>17</v>
      </c>
      <c r="E123" s="2">
        <v>6</v>
      </c>
      <c r="F123" s="2">
        <f t="shared" si="19"/>
        <v>11</v>
      </c>
      <c r="G123" s="2">
        <f t="shared" si="20"/>
        <v>62.167013776335125</v>
      </c>
      <c r="H123" s="10">
        <f>B123/$B$15</f>
        <v>2.7230993513704244E-2</v>
      </c>
    </row>
    <row r="124" spans="1:11" x14ac:dyDescent="0.2">
      <c r="A124" s="14" t="s">
        <v>80</v>
      </c>
      <c r="B124" s="2">
        <v>1527.309049407608</v>
      </c>
      <c r="C124" s="2">
        <v>56.412048734545351</v>
      </c>
      <c r="D124" s="2">
        <v>14</v>
      </c>
      <c r="E124" s="2">
        <v>4</v>
      </c>
      <c r="F124" s="2">
        <f t="shared" si="19"/>
        <v>10</v>
      </c>
      <c r="G124" s="2">
        <f t="shared" si="20"/>
        <v>46.412048734545351</v>
      </c>
      <c r="H124" s="10">
        <f>B124/$B$16</f>
        <v>2.8223395535574389E-2</v>
      </c>
    </row>
    <row r="125" spans="1:11" x14ac:dyDescent="0.2">
      <c r="A125" s="15" t="s">
        <v>74</v>
      </c>
      <c r="B125" s="7">
        <v>1578</v>
      </c>
      <c r="C125" s="7">
        <f>B125-B124</f>
        <v>50.690950592392028</v>
      </c>
      <c r="D125" s="7">
        <v>16</v>
      </c>
      <c r="E125" s="7">
        <v>6</v>
      </c>
      <c r="F125" s="7">
        <f t="shared" si="19"/>
        <v>10</v>
      </c>
      <c r="G125" s="7">
        <f t="shared" si="20"/>
        <v>40.690950592392028</v>
      </c>
      <c r="H125" s="16">
        <f>B125/$B$17</f>
        <v>2.8953597181703088E-2</v>
      </c>
      <c r="J125" s="38"/>
      <c r="K125" s="38"/>
    </row>
    <row r="126" spans="1:11" x14ac:dyDescent="0.2">
      <c r="A126" s="12" t="s">
        <v>99</v>
      </c>
      <c r="H126" s="10"/>
    </row>
    <row r="127" spans="1:11" x14ac:dyDescent="0.2">
      <c r="A127" s="9" t="s">
        <v>100</v>
      </c>
      <c r="B127" s="2">
        <v>362</v>
      </c>
      <c r="H127" s="10">
        <f>B127/$B$6</f>
        <v>7.4706950635628202E-3</v>
      </c>
      <c r="I127" s="38"/>
    </row>
    <row r="128" spans="1:11" x14ac:dyDescent="0.2">
      <c r="A128" s="14" t="s">
        <v>81</v>
      </c>
      <c r="B128" s="2">
        <v>372.05443904776178</v>
      </c>
      <c r="C128" s="2">
        <f>B128-B127</f>
        <v>10.054439047761775</v>
      </c>
      <c r="D128" s="2">
        <v>0</v>
      </c>
      <c r="E128" s="2">
        <v>0</v>
      </c>
      <c r="F128" s="2">
        <f>D128-E128</f>
        <v>0</v>
      </c>
      <c r="G128" s="2">
        <f>C128-F128</f>
        <v>10.054439047761775</v>
      </c>
      <c r="H128" s="10">
        <f>B128/$B$7</f>
        <v>7.6392509506141683E-3</v>
      </c>
    </row>
    <row r="129" spans="1:12" x14ac:dyDescent="0.2">
      <c r="A129" s="14" t="s">
        <v>82</v>
      </c>
      <c r="B129" s="2">
        <v>418.70983941425351</v>
      </c>
      <c r="C129" s="2">
        <v>46.445830701567672</v>
      </c>
      <c r="D129" s="2">
        <v>6</v>
      </c>
      <c r="E129" s="2">
        <v>3</v>
      </c>
      <c r="F129" s="2">
        <f t="shared" ref="F129:F138" si="21">D129-E129</f>
        <v>3</v>
      </c>
      <c r="G129" s="2">
        <f t="shared" ref="G129:G138" si="22">C129-F129</f>
        <v>43.445830701567672</v>
      </c>
      <c r="H129" s="10">
        <f>B129/$B$8</f>
        <v>8.3031220634221768E-3</v>
      </c>
    </row>
    <row r="130" spans="1:12" x14ac:dyDescent="0.2">
      <c r="A130" s="14" t="s">
        <v>83</v>
      </c>
      <c r="B130" s="2">
        <v>457.23788079417386</v>
      </c>
      <c r="C130" s="2">
        <v>38.912693783572081</v>
      </c>
      <c r="D130" s="2">
        <v>3</v>
      </c>
      <c r="E130" s="2">
        <v>1</v>
      </c>
      <c r="F130" s="2">
        <f t="shared" si="21"/>
        <v>2</v>
      </c>
      <c r="G130" s="2">
        <f t="shared" si="22"/>
        <v>36.912693783572081</v>
      </c>
      <c r="H130" s="10">
        <f>B130/$B$9</f>
        <v>8.9508815221144775E-3</v>
      </c>
    </row>
    <row r="131" spans="1:12" x14ac:dyDescent="0.2">
      <c r="A131" s="14" t="s">
        <v>84</v>
      </c>
      <c r="B131" s="2">
        <v>500.44910887045717</v>
      </c>
      <c r="C131" s="2">
        <v>42.848234696336931</v>
      </c>
      <c r="D131" s="2">
        <v>5</v>
      </c>
      <c r="E131" s="2">
        <v>1</v>
      </c>
      <c r="F131" s="2">
        <f t="shared" si="21"/>
        <v>4</v>
      </c>
      <c r="G131" s="2">
        <f t="shared" si="22"/>
        <v>38.848234696336931</v>
      </c>
      <c r="H131" s="10">
        <f>B131/$B$10</f>
        <v>9.583108821386719E-3</v>
      </c>
    </row>
    <row r="132" spans="1:12" x14ac:dyDescent="0.2">
      <c r="A132" s="14" t="s">
        <v>75</v>
      </c>
      <c r="B132" s="2">
        <v>536.3449185519122</v>
      </c>
      <c r="C132" s="2">
        <v>36.300444839422937</v>
      </c>
      <c r="D132" s="2">
        <v>4</v>
      </c>
      <c r="E132" s="2">
        <v>1</v>
      </c>
      <c r="F132" s="2">
        <f t="shared" si="21"/>
        <v>3</v>
      </c>
      <c r="G132" s="2">
        <f t="shared" si="22"/>
        <v>33.300444839422937</v>
      </c>
      <c r="H132" s="10">
        <f>B132/$B$11</f>
        <v>1.020035599459714E-2</v>
      </c>
    </row>
    <row r="133" spans="1:12" x14ac:dyDescent="0.2">
      <c r="A133" s="14" t="s">
        <v>76</v>
      </c>
      <c r="B133" s="2">
        <v>564.14045234189359</v>
      </c>
      <c r="C133" s="2">
        <v>27.3856640416559</v>
      </c>
      <c r="D133" s="2">
        <v>9</v>
      </c>
      <c r="E133" s="2">
        <v>2</v>
      </c>
      <c r="F133" s="2">
        <f t="shared" si="21"/>
        <v>7</v>
      </c>
      <c r="G133" s="2">
        <f t="shared" si="22"/>
        <v>20.3856640416559</v>
      </c>
      <c r="H133" s="10">
        <f>B133/$B$12</f>
        <v>1.0803149221407382E-2</v>
      </c>
    </row>
    <row r="134" spans="1:12" x14ac:dyDescent="0.2">
      <c r="A134" s="14" t="s">
        <v>77</v>
      </c>
      <c r="B134" s="2">
        <v>599.11616311859552</v>
      </c>
      <c r="C134" s="2">
        <v>35.294301674044164</v>
      </c>
      <c r="D134" s="2">
        <v>4</v>
      </c>
      <c r="E134" s="2">
        <v>0</v>
      </c>
      <c r="F134" s="2">
        <f t="shared" si="21"/>
        <v>4</v>
      </c>
      <c r="G134" s="2">
        <f t="shared" si="22"/>
        <v>31.294301674044164</v>
      </c>
      <c r="H134" s="10">
        <f>B134/$B$13</f>
        <v>1.1391990323792957E-2</v>
      </c>
      <c r="I134" s="38"/>
    </row>
    <row r="135" spans="1:12" x14ac:dyDescent="0.2">
      <c r="A135" s="14" t="s">
        <v>78</v>
      </c>
      <c r="B135" s="2">
        <v>638.21921063883565</v>
      </c>
      <c r="C135" s="2">
        <v>38.64149886254495</v>
      </c>
      <c r="D135" s="2">
        <v>8</v>
      </c>
      <c r="E135" s="2">
        <v>0</v>
      </c>
      <c r="F135" s="2">
        <f t="shared" si="21"/>
        <v>8</v>
      </c>
      <c r="G135" s="2">
        <f t="shared" si="22"/>
        <v>30.64149886254495</v>
      </c>
      <c r="H135" s="10">
        <f>B135/$B$14</f>
        <v>1.1967358159363129E-2</v>
      </c>
    </row>
    <row r="136" spans="1:12" x14ac:dyDescent="0.2">
      <c r="A136" s="14" t="s">
        <v>79</v>
      </c>
      <c r="B136" s="2">
        <v>676.01543932028699</v>
      </c>
      <c r="C136" s="2">
        <v>38.74414579247798</v>
      </c>
      <c r="D136" s="2">
        <v>7</v>
      </c>
      <c r="E136" s="2">
        <v>1</v>
      </c>
      <c r="F136" s="2">
        <f t="shared" si="21"/>
        <v>6</v>
      </c>
      <c r="G136" s="2">
        <f t="shared" si="22"/>
        <v>32.74414579247798</v>
      </c>
      <c r="H136" s="10">
        <f>B136/$B$15</f>
        <v>1.2529709920120974E-2</v>
      </c>
    </row>
    <row r="137" spans="1:12" x14ac:dyDescent="0.2">
      <c r="A137" s="14" t="s">
        <v>80</v>
      </c>
      <c r="B137" s="2">
        <v>707.79618704918346</v>
      </c>
      <c r="C137" s="2">
        <v>30.99565912748983</v>
      </c>
      <c r="D137" s="2">
        <v>7</v>
      </c>
      <c r="E137" s="2">
        <v>3</v>
      </c>
      <c r="F137" s="2">
        <f t="shared" si="21"/>
        <v>4</v>
      </c>
      <c r="G137" s="2">
        <f t="shared" si="22"/>
        <v>26.99565912748983</v>
      </c>
      <c r="H137" s="10">
        <f>B137/$B$16</f>
        <v>1.3079482344066959E-2</v>
      </c>
    </row>
    <row r="138" spans="1:12" ht="12" thickBot="1" x14ac:dyDescent="0.25">
      <c r="A138" s="11" t="s">
        <v>74</v>
      </c>
      <c r="B138" s="5">
        <v>728</v>
      </c>
      <c r="C138" s="5">
        <f>B138-B137</f>
        <v>20.203812950816541</v>
      </c>
      <c r="D138" s="5">
        <v>4</v>
      </c>
      <c r="E138" s="5">
        <v>1</v>
      </c>
      <c r="F138" s="5">
        <f t="shared" si="21"/>
        <v>3</v>
      </c>
      <c r="G138" s="5">
        <f t="shared" si="22"/>
        <v>17.203812950816541</v>
      </c>
      <c r="H138" s="8">
        <f>B138/$B$17</f>
        <v>1.3357553072420689E-2</v>
      </c>
      <c r="I138" s="39"/>
      <c r="J138" s="38"/>
      <c r="L138" s="38"/>
    </row>
  </sheetData>
  <mergeCells count="1">
    <mergeCell ref="A1:H2"/>
  </mergeCells>
  <phoneticPr fontId="0" type="noConversion"/>
  <pageMargins left="0.75" right="0.75" top="1" bottom="1" header="0.5" footer="0.5"/>
  <pageSetup orientation="portrait"/>
  <headerFooter alignWithMargins="0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8"/>
  <sheetViews>
    <sheetView workbookViewId="0">
      <selection activeCell="L1" sqref="L1:L65536"/>
    </sheetView>
  </sheetViews>
  <sheetFormatPr defaultRowHeight="11.25" x14ac:dyDescent="0.2"/>
  <cols>
    <col min="1" max="1" width="25.7109375" style="2" customWidth="1"/>
    <col min="2" max="3" width="9.7109375" style="2" customWidth="1"/>
    <col min="4" max="5" width="8.42578125" style="2" customWidth="1"/>
    <col min="6" max="7" width="9.7109375" style="2" customWidth="1"/>
    <col min="8" max="8" width="7.7109375" style="6" customWidth="1"/>
    <col min="9" max="16384" width="9.140625" style="2"/>
  </cols>
  <sheetData>
    <row r="1" spans="1:8" ht="12.75" customHeight="1" x14ac:dyDescent="0.2">
      <c r="A1" s="40" t="s">
        <v>87</v>
      </c>
      <c r="B1" s="41"/>
      <c r="C1" s="41"/>
      <c r="D1" s="41"/>
      <c r="E1" s="41"/>
      <c r="F1" s="41"/>
      <c r="G1" s="41"/>
      <c r="H1" s="42"/>
    </row>
    <row r="2" spans="1:8" ht="12.75" customHeight="1" thickBot="1" x14ac:dyDescent="0.25">
      <c r="A2" s="43"/>
      <c r="B2" s="44"/>
      <c r="C2" s="44"/>
      <c r="D2" s="44"/>
      <c r="E2" s="44"/>
      <c r="F2" s="44"/>
      <c r="G2" s="44"/>
      <c r="H2" s="45"/>
    </row>
    <row r="3" spans="1:8" x14ac:dyDescent="0.2">
      <c r="A3" s="9" t="s">
        <v>59</v>
      </c>
      <c r="C3" s="1" t="s">
        <v>62</v>
      </c>
      <c r="D3" s="3"/>
      <c r="E3" s="3"/>
      <c r="F3" s="1" t="s">
        <v>66</v>
      </c>
      <c r="G3" s="3" t="s">
        <v>68</v>
      </c>
      <c r="H3" s="19" t="s">
        <v>71</v>
      </c>
    </row>
    <row r="4" spans="1:8" ht="12" thickBot="1" x14ac:dyDescent="0.25">
      <c r="A4" s="18" t="s">
        <v>88</v>
      </c>
      <c r="B4" s="5" t="s">
        <v>64</v>
      </c>
      <c r="C4" s="4" t="s">
        <v>63</v>
      </c>
      <c r="D4" s="4" t="s">
        <v>65</v>
      </c>
      <c r="E4" s="4" t="s">
        <v>70</v>
      </c>
      <c r="F4" s="4" t="s">
        <v>67</v>
      </c>
      <c r="G4" s="5" t="s">
        <v>69</v>
      </c>
      <c r="H4" s="20" t="s">
        <v>72</v>
      </c>
    </row>
    <row r="5" spans="1:8" x14ac:dyDescent="0.2">
      <c r="A5" s="12" t="s">
        <v>2</v>
      </c>
      <c r="H5" s="10"/>
    </row>
    <row r="6" spans="1:8" x14ac:dyDescent="0.2">
      <c r="A6" s="13" t="s">
        <v>73</v>
      </c>
      <c r="B6" s="2">
        <f t="shared" ref="B6:B17" si="0">B32+B45+B60+B73+B86+B99+B114+B127</f>
        <v>669016</v>
      </c>
      <c r="H6" s="10"/>
    </row>
    <row r="7" spans="1:8" x14ac:dyDescent="0.2">
      <c r="A7" s="14" t="s">
        <v>81</v>
      </c>
      <c r="B7" s="2">
        <f t="shared" si="0"/>
        <v>669092.99999999977</v>
      </c>
      <c r="C7" s="2">
        <f t="shared" ref="C7:G17" si="1">C33+C46+C61+C74+C87+C100+C115+C128</f>
        <v>76.999999999954298</v>
      </c>
      <c r="D7" s="2">
        <f t="shared" si="1"/>
        <v>3209</v>
      </c>
      <c r="E7" s="2">
        <f t="shared" si="1"/>
        <v>938</v>
      </c>
      <c r="F7" s="2">
        <f t="shared" si="1"/>
        <v>2271</v>
      </c>
      <c r="G7" s="2">
        <f t="shared" si="1"/>
        <v>-2194.0000000000455</v>
      </c>
      <c r="H7" s="10"/>
    </row>
    <row r="8" spans="1:8" x14ac:dyDescent="0.2">
      <c r="A8" s="14" t="s">
        <v>82</v>
      </c>
      <c r="B8" s="2">
        <f t="shared" si="0"/>
        <v>676944.00000000012</v>
      </c>
      <c r="C8" s="2">
        <f t="shared" si="1"/>
        <v>7799.9999999999818</v>
      </c>
      <c r="D8" s="2">
        <f t="shared" si="1"/>
        <v>12686</v>
      </c>
      <c r="E8" s="2">
        <f t="shared" si="1"/>
        <v>3891</v>
      </c>
      <c r="F8" s="2">
        <f t="shared" si="1"/>
        <v>8795</v>
      </c>
      <c r="G8" s="2">
        <f t="shared" si="1"/>
        <v>-995.00000000001819</v>
      </c>
      <c r="H8" s="10"/>
    </row>
    <row r="9" spans="1:8" x14ac:dyDescent="0.2">
      <c r="A9" s="14" t="s">
        <v>83</v>
      </c>
      <c r="B9" s="2">
        <f t="shared" si="0"/>
        <v>686299</v>
      </c>
      <c r="C9" s="2">
        <f t="shared" si="1"/>
        <v>9399.9999999999764</v>
      </c>
      <c r="D9" s="2">
        <f t="shared" si="1"/>
        <v>12828</v>
      </c>
      <c r="E9" s="2">
        <f t="shared" si="1"/>
        <v>3905</v>
      </c>
      <c r="F9" s="2">
        <f t="shared" si="1"/>
        <v>8923</v>
      </c>
      <c r="G9" s="2">
        <f t="shared" si="1"/>
        <v>476.99999999997726</v>
      </c>
      <c r="H9" s="10"/>
    </row>
    <row r="10" spans="1:8" x14ac:dyDescent="0.2">
      <c r="A10" s="14" t="s">
        <v>84</v>
      </c>
      <c r="B10" s="2">
        <f t="shared" si="0"/>
        <v>693786.00000000023</v>
      </c>
      <c r="C10" s="2">
        <f t="shared" si="1"/>
        <v>7500.0000000001173</v>
      </c>
      <c r="D10" s="2">
        <f t="shared" si="1"/>
        <v>12144</v>
      </c>
      <c r="E10" s="2">
        <f t="shared" si="1"/>
        <v>3977</v>
      </c>
      <c r="F10" s="2">
        <f t="shared" si="1"/>
        <v>8167</v>
      </c>
      <c r="G10" s="2">
        <f t="shared" si="1"/>
        <v>-666.99999999988222</v>
      </c>
      <c r="H10" s="10"/>
    </row>
    <row r="11" spans="1:8" x14ac:dyDescent="0.2">
      <c r="A11" s="14" t="s">
        <v>75</v>
      </c>
      <c r="B11" s="2">
        <f t="shared" si="0"/>
        <v>700581.00000000012</v>
      </c>
      <c r="C11" s="2">
        <f t="shared" si="1"/>
        <v>6799.99999999996</v>
      </c>
      <c r="D11" s="2">
        <f t="shared" si="1"/>
        <v>12156</v>
      </c>
      <c r="E11" s="2">
        <f t="shared" si="1"/>
        <v>4191</v>
      </c>
      <c r="F11" s="2">
        <f t="shared" si="1"/>
        <v>7965</v>
      </c>
      <c r="G11" s="2">
        <f t="shared" si="1"/>
        <v>-1165.0000000000391</v>
      </c>
      <c r="H11" s="10"/>
    </row>
    <row r="12" spans="1:8" x14ac:dyDescent="0.2">
      <c r="A12" s="14" t="s">
        <v>76</v>
      </c>
      <c r="B12" s="2">
        <f t="shared" si="0"/>
        <v>705080</v>
      </c>
      <c r="C12" s="2">
        <f t="shared" si="1"/>
        <v>4499.9999999999327</v>
      </c>
      <c r="D12" s="2">
        <f t="shared" si="1"/>
        <v>11933</v>
      </c>
      <c r="E12" s="2">
        <f t="shared" si="1"/>
        <v>4040</v>
      </c>
      <c r="F12" s="2">
        <f t="shared" si="1"/>
        <v>7893</v>
      </c>
      <c r="G12" s="2">
        <f t="shared" si="1"/>
        <v>-3393.0000000000673</v>
      </c>
      <c r="H12" s="10"/>
    </row>
    <row r="13" spans="1:8" x14ac:dyDescent="0.2">
      <c r="A13" s="14" t="s">
        <v>77</v>
      </c>
      <c r="B13" s="2">
        <f t="shared" si="0"/>
        <v>710461.99999999988</v>
      </c>
      <c r="C13" s="2">
        <f t="shared" si="1"/>
        <v>5399.9999999999318</v>
      </c>
      <c r="D13" s="2">
        <f t="shared" si="1"/>
        <v>11874</v>
      </c>
      <c r="E13" s="2">
        <f t="shared" si="1"/>
        <v>4319</v>
      </c>
      <c r="F13" s="2">
        <f t="shared" si="1"/>
        <v>7555</v>
      </c>
      <c r="G13" s="2">
        <f t="shared" si="1"/>
        <v>-2155.0000000000687</v>
      </c>
      <c r="H13" s="10"/>
    </row>
    <row r="14" spans="1:8" x14ac:dyDescent="0.2">
      <c r="A14" s="14" t="s">
        <v>78</v>
      </c>
      <c r="B14" s="2">
        <f t="shared" si="0"/>
        <v>721664.00000000012</v>
      </c>
      <c r="C14" s="2">
        <f t="shared" si="1"/>
        <v>11200.0000000002</v>
      </c>
      <c r="D14" s="2">
        <f t="shared" si="1"/>
        <v>11494</v>
      </c>
      <c r="E14" s="2">
        <f t="shared" si="1"/>
        <v>4265</v>
      </c>
      <c r="F14" s="2">
        <f t="shared" si="1"/>
        <v>7229</v>
      </c>
      <c r="G14" s="2">
        <f t="shared" si="1"/>
        <v>3971.0000000002005</v>
      </c>
      <c r="H14" s="10"/>
    </row>
    <row r="15" spans="1:8" x14ac:dyDescent="0.2">
      <c r="A15" s="14" t="s">
        <v>79</v>
      </c>
      <c r="B15" s="2">
        <f t="shared" si="0"/>
        <v>729106.99999999988</v>
      </c>
      <c r="C15" s="2">
        <f t="shared" si="1"/>
        <v>7399.9999999998154</v>
      </c>
      <c r="D15" s="2">
        <f t="shared" si="1"/>
        <v>11259</v>
      </c>
      <c r="E15" s="2">
        <f t="shared" si="1"/>
        <v>4622</v>
      </c>
      <c r="F15" s="2">
        <f t="shared" si="1"/>
        <v>6637</v>
      </c>
      <c r="G15" s="2">
        <f t="shared" si="1"/>
        <v>762.99999999981537</v>
      </c>
      <c r="H15" s="10"/>
    </row>
    <row r="16" spans="1:8" x14ac:dyDescent="0.2">
      <c r="A16" s="14" t="s">
        <v>80</v>
      </c>
      <c r="B16" s="2">
        <f t="shared" si="0"/>
        <v>742825</v>
      </c>
      <c r="C16" s="2">
        <f t="shared" si="1"/>
        <v>13700.000000000142</v>
      </c>
      <c r="D16" s="2">
        <f t="shared" si="1"/>
        <v>11534</v>
      </c>
      <c r="E16" s="2">
        <f t="shared" si="1"/>
        <v>4490</v>
      </c>
      <c r="F16" s="2">
        <f t="shared" si="1"/>
        <v>7044</v>
      </c>
      <c r="G16" s="2">
        <f t="shared" si="1"/>
        <v>6656.0000000001428</v>
      </c>
      <c r="H16" s="10"/>
    </row>
    <row r="17" spans="1:11" x14ac:dyDescent="0.2">
      <c r="A17" s="15" t="s">
        <v>74</v>
      </c>
      <c r="B17" s="7">
        <f t="shared" si="0"/>
        <v>753197</v>
      </c>
      <c r="C17" s="7">
        <f t="shared" si="1"/>
        <v>10372.000000000031</v>
      </c>
      <c r="D17" s="7">
        <f t="shared" si="1"/>
        <v>8742</v>
      </c>
      <c r="E17" s="7">
        <f t="shared" si="1"/>
        <v>3638</v>
      </c>
      <c r="F17" s="7">
        <f t="shared" si="1"/>
        <v>5104</v>
      </c>
      <c r="G17" s="7">
        <f t="shared" si="1"/>
        <v>5268.00000000003</v>
      </c>
      <c r="H17" s="16"/>
    </row>
    <row r="18" spans="1:11" x14ac:dyDescent="0.2">
      <c r="A18" s="12" t="s">
        <v>3</v>
      </c>
      <c r="H18" s="10"/>
    </row>
    <row r="19" spans="1:11" x14ac:dyDescent="0.2">
      <c r="A19" s="13" t="s">
        <v>73</v>
      </c>
      <c r="B19" s="2">
        <f t="shared" ref="B19:B30" si="2">B32+B45+B60+B73</f>
        <v>176952</v>
      </c>
      <c r="H19" s="10">
        <f>B19/$B$6</f>
        <v>0.26449591639063941</v>
      </c>
      <c r="K19" s="6"/>
    </row>
    <row r="20" spans="1:11" x14ac:dyDescent="0.2">
      <c r="A20" s="14" t="s">
        <v>81</v>
      </c>
      <c r="B20" s="2">
        <f t="shared" si="2"/>
        <v>178275.25212011416</v>
      </c>
      <c r="C20" s="2">
        <f>B20-B19</f>
        <v>1323.2521201141644</v>
      </c>
      <c r="D20" s="2">
        <f t="shared" ref="D20:E30" si="3">D33+D46+D61+D74</f>
        <v>1230</v>
      </c>
      <c r="E20" s="2">
        <f t="shared" si="3"/>
        <v>135</v>
      </c>
      <c r="F20" s="2">
        <f>D20-E20</f>
        <v>1095</v>
      </c>
      <c r="G20" s="2">
        <f>C20-F20</f>
        <v>228.25212011416443</v>
      </c>
      <c r="H20" s="10">
        <f>B20/$B$7</f>
        <v>0.2664431583055184</v>
      </c>
    </row>
    <row r="21" spans="1:11" x14ac:dyDescent="0.2">
      <c r="A21" s="14" t="s">
        <v>82</v>
      </c>
      <c r="B21" s="2">
        <f t="shared" si="2"/>
        <v>185558.14483588218</v>
      </c>
      <c r="C21" s="2">
        <f t="shared" ref="C21:C30" si="4">B21-B20</f>
        <v>7282.8927157680155</v>
      </c>
      <c r="D21" s="2">
        <f t="shared" si="3"/>
        <v>5474</v>
      </c>
      <c r="E21" s="2">
        <f t="shared" si="3"/>
        <v>469</v>
      </c>
      <c r="F21" s="2">
        <f t="shared" ref="F21:F30" si="5">D21-E21</f>
        <v>5005</v>
      </c>
      <c r="G21" s="2">
        <f t="shared" ref="G21:G30" si="6">C21-F21</f>
        <v>2277.8927157680155</v>
      </c>
      <c r="H21" s="10">
        <f>B21/$B$8</f>
        <v>0.27411151415166124</v>
      </c>
    </row>
    <row r="22" spans="1:11" x14ac:dyDescent="0.2">
      <c r="A22" s="14" t="s">
        <v>83</v>
      </c>
      <c r="B22" s="2">
        <f t="shared" si="2"/>
        <v>193256.44812527116</v>
      </c>
      <c r="C22" s="2">
        <f t="shared" si="4"/>
        <v>7698.3032893889758</v>
      </c>
      <c r="D22" s="2">
        <f t="shared" si="3"/>
        <v>5594</v>
      </c>
      <c r="E22" s="2">
        <f t="shared" si="3"/>
        <v>485</v>
      </c>
      <c r="F22" s="2">
        <f t="shared" si="5"/>
        <v>5109</v>
      </c>
      <c r="G22" s="2">
        <f t="shared" si="6"/>
        <v>2589.3032893889758</v>
      </c>
      <c r="H22" s="10">
        <f>B22/$B$9</f>
        <v>0.28159220416359509</v>
      </c>
    </row>
    <row r="23" spans="1:11" x14ac:dyDescent="0.2">
      <c r="A23" s="14" t="s">
        <v>84</v>
      </c>
      <c r="B23" s="2">
        <f t="shared" si="2"/>
        <v>200429.24878033152</v>
      </c>
      <c r="C23" s="2">
        <f t="shared" si="4"/>
        <v>7172.8006550603604</v>
      </c>
      <c r="D23" s="2">
        <f t="shared" si="3"/>
        <v>5604</v>
      </c>
      <c r="E23" s="2">
        <f t="shared" si="3"/>
        <v>507</v>
      </c>
      <c r="F23" s="2">
        <f t="shared" si="5"/>
        <v>5097</v>
      </c>
      <c r="G23" s="2">
        <f t="shared" si="6"/>
        <v>2075.8006550603604</v>
      </c>
      <c r="H23" s="10">
        <f>B23/$B$10</f>
        <v>0.28889203411474351</v>
      </c>
    </row>
    <row r="24" spans="1:11" x14ac:dyDescent="0.2">
      <c r="A24" s="14" t="s">
        <v>75</v>
      </c>
      <c r="B24" s="2">
        <f t="shared" si="2"/>
        <v>207384.22539525465</v>
      </c>
      <c r="C24" s="2">
        <f t="shared" si="4"/>
        <v>6954.9766149231291</v>
      </c>
      <c r="D24" s="2">
        <f t="shared" si="3"/>
        <v>5645</v>
      </c>
      <c r="E24" s="2">
        <f t="shared" si="3"/>
        <v>551</v>
      </c>
      <c r="F24" s="2">
        <f t="shared" si="5"/>
        <v>5094</v>
      </c>
      <c r="G24" s="2">
        <f t="shared" si="6"/>
        <v>1860.9766149231291</v>
      </c>
      <c r="H24" s="10">
        <f>B24/$B$11</f>
        <v>0.29601748462384025</v>
      </c>
    </row>
    <row r="25" spans="1:11" x14ac:dyDescent="0.2">
      <c r="A25" s="14" t="s">
        <v>76</v>
      </c>
      <c r="B25" s="2">
        <f t="shared" si="2"/>
        <v>213621.42287101311</v>
      </c>
      <c r="C25" s="2">
        <f t="shared" si="4"/>
        <v>6237.1974757584685</v>
      </c>
      <c r="D25" s="2">
        <f t="shared" si="3"/>
        <v>5168</v>
      </c>
      <c r="E25" s="2">
        <f t="shared" si="3"/>
        <v>486</v>
      </c>
      <c r="F25" s="2">
        <f t="shared" si="5"/>
        <v>4682</v>
      </c>
      <c r="G25" s="2">
        <f t="shared" si="6"/>
        <v>1555.1974757584685</v>
      </c>
      <c r="H25" s="10">
        <f>B25/$B$12</f>
        <v>0.30297473034409306</v>
      </c>
    </row>
    <row r="26" spans="1:11" x14ac:dyDescent="0.2">
      <c r="A26" s="14" t="s">
        <v>77</v>
      </c>
      <c r="B26" s="2">
        <f t="shared" si="2"/>
        <v>220079.57062647637</v>
      </c>
      <c r="C26" s="2">
        <f t="shared" si="4"/>
        <v>6458.1477554632584</v>
      </c>
      <c r="D26" s="2">
        <f t="shared" si="3"/>
        <v>5562</v>
      </c>
      <c r="E26" s="2">
        <f t="shared" si="3"/>
        <v>625</v>
      </c>
      <c r="F26" s="2">
        <f t="shared" si="5"/>
        <v>4937</v>
      </c>
      <c r="G26" s="2">
        <f t="shared" si="6"/>
        <v>1521.1477554632584</v>
      </c>
      <c r="H26" s="10">
        <f>B26/$B$13</f>
        <v>0.30976965780925148</v>
      </c>
    </row>
    <row r="27" spans="1:11" x14ac:dyDescent="0.2">
      <c r="A27" s="14" t="s">
        <v>78</v>
      </c>
      <c r="B27" s="2">
        <f t="shared" si="2"/>
        <v>228340.1777881133</v>
      </c>
      <c r="C27" s="2">
        <f t="shared" si="4"/>
        <v>8260.60716163693</v>
      </c>
      <c r="D27" s="2">
        <f t="shared" si="3"/>
        <v>5477</v>
      </c>
      <c r="E27" s="2">
        <f t="shared" si="3"/>
        <v>582</v>
      </c>
      <c r="F27" s="2">
        <f t="shared" si="5"/>
        <v>4895</v>
      </c>
      <c r="G27" s="2">
        <f t="shared" si="6"/>
        <v>3365.60716163693</v>
      </c>
      <c r="H27" s="10">
        <f>B27/$B$14</f>
        <v>0.31640788204498665</v>
      </c>
    </row>
    <row r="28" spans="1:11" x14ac:dyDescent="0.2">
      <c r="A28" s="14" t="s">
        <v>79</v>
      </c>
      <c r="B28" s="2">
        <f t="shared" si="2"/>
        <v>235424.83126969374</v>
      </c>
      <c r="C28" s="2">
        <f t="shared" si="4"/>
        <v>7084.6534815804334</v>
      </c>
      <c r="D28" s="2">
        <f t="shared" si="3"/>
        <v>5424</v>
      </c>
      <c r="E28" s="2">
        <f t="shared" si="3"/>
        <v>605</v>
      </c>
      <c r="F28" s="2">
        <f t="shared" si="5"/>
        <v>4819</v>
      </c>
      <c r="G28" s="2">
        <f t="shared" si="6"/>
        <v>2265.6534815804334</v>
      </c>
      <c r="H28" s="10">
        <f>B28/$B$15</f>
        <v>0.32289476204410844</v>
      </c>
    </row>
    <row r="29" spans="1:11" x14ac:dyDescent="0.2">
      <c r="A29" s="14" t="s">
        <v>80</v>
      </c>
      <c r="B29" s="2">
        <f t="shared" si="2"/>
        <v>244564.29729241674</v>
      </c>
      <c r="C29" s="2">
        <f t="shared" si="4"/>
        <v>9139.4660227230052</v>
      </c>
      <c r="D29" s="2">
        <f t="shared" si="3"/>
        <v>5465</v>
      </c>
      <c r="E29" s="2">
        <f t="shared" si="3"/>
        <v>635</v>
      </c>
      <c r="F29" s="2">
        <f t="shared" si="5"/>
        <v>4830</v>
      </c>
      <c r="G29" s="2">
        <f t="shared" si="6"/>
        <v>4309.4660227230052</v>
      </c>
      <c r="H29" s="10">
        <f>B29/$B$16</f>
        <v>0.32923541519525695</v>
      </c>
    </row>
    <row r="30" spans="1:11" x14ac:dyDescent="0.2">
      <c r="A30" s="15" t="s">
        <v>74</v>
      </c>
      <c r="B30" s="7">
        <f t="shared" si="2"/>
        <v>251492</v>
      </c>
      <c r="C30" s="7">
        <f t="shared" si="4"/>
        <v>6927.7027075832593</v>
      </c>
      <c r="D30" s="7">
        <f t="shared" si="3"/>
        <v>4292</v>
      </c>
      <c r="E30" s="7">
        <f t="shared" si="3"/>
        <v>505</v>
      </c>
      <c r="F30" s="7">
        <f t="shared" si="5"/>
        <v>3787</v>
      </c>
      <c r="G30" s="7">
        <f t="shared" si="6"/>
        <v>3140.7027075832593</v>
      </c>
      <c r="H30" s="16">
        <f>B30/$B$17</f>
        <v>0.33389936497357264</v>
      </c>
      <c r="I30" s="38"/>
      <c r="K30" s="39"/>
    </row>
    <row r="31" spans="1:11" x14ac:dyDescent="0.2">
      <c r="A31" s="12" t="s">
        <v>4</v>
      </c>
      <c r="H31" s="10"/>
    </row>
    <row r="32" spans="1:11" x14ac:dyDescent="0.2">
      <c r="A32" s="13" t="s">
        <v>73</v>
      </c>
      <c r="B32" s="2">
        <v>169818</v>
      </c>
      <c r="H32" s="10">
        <f>B32/$B$6</f>
        <v>0.25383249429012161</v>
      </c>
    </row>
    <row r="33" spans="1:8" x14ac:dyDescent="0.2">
      <c r="A33" s="14" t="s">
        <v>81</v>
      </c>
      <c r="B33" s="2">
        <v>170994.42673302689</v>
      </c>
      <c r="C33" s="2">
        <f>B33-B32</f>
        <v>1176.4267330268922</v>
      </c>
      <c r="D33" s="2">
        <v>1226</v>
      </c>
      <c r="E33" s="2">
        <v>134</v>
      </c>
      <c r="F33" s="2">
        <f>D33-E33</f>
        <v>1092</v>
      </c>
      <c r="G33" s="2">
        <f>C33-F33</f>
        <v>84.42673302689218</v>
      </c>
      <c r="H33" s="10">
        <f>B33/$B$7</f>
        <v>0.2555615239331856</v>
      </c>
    </row>
    <row r="34" spans="1:8" x14ac:dyDescent="0.2">
      <c r="A34" s="14" t="s">
        <v>82</v>
      </c>
      <c r="B34" s="2">
        <v>177610.16737941201</v>
      </c>
      <c r="C34" s="2">
        <v>6602.4074116618431</v>
      </c>
      <c r="D34" s="2">
        <v>5447</v>
      </c>
      <c r="E34" s="2">
        <v>469</v>
      </c>
      <c r="F34" s="2">
        <v>4978</v>
      </c>
      <c r="G34" s="2">
        <v>1624.4074116618431</v>
      </c>
      <c r="H34" s="10">
        <f>B34/$B$8</f>
        <v>0.26237054672086907</v>
      </c>
    </row>
    <row r="35" spans="1:8" x14ac:dyDescent="0.2">
      <c r="A35" s="14" t="s">
        <v>83</v>
      </c>
      <c r="B35" s="2">
        <v>184623.30754066279</v>
      </c>
      <c r="C35" s="2">
        <v>7024.9534782404662</v>
      </c>
      <c r="D35" s="2">
        <v>5552</v>
      </c>
      <c r="E35" s="2">
        <v>482</v>
      </c>
      <c r="F35" s="2">
        <v>5070</v>
      </c>
      <c r="G35" s="2">
        <v>1954.9534782404662</v>
      </c>
      <c r="H35" s="10">
        <f>B35/$B$9</f>
        <v>0.26901293392626652</v>
      </c>
    </row>
    <row r="36" spans="1:8" x14ac:dyDescent="0.2">
      <c r="A36" s="14" t="s">
        <v>84</v>
      </c>
      <c r="B36" s="2">
        <v>191134.38581300966</v>
      </c>
      <c r="C36" s="2">
        <v>6514.6661856140418</v>
      </c>
      <c r="D36" s="2">
        <v>5584</v>
      </c>
      <c r="E36" s="2">
        <v>506</v>
      </c>
      <c r="F36" s="2">
        <v>5078</v>
      </c>
      <c r="G36" s="2">
        <v>1436.6661856140418</v>
      </c>
      <c r="H36" s="10">
        <f>B36/$B$10</f>
        <v>0.27549472865265312</v>
      </c>
    </row>
    <row r="37" spans="1:8" x14ac:dyDescent="0.2">
      <c r="A37" s="14" t="s">
        <v>75</v>
      </c>
      <c r="B37" s="2">
        <v>197438.91809947297</v>
      </c>
      <c r="C37" s="2">
        <v>6306.0299722826167</v>
      </c>
      <c r="D37" s="2">
        <v>5620</v>
      </c>
      <c r="E37" s="2">
        <v>549</v>
      </c>
      <c r="F37" s="2">
        <v>5071</v>
      </c>
      <c r="G37" s="2">
        <v>1235.0299722826167</v>
      </c>
      <c r="H37" s="10">
        <f>B37/$B$11</f>
        <v>0.2818216852861738</v>
      </c>
    </row>
    <row r="38" spans="1:8" x14ac:dyDescent="0.2">
      <c r="A38" s="14" t="s">
        <v>76</v>
      </c>
      <c r="B38" s="2">
        <v>203062.53694983479</v>
      </c>
      <c r="C38" s="2">
        <v>5624.0242240720836</v>
      </c>
      <c r="D38" s="2">
        <v>5127</v>
      </c>
      <c r="E38" s="2">
        <v>483</v>
      </c>
      <c r="F38" s="2">
        <v>4644</v>
      </c>
      <c r="G38" s="2">
        <v>980.0242240720836</v>
      </c>
      <c r="H38" s="10">
        <f>B38/$B$12</f>
        <v>0.28799928653462697</v>
      </c>
    </row>
    <row r="39" spans="1:8" x14ac:dyDescent="0.2">
      <c r="A39" s="14" t="s">
        <v>77</v>
      </c>
      <c r="B39" s="2">
        <v>208899.10221908419</v>
      </c>
      <c r="C39" s="2">
        <v>5841.9785283711099</v>
      </c>
      <c r="D39" s="2">
        <v>5510</v>
      </c>
      <c r="E39" s="2">
        <v>623</v>
      </c>
      <c r="F39" s="2">
        <v>4887</v>
      </c>
      <c r="G39" s="2">
        <v>954.97852837110986</v>
      </c>
      <c r="H39" s="10">
        <f>B39/$B$13</f>
        <v>0.29403275927366168</v>
      </c>
    </row>
    <row r="40" spans="1:8" x14ac:dyDescent="0.2">
      <c r="A40" s="14" t="s">
        <v>78</v>
      </c>
      <c r="B40" s="2">
        <v>216446.58297017732</v>
      </c>
      <c r="C40" s="2">
        <v>7547.1048814554233</v>
      </c>
      <c r="D40" s="2">
        <v>5429</v>
      </c>
      <c r="E40" s="2">
        <v>579</v>
      </c>
      <c r="F40" s="2">
        <v>4850</v>
      </c>
      <c r="G40" s="2">
        <v>2697.1048814554233</v>
      </c>
      <c r="H40" s="10">
        <f>B40/$B$14</f>
        <v>0.29992708929664952</v>
      </c>
    </row>
    <row r="41" spans="1:8" x14ac:dyDescent="0.2">
      <c r="A41" s="14" t="s">
        <v>79</v>
      </c>
      <c r="B41" s="2">
        <v>222878.5570683665</v>
      </c>
      <c r="C41" s="2">
        <v>6419.0369137290982</v>
      </c>
      <c r="D41" s="2">
        <v>5376</v>
      </c>
      <c r="E41" s="2">
        <v>603</v>
      </c>
      <c r="F41" s="2">
        <v>4773</v>
      </c>
      <c r="G41" s="2">
        <v>1646.0369137290982</v>
      </c>
      <c r="H41" s="10">
        <f>B41/$B$15</f>
        <v>0.3056870350557141</v>
      </c>
    </row>
    <row r="42" spans="1:8" x14ac:dyDescent="0.2">
      <c r="A42" s="14" t="s">
        <v>80</v>
      </c>
      <c r="B42" s="2">
        <v>231254.15487223619</v>
      </c>
      <c r="C42" s="2">
        <v>8369.9546846032608</v>
      </c>
      <c r="D42" s="2">
        <v>5414</v>
      </c>
      <c r="E42" s="2">
        <v>634</v>
      </c>
      <c r="F42" s="2">
        <v>4780</v>
      </c>
      <c r="G42" s="2">
        <v>3589.9546846032608</v>
      </c>
      <c r="H42" s="10">
        <f>B42/$B$16</f>
        <v>0.3113171404735115</v>
      </c>
    </row>
    <row r="43" spans="1:8" x14ac:dyDescent="0.2">
      <c r="A43" s="15" t="s">
        <v>74</v>
      </c>
      <c r="B43" s="7">
        <v>237605</v>
      </c>
      <c r="C43" s="7">
        <f>B43-B42</f>
        <v>6350.8451277638087</v>
      </c>
      <c r="D43" s="7">
        <v>4259</v>
      </c>
      <c r="E43" s="7">
        <v>502</v>
      </c>
      <c r="F43" s="7">
        <f>D43-E43</f>
        <v>3757</v>
      </c>
      <c r="G43" s="7">
        <f>C43-F43</f>
        <v>2593.8451277638087</v>
      </c>
      <c r="H43" s="16">
        <f>B43/$B$17</f>
        <v>0.31546195749584771</v>
      </c>
    </row>
    <row r="44" spans="1:8" x14ac:dyDescent="0.2">
      <c r="A44" s="12" t="s">
        <v>92</v>
      </c>
      <c r="H44" s="10"/>
    </row>
    <row r="45" spans="1:8" x14ac:dyDescent="0.2">
      <c r="A45" s="9" t="s">
        <v>93</v>
      </c>
      <c r="B45" s="2">
        <v>1619</v>
      </c>
      <c r="H45" s="10">
        <f>B45/$B$6</f>
        <v>2.4199720186064309E-3</v>
      </c>
    </row>
    <row r="46" spans="1:8" x14ac:dyDescent="0.2">
      <c r="A46" s="14" t="s">
        <v>81</v>
      </c>
      <c r="B46" s="2">
        <v>1654.6738346959003</v>
      </c>
      <c r="C46" s="2">
        <f>B46-B45</f>
        <v>35.673834695900268</v>
      </c>
      <c r="D46" s="2">
        <v>0</v>
      </c>
      <c r="E46" s="2">
        <v>1</v>
      </c>
      <c r="F46" s="2">
        <f>D46-E46</f>
        <v>-1</v>
      </c>
      <c r="G46" s="2">
        <f>C46-F46</f>
        <v>36.673834695900268</v>
      </c>
      <c r="H46" s="10">
        <f>B46/$B$7</f>
        <v>2.4730102313070094E-3</v>
      </c>
    </row>
    <row r="47" spans="1:8" x14ac:dyDescent="0.2">
      <c r="A47" s="14" t="s">
        <v>82</v>
      </c>
      <c r="B47" s="2">
        <v>1815.4811563669903</v>
      </c>
      <c r="C47" s="2">
        <v>160.67200797166083</v>
      </c>
      <c r="D47" s="2">
        <v>7</v>
      </c>
      <c r="E47" s="2">
        <v>0</v>
      </c>
      <c r="F47" s="2">
        <v>7</v>
      </c>
      <c r="G47" s="2">
        <v>153.67200797166083</v>
      </c>
      <c r="H47" s="10">
        <f>B47/$B$8</f>
        <v>2.6818779047705424E-3</v>
      </c>
    </row>
    <row r="48" spans="1:8" x14ac:dyDescent="0.2">
      <c r="A48" s="14" t="s">
        <v>83</v>
      </c>
      <c r="B48" s="2">
        <v>1980.4077352473907</v>
      </c>
      <c r="C48" s="2">
        <v>165.04746714222028</v>
      </c>
      <c r="D48" s="2">
        <v>11</v>
      </c>
      <c r="E48" s="2">
        <v>0</v>
      </c>
      <c r="F48" s="2">
        <v>11</v>
      </c>
      <c r="G48" s="2">
        <v>154.04746714222028</v>
      </c>
      <c r="H48" s="10">
        <f>B48/$B$9</f>
        <v>2.8856340097353932E-3</v>
      </c>
    </row>
    <row r="49" spans="1:8" x14ac:dyDescent="0.2">
      <c r="A49" s="14" t="s">
        <v>84</v>
      </c>
      <c r="B49" s="2">
        <v>2139.9578846411</v>
      </c>
      <c r="C49" s="2">
        <v>159.59044625456772</v>
      </c>
      <c r="D49" s="2">
        <v>5</v>
      </c>
      <c r="E49" s="2">
        <v>1</v>
      </c>
      <c r="F49" s="2">
        <v>4</v>
      </c>
      <c r="G49" s="2">
        <v>155.59044625456772</v>
      </c>
      <c r="H49" s="10">
        <f>B49/$B$10</f>
        <v>3.0844639191928047E-3</v>
      </c>
    </row>
    <row r="50" spans="1:8" x14ac:dyDescent="0.2">
      <c r="A50" s="14" t="s">
        <v>75</v>
      </c>
      <c r="B50" s="2">
        <v>2296.8857389395121</v>
      </c>
      <c r="C50" s="2">
        <v>156.94696414238797</v>
      </c>
      <c r="D50" s="2">
        <v>5</v>
      </c>
      <c r="E50" s="2">
        <v>2</v>
      </c>
      <c r="F50" s="2">
        <v>3</v>
      </c>
      <c r="G50" s="2">
        <v>153.94696414238797</v>
      </c>
      <c r="H50" s="10">
        <f>B50/$B$11</f>
        <v>3.2785441496979103E-3</v>
      </c>
    </row>
    <row r="51" spans="1:8" x14ac:dyDescent="0.2">
      <c r="A51" s="14" t="s">
        <v>76</v>
      </c>
      <c r="B51" s="2">
        <v>2445.2476766765781</v>
      </c>
      <c r="C51" s="2">
        <v>148.3690062559026</v>
      </c>
      <c r="D51" s="2">
        <v>5</v>
      </c>
      <c r="E51" s="2">
        <v>1</v>
      </c>
      <c r="F51" s="2">
        <v>4</v>
      </c>
      <c r="G51" s="2">
        <v>144.3690062559026</v>
      </c>
      <c r="H51" s="10">
        <f>B51/$B$12</f>
        <v>3.4680428840366739E-3</v>
      </c>
    </row>
    <row r="52" spans="1:8" x14ac:dyDescent="0.2">
      <c r="A52" s="14" t="s">
        <v>77</v>
      </c>
      <c r="B52" s="2">
        <v>2595.4032663414378</v>
      </c>
      <c r="C52" s="2">
        <v>150.225047384557</v>
      </c>
      <c r="D52" s="2">
        <v>14</v>
      </c>
      <c r="E52" s="2">
        <v>0</v>
      </c>
      <c r="F52" s="2">
        <v>14</v>
      </c>
      <c r="G52" s="2">
        <v>136.225047384557</v>
      </c>
      <c r="H52" s="10">
        <f>B52/$B$13</f>
        <v>3.6531204573100858E-3</v>
      </c>
    </row>
    <row r="53" spans="1:8" x14ac:dyDescent="0.2">
      <c r="A53" s="14" t="s">
        <v>78</v>
      </c>
      <c r="B53" s="2">
        <v>2766.8091219624916</v>
      </c>
      <c r="C53" s="2">
        <v>171.40505851681382</v>
      </c>
      <c r="D53" s="2">
        <v>13</v>
      </c>
      <c r="E53" s="2">
        <v>1</v>
      </c>
      <c r="F53" s="2">
        <v>12</v>
      </c>
      <c r="G53" s="2">
        <v>159.40505851681382</v>
      </c>
      <c r="H53" s="10">
        <f>B53/$B$14</f>
        <v>3.8339298093884289E-3</v>
      </c>
    </row>
    <row r="54" spans="1:8" x14ac:dyDescent="0.2">
      <c r="A54" s="14" t="s">
        <v>79</v>
      </c>
      <c r="B54" s="2">
        <v>2924.1688607885603</v>
      </c>
      <c r="C54" s="2">
        <v>157.19364303458588</v>
      </c>
      <c r="D54" s="2">
        <v>13</v>
      </c>
      <c r="E54" s="2">
        <v>2</v>
      </c>
      <c r="F54" s="2">
        <v>11</v>
      </c>
      <c r="G54" s="2">
        <v>146.19364303458588</v>
      </c>
      <c r="H54" s="10">
        <f>B54/$B$15</f>
        <v>4.0106169064191687E-3</v>
      </c>
    </row>
    <row r="55" spans="1:8" x14ac:dyDescent="0.2">
      <c r="A55" s="14" t="s">
        <v>80</v>
      </c>
      <c r="B55" s="2">
        <v>3107.4755212372861</v>
      </c>
      <c r="C55" s="2">
        <v>183.230151738725</v>
      </c>
      <c r="D55" s="2">
        <v>10</v>
      </c>
      <c r="E55" s="2">
        <v>1</v>
      </c>
      <c r="F55" s="2">
        <v>9</v>
      </c>
      <c r="G55" s="2">
        <v>174.230151738725</v>
      </c>
      <c r="H55" s="10">
        <f>B55/$B$16</f>
        <v>4.183321133830022E-3</v>
      </c>
    </row>
    <row r="56" spans="1:8" x14ac:dyDescent="0.2">
      <c r="A56" s="15" t="s">
        <v>74</v>
      </c>
      <c r="B56" s="7">
        <v>3247</v>
      </c>
      <c r="C56" s="7">
        <f>B56-B55</f>
        <v>139.5244787627139</v>
      </c>
      <c r="D56" s="7">
        <v>8</v>
      </c>
      <c r="E56" s="7">
        <v>1</v>
      </c>
      <c r="F56" s="7">
        <f>D56-E56</f>
        <v>7</v>
      </c>
      <c r="G56" s="7">
        <f>C56-F56</f>
        <v>132.5244787627139</v>
      </c>
      <c r="H56" s="16">
        <f>B56/$B$17</f>
        <v>4.3109571599462028E-3</v>
      </c>
    </row>
    <row r="57" spans="1:8" x14ac:dyDescent="0.2">
      <c r="A57" s="23"/>
      <c r="B57" s="24"/>
      <c r="C57" s="24"/>
      <c r="D57" s="24"/>
      <c r="E57" s="24"/>
      <c r="F57" s="24"/>
      <c r="G57" s="24"/>
      <c r="H57" s="22"/>
    </row>
    <row r="58" spans="1:8" x14ac:dyDescent="0.2">
      <c r="A58" s="1"/>
    </row>
    <row r="59" spans="1:8" x14ac:dyDescent="0.2">
      <c r="A59" s="12" t="s">
        <v>86</v>
      </c>
      <c r="H59" s="10"/>
    </row>
    <row r="60" spans="1:8" x14ac:dyDescent="0.2">
      <c r="A60" s="9" t="s">
        <v>89</v>
      </c>
      <c r="B60" s="2">
        <v>2429</v>
      </c>
      <c r="H60" s="10">
        <f>B60/$B$6</f>
        <v>3.6307053941908715E-3</v>
      </c>
    </row>
    <row r="61" spans="1:8" x14ac:dyDescent="0.2">
      <c r="A61" s="14" t="s">
        <v>81</v>
      </c>
      <c r="B61" s="2">
        <v>2531.1102224133738</v>
      </c>
      <c r="C61" s="2">
        <f>B61-B60</f>
        <v>102.11022241337378</v>
      </c>
      <c r="D61" s="2">
        <v>3</v>
      </c>
      <c r="E61" s="2">
        <v>0</v>
      </c>
      <c r="F61" s="2">
        <f>D61-E61</f>
        <v>3</v>
      </c>
      <c r="G61" s="2">
        <f>C61-F61</f>
        <v>99.110222413373776</v>
      </c>
      <c r="H61" s="10">
        <f>B61/$B$7</f>
        <v>3.7828974782479785E-3</v>
      </c>
    </row>
    <row r="62" spans="1:8" x14ac:dyDescent="0.2">
      <c r="A62" s="14" t="s">
        <v>82</v>
      </c>
      <c r="B62" s="2">
        <v>2966.5304410828157</v>
      </c>
      <c r="C62" s="2">
        <v>435.20091986826901</v>
      </c>
      <c r="D62" s="2">
        <v>12</v>
      </c>
      <c r="E62" s="2">
        <v>0</v>
      </c>
      <c r="F62" s="2">
        <v>12</v>
      </c>
      <c r="G62" s="2">
        <v>423.20091986826901</v>
      </c>
      <c r="H62" s="10">
        <f>B62/$B$8</f>
        <v>4.3822390642103562E-3</v>
      </c>
    </row>
    <row r="63" spans="1:8" x14ac:dyDescent="0.2">
      <c r="A63" s="14" t="s">
        <v>83</v>
      </c>
      <c r="B63" s="2">
        <v>3408.7874985759499</v>
      </c>
      <c r="C63" s="2">
        <v>442.45484292506671</v>
      </c>
      <c r="D63" s="2">
        <v>18</v>
      </c>
      <c r="E63" s="2">
        <v>1</v>
      </c>
      <c r="F63" s="2">
        <v>17</v>
      </c>
      <c r="G63" s="2">
        <v>425.45484292506671</v>
      </c>
      <c r="H63" s="10">
        <f>B63/$B$9</f>
        <v>4.9669131072257863E-3</v>
      </c>
    </row>
    <row r="64" spans="1:8" x14ac:dyDescent="0.2">
      <c r="A64" s="14" t="s">
        <v>84</v>
      </c>
      <c r="B64" s="2">
        <v>3841.8063481377812</v>
      </c>
      <c r="C64" s="2">
        <v>433.09140697016301</v>
      </c>
      <c r="D64" s="2">
        <v>11</v>
      </c>
      <c r="E64" s="2">
        <v>0</v>
      </c>
      <c r="F64" s="2">
        <v>11</v>
      </c>
      <c r="G64" s="2">
        <v>422.09140697016301</v>
      </c>
      <c r="H64" s="10">
        <f>B64/$B$10</f>
        <v>5.53745153136238E-3</v>
      </c>
    </row>
    <row r="65" spans="1:8" x14ac:dyDescent="0.2">
      <c r="A65" s="14" t="s">
        <v>75</v>
      </c>
      <c r="B65" s="2">
        <v>4269.5934167784326</v>
      </c>
      <c r="C65" s="2">
        <v>427.82533717531123</v>
      </c>
      <c r="D65" s="2">
        <v>7</v>
      </c>
      <c r="E65" s="2">
        <v>0</v>
      </c>
      <c r="F65" s="2">
        <v>7</v>
      </c>
      <c r="G65" s="2">
        <v>420.82533717531123</v>
      </c>
      <c r="H65" s="10">
        <f>B65/$B$11</f>
        <v>6.0943608473230529E-3</v>
      </c>
    </row>
    <row r="66" spans="1:8" x14ac:dyDescent="0.2">
      <c r="A66" s="14" t="s">
        <v>76</v>
      </c>
      <c r="B66" s="2">
        <v>4680.4082247127717</v>
      </c>
      <c r="C66" s="2">
        <v>410.83177755128509</v>
      </c>
      <c r="D66" s="2">
        <v>20</v>
      </c>
      <c r="E66" s="2">
        <v>1</v>
      </c>
      <c r="F66" s="2">
        <v>19</v>
      </c>
      <c r="G66" s="2">
        <v>391.83177755128509</v>
      </c>
      <c r="H66" s="10">
        <f>B66/$B$12</f>
        <v>6.6381236522277919E-3</v>
      </c>
    </row>
    <row r="67" spans="1:8" x14ac:dyDescent="0.2">
      <c r="A67" s="14" t="s">
        <v>77</v>
      </c>
      <c r="B67" s="2">
        <v>5093.4441877512327</v>
      </c>
      <c r="C67" s="2">
        <v>413.17563016634449</v>
      </c>
      <c r="D67" s="2">
        <v>16</v>
      </c>
      <c r="E67" s="2">
        <v>1</v>
      </c>
      <c r="F67" s="2">
        <v>15</v>
      </c>
      <c r="G67" s="2">
        <v>398.17563016634449</v>
      </c>
      <c r="H67" s="10">
        <f>B67/$B$13</f>
        <v>7.1692000244224655E-3</v>
      </c>
    </row>
    <row r="68" spans="1:8" x14ac:dyDescent="0.2">
      <c r="A68" s="14" t="s">
        <v>78</v>
      </c>
      <c r="B68" s="2">
        <v>5548.1736316462693</v>
      </c>
      <c r="C68" s="2">
        <v>454.73378333169239</v>
      </c>
      <c r="D68" s="2">
        <v>20</v>
      </c>
      <c r="E68" s="2">
        <v>0</v>
      </c>
      <c r="F68" s="2">
        <v>20</v>
      </c>
      <c r="G68" s="2">
        <v>434.73378333169239</v>
      </c>
      <c r="H68" s="10">
        <f>B68/$B$14</f>
        <v>7.688028821787242E-3</v>
      </c>
    </row>
    <row r="69" spans="1:8" x14ac:dyDescent="0.2">
      <c r="A69" s="14" t="s">
        <v>79</v>
      </c>
      <c r="B69" s="2">
        <v>5975.0529298089687</v>
      </c>
      <c r="C69" s="2">
        <v>426.54516392287678</v>
      </c>
      <c r="D69" s="2">
        <v>19</v>
      </c>
      <c r="E69" s="2">
        <v>0</v>
      </c>
      <c r="F69" s="2">
        <v>19</v>
      </c>
      <c r="G69" s="2">
        <v>407.54516392287678</v>
      </c>
      <c r="H69" s="10">
        <f>B69/$B$15</f>
        <v>8.1950288912450014E-3</v>
      </c>
    </row>
    <row r="70" spans="1:8" x14ac:dyDescent="0.2">
      <c r="A70" s="14" t="s">
        <v>80</v>
      </c>
      <c r="B70" s="2">
        <v>6455.5950909470821</v>
      </c>
      <c r="C70" s="2">
        <v>480.38226133544049</v>
      </c>
      <c r="D70" s="2">
        <v>22</v>
      </c>
      <c r="E70" s="2">
        <v>0</v>
      </c>
      <c r="F70" s="2">
        <v>22</v>
      </c>
      <c r="G70" s="2">
        <v>458.38226133544049</v>
      </c>
      <c r="H70" s="10">
        <f>B70/$B$16</f>
        <v>8.6906001964757278E-3</v>
      </c>
    </row>
    <row r="71" spans="1:8" x14ac:dyDescent="0.2">
      <c r="A71" s="15" t="s">
        <v>74</v>
      </c>
      <c r="B71" s="7">
        <v>6817</v>
      </c>
      <c r="C71" s="7">
        <f>B71-B70</f>
        <v>361.4049090529179</v>
      </c>
      <c r="D71" s="7">
        <v>10</v>
      </c>
      <c r="E71" s="7">
        <v>1</v>
      </c>
      <c r="F71" s="7">
        <f>D71-E71</f>
        <v>9</v>
      </c>
      <c r="G71" s="7">
        <f>C71-F71</f>
        <v>352.4049090529179</v>
      </c>
      <c r="H71" s="16">
        <f>B71/$B$17</f>
        <v>9.0507529902535463E-3</v>
      </c>
    </row>
    <row r="72" spans="1:8" x14ac:dyDescent="0.2">
      <c r="A72" s="12" t="s">
        <v>85</v>
      </c>
      <c r="H72" s="10"/>
    </row>
    <row r="73" spans="1:8" x14ac:dyDescent="0.2">
      <c r="A73" s="9" t="s">
        <v>90</v>
      </c>
      <c r="B73" s="2">
        <v>3086</v>
      </c>
      <c r="H73" s="10">
        <f>B73/$B$6</f>
        <v>4.6127446877204728E-3</v>
      </c>
    </row>
    <row r="74" spans="1:8" x14ac:dyDescent="0.2">
      <c r="A74" s="14" t="s">
        <v>81</v>
      </c>
      <c r="B74" s="2">
        <v>3095.0413299780189</v>
      </c>
      <c r="C74" s="2">
        <f>B74-B73</f>
        <v>9.0413299780188936</v>
      </c>
      <c r="D74" s="2">
        <v>1</v>
      </c>
      <c r="E74" s="2">
        <v>0</v>
      </c>
      <c r="F74" s="2">
        <f>D74-E74</f>
        <v>1</v>
      </c>
      <c r="G74" s="2">
        <f>C74-F74</f>
        <v>8.0413299780188936</v>
      </c>
      <c r="H74" s="10">
        <f>B74/$B$7</f>
        <v>4.6257266627778501E-3</v>
      </c>
    </row>
    <row r="75" spans="1:8" x14ac:dyDescent="0.2">
      <c r="A75" s="14" t="s">
        <v>82</v>
      </c>
      <c r="B75" s="2">
        <v>3165.9658590203626</v>
      </c>
      <c r="C75" s="2">
        <v>70.686367535384306</v>
      </c>
      <c r="D75" s="2">
        <v>8</v>
      </c>
      <c r="E75" s="2">
        <v>0</v>
      </c>
      <c r="F75" s="2">
        <v>8</v>
      </c>
      <c r="G75" s="2">
        <v>62.686367535384306</v>
      </c>
      <c r="H75" s="10">
        <f>B75/$B$8</f>
        <v>4.6768504618112609E-3</v>
      </c>
    </row>
    <row r="76" spans="1:8" x14ac:dyDescent="0.2">
      <c r="A76" s="14" t="s">
        <v>83</v>
      </c>
      <c r="B76" s="2">
        <v>3243.9453507850003</v>
      </c>
      <c r="C76" s="2">
        <v>78.18999990807788</v>
      </c>
      <c r="D76" s="2">
        <v>13</v>
      </c>
      <c r="E76" s="2">
        <v>2</v>
      </c>
      <c r="F76" s="2">
        <v>11</v>
      </c>
      <c r="G76" s="2">
        <v>67.18999990807788</v>
      </c>
      <c r="H76" s="10">
        <f>B76/$B$9</f>
        <v>4.7267231203673623E-3</v>
      </c>
    </row>
    <row r="77" spans="1:8" x14ac:dyDescent="0.2">
      <c r="A77" s="14" t="s">
        <v>84</v>
      </c>
      <c r="B77" s="2">
        <v>3313.0987345429712</v>
      </c>
      <c r="C77" s="2">
        <v>69.215512495011808</v>
      </c>
      <c r="D77" s="2">
        <v>4</v>
      </c>
      <c r="E77" s="2">
        <v>0</v>
      </c>
      <c r="F77" s="2">
        <v>4</v>
      </c>
      <c r="G77" s="2">
        <v>65.215512495011808</v>
      </c>
      <c r="H77" s="10">
        <f>B77/$B$10</f>
        <v>4.7753900115352138E-3</v>
      </c>
    </row>
    <row r="78" spans="1:8" x14ac:dyDescent="0.2">
      <c r="A78" s="14" t="s">
        <v>75</v>
      </c>
      <c r="B78" s="2">
        <v>3378.828140063732</v>
      </c>
      <c r="C78" s="2">
        <v>65.754185053071524</v>
      </c>
      <c r="D78" s="2">
        <v>13</v>
      </c>
      <c r="E78" s="2">
        <v>0</v>
      </c>
      <c r="F78" s="2">
        <v>13</v>
      </c>
      <c r="G78" s="2">
        <v>52.754185053071524</v>
      </c>
      <c r="H78" s="10">
        <f>B78/$B$11</f>
        <v>4.8228943406454523E-3</v>
      </c>
    </row>
    <row r="79" spans="1:8" x14ac:dyDescent="0.2">
      <c r="A79" s="14" t="s">
        <v>76</v>
      </c>
      <c r="B79" s="2">
        <v>3433.2300197889926</v>
      </c>
      <c r="C79" s="2">
        <v>54.407630278252327</v>
      </c>
      <c r="D79" s="2">
        <v>16</v>
      </c>
      <c r="E79" s="2">
        <v>1</v>
      </c>
      <c r="F79" s="2">
        <v>15</v>
      </c>
      <c r="G79" s="2">
        <v>39.407630278252327</v>
      </c>
      <c r="H79" s="10">
        <f>B79/$B$12</f>
        <v>4.8692772732016124E-3</v>
      </c>
    </row>
    <row r="80" spans="1:8" x14ac:dyDescent="0.2">
      <c r="A80" s="14" t="s">
        <v>77</v>
      </c>
      <c r="B80" s="2">
        <v>3491.6209532995176</v>
      </c>
      <c r="C80" s="2">
        <v>58.480301931107988</v>
      </c>
      <c r="D80" s="2">
        <v>22</v>
      </c>
      <c r="E80" s="2">
        <v>1</v>
      </c>
      <c r="F80" s="2">
        <v>21</v>
      </c>
      <c r="G80" s="2">
        <v>37.480301931107988</v>
      </c>
      <c r="H80" s="10">
        <f>B80/$B$13</f>
        <v>4.914578053857234E-3</v>
      </c>
    </row>
    <row r="81" spans="1:11" x14ac:dyDescent="0.2">
      <c r="A81" s="14" t="s">
        <v>78</v>
      </c>
      <c r="B81" s="2">
        <v>3578.6120643272293</v>
      </c>
      <c r="C81" s="2">
        <v>86.982875089883237</v>
      </c>
      <c r="D81" s="2">
        <v>15</v>
      </c>
      <c r="E81" s="2">
        <v>2</v>
      </c>
      <c r="F81" s="2">
        <v>13</v>
      </c>
      <c r="G81" s="2">
        <v>73.982875089883237</v>
      </c>
      <c r="H81" s="10">
        <f>B81/$B$14</f>
        <v>4.9588341171614885E-3</v>
      </c>
    </row>
    <row r="82" spans="1:11" x14ac:dyDescent="0.2">
      <c r="A82" s="14" t="s">
        <v>79</v>
      </c>
      <c r="B82" s="2">
        <v>3647.0524107297015</v>
      </c>
      <c r="C82" s="2">
        <v>68.226813805918937</v>
      </c>
      <c r="D82" s="2">
        <v>16</v>
      </c>
      <c r="E82" s="2">
        <v>0</v>
      </c>
      <c r="F82" s="2">
        <v>16</v>
      </c>
      <c r="G82" s="2">
        <v>52.226813805918937</v>
      </c>
      <c r="H82" s="10">
        <f>B82/$B$15</f>
        <v>5.0020811907301697E-3</v>
      </c>
    </row>
    <row r="83" spans="1:11" x14ac:dyDescent="0.2">
      <c r="A83" s="14" t="s">
        <v>80</v>
      </c>
      <c r="B83" s="2">
        <v>3747.0718079961603</v>
      </c>
      <c r="C83" s="2">
        <v>99.928303000008327</v>
      </c>
      <c r="D83" s="2">
        <v>19</v>
      </c>
      <c r="E83" s="2">
        <v>0</v>
      </c>
      <c r="F83" s="2">
        <v>19</v>
      </c>
      <c r="G83" s="2">
        <v>80.928303000008327</v>
      </c>
      <c r="H83" s="10">
        <f>B83/$B$16</f>
        <v>5.0443533914396529E-3</v>
      </c>
    </row>
    <row r="84" spans="1:11" x14ac:dyDescent="0.2">
      <c r="A84" s="15" t="s">
        <v>74</v>
      </c>
      <c r="B84" s="7">
        <v>3823</v>
      </c>
      <c r="C84" s="7">
        <f>B84-B83</f>
        <v>75.92819200383974</v>
      </c>
      <c r="D84" s="7">
        <v>15</v>
      </c>
      <c r="E84" s="7">
        <v>1</v>
      </c>
      <c r="F84" s="7">
        <f>D84-E84</f>
        <v>14</v>
      </c>
      <c r="G84" s="7">
        <f>C84-F84</f>
        <v>61.92819200383974</v>
      </c>
      <c r="H84" s="16">
        <f>B84/$B$17</f>
        <v>5.0756973275252028E-3</v>
      </c>
    </row>
    <row r="85" spans="1:11" x14ac:dyDescent="0.2">
      <c r="A85" s="12" t="s">
        <v>94</v>
      </c>
      <c r="H85" s="10"/>
    </row>
    <row r="86" spans="1:11" x14ac:dyDescent="0.2">
      <c r="A86" s="13" t="s">
        <v>73</v>
      </c>
      <c r="B86" s="2">
        <v>441280</v>
      </c>
      <c r="H86" s="10">
        <f>B86/$B$6</f>
        <v>0.65959558515790351</v>
      </c>
      <c r="K86" s="38"/>
    </row>
    <row r="87" spans="1:11" x14ac:dyDescent="0.2">
      <c r="A87" s="14" t="s">
        <v>81</v>
      </c>
      <c r="B87" s="2">
        <v>439685.50997751165</v>
      </c>
      <c r="C87" s="2">
        <f>B87-B86</f>
        <v>-1594.4900224883459</v>
      </c>
      <c r="D87" s="2">
        <v>1739</v>
      </c>
      <c r="E87" s="2">
        <v>768</v>
      </c>
      <c r="F87" s="2">
        <f>D87-E87</f>
        <v>971</v>
      </c>
      <c r="G87" s="2">
        <f>C87-F87</f>
        <v>-2565.4900224883459</v>
      </c>
      <c r="H87" s="10">
        <f>B87/$B$7</f>
        <v>0.65713661625142061</v>
      </c>
    </row>
    <row r="88" spans="1:11" x14ac:dyDescent="0.2">
      <c r="A88" s="14" t="s">
        <v>82</v>
      </c>
      <c r="B88" s="2">
        <v>438289.4566103582</v>
      </c>
      <c r="C88" s="2">
        <v>-1429.1412576108123</v>
      </c>
      <c r="D88" s="2">
        <v>6351</v>
      </c>
      <c r="E88" s="2">
        <v>3265</v>
      </c>
      <c r="F88" s="2">
        <v>3086</v>
      </c>
      <c r="G88" s="2">
        <v>-4515.1412576108123</v>
      </c>
      <c r="H88" s="10">
        <f>B88/$B$8</f>
        <v>0.64745304871652332</v>
      </c>
    </row>
    <row r="89" spans="1:11" x14ac:dyDescent="0.2">
      <c r="A89" s="14" t="s">
        <v>83</v>
      </c>
      <c r="B89" s="2">
        <v>437863.19879151724</v>
      </c>
      <c r="C89" s="2">
        <v>-397.1318782325834</v>
      </c>
      <c r="D89" s="2">
        <v>6313</v>
      </c>
      <c r="E89" s="2">
        <v>3243</v>
      </c>
      <c r="F89" s="2">
        <v>3070</v>
      </c>
      <c r="G89" s="2">
        <v>-3467.1318782325834</v>
      </c>
      <c r="H89" s="10">
        <f>B89/$B$9</f>
        <v>0.63800646480836665</v>
      </c>
    </row>
    <row r="90" spans="1:11" x14ac:dyDescent="0.2">
      <c r="A90" s="14" t="s">
        <v>84</v>
      </c>
      <c r="B90" s="2">
        <v>436244.49884623435</v>
      </c>
      <c r="C90" s="2">
        <v>-1610.5349159645848</v>
      </c>
      <c r="D90" s="2">
        <v>5672</v>
      </c>
      <c r="E90" s="2">
        <v>3290</v>
      </c>
      <c r="F90" s="2">
        <v>2382</v>
      </c>
      <c r="G90" s="2">
        <v>-3992.5349159645848</v>
      </c>
      <c r="H90" s="10">
        <f>B90/$B$10</f>
        <v>0.62878827022487371</v>
      </c>
    </row>
    <row r="91" spans="1:11" x14ac:dyDescent="0.2">
      <c r="A91" s="14" t="s">
        <v>75</v>
      </c>
      <c r="B91" s="2">
        <v>434213.29504097719</v>
      </c>
      <c r="C91" s="2">
        <v>-2028.2308256961987</v>
      </c>
      <c r="D91" s="2">
        <v>5652</v>
      </c>
      <c r="E91" s="2">
        <v>3458</v>
      </c>
      <c r="F91" s="2">
        <v>2194</v>
      </c>
      <c r="G91" s="2">
        <v>-4222.2308256961987</v>
      </c>
      <c r="H91" s="10">
        <f>B91/$B$11</f>
        <v>0.61979028126794344</v>
      </c>
    </row>
    <row r="92" spans="1:11" x14ac:dyDescent="0.2">
      <c r="A92" s="14" t="s">
        <v>76</v>
      </c>
      <c r="B92" s="2">
        <v>430807.19430712482</v>
      </c>
      <c r="C92" s="2">
        <v>-3405.6566551842261</v>
      </c>
      <c r="D92" s="2">
        <v>5883</v>
      </c>
      <c r="E92" s="2">
        <v>3373</v>
      </c>
      <c r="F92" s="2">
        <v>2510</v>
      </c>
      <c r="G92" s="2">
        <v>-5915.6566551842261</v>
      </c>
      <c r="H92" s="10">
        <f>B92/$B$12</f>
        <v>0.61100470061145518</v>
      </c>
    </row>
    <row r="93" spans="1:11" x14ac:dyDescent="0.2">
      <c r="A93" s="14" t="s">
        <v>77</v>
      </c>
      <c r="B93" s="2">
        <v>427999.42721516523</v>
      </c>
      <c r="C93" s="2">
        <v>-2797.095070370764</v>
      </c>
      <c r="D93" s="2">
        <v>5450</v>
      </c>
      <c r="E93" s="2">
        <v>3502</v>
      </c>
      <c r="F93" s="2">
        <v>1948</v>
      </c>
      <c r="G93" s="2">
        <v>-4745.095070370764</v>
      </c>
      <c r="H93" s="10">
        <f>B93/$B$13</f>
        <v>0.60242409476532921</v>
      </c>
    </row>
    <row r="94" spans="1:11" x14ac:dyDescent="0.2">
      <c r="A94" s="14" t="s">
        <v>78</v>
      </c>
      <c r="B94" s="2">
        <v>428698.2734759333</v>
      </c>
      <c r="C94" s="2">
        <v>697.33963459858205</v>
      </c>
      <c r="D94" s="2">
        <v>5172</v>
      </c>
      <c r="E94" s="2">
        <v>3483</v>
      </c>
      <c r="F94" s="2">
        <v>1689</v>
      </c>
      <c r="G94" s="2">
        <v>-991.66036540141795</v>
      </c>
      <c r="H94" s="10">
        <f>B94/$B$14</f>
        <v>0.59404137309874572</v>
      </c>
    </row>
    <row r="95" spans="1:11" x14ac:dyDescent="0.2">
      <c r="A95" s="14" t="s">
        <v>79</v>
      </c>
      <c r="B95" s="2">
        <v>427147.16701452801</v>
      </c>
      <c r="C95" s="2">
        <v>-1576.592899214942</v>
      </c>
      <c r="D95" s="2">
        <v>5024</v>
      </c>
      <c r="E95" s="2">
        <v>3813</v>
      </c>
      <c r="F95" s="2">
        <v>1211</v>
      </c>
      <c r="G95" s="2">
        <v>-2787.592899214942</v>
      </c>
      <c r="H95" s="10">
        <f>B95/$B$15</f>
        <v>0.5858497682981072</v>
      </c>
    </row>
    <row r="96" spans="1:11" x14ac:dyDescent="0.2">
      <c r="A96" s="14" t="s">
        <v>80</v>
      </c>
      <c r="B96" s="2">
        <v>429236.09138970746</v>
      </c>
      <c r="C96" s="2">
        <v>2078.5792531039333</v>
      </c>
      <c r="D96" s="2">
        <v>5239</v>
      </c>
      <c r="E96" s="2">
        <v>3623</v>
      </c>
      <c r="F96" s="2">
        <v>1616</v>
      </c>
      <c r="G96" s="2">
        <v>462.5792531039333</v>
      </c>
      <c r="H96" s="10">
        <f>B96/$B$16</f>
        <v>0.57784281814654526</v>
      </c>
    </row>
    <row r="97" spans="1:11" x14ac:dyDescent="0.2">
      <c r="A97" s="15" t="s">
        <v>74</v>
      </c>
      <c r="B97" s="7">
        <v>430815</v>
      </c>
      <c r="C97" s="7">
        <f>B97-B96</f>
        <v>1578.9086102925357</v>
      </c>
      <c r="D97" s="7">
        <v>3824</v>
      </c>
      <c r="E97" s="7">
        <v>2977</v>
      </c>
      <c r="F97" s="7">
        <f>D97-E97</f>
        <v>847</v>
      </c>
      <c r="G97" s="7">
        <f>C97-F97</f>
        <v>731.90861029253574</v>
      </c>
      <c r="H97" s="16">
        <f>B97/$B$17</f>
        <v>0.57198183211032438</v>
      </c>
      <c r="J97" s="38"/>
      <c r="K97" s="38"/>
    </row>
    <row r="98" spans="1:11" x14ac:dyDescent="0.2">
      <c r="A98" s="12" t="s">
        <v>95</v>
      </c>
      <c r="H98" s="10"/>
      <c r="J98" s="38"/>
    </row>
    <row r="99" spans="1:11" x14ac:dyDescent="0.2">
      <c r="A99" s="17" t="s">
        <v>96</v>
      </c>
      <c r="B99" s="2">
        <v>14617</v>
      </c>
      <c r="H99" s="10">
        <f>B99/$B$6</f>
        <v>2.1848505865330575E-2</v>
      </c>
    </row>
    <row r="100" spans="1:11" x14ac:dyDescent="0.2">
      <c r="A100" s="14" t="s">
        <v>81</v>
      </c>
      <c r="B100" s="2">
        <v>14598.508860523982</v>
      </c>
      <c r="C100" s="2">
        <f>B100-B99</f>
        <v>-18.491139476018361</v>
      </c>
      <c r="D100" s="2">
        <v>59</v>
      </c>
      <c r="E100" s="2">
        <v>13</v>
      </c>
      <c r="F100" s="2">
        <f>D100-E100</f>
        <v>46</v>
      </c>
      <c r="G100" s="2">
        <f>C100-F100</f>
        <v>-64.491139476018361</v>
      </c>
      <c r="H100" s="10">
        <f>B100/$B$7</f>
        <v>2.1818355386357333E-2</v>
      </c>
    </row>
    <row r="101" spans="1:11" x14ac:dyDescent="0.2">
      <c r="A101" s="14" t="s">
        <v>82</v>
      </c>
      <c r="B101" s="2">
        <v>14689.428228543507</v>
      </c>
      <c r="C101" s="2">
        <v>89.81185620845099</v>
      </c>
      <c r="D101" s="2">
        <v>251</v>
      </c>
      <c r="E101" s="2">
        <v>69</v>
      </c>
      <c r="F101" s="2">
        <v>182</v>
      </c>
      <c r="G101" s="2">
        <v>-92.18814379154901</v>
      </c>
      <c r="H101" s="10">
        <f>B101/$B$8</f>
        <v>2.1699620985699712E-2</v>
      </c>
    </row>
    <row r="102" spans="1:11" x14ac:dyDescent="0.2">
      <c r="A102" s="14" t="s">
        <v>83</v>
      </c>
      <c r="B102" s="2">
        <v>14812.935101595616</v>
      </c>
      <c r="C102" s="2">
        <v>124.48324016782135</v>
      </c>
      <c r="D102" s="2">
        <v>268</v>
      </c>
      <c r="E102" s="2">
        <v>68</v>
      </c>
      <c r="F102" s="2">
        <v>200</v>
      </c>
      <c r="G102" s="2">
        <v>-75.51675983217865</v>
      </c>
      <c r="H102" s="10">
        <f>B102/$B$9</f>
        <v>2.158379234356398E-2</v>
      </c>
    </row>
    <row r="103" spans="1:11" x14ac:dyDescent="0.2">
      <c r="A103" s="14" t="s">
        <v>84</v>
      </c>
      <c r="B103" s="2">
        <v>14896.115529049879</v>
      </c>
      <c r="C103" s="2">
        <v>83.459434359059742</v>
      </c>
      <c r="D103" s="2">
        <v>231</v>
      </c>
      <c r="E103" s="2">
        <v>73</v>
      </c>
      <c r="F103" s="2">
        <v>158</v>
      </c>
      <c r="G103" s="2">
        <v>-74.540565640940258</v>
      </c>
      <c r="H103" s="10">
        <f>B103/$B$10</f>
        <v>2.1470764081503339E-2</v>
      </c>
    </row>
    <row r="104" spans="1:11" x14ac:dyDescent="0.2">
      <c r="A104" s="14" t="s">
        <v>75</v>
      </c>
      <c r="B104" s="2">
        <v>14964.715512196632</v>
      </c>
      <c r="C104" s="2">
        <v>68.705240730869264</v>
      </c>
      <c r="D104" s="2">
        <v>237</v>
      </c>
      <c r="E104" s="2">
        <v>84</v>
      </c>
      <c r="F104" s="2">
        <v>153</v>
      </c>
      <c r="G104" s="2">
        <v>-84.294759269130736</v>
      </c>
      <c r="H104" s="10">
        <f>B104/$B$11</f>
        <v>2.1360435855663554E-2</v>
      </c>
    </row>
    <row r="105" spans="1:11" x14ac:dyDescent="0.2">
      <c r="A105" s="14" t="s">
        <v>76</v>
      </c>
      <c r="B105" s="2">
        <v>14984.862219027889</v>
      </c>
      <c r="C105" s="2">
        <v>20.165912791193477</v>
      </c>
      <c r="D105" s="2">
        <v>222</v>
      </c>
      <c r="E105" s="2">
        <v>69</v>
      </c>
      <c r="F105" s="2">
        <v>153</v>
      </c>
      <c r="G105" s="2">
        <v>-132.83408720880652</v>
      </c>
      <c r="H105" s="10">
        <f>B105/$B$12</f>
        <v>2.1252712059663996E-2</v>
      </c>
    </row>
    <row r="106" spans="1:11" x14ac:dyDescent="0.2">
      <c r="A106" s="14" t="s">
        <v>77</v>
      </c>
      <c r="B106" s="2">
        <v>15024.496244990363</v>
      </c>
      <c r="C106" s="2">
        <v>40.012576780116433</v>
      </c>
      <c r="D106" s="2">
        <v>211</v>
      </c>
      <c r="E106" s="2">
        <v>77</v>
      </c>
      <c r="F106" s="2">
        <v>134</v>
      </c>
      <c r="G106" s="2">
        <v>-93.987423219883567</v>
      </c>
      <c r="H106" s="10">
        <f>B106/$B$13</f>
        <v>2.1147501548274737E-2</v>
      </c>
    </row>
    <row r="107" spans="1:11" x14ac:dyDescent="0.2">
      <c r="A107" s="14" t="s">
        <v>78</v>
      </c>
      <c r="B107" s="2">
        <v>15187.214923472744</v>
      </c>
      <c r="C107" s="2">
        <v>162.67268324923498</v>
      </c>
      <c r="D107" s="2">
        <v>189</v>
      </c>
      <c r="E107" s="2">
        <v>93</v>
      </c>
      <c r="F107" s="2">
        <v>96</v>
      </c>
      <c r="G107" s="2">
        <v>66.672683249234979</v>
      </c>
      <c r="H107" s="10">
        <f>B107/$B$14</f>
        <v>2.1044717380211207E-2</v>
      </c>
    </row>
    <row r="108" spans="1:11" x14ac:dyDescent="0.2">
      <c r="A108" s="14" t="s">
        <v>79</v>
      </c>
      <c r="B108" s="2">
        <v>15270.618663335599</v>
      </c>
      <c r="C108" s="2">
        <v>82.499520101117014</v>
      </c>
      <c r="D108" s="2">
        <v>181</v>
      </c>
      <c r="E108" s="2">
        <v>74</v>
      </c>
      <c r="F108" s="2">
        <v>107</v>
      </c>
      <c r="G108" s="2">
        <v>-24.500479898882986</v>
      </c>
      <c r="H108" s="10">
        <f>B108/$B$15</f>
        <v>2.0944276578520851E-2</v>
      </c>
    </row>
    <row r="109" spans="1:11" x14ac:dyDescent="0.2">
      <c r="A109" s="14" t="s">
        <v>80</v>
      </c>
      <c r="B109" s="2">
        <v>15485.004163546339</v>
      </c>
      <c r="C109" s="2">
        <v>214.01095764911042</v>
      </c>
      <c r="D109" s="2">
        <v>182</v>
      </c>
      <c r="E109" s="2">
        <v>78</v>
      </c>
      <c r="F109" s="2">
        <v>104</v>
      </c>
      <c r="G109" s="2">
        <v>110.01095764911042</v>
      </c>
      <c r="H109" s="10">
        <f>B109/$B$16</f>
        <v>2.0846099907173746E-2</v>
      </c>
    </row>
    <row r="110" spans="1:11" x14ac:dyDescent="0.2">
      <c r="A110" s="15" t="s">
        <v>74</v>
      </c>
      <c r="B110" s="7">
        <v>15645</v>
      </c>
      <c r="C110" s="7">
        <f>B110-B109</f>
        <v>159.99583645366147</v>
      </c>
      <c r="D110" s="7">
        <v>134</v>
      </c>
      <c r="E110" s="7">
        <v>61</v>
      </c>
      <c r="F110" s="7">
        <f>D110-E110</f>
        <v>73</v>
      </c>
      <c r="G110" s="7">
        <f>C110-F110</f>
        <v>86.995836453661468</v>
      </c>
      <c r="H110" s="16">
        <f>B110/$B$17</f>
        <v>2.0771458197523358E-2</v>
      </c>
      <c r="I110" s="38"/>
      <c r="K110" s="38"/>
    </row>
    <row r="111" spans="1:11" x14ac:dyDescent="0.2">
      <c r="A111" s="23"/>
      <c r="B111" s="24"/>
      <c r="C111" s="24"/>
      <c r="D111" s="24"/>
      <c r="E111" s="24"/>
      <c r="F111" s="24"/>
      <c r="G111" s="24"/>
      <c r="H111" s="22"/>
    </row>
    <row r="112" spans="1:11" x14ac:dyDescent="0.2">
      <c r="A112" s="1"/>
    </row>
    <row r="113" spans="1:11" x14ac:dyDescent="0.2">
      <c r="A113" s="12" t="s">
        <v>98</v>
      </c>
      <c r="H113" s="10"/>
    </row>
    <row r="114" spans="1:11" x14ac:dyDescent="0.2">
      <c r="A114" s="9" t="s">
        <v>97</v>
      </c>
      <c r="B114" s="2">
        <v>3440</v>
      </c>
      <c r="H114" s="10">
        <f>B114/$B$6</f>
        <v>5.1418800148277473E-3</v>
      </c>
    </row>
    <row r="115" spans="1:11" x14ac:dyDescent="0.2">
      <c r="A115" s="14" t="s">
        <v>81</v>
      </c>
      <c r="B115" s="2">
        <v>3526.8655049588242</v>
      </c>
      <c r="C115" s="2">
        <f>B115-B114</f>
        <v>86.865504958824204</v>
      </c>
      <c r="D115" s="2">
        <v>6</v>
      </c>
      <c r="E115" s="2">
        <v>0</v>
      </c>
      <c r="F115" s="2">
        <f>D115-E115</f>
        <v>6</v>
      </c>
      <c r="G115" s="2">
        <f>C115-F115</f>
        <v>80.865504958824204</v>
      </c>
      <c r="H115" s="10">
        <f>B115/$B$7</f>
        <v>5.2711140378973106E-3</v>
      </c>
    </row>
    <row r="116" spans="1:11" x14ac:dyDescent="0.2">
      <c r="A116" s="14" t="s">
        <v>82</v>
      </c>
      <c r="B116" s="2">
        <v>3912.7670519515918</v>
      </c>
      <c r="C116" s="2">
        <v>385.61032719698687</v>
      </c>
      <c r="D116" s="2">
        <v>44</v>
      </c>
      <c r="E116" s="2">
        <v>6</v>
      </c>
      <c r="F116" s="2">
        <v>38</v>
      </c>
      <c r="G116" s="2">
        <v>347.61032719698687</v>
      </c>
      <c r="H116" s="10">
        <f>B116/$B$8</f>
        <v>5.7800453980707284E-3</v>
      </c>
    </row>
    <row r="117" spans="1:11" x14ac:dyDescent="0.2">
      <c r="A117" s="14" t="s">
        <v>83</v>
      </c>
      <c r="B117" s="2">
        <v>4307.5706369306026</v>
      </c>
      <c r="C117" s="2">
        <v>395.06418349832893</v>
      </c>
      <c r="D117" s="2">
        <v>48</v>
      </c>
      <c r="E117" s="2">
        <v>3</v>
      </c>
      <c r="F117" s="2">
        <v>45</v>
      </c>
      <c r="G117" s="2">
        <v>350.06418349832893</v>
      </c>
      <c r="H117" s="10">
        <f>B117/$B$9</f>
        <v>6.2765218030779628E-3</v>
      </c>
    </row>
    <row r="118" spans="1:11" x14ac:dyDescent="0.2">
      <c r="A118" s="14" t="s">
        <v>84</v>
      </c>
      <c r="B118" s="2">
        <v>4690.6836331138047</v>
      </c>
      <c r="C118" s="2">
        <v>383.20137359051205</v>
      </c>
      <c r="D118" s="2">
        <v>33</v>
      </c>
      <c r="E118" s="2">
        <v>2</v>
      </c>
      <c r="F118" s="2">
        <v>31</v>
      </c>
      <c r="G118" s="2">
        <v>352.20137359051205</v>
      </c>
      <c r="H118" s="10">
        <f>B118/$B$10</f>
        <v>6.7609949366430038E-3</v>
      </c>
    </row>
    <row r="119" spans="1:11" x14ac:dyDescent="0.2">
      <c r="A119" s="14" t="s">
        <v>75</v>
      </c>
      <c r="B119" s="2">
        <v>5067.9293248366039</v>
      </c>
      <c r="C119" s="2">
        <v>377.28848179683791</v>
      </c>
      <c r="D119" s="2">
        <v>43</v>
      </c>
      <c r="E119" s="2">
        <v>12</v>
      </c>
      <c r="F119" s="2">
        <v>31</v>
      </c>
      <c r="G119" s="2">
        <v>346.28848179683791</v>
      </c>
      <c r="H119" s="10">
        <f>B119/$B$11</f>
        <v>7.2338949027116106E-3</v>
      </c>
    </row>
    <row r="120" spans="1:11" x14ac:dyDescent="0.2">
      <c r="A120" s="14" t="s">
        <v>76</v>
      </c>
      <c r="B120" s="2">
        <v>5426.0358573096601</v>
      </c>
      <c r="C120" s="2">
        <v>358.12300109988428</v>
      </c>
      <c r="D120" s="2">
        <v>30</v>
      </c>
      <c r="E120" s="2">
        <v>5</v>
      </c>
      <c r="F120" s="2">
        <v>25</v>
      </c>
      <c r="G120" s="2">
        <v>333.12300109988428</v>
      </c>
      <c r="H120" s="10">
        <f>B120/$B$12</f>
        <v>7.6956314989925396E-3</v>
      </c>
    </row>
    <row r="121" spans="1:11" x14ac:dyDescent="0.2">
      <c r="A121" s="14" t="s">
        <v>77</v>
      </c>
      <c r="B121" s="2">
        <v>5787.8464620413861</v>
      </c>
      <c r="C121" s="2">
        <v>361.96626272699814</v>
      </c>
      <c r="D121" s="2">
        <v>42</v>
      </c>
      <c r="E121" s="2">
        <v>10</v>
      </c>
      <c r="F121" s="2">
        <v>32</v>
      </c>
      <c r="G121" s="2">
        <v>329.96626272699814</v>
      </c>
      <c r="H121" s="10">
        <f>B121/$B$13</f>
        <v>8.1465954013605051E-3</v>
      </c>
    </row>
    <row r="122" spans="1:11" x14ac:dyDescent="0.2">
      <c r="A122" s="14" t="s">
        <v>78</v>
      </c>
      <c r="B122" s="2">
        <v>6197.0437047664936</v>
      </c>
      <c r="C122" s="2">
        <v>409.19680983344369</v>
      </c>
      <c r="D122" s="2">
        <v>41</v>
      </c>
      <c r="E122" s="2">
        <v>6</v>
      </c>
      <c r="F122" s="2">
        <v>35</v>
      </c>
      <c r="G122" s="2">
        <v>374.19680983344369</v>
      </c>
      <c r="H122" s="10">
        <f>B122/$B$14</f>
        <v>8.5871592663157546E-3</v>
      </c>
    </row>
    <row r="123" spans="1:11" x14ac:dyDescent="0.2">
      <c r="A123" s="14" t="s">
        <v>79</v>
      </c>
      <c r="B123" s="2">
        <v>6574.8527062375742</v>
      </c>
      <c r="C123" s="2">
        <v>377.43673998618669</v>
      </c>
      <c r="D123" s="2">
        <v>31</v>
      </c>
      <c r="E123" s="2">
        <v>11</v>
      </c>
      <c r="F123" s="2">
        <v>20</v>
      </c>
      <c r="G123" s="2">
        <v>357.43673998618669</v>
      </c>
      <c r="H123" s="10">
        <f>B123/$B$15</f>
        <v>9.0176787580390477E-3</v>
      </c>
    </row>
    <row r="124" spans="1:11" x14ac:dyDescent="0.2">
      <c r="A124" s="14" t="s">
        <v>80</v>
      </c>
      <c r="B124" s="2">
        <v>7011.1489385878976</v>
      </c>
      <c r="C124" s="2">
        <v>436.12339376397995</v>
      </c>
      <c r="D124" s="2">
        <v>35</v>
      </c>
      <c r="E124" s="2">
        <v>10</v>
      </c>
      <c r="F124" s="2">
        <v>25</v>
      </c>
      <c r="G124" s="2">
        <v>411.12339376397995</v>
      </c>
      <c r="H124" s="10">
        <f>B124/$B$16</f>
        <v>9.4384935059911787E-3</v>
      </c>
    </row>
    <row r="125" spans="1:11" x14ac:dyDescent="0.2">
      <c r="A125" s="15" t="s">
        <v>74</v>
      </c>
      <c r="B125" s="7">
        <v>7333</v>
      </c>
      <c r="C125" s="7">
        <f>B125-B124</f>
        <v>321.85106141210235</v>
      </c>
      <c r="D125" s="7">
        <v>28</v>
      </c>
      <c r="E125" s="7">
        <v>8</v>
      </c>
      <c r="F125" s="7">
        <f>D125-E125</f>
        <v>20</v>
      </c>
      <c r="G125" s="7">
        <f>C125-F125</f>
        <v>301.85106141210235</v>
      </c>
      <c r="H125" s="16">
        <f>B125/$B$17</f>
        <v>9.7358327237097326E-3</v>
      </c>
      <c r="J125" s="38"/>
      <c r="K125" s="38"/>
    </row>
    <row r="126" spans="1:11" x14ac:dyDescent="0.2">
      <c r="A126" s="12" t="s">
        <v>99</v>
      </c>
      <c r="H126" s="10"/>
    </row>
    <row r="127" spans="1:11" x14ac:dyDescent="0.2">
      <c r="A127" s="9" t="s">
        <v>100</v>
      </c>
      <c r="B127" s="2">
        <v>32727</v>
      </c>
      <c r="H127" s="10">
        <f>B127/$B$6</f>
        <v>4.8918112571298744E-2</v>
      </c>
      <c r="I127" s="38"/>
    </row>
    <row r="128" spans="1:11" x14ac:dyDescent="0.2">
      <c r="A128" s="14" t="s">
        <v>81</v>
      </c>
      <c r="B128" s="2">
        <v>33006.863536891309</v>
      </c>
      <c r="C128" s="2">
        <f>B128-B127</f>
        <v>279.8635368913092</v>
      </c>
      <c r="D128" s="2">
        <v>175</v>
      </c>
      <c r="E128" s="2">
        <v>22</v>
      </c>
      <c r="F128" s="2">
        <f>D128-E128</f>
        <v>153</v>
      </c>
      <c r="G128" s="2">
        <f>C128-F128</f>
        <v>126.8635368913092</v>
      </c>
      <c r="H128" s="10">
        <f>B128/$B$7</f>
        <v>4.9330756018806536E-2</v>
      </c>
    </row>
    <row r="129" spans="1:12" x14ac:dyDescent="0.2">
      <c r="A129" s="14" t="s">
        <v>82</v>
      </c>
      <c r="B129" s="2">
        <v>34494.203273264553</v>
      </c>
      <c r="C129" s="2">
        <v>1484.7523671681993</v>
      </c>
      <c r="D129" s="2">
        <v>566</v>
      </c>
      <c r="E129" s="2">
        <v>82</v>
      </c>
      <c r="F129" s="2">
        <v>484</v>
      </c>
      <c r="G129" s="2">
        <v>1000.7523671681993</v>
      </c>
      <c r="H129" s="10">
        <f>B129/$B$8</f>
        <v>5.0955770748044957E-2</v>
      </c>
    </row>
    <row r="130" spans="1:12" x14ac:dyDescent="0.2">
      <c r="A130" s="14" t="s">
        <v>83</v>
      </c>
      <c r="B130" s="2">
        <v>36058.847344685331</v>
      </c>
      <c r="C130" s="2">
        <v>1566.9386663505793</v>
      </c>
      <c r="D130" s="2">
        <v>605</v>
      </c>
      <c r="E130" s="2">
        <v>106</v>
      </c>
      <c r="F130" s="2">
        <v>499</v>
      </c>
      <c r="G130" s="2">
        <v>1067.9386663505793</v>
      </c>
      <c r="H130" s="10">
        <f>B130/$B$9</f>
        <v>5.2541016881396202E-2</v>
      </c>
    </row>
    <row r="131" spans="1:12" x14ac:dyDescent="0.2">
      <c r="A131" s="14" t="s">
        <v>84</v>
      </c>
      <c r="B131" s="2">
        <v>37525.453211270571</v>
      </c>
      <c r="C131" s="2">
        <v>1467.3105566813465</v>
      </c>
      <c r="D131" s="2">
        <v>604</v>
      </c>
      <c r="E131" s="2">
        <v>105</v>
      </c>
      <c r="F131" s="2">
        <v>499</v>
      </c>
      <c r="G131" s="2">
        <v>968.3105566813465</v>
      </c>
      <c r="H131" s="10">
        <f>B131/$B$10</f>
        <v>5.4087936642236309E-2</v>
      </c>
    </row>
    <row r="132" spans="1:12" x14ac:dyDescent="0.2">
      <c r="A132" s="14" t="s">
        <v>75</v>
      </c>
      <c r="B132" s="2">
        <v>38950.834726734982</v>
      </c>
      <c r="C132" s="2">
        <v>1425.6806445150651</v>
      </c>
      <c r="D132" s="2">
        <v>579</v>
      </c>
      <c r="E132" s="2">
        <v>86</v>
      </c>
      <c r="F132" s="2">
        <v>493</v>
      </c>
      <c r="G132" s="2">
        <v>932.68064451506507</v>
      </c>
      <c r="H132" s="10">
        <f>B132/$B$11</f>
        <v>5.5597903349841028E-2</v>
      </c>
    </row>
    <row r="133" spans="1:12" x14ac:dyDescent="0.2">
      <c r="A133" s="14" t="s">
        <v>76</v>
      </c>
      <c r="B133" s="2">
        <v>40240.484745524474</v>
      </c>
      <c r="C133" s="2">
        <v>1289.7351031355574</v>
      </c>
      <c r="D133" s="2">
        <v>630</v>
      </c>
      <c r="E133" s="2">
        <v>107</v>
      </c>
      <c r="F133" s="2">
        <v>523</v>
      </c>
      <c r="G133" s="2">
        <v>766.73510313555744</v>
      </c>
      <c r="H133" s="10">
        <f>B133/$B$12</f>
        <v>5.7072225485795193E-2</v>
      </c>
    </row>
    <row r="134" spans="1:12" x14ac:dyDescent="0.2">
      <c r="A134" s="14" t="s">
        <v>77</v>
      </c>
      <c r="B134" s="2">
        <v>41570.659451326566</v>
      </c>
      <c r="C134" s="2">
        <v>1331.2567230104614</v>
      </c>
      <c r="D134" s="2">
        <v>609</v>
      </c>
      <c r="E134" s="2">
        <v>105</v>
      </c>
      <c r="F134" s="2">
        <v>504</v>
      </c>
      <c r="G134" s="2">
        <v>827.25672301046143</v>
      </c>
      <c r="H134" s="10">
        <f>B134/$B$13</f>
        <v>5.8512150475784168E-2</v>
      </c>
      <c r="I134" s="38"/>
    </row>
    <row r="135" spans="1:12" x14ac:dyDescent="0.2">
      <c r="A135" s="14" t="s">
        <v>78</v>
      </c>
      <c r="B135" s="2">
        <v>43241.290107714223</v>
      </c>
      <c r="C135" s="2">
        <v>1670.5642739251271</v>
      </c>
      <c r="D135" s="2">
        <v>615</v>
      </c>
      <c r="E135" s="2">
        <v>101</v>
      </c>
      <c r="F135" s="2">
        <v>514</v>
      </c>
      <c r="G135" s="2">
        <v>1156.5642739251271</v>
      </c>
      <c r="H135" s="10">
        <f>B135/$B$14</f>
        <v>5.9918868209740565E-2</v>
      </c>
    </row>
    <row r="136" spans="1:12" x14ac:dyDescent="0.2">
      <c r="A136" s="14" t="s">
        <v>79</v>
      </c>
      <c r="B136" s="2">
        <v>44689.530346204992</v>
      </c>
      <c r="C136" s="2">
        <v>1445.6541046349739</v>
      </c>
      <c r="D136" s="2">
        <v>599</v>
      </c>
      <c r="E136" s="2">
        <v>119</v>
      </c>
      <c r="F136" s="2">
        <v>480</v>
      </c>
      <c r="G136" s="2">
        <v>965.65410463497392</v>
      </c>
      <c r="H136" s="10">
        <f>B136/$B$15</f>
        <v>6.1293514321224457E-2</v>
      </c>
    </row>
    <row r="137" spans="1:12" x14ac:dyDescent="0.2">
      <c r="A137" s="14" t="s">
        <v>80</v>
      </c>
      <c r="B137" s="2">
        <v>46528.45821574155</v>
      </c>
      <c r="C137" s="2">
        <v>1837.790994805684</v>
      </c>
      <c r="D137" s="2">
        <v>613</v>
      </c>
      <c r="E137" s="2">
        <v>144</v>
      </c>
      <c r="F137" s="2">
        <v>469</v>
      </c>
      <c r="G137" s="2">
        <v>1368.790994805684</v>
      </c>
      <c r="H137" s="10">
        <f>B137/$B$16</f>
        <v>6.2637173245032887E-2</v>
      </c>
    </row>
    <row r="138" spans="1:12" ht="12" thickBot="1" x14ac:dyDescent="0.25">
      <c r="A138" s="11" t="s">
        <v>74</v>
      </c>
      <c r="B138" s="5">
        <v>47912</v>
      </c>
      <c r="C138" s="5">
        <f>B138-B137</f>
        <v>1383.5417842584502</v>
      </c>
      <c r="D138" s="5">
        <v>464</v>
      </c>
      <c r="E138" s="5">
        <v>87</v>
      </c>
      <c r="F138" s="5">
        <f>D138-E138</f>
        <v>377</v>
      </c>
      <c r="G138" s="5">
        <f>C138-F138</f>
        <v>1006.5417842584502</v>
      </c>
      <c r="H138" s="8">
        <f>B138/$B$17</f>
        <v>6.3611511994869863E-2</v>
      </c>
      <c r="I138" s="39"/>
      <c r="J138" s="38"/>
      <c r="L138" s="38"/>
    </row>
  </sheetData>
  <mergeCells count="1">
    <mergeCell ref="A1:H2"/>
  </mergeCells>
  <phoneticPr fontId="0" type="noConversion"/>
  <pageMargins left="0.75" right="0.75" top="1" bottom="1" header="0.5" footer="0.5"/>
  <pageSetup orientation="portrait"/>
  <headerFooter alignWithMargins="0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8"/>
  <sheetViews>
    <sheetView workbookViewId="0">
      <selection activeCell="L1" sqref="L1:L65536"/>
    </sheetView>
  </sheetViews>
  <sheetFormatPr defaultRowHeight="11.25" x14ac:dyDescent="0.2"/>
  <cols>
    <col min="1" max="1" width="25.7109375" style="2" customWidth="1"/>
    <col min="2" max="3" width="9.7109375" style="2" customWidth="1"/>
    <col min="4" max="5" width="8.42578125" style="2" customWidth="1"/>
    <col min="6" max="7" width="9.7109375" style="2" customWidth="1"/>
    <col min="8" max="8" width="7.7109375" style="6" customWidth="1"/>
    <col min="9" max="16384" width="9.140625" style="2"/>
  </cols>
  <sheetData>
    <row r="1" spans="1:8" ht="12.75" customHeight="1" x14ac:dyDescent="0.2">
      <c r="A1" s="40" t="s">
        <v>87</v>
      </c>
      <c r="B1" s="41"/>
      <c r="C1" s="41"/>
      <c r="D1" s="41"/>
      <c r="E1" s="41"/>
      <c r="F1" s="41"/>
      <c r="G1" s="41"/>
      <c r="H1" s="42"/>
    </row>
    <row r="2" spans="1:8" ht="12.75" customHeight="1" thickBot="1" x14ac:dyDescent="0.25">
      <c r="A2" s="43"/>
      <c r="B2" s="44"/>
      <c r="C2" s="44"/>
      <c r="D2" s="44"/>
      <c r="E2" s="44"/>
      <c r="F2" s="44"/>
      <c r="G2" s="44"/>
      <c r="H2" s="45"/>
    </row>
    <row r="3" spans="1:8" x14ac:dyDescent="0.2">
      <c r="A3" s="9" t="s">
        <v>60</v>
      </c>
      <c r="C3" s="1" t="s">
        <v>62</v>
      </c>
      <c r="D3" s="3"/>
      <c r="E3" s="3"/>
      <c r="F3" s="1" t="s">
        <v>66</v>
      </c>
      <c r="G3" s="3" t="s">
        <v>68</v>
      </c>
      <c r="H3" s="19" t="s">
        <v>71</v>
      </c>
    </row>
    <row r="4" spans="1:8" ht="12" thickBot="1" x14ac:dyDescent="0.25">
      <c r="A4" s="18" t="s">
        <v>88</v>
      </c>
      <c r="B4" s="5" t="s">
        <v>64</v>
      </c>
      <c r="C4" s="4" t="s">
        <v>63</v>
      </c>
      <c r="D4" s="4" t="s">
        <v>65</v>
      </c>
      <c r="E4" s="4" t="s">
        <v>70</v>
      </c>
      <c r="F4" s="4" t="s">
        <v>67</v>
      </c>
      <c r="G4" s="5" t="s">
        <v>69</v>
      </c>
      <c r="H4" s="20" t="s">
        <v>72</v>
      </c>
    </row>
    <row r="5" spans="1:8" x14ac:dyDescent="0.2">
      <c r="A5" s="12" t="s">
        <v>2</v>
      </c>
      <c r="H5" s="10"/>
    </row>
    <row r="6" spans="1:8" x14ac:dyDescent="0.2">
      <c r="A6" s="13" t="s">
        <v>73</v>
      </c>
      <c r="B6" s="2">
        <f t="shared" ref="B6:B17" si="0">B32+B45+B60+B73+B86+B99+B114+B127</f>
        <v>141092</v>
      </c>
      <c r="H6" s="10"/>
    </row>
    <row r="7" spans="1:8" x14ac:dyDescent="0.2">
      <c r="A7" s="14" t="s">
        <v>81</v>
      </c>
      <c r="B7" s="2">
        <f t="shared" si="0"/>
        <v>141773</v>
      </c>
      <c r="C7" s="2">
        <f t="shared" ref="C7:G17" si="1">C33+C46+C61+C74+C87+C100+C115+C128</f>
        <v>681.00000000001478</v>
      </c>
      <c r="D7" s="2">
        <f t="shared" si="1"/>
        <v>587</v>
      </c>
      <c r="E7" s="2">
        <f t="shared" si="1"/>
        <v>217</v>
      </c>
      <c r="F7" s="2">
        <f t="shared" si="1"/>
        <v>370</v>
      </c>
      <c r="G7" s="2">
        <f t="shared" si="1"/>
        <v>311.00000000001484</v>
      </c>
      <c r="H7" s="10"/>
    </row>
    <row r="8" spans="1:8" x14ac:dyDescent="0.2">
      <c r="A8" s="14" t="s">
        <v>82</v>
      </c>
      <c r="B8" s="2">
        <f t="shared" si="0"/>
        <v>145890</v>
      </c>
      <c r="C8" s="2">
        <f t="shared" si="1"/>
        <v>4099.99999999998</v>
      </c>
      <c r="D8" s="2">
        <f t="shared" si="1"/>
        <v>2459</v>
      </c>
      <c r="E8" s="2">
        <f t="shared" si="1"/>
        <v>999</v>
      </c>
      <c r="F8" s="2">
        <f t="shared" si="1"/>
        <v>1460</v>
      </c>
      <c r="G8" s="2">
        <f t="shared" si="1"/>
        <v>2639.9999999999795</v>
      </c>
      <c r="H8" s="10"/>
    </row>
    <row r="9" spans="1:8" x14ac:dyDescent="0.2">
      <c r="A9" s="14" t="s">
        <v>83</v>
      </c>
      <c r="B9" s="2">
        <f t="shared" si="0"/>
        <v>148536</v>
      </c>
      <c r="C9" s="2">
        <f t="shared" si="1"/>
        <v>2599.9999999999945</v>
      </c>
      <c r="D9" s="2">
        <f t="shared" si="1"/>
        <v>2396</v>
      </c>
      <c r="E9" s="2">
        <f t="shared" si="1"/>
        <v>961</v>
      </c>
      <c r="F9" s="2">
        <f t="shared" si="1"/>
        <v>1435</v>
      </c>
      <c r="G9" s="2">
        <f t="shared" si="1"/>
        <v>1164.9999999999943</v>
      </c>
      <c r="H9" s="10"/>
    </row>
    <row r="10" spans="1:8" x14ac:dyDescent="0.2">
      <c r="A10" s="14" t="s">
        <v>84</v>
      </c>
      <c r="B10" s="2">
        <f t="shared" si="0"/>
        <v>149527.00000000003</v>
      </c>
      <c r="C10" s="2">
        <f t="shared" si="1"/>
        <v>1000.0000000000352</v>
      </c>
      <c r="D10" s="2">
        <f t="shared" si="1"/>
        <v>2255</v>
      </c>
      <c r="E10" s="2">
        <f t="shared" si="1"/>
        <v>987</v>
      </c>
      <c r="F10" s="2">
        <f t="shared" si="1"/>
        <v>1268</v>
      </c>
      <c r="G10" s="2">
        <f t="shared" si="1"/>
        <v>-267.99999999996453</v>
      </c>
      <c r="H10" s="10"/>
    </row>
    <row r="11" spans="1:8" x14ac:dyDescent="0.2">
      <c r="A11" s="14" t="s">
        <v>75</v>
      </c>
      <c r="B11" s="2">
        <f t="shared" si="0"/>
        <v>151252</v>
      </c>
      <c r="C11" s="2">
        <f t="shared" si="1"/>
        <v>1799.9999999999588</v>
      </c>
      <c r="D11" s="2">
        <f t="shared" si="1"/>
        <v>2326</v>
      </c>
      <c r="E11" s="2">
        <f t="shared" si="1"/>
        <v>999</v>
      </c>
      <c r="F11" s="2">
        <f t="shared" si="1"/>
        <v>1327</v>
      </c>
      <c r="G11" s="2">
        <f t="shared" si="1"/>
        <v>472.99999999995873</v>
      </c>
      <c r="H11" s="10"/>
    </row>
    <row r="12" spans="1:8" x14ac:dyDescent="0.2">
      <c r="A12" s="14" t="s">
        <v>76</v>
      </c>
      <c r="B12" s="2">
        <f t="shared" si="0"/>
        <v>154603</v>
      </c>
      <c r="C12" s="2">
        <f t="shared" si="1"/>
        <v>3300.0000000000364</v>
      </c>
      <c r="D12" s="2">
        <f t="shared" si="1"/>
        <v>2265</v>
      </c>
      <c r="E12" s="2">
        <f t="shared" si="1"/>
        <v>1015</v>
      </c>
      <c r="F12" s="2">
        <f t="shared" si="1"/>
        <v>1250</v>
      </c>
      <c r="G12" s="2">
        <f t="shared" si="1"/>
        <v>2050.0000000000364</v>
      </c>
      <c r="H12" s="10"/>
    </row>
    <row r="13" spans="1:8" x14ac:dyDescent="0.2">
      <c r="A13" s="14" t="s">
        <v>77</v>
      </c>
      <c r="B13" s="2">
        <f t="shared" si="0"/>
        <v>156821</v>
      </c>
      <c r="C13" s="2">
        <f t="shared" si="1"/>
        <v>2199.9999999999677</v>
      </c>
      <c r="D13" s="2">
        <f t="shared" si="1"/>
        <v>2181</v>
      </c>
      <c r="E13" s="2">
        <f t="shared" si="1"/>
        <v>1040</v>
      </c>
      <c r="F13" s="2">
        <f t="shared" si="1"/>
        <v>1141</v>
      </c>
      <c r="G13" s="2">
        <f t="shared" si="1"/>
        <v>1058.9999999999677</v>
      </c>
      <c r="H13" s="10"/>
    </row>
    <row r="14" spans="1:8" x14ac:dyDescent="0.2">
      <c r="A14" s="14" t="s">
        <v>78</v>
      </c>
      <c r="B14" s="2">
        <f t="shared" si="0"/>
        <v>159806</v>
      </c>
      <c r="C14" s="2">
        <f t="shared" si="1"/>
        <v>2999.9999999999623</v>
      </c>
      <c r="D14" s="2">
        <f t="shared" si="1"/>
        <v>2139</v>
      </c>
      <c r="E14" s="2">
        <f t="shared" si="1"/>
        <v>1033</v>
      </c>
      <c r="F14" s="2">
        <f t="shared" si="1"/>
        <v>1106</v>
      </c>
      <c r="G14" s="2">
        <f t="shared" si="1"/>
        <v>1893.9999999999623</v>
      </c>
      <c r="H14" s="10"/>
    </row>
    <row r="15" spans="1:8" x14ac:dyDescent="0.2">
      <c r="A15" s="14" t="s">
        <v>79</v>
      </c>
      <c r="B15" s="2">
        <f t="shared" si="0"/>
        <v>161659.00000000003</v>
      </c>
      <c r="C15" s="2">
        <f t="shared" si="1"/>
        <v>1900.000000000078</v>
      </c>
      <c r="D15" s="2">
        <f t="shared" si="1"/>
        <v>2066</v>
      </c>
      <c r="E15" s="2">
        <f t="shared" si="1"/>
        <v>990</v>
      </c>
      <c r="F15" s="2">
        <f t="shared" si="1"/>
        <v>1076</v>
      </c>
      <c r="G15" s="2">
        <f t="shared" si="1"/>
        <v>824.00000000007799</v>
      </c>
      <c r="H15" s="10"/>
    </row>
    <row r="16" spans="1:8" x14ac:dyDescent="0.2">
      <c r="A16" s="14" t="s">
        <v>80</v>
      </c>
      <c r="B16" s="2">
        <f t="shared" si="0"/>
        <v>165332.00000000003</v>
      </c>
      <c r="C16" s="2">
        <f t="shared" si="1"/>
        <v>3600.0000000000059</v>
      </c>
      <c r="D16" s="2">
        <f t="shared" si="1"/>
        <v>2167</v>
      </c>
      <c r="E16" s="2">
        <f t="shared" si="1"/>
        <v>1058</v>
      </c>
      <c r="F16" s="2">
        <f t="shared" si="1"/>
        <v>1109</v>
      </c>
      <c r="G16" s="2">
        <f t="shared" si="1"/>
        <v>2491.0000000000055</v>
      </c>
      <c r="H16" s="10"/>
    </row>
    <row r="17" spans="1:11" x14ac:dyDescent="0.2">
      <c r="A17" s="15" t="s">
        <v>74</v>
      </c>
      <c r="B17" s="7">
        <f t="shared" si="0"/>
        <v>168659.81130760603</v>
      </c>
      <c r="C17" s="7">
        <f t="shared" si="1"/>
        <v>3327.8113076059831</v>
      </c>
      <c r="D17" s="7">
        <f t="shared" si="1"/>
        <v>1617</v>
      </c>
      <c r="E17" s="7">
        <f t="shared" si="1"/>
        <v>777</v>
      </c>
      <c r="F17" s="7">
        <f t="shared" si="1"/>
        <v>840</v>
      </c>
      <c r="G17" s="7">
        <f t="shared" si="1"/>
        <v>2487.8113076059831</v>
      </c>
      <c r="H17" s="16"/>
    </row>
    <row r="18" spans="1:11" x14ac:dyDescent="0.2">
      <c r="A18" s="12" t="s">
        <v>3</v>
      </c>
      <c r="H18" s="10"/>
    </row>
    <row r="19" spans="1:11" x14ac:dyDescent="0.2">
      <c r="A19" s="13" t="s">
        <v>73</v>
      </c>
      <c r="B19" s="2">
        <f t="shared" ref="B19:B30" si="2">B32+B45+B60+B73</f>
        <v>28182</v>
      </c>
      <c r="H19" s="10">
        <f>B19/$B$6</f>
        <v>0.19974201230402858</v>
      </c>
      <c r="K19" s="6"/>
    </row>
    <row r="20" spans="1:11" x14ac:dyDescent="0.2">
      <c r="A20" s="14" t="s">
        <v>81</v>
      </c>
      <c r="B20" s="2">
        <f t="shared" si="2"/>
        <v>28566.530780627829</v>
      </c>
      <c r="C20" s="2">
        <f>B20-B19</f>
        <v>384.53078062782879</v>
      </c>
      <c r="D20" s="2">
        <f t="shared" ref="D20:E30" si="3">D33+D46+D61+D74</f>
        <v>155</v>
      </c>
      <c r="E20" s="2">
        <f t="shared" si="3"/>
        <v>25</v>
      </c>
      <c r="F20" s="2">
        <f>D20-E20</f>
        <v>130</v>
      </c>
      <c r="G20" s="2">
        <f>C20-F20</f>
        <v>254.53078062782879</v>
      </c>
      <c r="H20" s="10">
        <f>B20/$B$7</f>
        <v>0.20149485995660549</v>
      </c>
    </row>
    <row r="21" spans="1:11" x14ac:dyDescent="0.2">
      <c r="A21" s="14" t="s">
        <v>82</v>
      </c>
      <c r="B21" s="2">
        <f t="shared" si="2"/>
        <v>30394.589640225066</v>
      </c>
      <c r="C21" s="2">
        <f t="shared" ref="C21:C30" si="4">B21-B20</f>
        <v>1828.0588595972367</v>
      </c>
      <c r="D21" s="2">
        <f t="shared" si="3"/>
        <v>750</v>
      </c>
      <c r="E21" s="2">
        <f t="shared" si="3"/>
        <v>105</v>
      </c>
      <c r="F21" s="2">
        <f t="shared" ref="F21:F30" si="5">D21-E21</f>
        <v>645</v>
      </c>
      <c r="G21" s="2">
        <f t="shared" ref="G21:G30" si="6">C21-F21</f>
        <v>1183.0588595972367</v>
      </c>
      <c r="H21" s="10">
        <f>B21/$B$8</f>
        <v>0.20833908862996137</v>
      </c>
    </row>
    <row r="22" spans="1:11" x14ac:dyDescent="0.2">
      <c r="A22" s="14" t="s">
        <v>83</v>
      </c>
      <c r="B22" s="2">
        <f t="shared" si="2"/>
        <v>31924.414889271582</v>
      </c>
      <c r="C22" s="2">
        <f t="shared" si="4"/>
        <v>1529.8252490465165</v>
      </c>
      <c r="D22" s="2">
        <f t="shared" si="3"/>
        <v>792</v>
      </c>
      <c r="E22" s="2">
        <f t="shared" si="3"/>
        <v>101</v>
      </c>
      <c r="F22" s="2">
        <f t="shared" si="5"/>
        <v>691</v>
      </c>
      <c r="G22" s="2">
        <f t="shared" si="6"/>
        <v>838.82524904651655</v>
      </c>
      <c r="H22" s="10">
        <f>B22/$B$9</f>
        <v>0.21492712129902233</v>
      </c>
    </row>
    <row r="23" spans="1:11" x14ac:dyDescent="0.2">
      <c r="A23" s="14" t="s">
        <v>84</v>
      </c>
      <c r="B23" s="2">
        <f t="shared" si="2"/>
        <v>33086.299643131817</v>
      </c>
      <c r="C23" s="2">
        <f t="shared" si="4"/>
        <v>1161.8847538602349</v>
      </c>
      <c r="D23" s="2">
        <f t="shared" si="3"/>
        <v>749</v>
      </c>
      <c r="E23" s="2">
        <f t="shared" si="3"/>
        <v>98</v>
      </c>
      <c r="F23" s="2">
        <f t="shared" si="5"/>
        <v>651</v>
      </c>
      <c r="G23" s="2">
        <f t="shared" si="6"/>
        <v>510.88475386023492</v>
      </c>
      <c r="H23" s="10">
        <f>B23/$B$10</f>
        <v>0.22127307872913796</v>
      </c>
    </row>
    <row r="24" spans="1:11" x14ac:dyDescent="0.2">
      <c r="A24" s="14" t="s">
        <v>75</v>
      </c>
      <c r="B24" s="2">
        <f t="shared" si="2"/>
        <v>34393.201760594617</v>
      </c>
      <c r="C24" s="2">
        <f t="shared" si="4"/>
        <v>1306.9021174627997</v>
      </c>
      <c r="D24" s="2">
        <f t="shared" si="3"/>
        <v>826</v>
      </c>
      <c r="E24" s="2">
        <f t="shared" si="3"/>
        <v>95</v>
      </c>
      <c r="F24" s="2">
        <f t="shared" si="5"/>
        <v>731</v>
      </c>
      <c r="G24" s="2">
        <f t="shared" si="6"/>
        <v>575.90211746279965</v>
      </c>
      <c r="H24" s="10">
        <f>B24/$B$11</f>
        <v>0.22739006268078846</v>
      </c>
    </row>
    <row r="25" spans="1:11" x14ac:dyDescent="0.2">
      <c r="A25" s="14" t="s">
        <v>76</v>
      </c>
      <c r="B25" s="2">
        <f t="shared" si="2"/>
        <v>36067.371933175767</v>
      </c>
      <c r="C25" s="2">
        <f t="shared" si="4"/>
        <v>1674.1701725811508</v>
      </c>
      <c r="D25" s="2">
        <f t="shared" si="3"/>
        <v>822</v>
      </c>
      <c r="E25" s="2">
        <f t="shared" si="3"/>
        <v>104</v>
      </c>
      <c r="F25" s="2">
        <f t="shared" si="5"/>
        <v>718</v>
      </c>
      <c r="G25" s="2">
        <f t="shared" si="6"/>
        <v>956.17017258115084</v>
      </c>
      <c r="H25" s="10">
        <f>B25/$B$12</f>
        <v>0.23329024619946423</v>
      </c>
    </row>
    <row r="26" spans="1:11" x14ac:dyDescent="0.2">
      <c r="A26" s="14" t="s">
        <v>77</v>
      </c>
      <c r="B26" s="2">
        <f t="shared" si="2"/>
        <v>37477.859545323634</v>
      </c>
      <c r="C26" s="2">
        <f t="shared" si="4"/>
        <v>1410.4876121478665</v>
      </c>
      <c r="D26" s="2">
        <f t="shared" si="3"/>
        <v>829</v>
      </c>
      <c r="E26" s="2">
        <f t="shared" si="3"/>
        <v>102</v>
      </c>
      <c r="F26" s="2">
        <f t="shared" si="5"/>
        <v>727</v>
      </c>
      <c r="G26" s="2">
        <f t="shared" si="6"/>
        <v>683.48761214786646</v>
      </c>
      <c r="H26" s="10">
        <f>B26/$B$13</f>
        <v>0.23898495447244714</v>
      </c>
    </row>
    <row r="27" spans="1:11" x14ac:dyDescent="0.2">
      <c r="A27" s="14" t="s">
        <v>78</v>
      </c>
      <c r="B27" s="2">
        <f t="shared" si="2"/>
        <v>39070.127942164065</v>
      </c>
      <c r="C27" s="2">
        <f t="shared" si="4"/>
        <v>1592.2683968404308</v>
      </c>
      <c r="D27" s="2">
        <f t="shared" si="3"/>
        <v>830</v>
      </c>
      <c r="E27" s="2">
        <f t="shared" si="3"/>
        <v>99</v>
      </c>
      <c r="F27" s="2">
        <f t="shared" si="5"/>
        <v>731</v>
      </c>
      <c r="G27" s="2">
        <f t="shared" si="6"/>
        <v>861.2683968404308</v>
      </c>
      <c r="H27" s="10">
        <f>B27/$B$14</f>
        <v>0.24448473738260182</v>
      </c>
    </row>
    <row r="28" spans="1:11" x14ac:dyDescent="0.2">
      <c r="A28" s="14" t="s">
        <v>79</v>
      </c>
      <c r="B28" s="2">
        <f t="shared" si="2"/>
        <v>40382.326820173643</v>
      </c>
      <c r="C28" s="2">
        <f t="shared" si="4"/>
        <v>1312.198878009578</v>
      </c>
      <c r="D28" s="2">
        <f t="shared" si="3"/>
        <v>846</v>
      </c>
      <c r="E28" s="2">
        <f t="shared" si="3"/>
        <v>98</v>
      </c>
      <c r="F28" s="2">
        <f t="shared" si="5"/>
        <v>748</v>
      </c>
      <c r="G28" s="2">
        <f t="shared" si="6"/>
        <v>564.19887800957804</v>
      </c>
      <c r="H28" s="10">
        <f>B28/$B$15</f>
        <v>0.24979943473715435</v>
      </c>
    </row>
    <row r="29" spans="1:11" x14ac:dyDescent="0.2">
      <c r="A29" s="14" t="s">
        <v>80</v>
      </c>
      <c r="B29" s="2">
        <f t="shared" si="2"/>
        <v>42149.44827232125</v>
      </c>
      <c r="C29" s="2">
        <f t="shared" si="4"/>
        <v>1767.1214521476068</v>
      </c>
      <c r="D29" s="2">
        <f t="shared" si="3"/>
        <v>855</v>
      </c>
      <c r="E29" s="2">
        <f t="shared" si="3"/>
        <v>123</v>
      </c>
      <c r="F29" s="2">
        <f t="shared" si="5"/>
        <v>732</v>
      </c>
      <c r="G29" s="2">
        <f t="shared" si="6"/>
        <v>1035.1214521476068</v>
      </c>
      <c r="H29" s="10">
        <f>B29/$B$16</f>
        <v>0.25493823501996737</v>
      </c>
    </row>
    <row r="30" spans="1:11" x14ac:dyDescent="0.2">
      <c r="A30" s="15" t="s">
        <v>74</v>
      </c>
      <c r="B30" s="7">
        <f t="shared" si="2"/>
        <v>43632</v>
      </c>
      <c r="C30" s="7">
        <f t="shared" si="4"/>
        <v>1482.5517276787505</v>
      </c>
      <c r="D30" s="7">
        <f t="shared" si="3"/>
        <v>648</v>
      </c>
      <c r="E30" s="7">
        <f t="shared" si="3"/>
        <v>94</v>
      </c>
      <c r="F30" s="7">
        <f t="shared" si="5"/>
        <v>554</v>
      </c>
      <c r="G30" s="7">
        <f t="shared" si="6"/>
        <v>928.55172767875047</v>
      </c>
      <c r="H30" s="16">
        <f>B30/$B$17</f>
        <v>0.25869826167671239</v>
      </c>
      <c r="I30" s="38"/>
      <c r="K30" s="39"/>
    </row>
    <row r="31" spans="1:11" x14ac:dyDescent="0.2">
      <c r="A31" s="12" t="s">
        <v>4</v>
      </c>
      <c r="H31" s="10"/>
    </row>
    <row r="32" spans="1:11" x14ac:dyDescent="0.2">
      <c r="A32" s="13" t="s">
        <v>73</v>
      </c>
      <c r="B32" s="2">
        <v>26024</v>
      </c>
      <c r="H32" s="10">
        <f>B32/$B$6</f>
        <v>0.18444702747143707</v>
      </c>
    </row>
    <row r="33" spans="1:8" x14ac:dyDescent="0.2">
      <c r="A33" s="14" t="s">
        <v>81</v>
      </c>
      <c r="B33" s="2">
        <v>26388.197945751421</v>
      </c>
      <c r="C33" s="2">
        <f>B33-B32</f>
        <v>364.19794575142078</v>
      </c>
      <c r="D33" s="2">
        <v>152</v>
      </c>
      <c r="E33" s="2">
        <v>24</v>
      </c>
      <c r="F33" s="2">
        <f>D33-E33</f>
        <v>128</v>
      </c>
      <c r="G33" s="2">
        <f>C33-F33</f>
        <v>236.19794575142078</v>
      </c>
      <c r="H33" s="10">
        <f>B33/$B$7</f>
        <v>0.18612992562583441</v>
      </c>
    </row>
    <row r="34" spans="1:8" x14ac:dyDescent="0.2">
      <c r="A34" s="14" t="s">
        <v>82</v>
      </c>
      <c r="B34" s="2">
        <v>28113.152844353746</v>
      </c>
      <c r="C34" s="2">
        <v>1721.8564008814792</v>
      </c>
      <c r="D34" s="2">
        <v>740</v>
      </c>
      <c r="E34" s="2">
        <v>103</v>
      </c>
      <c r="F34" s="2">
        <v>637</v>
      </c>
      <c r="G34" s="2">
        <v>1084.8564008814792</v>
      </c>
      <c r="H34" s="10">
        <f>B34/$B$8</f>
        <v>0.19270102710503631</v>
      </c>
    </row>
    <row r="35" spans="1:8" x14ac:dyDescent="0.2">
      <c r="A35" s="14" t="s">
        <v>83</v>
      </c>
      <c r="B35" s="2">
        <v>29562.549165585533</v>
      </c>
      <c r="C35" s="2">
        <v>1440.3043693306863</v>
      </c>
      <c r="D35" s="2">
        <v>776</v>
      </c>
      <c r="E35" s="2">
        <v>101</v>
      </c>
      <c r="F35" s="2">
        <v>675</v>
      </c>
      <c r="G35" s="2">
        <v>765.30436933068631</v>
      </c>
      <c r="H35" s="10">
        <f>B35/$B$9</f>
        <v>0.1990261563902726</v>
      </c>
    </row>
    <row r="36" spans="1:8" x14ac:dyDescent="0.2">
      <c r="A36" s="14" t="s">
        <v>84</v>
      </c>
      <c r="B36" s="2">
        <v>30670.809385249533</v>
      </c>
      <c r="C36" s="2">
        <v>1109.8869517840503</v>
      </c>
      <c r="D36" s="2">
        <v>737</v>
      </c>
      <c r="E36" s="2">
        <v>97</v>
      </c>
      <c r="F36" s="2">
        <v>640</v>
      </c>
      <c r="G36" s="2">
        <v>469.88695178405032</v>
      </c>
      <c r="H36" s="10">
        <f>B36/$B$10</f>
        <v>0.20511887074073262</v>
      </c>
    </row>
    <row r="37" spans="1:8" x14ac:dyDescent="0.2">
      <c r="A37" s="14" t="s">
        <v>75</v>
      </c>
      <c r="B37" s="2">
        <v>31912.924031145423</v>
      </c>
      <c r="C37" s="2">
        <v>1257.7804593615074</v>
      </c>
      <c r="D37" s="2">
        <v>810</v>
      </c>
      <c r="E37" s="2">
        <v>95</v>
      </c>
      <c r="F37" s="2">
        <v>715</v>
      </c>
      <c r="G37" s="2">
        <v>542.78045936150738</v>
      </c>
      <c r="H37" s="10">
        <f>B37/$B$11</f>
        <v>0.21099174907535387</v>
      </c>
    </row>
    <row r="38" spans="1:8" x14ac:dyDescent="0.2">
      <c r="A38" s="14" t="s">
        <v>76</v>
      </c>
      <c r="B38" s="2">
        <v>33495.741570206257</v>
      </c>
      <c r="C38" s="2">
        <v>1572.0399656692425</v>
      </c>
      <c r="D38" s="2">
        <v>813</v>
      </c>
      <c r="E38" s="2">
        <v>101</v>
      </c>
      <c r="F38" s="2">
        <v>712</v>
      </c>
      <c r="G38" s="2">
        <v>860.03996566924252</v>
      </c>
      <c r="H38" s="10">
        <f>B38/$B$12</f>
        <v>0.21665647865957488</v>
      </c>
    </row>
    <row r="39" spans="1:8" x14ac:dyDescent="0.2">
      <c r="A39" s="14" t="s">
        <v>77</v>
      </c>
      <c r="B39" s="2">
        <v>34833.697255502811</v>
      </c>
      <c r="C39" s="2">
        <v>1333.9410521450773</v>
      </c>
      <c r="D39" s="2">
        <v>819</v>
      </c>
      <c r="E39" s="2">
        <v>100</v>
      </c>
      <c r="F39" s="2">
        <v>719</v>
      </c>
      <c r="G39" s="2">
        <v>614.94105214507726</v>
      </c>
      <c r="H39" s="10">
        <f>B39/$B$13</f>
        <v>0.22212393273542963</v>
      </c>
    </row>
    <row r="40" spans="1:8" x14ac:dyDescent="0.2">
      <c r="A40" s="14" t="s">
        <v>78</v>
      </c>
      <c r="B40" s="2">
        <v>36340.562006203771</v>
      </c>
      <c r="C40" s="2">
        <v>1510.1649278473269</v>
      </c>
      <c r="D40" s="2">
        <v>812</v>
      </c>
      <c r="E40" s="2">
        <v>98</v>
      </c>
      <c r="F40" s="2">
        <v>714</v>
      </c>
      <c r="G40" s="2">
        <v>796.16492784732691</v>
      </c>
      <c r="H40" s="10">
        <f>B40/$B$14</f>
        <v>0.22740424017999181</v>
      </c>
    </row>
    <row r="41" spans="1:8" x14ac:dyDescent="0.2">
      <c r="A41" s="14" t="s">
        <v>79</v>
      </c>
      <c r="B41" s="2">
        <v>37586.824562028873</v>
      </c>
      <c r="C41" s="2">
        <v>1257.1597620395551</v>
      </c>
      <c r="D41" s="2">
        <v>834</v>
      </c>
      <c r="E41" s="2">
        <v>97</v>
      </c>
      <c r="F41" s="2">
        <v>737</v>
      </c>
      <c r="G41" s="2">
        <v>520.15976203955506</v>
      </c>
      <c r="H41" s="10">
        <f>B41/$B$15</f>
        <v>0.23250684813112085</v>
      </c>
    </row>
    <row r="42" spans="1:8" x14ac:dyDescent="0.2">
      <c r="A42" s="14" t="s">
        <v>80</v>
      </c>
      <c r="B42" s="2">
        <v>39256.525707228</v>
      </c>
      <c r="C42" s="2">
        <v>1652.5702659171147</v>
      </c>
      <c r="D42" s="2">
        <v>839</v>
      </c>
      <c r="E42" s="2">
        <v>123</v>
      </c>
      <c r="F42" s="2">
        <v>716</v>
      </c>
      <c r="G42" s="2">
        <v>936.57026591711474</v>
      </c>
      <c r="H42" s="10">
        <f>B42/$B$16</f>
        <v>0.23744057839515637</v>
      </c>
    </row>
    <row r="43" spans="1:8" x14ac:dyDescent="0.2">
      <c r="A43" s="15" t="s">
        <v>74</v>
      </c>
      <c r="B43" s="7">
        <v>40659</v>
      </c>
      <c r="C43" s="7">
        <f>B43-B42</f>
        <v>1402.4742927719999</v>
      </c>
      <c r="D43" s="7">
        <v>639</v>
      </c>
      <c r="E43" s="7">
        <v>93</v>
      </c>
      <c r="F43" s="7">
        <f>D43-E43</f>
        <v>546</v>
      </c>
      <c r="G43" s="7">
        <f>C43-F43</f>
        <v>856.4742927719999</v>
      </c>
      <c r="H43" s="16">
        <f>B43/$B$17</f>
        <v>0.2410710630159848</v>
      </c>
    </row>
    <row r="44" spans="1:8" x14ac:dyDescent="0.2">
      <c r="A44" s="12" t="s">
        <v>92</v>
      </c>
      <c r="H44" s="10"/>
    </row>
    <row r="45" spans="1:8" x14ac:dyDescent="0.2">
      <c r="A45" s="9" t="s">
        <v>93</v>
      </c>
      <c r="B45" s="2">
        <v>376</v>
      </c>
      <c r="H45" s="10">
        <f>B45/$B$6</f>
        <v>2.6649278484960166E-3</v>
      </c>
    </row>
    <row r="46" spans="1:8" x14ac:dyDescent="0.2">
      <c r="A46" s="14" t="s">
        <v>81</v>
      </c>
      <c r="B46" s="2">
        <v>383.76442770481816</v>
      </c>
      <c r="C46" s="2">
        <f>B46-B45</f>
        <v>7.7644277048181607</v>
      </c>
      <c r="D46" s="2">
        <v>0</v>
      </c>
      <c r="E46" s="2">
        <v>0</v>
      </c>
      <c r="F46" s="2">
        <f>D46-E46</f>
        <v>0</v>
      </c>
      <c r="G46" s="2">
        <f>C46-F46</f>
        <v>7.7644277048181607</v>
      </c>
      <c r="H46" s="10">
        <f>B46/$B$7</f>
        <v>2.7068936095364995E-3</v>
      </c>
    </row>
    <row r="47" spans="1:8" x14ac:dyDescent="0.2">
      <c r="A47" s="14" t="s">
        <v>82</v>
      </c>
      <c r="B47" s="2">
        <v>418.81438131381401</v>
      </c>
      <c r="C47" s="2">
        <v>35.005575027039413</v>
      </c>
      <c r="D47" s="2">
        <v>1</v>
      </c>
      <c r="E47" s="2">
        <v>0</v>
      </c>
      <c r="F47" s="2">
        <v>1</v>
      </c>
      <c r="G47" s="2">
        <v>34.005575027039413</v>
      </c>
      <c r="H47" s="10">
        <f>B47/$B$8</f>
        <v>2.8707545500981152E-3</v>
      </c>
    </row>
    <row r="48" spans="1:8" x14ac:dyDescent="0.2">
      <c r="A48" s="14" t="s">
        <v>83</v>
      </c>
      <c r="B48" s="2">
        <v>449.83856967710767</v>
      </c>
      <c r="C48" s="2">
        <v>30.886455473711919</v>
      </c>
      <c r="D48" s="2">
        <v>3</v>
      </c>
      <c r="E48" s="2">
        <v>0</v>
      </c>
      <c r="F48" s="2">
        <v>3</v>
      </c>
      <c r="G48" s="2">
        <v>27.886455473711919</v>
      </c>
      <c r="H48" s="10">
        <f>B48/$B$9</f>
        <v>3.0284817800203833E-3</v>
      </c>
    </row>
    <row r="49" spans="1:8" x14ac:dyDescent="0.2">
      <c r="A49" s="14" t="s">
        <v>84</v>
      </c>
      <c r="B49" s="2">
        <v>475.55767016683996</v>
      </c>
      <c r="C49" s="2">
        <v>25.74225467278859</v>
      </c>
      <c r="D49" s="2">
        <v>3</v>
      </c>
      <c r="E49" s="2">
        <v>0</v>
      </c>
      <c r="F49" s="2">
        <v>3</v>
      </c>
      <c r="G49" s="2">
        <v>22.74225467278859</v>
      </c>
      <c r="H49" s="10">
        <f>B49/$B$10</f>
        <v>3.1804133712763573E-3</v>
      </c>
    </row>
    <row r="50" spans="1:8" x14ac:dyDescent="0.2">
      <c r="A50" s="14" t="s">
        <v>75</v>
      </c>
      <c r="B50" s="2">
        <v>503.19468237887588</v>
      </c>
      <c r="C50" s="2">
        <v>27.882572797029525</v>
      </c>
      <c r="D50" s="2">
        <v>0</v>
      </c>
      <c r="E50" s="2">
        <v>0</v>
      </c>
      <c r="F50" s="2">
        <v>0</v>
      </c>
      <c r="G50" s="2">
        <v>27.882572797029525</v>
      </c>
      <c r="H50" s="10">
        <f>B50/$B$11</f>
        <v>3.3268629993578654E-3</v>
      </c>
    </row>
    <row r="51" spans="1:8" x14ac:dyDescent="0.2">
      <c r="A51" s="14" t="s">
        <v>76</v>
      </c>
      <c r="B51" s="2">
        <v>536.18208179136013</v>
      </c>
      <c r="C51" s="2">
        <v>32.817305622200308</v>
      </c>
      <c r="D51" s="2">
        <v>1</v>
      </c>
      <c r="E51" s="2">
        <v>1</v>
      </c>
      <c r="F51" s="2">
        <v>0</v>
      </c>
      <c r="G51" s="2">
        <v>32.817305622200308</v>
      </c>
      <c r="H51" s="10">
        <f>B51/$B$12</f>
        <v>3.4681221049485465E-3</v>
      </c>
    </row>
    <row r="52" spans="1:8" x14ac:dyDescent="0.2">
      <c r="A52" s="14" t="s">
        <v>77</v>
      </c>
      <c r="B52" s="2">
        <v>565.25530860394508</v>
      </c>
      <c r="C52" s="2">
        <v>29.007937480474766</v>
      </c>
      <c r="D52" s="2">
        <v>1</v>
      </c>
      <c r="E52" s="2">
        <v>1</v>
      </c>
      <c r="F52" s="2">
        <v>0</v>
      </c>
      <c r="G52" s="2">
        <v>29.007937480474766</v>
      </c>
      <c r="H52" s="10">
        <f>B52/$B$13</f>
        <v>3.6044618297545934E-3</v>
      </c>
    </row>
    <row r="53" spans="1:8" x14ac:dyDescent="0.2">
      <c r="A53" s="14" t="s">
        <v>78</v>
      </c>
      <c r="B53" s="2">
        <v>597.05675042575365</v>
      </c>
      <c r="C53" s="2">
        <v>31.854718711712167</v>
      </c>
      <c r="D53" s="2">
        <v>1</v>
      </c>
      <c r="E53" s="2">
        <v>0</v>
      </c>
      <c r="F53" s="2">
        <v>1</v>
      </c>
      <c r="G53" s="2">
        <v>30.854718711712167</v>
      </c>
      <c r="H53" s="10">
        <f>B53/$B$14</f>
        <v>3.7361347535496393E-3</v>
      </c>
    </row>
    <row r="54" spans="1:8" x14ac:dyDescent="0.2">
      <c r="A54" s="14" t="s">
        <v>79</v>
      </c>
      <c r="B54" s="2">
        <v>624.54957447593813</v>
      </c>
      <c r="C54" s="2">
        <v>27.673639293395581</v>
      </c>
      <c r="D54" s="2">
        <v>3</v>
      </c>
      <c r="E54" s="2">
        <v>1</v>
      </c>
      <c r="F54" s="2">
        <v>2</v>
      </c>
      <c r="G54" s="2">
        <v>25.673639293395581</v>
      </c>
      <c r="H54" s="10">
        <f>B54/$B$15</f>
        <v>3.8633764558480381E-3</v>
      </c>
    </row>
    <row r="55" spans="1:8" x14ac:dyDescent="0.2">
      <c r="A55" s="14" t="s">
        <v>80</v>
      </c>
      <c r="B55" s="2">
        <v>659.08062931425638</v>
      </c>
      <c r="C55" s="2">
        <v>34.24509138210783</v>
      </c>
      <c r="D55" s="2">
        <v>3</v>
      </c>
      <c r="E55" s="2">
        <v>0</v>
      </c>
      <c r="F55" s="2">
        <v>3</v>
      </c>
      <c r="G55" s="2">
        <v>31.24509138210783</v>
      </c>
      <c r="H55" s="10">
        <f>B55/$B$16</f>
        <v>3.9864069225210861E-3</v>
      </c>
    </row>
    <row r="56" spans="1:8" x14ac:dyDescent="0.2">
      <c r="A56" s="15" t="s">
        <v>74</v>
      </c>
      <c r="B56" s="7">
        <v>688</v>
      </c>
      <c r="C56" s="7">
        <f>B56-B55</f>
        <v>28.919370685743615</v>
      </c>
      <c r="D56" s="7">
        <v>2</v>
      </c>
      <c r="E56" s="7">
        <v>0</v>
      </c>
      <c r="F56" s="7">
        <f>D56-E56</f>
        <v>2</v>
      </c>
      <c r="G56" s="7">
        <f>C56-F56</f>
        <v>26.919370685743615</v>
      </c>
      <c r="H56" s="16">
        <f>B56/$B$17</f>
        <v>4.0792171808209142E-3</v>
      </c>
    </row>
    <row r="57" spans="1:8" x14ac:dyDescent="0.2">
      <c r="A57" s="23"/>
      <c r="B57" s="24"/>
      <c r="C57" s="24"/>
      <c r="D57" s="24"/>
      <c r="E57" s="24"/>
      <c r="F57" s="24"/>
      <c r="G57" s="24"/>
      <c r="H57" s="22"/>
    </row>
    <row r="58" spans="1:8" x14ac:dyDescent="0.2">
      <c r="A58" s="1"/>
    </row>
    <row r="59" spans="1:8" x14ac:dyDescent="0.2">
      <c r="A59" s="12" t="s">
        <v>86</v>
      </c>
      <c r="H59" s="10"/>
    </row>
    <row r="60" spans="1:8" x14ac:dyDescent="0.2">
      <c r="A60" s="9" t="s">
        <v>89</v>
      </c>
      <c r="B60" s="2">
        <v>889</v>
      </c>
      <c r="H60" s="10">
        <f>B60/$B$6</f>
        <v>6.3008533439174444E-3</v>
      </c>
    </row>
    <row r="61" spans="1:8" x14ac:dyDescent="0.2">
      <c r="A61" s="14" t="s">
        <v>81</v>
      </c>
      <c r="B61" s="2">
        <v>900.99433143156205</v>
      </c>
      <c r="C61" s="2">
        <f>B61-B60</f>
        <v>11.994331431562046</v>
      </c>
      <c r="D61" s="2">
        <v>2</v>
      </c>
      <c r="E61" s="2">
        <v>1</v>
      </c>
      <c r="F61" s="2">
        <f>D61-E61</f>
        <v>1</v>
      </c>
      <c r="G61" s="2">
        <f>C61-F61</f>
        <v>10.994331431562046</v>
      </c>
      <c r="H61" s="10">
        <f>B61/$B$7</f>
        <v>6.3551898558368803E-3</v>
      </c>
    </row>
    <row r="62" spans="1:8" x14ac:dyDescent="0.2">
      <c r="A62" s="14" t="s">
        <v>82</v>
      </c>
      <c r="B62" s="2">
        <v>958.11128261995884</v>
      </c>
      <c r="C62" s="2">
        <v>57.011034602807399</v>
      </c>
      <c r="D62" s="2">
        <v>4</v>
      </c>
      <c r="E62" s="2">
        <v>1</v>
      </c>
      <c r="F62" s="2">
        <v>3</v>
      </c>
      <c r="G62" s="2">
        <v>54.011034602807399</v>
      </c>
      <c r="H62" s="10">
        <f>B62/$B$8</f>
        <v>6.5673540518195826E-3</v>
      </c>
    </row>
    <row r="63" spans="1:8" x14ac:dyDescent="0.2">
      <c r="A63" s="14" t="s">
        <v>83</v>
      </c>
      <c r="B63" s="2">
        <v>1005.8228765599449</v>
      </c>
      <c r="C63" s="2">
        <v>47.402143647999083</v>
      </c>
      <c r="D63" s="2">
        <v>8</v>
      </c>
      <c r="E63" s="2">
        <v>0</v>
      </c>
      <c r="F63" s="2">
        <v>8</v>
      </c>
      <c r="G63" s="2">
        <v>39.402143647999083</v>
      </c>
      <c r="H63" s="10">
        <f>B63/$B$9</f>
        <v>6.7715764296867086E-3</v>
      </c>
    </row>
    <row r="64" spans="1:8" x14ac:dyDescent="0.2">
      <c r="A64" s="14" t="s">
        <v>84</v>
      </c>
      <c r="B64" s="2">
        <v>1041.9482044393794</v>
      </c>
      <c r="C64" s="2">
        <v>36.180960673491995</v>
      </c>
      <c r="D64" s="2">
        <v>5</v>
      </c>
      <c r="E64" s="2">
        <v>0</v>
      </c>
      <c r="F64" s="2">
        <v>5</v>
      </c>
      <c r="G64" s="2">
        <v>31.180960673491995</v>
      </c>
      <c r="H64" s="10">
        <f>B64/$B$10</f>
        <v>6.9682947189429285E-3</v>
      </c>
    </row>
    <row r="65" spans="1:8" x14ac:dyDescent="0.2">
      <c r="A65" s="14" t="s">
        <v>75</v>
      </c>
      <c r="B65" s="2">
        <v>1082.6489688015649</v>
      </c>
      <c r="C65" s="2">
        <v>41.232488242523004</v>
      </c>
      <c r="D65" s="2">
        <v>11</v>
      </c>
      <c r="E65" s="2">
        <v>0</v>
      </c>
      <c r="F65" s="2">
        <v>11</v>
      </c>
      <c r="G65" s="2">
        <v>30.232488242523004</v>
      </c>
      <c r="H65" s="10">
        <f>B65/$B$11</f>
        <v>7.1579150609682183E-3</v>
      </c>
    </row>
    <row r="66" spans="1:8" x14ac:dyDescent="0.2">
      <c r="A66" s="14" t="s">
        <v>76</v>
      </c>
      <c r="B66" s="2">
        <v>1134.9119917478008</v>
      </c>
      <c r="C66" s="2">
        <v>51.897420578886113</v>
      </c>
      <c r="D66" s="2">
        <v>5</v>
      </c>
      <c r="E66" s="2">
        <v>0</v>
      </c>
      <c r="F66" s="2">
        <v>5</v>
      </c>
      <c r="G66" s="2">
        <v>46.897420578886113</v>
      </c>
      <c r="H66" s="10">
        <f>B66/$B$12</f>
        <v>7.3408148079131767E-3</v>
      </c>
    </row>
    <row r="67" spans="1:8" x14ac:dyDescent="0.2">
      <c r="A67" s="14" t="s">
        <v>77</v>
      </c>
      <c r="B67" s="2">
        <v>1178.8775648206981</v>
      </c>
      <c r="C67" s="2">
        <v>43.829731271707942</v>
      </c>
      <c r="D67" s="2">
        <v>5</v>
      </c>
      <c r="E67" s="2">
        <v>0</v>
      </c>
      <c r="F67" s="2">
        <v>5</v>
      </c>
      <c r="G67" s="2">
        <v>38.829731271707942</v>
      </c>
      <c r="H67" s="10">
        <f>B67/$B$13</f>
        <v>7.5173450291778406E-3</v>
      </c>
    </row>
    <row r="68" spans="1:8" x14ac:dyDescent="0.2">
      <c r="A68" s="14" t="s">
        <v>78</v>
      </c>
      <c r="B68" s="2">
        <v>1228.5618021254406</v>
      </c>
      <c r="C68" s="2">
        <v>49.795974553792348</v>
      </c>
      <c r="D68" s="2">
        <v>10</v>
      </c>
      <c r="E68" s="2">
        <v>0</v>
      </c>
      <c r="F68" s="2">
        <v>10</v>
      </c>
      <c r="G68" s="2">
        <v>39.795974553792348</v>
      </c>
      <c r="H68" s="10">
        <f>B68/$B$14</f>
        <v>7.6878327605061176E-3</v>
      </c>
    </row>
    <row r="69" spans="1:8" x14ac:dyDescent="0.2">
      <c r="A69" s="14" t="s">
        <v>79</v>
      </c>
      <c r="B69" s="2">
        <v>1269.4407194021144</v>
      </c>
      <c r="C69" s="2">
        <v>41.247000177303107</v>
      </c>
      <c r="D69" s="2">
        <v>7</v>
      </c>
      <c r="E69" s="2">
        <v>0</v>
      </c>
      <c r="F69" s="2">
        <v>7</v>
      </c>
      <c r="G69" s="2">
        <v>34.247000177303107</v>
      </c>
      <c r="H69" s="10">
        <f>B69/$B$15</f>
        <v>7.8525830260122494E-3</v>
      </c>
    </row>
    <row r="70" spans="1:8" x14ac:dyDescent="0.2">
      <c r="A70" s="14" t="s">
        <v>80</v>
      </c>
      <c r="B70" s="2">
        <v>1324.6202531868907</v>
      </c>
      <c r="C70" s="2">
        <v>54.601197699607837</v>
      </c>
      <c r="D70" s="2">
        <v>9</v>
      </c>
      <c r="E70" s="2">
        <v>0</v>
      </c>
      <c r="F70" s="2">
        <v>9</v>
      </c>
      <c r="G70" s="2">
        <v>45.601197699607837</v>
      </c>
      <c r="H70" s="10">
        <f>B70/$B$16</f>
        <v>8.0118806594421561E-3</v>
      </c>
    </row>
    <row r="71" spans="1:8" x14ac:dyDescent="0.2">
      <c r="A71" s="15" t="s">
        <v>74</v>
      </c>
      <c r="B71" s="7">
        <v>1368</v>
      </c>
      <c r="C71" s="7">
        <f>B71-B70</f>
        <v>43.37974681310925</v>
      </c>
      <c r="D71" s="7">
        <v>4</v>
      </c>
      <c r="E71" s="7">
        <v>1</v>
      </c>
      <c r="F71" s="7">
        <f>D71-E71</f>
        <v>3</v>
      </c>
      <c r="G71" s="7">
        <f>C71-F71</f>
        <v>40.37974681310925</v>
      </c>
      <c r="H71" s="16">
        <f>B71/$B$17</f>
        <v>8.1110016037253055E-3</v>
      </c>
    </row>
    <row r="72" spans="1:8" x14ac:dyDescent="0.2">
      <c r="A72" s="12" t="s">
        <v>85</v>
      </c>
      <c r="H72" s="10"/>
    </row>
    <row r="73" spans="1:8" x14ac:dyDescent="0.2">
      <c r="A73" s="9" t="s">
        <v>90</v>
      </c>
      <c r="B73" s="2">
        <v>893</v>
      </c>
      <c r="H73" s="10">
        <f>B73/$B$6</f>
        <v>6.3292036401780402E-3</v>
      </c>
    </row>
    <row r="74" spans="1:8" x14ac:dyDescent="0.2">
      <c r="A74" s="14" t="s">
        <v>81</v>
      </c>
      <c r="B74" s="2">
        <v>893.57407574003105</v>
      </c>
      <c r="C74" s="2">
        <f>B74-B73</f>
        <v>0.57407574003104855</v>
      </c>
      <c r="D74" s="2">
        <v>1</v>
      </c>
      <c r="E74" s="2">
        <v>0</v>
      </c>
      <c r="F74" s="2">
        <f>D74-E74</f>
        <v>1</v>
      </c>
      <c r="G74" s="2">
        <f>C74-F74</f>
        <v>-0.42592425996895145</v>
      </c>
      <c r="H74" s="10">
        <f>B74/$B$7</f>
        <v>6.302850865397721E-3</v>
      </c>
    </row>
    <row r="75" spans="1:8" x14ac:dyDescent="0.2">
      <c r="A75" s="14" t="s">
        <v>82</v>
      </c>
      <c r="B75" s="2">
        <v>904.51113193754156</v>
      </c>
      <c r="C75" s="2">
        <v>10.828878753374966</v>
      </c>
      <c r="D75" s="2">
        <v>5</v>
      </c>
      <c r="E75" s="2">
        <v>1</v>
      </c>
      <c r="F75" s="2">
        <v>4</v>
      </c>
      <c r="G75" s="2">
        <v>6.8288787533749655</v>
      </c>
      <c r="H75" s="10">
        <f>B75/$B$8</f>
        <v>6.1999529230073449E-3</v>
      </c>
    </row>
    <row r="76" spans="1:8" x14ac:dyDescent="0.2">
      <c r="A76" s="14" t="s">
        <v>83</v>
      </c>
      <c r="B76" s="2">
        <v>906.20427744899575</v>
      </c>
      <c r="C76" s="2">
        <v>1.4115133410584804</v>
      </c>
      <c r="D76" s="2">
        <v>5</v>
      </c>
      <c r="E76" s="2">
        <v>0</v>
      </c>
      <c r="F76" s="2">
        <v>5</v>
      </c>
      <c r="G76" s="2">
        <v>-3.5884866589415196</v>
      </c>
      <c r="H76" s="10">
        <f>B76/$B$9</f>
        <v>6.1009066990426282E-3</v>
      </c>
    </row>
    <row r="77" spans="1:8" x14ac:dyDescent="0.2">
      <c r="A77" s="14" t="s">
        <v>84</v>
      </c>
      <c r="B77" s="2">
        <v>897.98438327606425</v>
      </c>
      <c r="C77" s="2">
        <v>-8.1624100290168826</v>
      </c>
      <c r="D77" s="2">
        <v>4</v>
      </c>
      <c r="E77" s="2">
        <v>1</v>
      </c>
      <c r="F77" s="2">
        <v>3</v>
      </c>
      <c r="G77" s="2">
        <v>-11.162410029016883</v>
      </c>
      <c r="H77" s="10">
        <f>B77/$B$10</f>
        <v>6.0054998981860404E-3</v>
      </c>
    </row>
    <row r="78" spans="1:8" x14ac:dyDescent="0.2">
      <c r="A78" s="14" t="s">
        <v>75</v>
      </c>
      <c r="B78" s="2">
        <v>894.43407826875409</v>
      </c>
      <c r="C78" s="2">
        <v>-3.1043068038940191</v>
      </c>
      <c r="D78" s="2">
        <v>5</v>
      </c>
      <c r="E78" s="2">
        <v>0</v>
      </c>
      <c r="F78" s="2">
        <v>5</v>
      </c>
      <c r="G78" s="2">
        <v>-8.1043068038940191</v>
      </c>
      <c r="H78" s="10">
        <f>B78/$B$11</f>
        <v>5.9135355451085218E-3</v>
      </c>
    </row>
    <row r="79" spans="1:8" x14ac:dyDescent="0.2">
      <c r="A79" s="14" t="s">
        <v>76</v>
      </c>
      <c r="B79" s="2">
        <v>900.53628943034357</v>
      </c>
      <c r="C79" s="2">
        <v>5.8008869635432347</v>
      </c>
      <c r="D79" s="2">
        <v>3</v>
      </c>
      <c r="E79" s="2">
        <v>2</v>
      </c>
      <c r="F79" s="2">
        <v>1</v>
      </c>
      <c r="G79" s="2">
        <v>4.8008869635432347</v>
      </c>
      <c r="H79" s="10">
        <f>B79/$B$12</f>
        <v>5.8248306270275709E-3</v>
      </c>
    </row>
    <row r="80" spans="1:8" x14ac:dyDescent="0.2">
      <c r="A80" s="14" t="s">
        <v>77</v>
      </c>
      <c r="B80" s="2">
        <v>900.02941639617234</v>
      </c>
      <c r="C80" s="2">
        <v>-0.60992205472996375</v>
      </c>
      <c r="D80" s="2">
        <v>4</v>
      </c>
      <c r="E80" s="2">
        <v>1</v>
      </c>
      <c r="F80" s="2">
        <v>3</v>
      </c>
      <c r="G80" s="2">
        <v>-3.6099220547299637</v>
      </c>
      <c r="H80" s="10">
        <f>B80/$B$13</f>
        <v>5.7392148780850286E-3</v>
      </c>
    </row>
    <row r="81" spans="1:11" x14ac:dyDescent="0.2">
      <c r="A81" s="14" t="s">
        <v>78</v>
      </c>
      <c r="B81" s="2">
        <v>903.94738340909441</v>
      </c>
      <c r="C81" s="2">
        <v>4.0045513472306311</v>
      </c>
      <c r="D81" s="2">
        <v>7</v>
      </c>
      <c r="E81" s="2">
        <v>1</v>
      </c>
      <c r="F81" s="2">
        <v>6</v>
      </c>
      <c r="G81" s="2">
        <v>-1.9954486527693689</v>
      </c>
      <c r="H81" s="10">
        <f>B81/$B$14</f>
        <v>5.6565296885542123E-3</v>
      </c>
    </row>
    <row r="82" spans="1:11" x14ac:dyDescent="0.2">
      <c r="A82" s="14" t="s">
        <v>79</v>
      </c>
      <c r="B82" s="2">
        <v>901.5119642667197</v>
      </c>
      <c r="C82" s="2">
        <v>-2.1728382521523599</v>
      </c>
      <c r="D82" s="2">
        <v>2</v>
      </c>
      <c r="E82" s="2">
        <v>0</v>
      </c>
      <c r="F82" s="2">
        <v>2</v>
      </c>
      <c r="G82" s="2">
        <v>-4.1728382521523599</v>
      </c>
      <c r="H82" s="10">
        <f>B82/$B$15</f>
        <v>5.5766271241732262E-3</v>
      </c>
    </row>
    <row r="83" spans="1:11" x14ac:dyDescent="0.2">
      <c r="A83" s="14" t="s">
        <v>80</v>
      </c>
      <c r="B83" s="2">
        <v>909.22168259209832</v>
      </c>
      <c r="C83" s="2">
        <v>7.3050968039165127</v>
      </c>
      <c r="D83" s="2">
        <v>4</v>
      </c>
      <c r="E83" s="2">
        <v>0</v>
      </c>
      <c r="F83" s="2">
        <v>4</v>
      </c>
      <c r="G83" s="2">
        <v>3.3050968039165127</v>
      </c>
      <c r="H83" s="10">
        <f>B83/$B$16</f>
        <v>5.4993690428477137E-3</v>
      </c>
    </row>
    <row r="84" spans="1:11" x14ac:dyDescent="0.2">
      <c r="A84" s="15" t="s">
        <v>74</v>
      </c>
      <c r="B84" s="7">
        <v>917</v>
      </c>
      <c r="C84" s="7">
        <f>B84-B83</f>
        <v>7.7783174079016817</v>
      </c>
      <c r="D84" s="7">
        <v>3</v>
      </c>
      <c r="E84" s="7">
        <v>0</v>
      </c>
      <c r="F84" s="7">
        <f>D84-E84</f>
        <v>3</v>
      </c>
      <c r="G84" s="7">
        <f>C84-F84</f>
        <v>4.7783174079016817</v>
      </c>
      <c r="H84" s="16">
        <f>B84/$B$17</f>
        <v>5.4369798761813642E-3</v>
      </c>
    </row>
    <row r="85" spans="1:11" x14ac:dyDescent="0.2">
      <c r="A85" s="12" t="s">
        <v>94</v>
      </c>
      <c r="H85" s="10"/>
    </row>
    <row r="86" spans="1:11" x14ac:dyDescent="0.2">
      <c r="A86" s="13" t="s">
        <v>73</v>
      </c>
      <c r="B86" s="2">
        <v>97076</v>
      </c>
      <c r="H86" s="10">
        <f>B86/$B$6</f>
        <v>0.68803333994840243</v>
      </c>
      <c r="K86" s="38"/>
    </row>
    <row r="87" spans="1:11" x14ac:dyDescent="0.2">
      <c r="A87" s="14" t="s">
        <v>81</v>
      </c>
      <c r="B87" s="2">
        <v>97126.491076227045</v>
      </c>
      <c r="C87" s="2">
        <f>B87-B86</f>
        <v>50.491076227044687</v>
      </c>
      <c r="D87" s="2">
        <v>367</v>
      </c>
      <c r="E87" s="2">
        <v>177</v>
      </c>
      <c r="F87" s="2">
        <f>D87-E87</f>
        <v>190</v>
      </c>
      <c r="G87" s="2">
        <f>C87-F87</f>
        <v>-139.50892377295531</v>
      </c>
      <c r="H87" s="10">
        <f>B87/$B$7</f>
        <v>0.68508454413906061</v>
      </c>
    </row>
    <row r="88" spans="1:11" x14ac:dyDescent="0.2">
      <c r="A88" s="14" t="s">
        <v>82</v>
      </c>
      <c r="B88" s="2">
        <v>98267.211265575374</v>
      </c>
      <c r="C88" s="2">
        <v>1128.9586124119814</v>
      </c>
      <c r="D88" s="2">
        <v>1486</v>
      </c>
      <c r="E88" s="2">
        <v>848</v>
      </c>
      <c r="F88" s="2">
        <v>638</v>
      </c>
      <c r="G88" s="2">
        <v>490.95861241198145</v>
      </c>
      <c r="H88" s="10">
        <f>B88/$B$8</f>
        <v>0.67357057554030686</v>
      </c>
    </row>
    <row r="89" spans="1:11" x14ac:dyDescent="0.2">
      <c r="A89" s="14" t="s">
        <v>83</v>
      </c>
      <c r="B89" s="2">
        <v>98403.258537730668</v>
      </c>
      <c r="C89" s="2">
        <v>105.46201270679012</v>
      </c>
      <c r="D89" s="2">
        <v>1345</v>
      </c>
      <c r="E89" s="2">
        <v>821</v>
      </c>
      <c r="F89" s="2">
        <v>524</v>
      </c>
      <c r="G89" s="2">
        <v>-418.53798729320988</v>
      </c>
      <c r="H89" s="10">
        <f>B89/$B$9</f>
        <v>0.66248760258611161</v>
      </c>
    </row>
    <row r="90" spans="1:11" x14ac:dyDescent="0.2">
      <c r="A90" s="14" t="s">
        <v>84</v>
      </c>
      <c r="B90" s="2">
        <v>97463.473496316743</v>
      </c>
      <c r="C90" s="2">
        <v>-933.53440821278491</v>
      </c>
      <c r="D90" s="2">
        <v>1280</v>
      </c>
      <c r="E90" s="2">
        <v>839</v>
      </c>
      <c r="F90" s="2">
        <v>441</v>
      </c>
      <c r="G90" s="2">
        <v>-1374.5344082127849</v>
      </c>
      <c r="H90" s="10">
        <f>B90/$B$10</f>
        <v>0.65181187007240649</v>
      </c>
    </row>
    <row r="91" spans="1:11" x14ac:dyDescent="0.2">
      <c r="A91" s="14" t="s">
        <v>75</v>
      </c>
      <c r="B91" s="2">
        <v>97031.385272319414</v>
      </c>
      <c r="C91" s="2">
        <v>-383.69627932670119</v>
      </c>
      <c r="D91" s="2">
        <v>1245</v>
      </c>
      <c r="E91" s="2">
        <v>857</v>
      </c>
      <c r="F91" s="2">
        <v>388</v>
      </c>
      <c r="G91" s="2">
        <v>-771.69627932670119</v>
      </c>
      <c r="H91" s="10">
        <f>B91/$B$11</f>
        <v>0.64152133705550618</v>
      </c>
    </row>
    <row r="92" spans="1:11" x14ac:dyDescent="0.2">
      <c r="A92" s="14" t="s">
        <v>76</v>
      </c>
      <c r="B92" s="2">
        <v>97646.562945153491</v>
      </c>
      <c r="C92" s="2">
        <v>582.48986208054703</v>
      </c>
      <c r="D92" s="2">
        <v>1194</v>
      </c>
      <c r="E92" s="2">
        <v>855</v>
      </c>
      <c r="F92" s="2">
        <v>339</v>
      </c>
      <c r="G92" s="2">
        <v>243.48986208054703</v>
      </c>
      <c r="H92" s="10">
        <f>B92/$B$12</f>
        <v>0.63159552495846449</v>
      </c>
    </row>
    <row r="93" spans="1:11" x14ac:dyDescent="0.2">
      <c r="A93" s="14" t="s">
        <v>77</v>
      </c>
      <c r="B93" s="2">
        <v>97545.074149522959</v>
      </c>
      <c r="C93" s="2">
        <v>-112.65633206815983</v>
      </c>
      <c r="D93" s="2">
        <v>1133</v>
      </c>
      <c r="E93" s="2">
        <v>871</v>
      </c>
      <c r="F93" s="2">
        <v>262</v>
      </c>
      <c r="G93" s="2">
        <v>-374.65633206815983</v>
      </c>
      <c r="H93" s="10">
        <f>B93/$B$13</f>
        <v>0.62201538154662295</v>
      </c>
    </row>
    <row r="94" spans="1:11" x14ac:dyDescent="0.2">
      <c r="A94" s="14" t="s">
        <v>78</v>
      </c>
      <c r="B94" s="2">
        <v>97923.229366569081</v>
      </c>
      <c r="C94" s="2">
        <v>387.54096110537648</v>
      </c>
      <c r="D94" s="2">
        <v>1047</v>
      </c>
      <c r="E94" s="2">
        <v>875</v>
      </c>
      <c r="F94" s="2">
        <v>172</v>
      </c>
      <c r="G94" s="2">
        <v>215.54096110537648</v>
      </c>
      <c r="H94" s="10">
        <f>B94/$B$14</f>
        <v>0.61276315887118804</v>
      </c>
    </row>
    <row r="95" spans="1:11" x14ac:dyDescent="0.2">
      <c r="A95" s="14" t="s">
        <v>79</v>
      </c>
      <c r="B95" s="2">
        <v>97613.309767260711</v>
      </c>
      <c r="C95" s="2">
        <v>-281.48630591017718</v>
      </c>
      <c r="D95" s="2">
        <v>990</v>
      </c>
      <c r="E95" s="2">
        <v>836</v>
      </c>
      <c r="F95" s="2">
        <v>154</v>
      </c>
      <c r="G95" s="2">
        <v>-435.48630591017718</v>
      </c>
      <c r="H95" s="10">
        <f>B95/$B$15</f>
        <v>0.60382230353559463</v>
      </c>
    </row>
    <row r="96" spans="1:11" x14ac:dyDescent="0.2">
      <c r="A96" s="14" t="s">
        <v>80</v>
      </c>
      <c r="B96" s="2">
        <v>98401.862929248964</v>
      </c>
      <c r="C96" s="2">
        <v>744.75077209186566</v>
      </c>
      <c r="D96" s="2">
        <v>1092</v>
      </c>
      <c r="E96" s="2">
        <v>880</v>
      </c>
      <c r="F96" s="2">
        <v>212</v>
      </c>
      <c r="G96" s="2">
        <v>532.75077209186566</v>
      </c>
      <c r="H96" s="10">
        <f>B96/$B$16</f>
        <v>0.59517735785721426</v>
      </c>
    </row>
    <row r="97" spans="1:11" x14ac:dyDescent="0.2">
      <c r="A97" s="15" t="s">
        <v>74</v>
      </c>
      <c r="B97" s="7">
        <v>99313</v>
      </c>
      <c r="C97" s="7">
        <f>B97-B96</f>
        <v>911.13707075103594</v>
      </c>
      <c r="D97" s="7">
        <v>795</v>
      </c>
      <c r="E97" s="7">
        <v>634</v>
      </c>
      <c r="F97" s="7">
        <f>D97-E97</f>
        <v>161</v>
      </c>
      <c r="G97" s="7">
        <f>C97-F97</f>
        <v>750.13707075103594</v>
      </c>
      <c r="H97" s="16">
        <f>B97/$B$17</f>
        <v>0.58883618587044684</v>
      </c>
      <c r="J97" s="38"/>
      <c r="K97" s="38"/>
    </row>
    <row r="98" spans="1:11" x14ac:dyDescent="0.2">
      <c r="A98" s="12" t="s">
        <v>95</v>
      </c>
      <c r="H98" s="10"/>
      <c r="J98" s="38"/>
    </row>
    <row r="99" spans="1:11" x14ac:dyDescent="0.2">
      <c r="A99" s="17" t="s">
        <v>96</v>
      </c>
      <c r="B99" s="2">
        <v>2984</v>
      </c>
      <c r="H99" s="10">
        <f>B99/$B$6</f>
        <v>2.1149321010404558E-2</v>
      </c>
    </row>
    <row r="100" spans="1:11" x14ac:dyDescent="0.2">
      <c r="A100" s="14" t="s">
        <v>81</v>
      </c>
      <c r="B100" s="2">
        <v>3002.7466070101727</v>
      </c>
      <c r="C100" s="2">
        <f>B100-B99</f>
        <v>18.746607010172738</v>
      </c>
      <c r="D100" s="2">
        <v>16</v>
      </c>
      <c r="E100" s="2">
        <v>5</v>
      </c>
      <c r="F100" s="2">
        <f>D100-E100</f>
        <v>11</v>
      </c>
      <c r="G100" s="2">
        <f>C100-F100</f>
        <v>7.7466070101727382</v>
      </c>
      <c r="H100" s="10">
        <f>B100/$B$7</f>
        <v>2.1179960972894506E-2</v>
      </c>
    </row>
    <row r="101" spans="1:11" x14ac:dyDescent="0.2">
      <c r="A101" s="14" t="s">
        <v>82</v>
      </c>
      <c r="B101" s="2">
        <v>3107.3984710479604</v>
      </c>
      <c r="C101" s="2">
        <v>104.29300107966446</v>
      </c>
      <c r="D101" s="2">
        <v>32</v>
      </c>
      <c r="E101" s="2">
        <v>17</v>
      </c>
      <c r="F101" s="2">
        <v>15</v>
      </c>
      <c r="G101" s="2">
        <v>89.293001079664464</v>
      </c>
      <c r="H101" s="10">
        <f>B101/$B$8</f>
        <v>2.1299598814503808E-2</v>
      </c>
    </row>
    <row r="102" spans="1:11" x14ac:dyDescent="0.2">
      <c r="A102" s="14" t="s">
        <v>83</v>
      </c>
      <c r="B102" s="2">
        <v>3180.8625422416635</v>
      </c>
      <c r="C102" s="2">
        <v>72.480143905936075</v>
      </c>
      <c r="D102" s="2">
        <v>41</v>
      </c>
      <c r="E102" s="2">
        <v>17</v>
      </c>
      <c r="F102" s="2">
        <v>24</v>
      </c>
      <c r="G102" s="2">
        <v>48.480143905936075</v>
      </c>
      <c r="H102" s="10">
        <f>B102/$B$9</f>
        <v>2.141475832284203E-2</v>
      </c>
    </row>
    <row r="103" spans="1:11" x14ac:dyDescent="0.2">
      <c r="A103" s="14" t="s">
        <v>84</v>
      </c>
      <c r="B103" s="2">
        <v>3218.6712999230353</v>
      </c>
      <c r="C103" s="2">
        <v>37.998495450073733</v>
      </c>
      <c r="D103" s="2">
        <v>41</v>
      </c>
      <c r="E103" s="2">
        <v>23</v>
      </c>
      <c r="F103" s="2">
        <v>18</v>
      </c>
      <c r="G103" s="2">
        <v>19.998495450073733</v>
      </c>
      <c r="H103" s="10">
        <f>B103/$B$10</f>
        <v>2.1525686330382036E-2</v>
      </c>
    </row>
    <row r="104" spans="1:11" x14ac:dyDescent="0.2">
      <c r="A104" s="14" t="s">
        <v>75</v>
      </c>
      <c r="B104" s="2">
        <v>3271.9758086378779</v>
      </c>
      <c r="C104" s="2">
        <v>54.924067614912019</v>
      </c>
      <c r="D104" s="2">
        <v>43</v>
      </c>
      <c r="E104" s="2">
        <v>20</v>
      </c>
      <c r="F104" s="2">
        <v>23</v>
      </c>
      <c r="G104" s="2">
        <v>31.924067614912019</v>
      </c>
      <c r="H104" s="10">
        <f>B104/$B$11</f>
        <v>2.1632611857283726E-2</v>
      </c>
    </row>
    <row r="105" spans="1:11" x14ac:dyDescent="0.2">
      <c r="A105" s="14" t="s">
        <v>76</v>
      </c>
      <c r="B105" s="2">
        <v>3360.4118000661542</v>
      </c>
      <c r="C105" s="2">
        <v>87.33241881605818</v>
      </c>
      <c r="D105" s="2">
        <v>52</v>
      </c>
      <c r="E105" s="2">
        <v>17</v>
      </c>
      <c r="F105" s="2">
        <v>35</v>
      </c>
      <c r="G105" s="2">
        <v>52.33241881605818</v>
      </c>
      <c r="H105" s="10">
        <f>B105/$B$12</f>
        <v>2.1735747689670668E-2</v>
      </c>
    </row>
    <row r="106" spans="1:11" x14ac:dyDescent="0.2">
      <c r="A106" s="14" t="s">
        <v>77</v>
      </c>
      <c r="B106" s="2">
        <v>3424.2322942724404</v>
      </c>
      <c r="C106" s="2">
        <v>63.427160321701649</v>
      </c>
      <c r="D106" s="2">
        <v>32</v>
      </c>
      <c r="E106" s="2">
        <v>33</v>
      </c>
      <c r="F106" s="2">
        <v>-1</v>
      </c>
      <c r="G106" s="2">
        <v>64.427160321701649</v>
      </c>
      <c r="H106" s="10">
        <f>B106/$B$13</f>
        <v>2.1835291793015223E-2</v>
      </c>
    </row>
    <row r="107" spans="1:11" x14ac:dyDescent="0.2">
      <c r="A107" s="14" t="s">
        <v>78</v>
      </c>
      <c r="B107" s="2">
        <v>3504.773875717241</v>
      </c>
      <c r="C107" s="2">
        <v>80.868534000971522</v>
      </c>
      <c r="D107" s="2">
        <v>54</v>
      </c>
      <c r="E107" s="2">
        <v>23</v>
      </c>
      <c r="F107" s="2">
        <v>31</v>
      </c>
      <c r="G107" s="2">
        <v>49.868534000971522</v>
      </c>
      <c r="H107" s="10">
        <f>B107/$B$14</f>
        <v>2.1931428580386474E-2</v>
      </c>
    </row>
    <row r="108" spans="1:11" x14ac:dyDescent="0.2">
      <c r="A108" s="14" t="s">
        <v>79</v>
      </c>
      <c r="B108" s="2">
        <v>3560.4311719823481</v>
      </c>
      <c r="C108" s="2">
        <v>56.691882368748338</v>
      </c>
      <c r="D108" s="2">
        <v>41</v>
      </c>
      <c r="E108" s="2">
        <v>20</v>
      </c>
      <c r="F108" s="2">
        <v>21</v>
      </c>
      <c r="G108" s="2">
        <v>35.691882368748338</v>
      </c>
      <c r="H108" s="10">
        <f>B108/$B$15</f>
        <v>2.2024330052656194E-2</v>
      </c>
    </row>
    <row r="109" spans="1:11" x14ac:dyDescent="0.2">
      <c r="A109" s="14" t="s">
        <v>80</v>
      </c>
      <c r="B109" s="2">
        <v>3656.177776272707</v>
      </c>
      <c r="C109" s="2">
        <v>94.135953739784327</v>
      </c>
      <c r="D109" s="2">
        <v>31</v>
      </c>
      <c r="E109" s="2">
        <v>19</v>
      </c>
      <c r="F109" s="2">
        <v>12</v>
      </c>
      <c r="G109" s="2">
        <v>82.135953739784327</v>
      </c>
      <c r="H109" s="10">
        <f>B109/$B$16</f>
        <v>2.21141568254948E-2</v>
      </c>
    </row>
    <row r="110" spans="1:11" x14ac:dyDescent="0.2">
      <c r="A110" s="15" t="s">
        <v>74</v>
      </c>
      <c r="B110" s="7">
        <v>3740.8113076060113</v>
      </c>
      <c r="C110" s="7">
        <f>B110-B109</f>
        <v>84.63353133330429</v>
      </c>
      <c r="D110" s="7">
        <v>33</v>
      </c>
      <c r="E110" s="7">
        <v>16</v>
      </c>
      <c r="F110" s="7">
        <f>D110-E110</f>
        <v>17</v>
      </c>
      <c r="G110" s="7">
        <f>C110-F110</f>
        <v>67.63353133330429</v>
      </c>
      <c r="H110" s="16">
        <f>B110/$B$17</f>
        <v>2.2179624645633125E-2</v>
      </c>
      <c r="I110" s="38"/>
      <c r="K110" s="38"/>
    </row>
    <row r="111" spans="1:11" x14ac:dyDescent="0.2">
      <c r="A111" s="23"/>
      <c r="B111" s="24"/>
      <c r="C111" s="24"/>
      <c r="D111" s="24"/>
      <c r="E111" s="24"/>
      <c r="F111" s="24"/>
      <c r="G111" s="24"/>
      <c r="H111" s="22"/>
    </row>
    <row r="112" spans="1:11" x14ac:dyDescent="0.2">
      <c r="A112" s="1"/>
    </row>
    <row r="113" spans="1:11" x14ac:dyDescent="0.2">
      <c r="A113" s="12" t="s">
        <v>98</v>
      </c>
      <c r="H113" s="10"/>
    </row>
    <row r="114" spans="1:11" x14ac:dyDescent="0.2">
      <c r="A114" s="9" t="s">
        <v>97</v>
      </c>
      <c r="B114" s="2">
        <v>1364</v>
      </c>
      <c r="H114" s="10">
        <f>B114/$B$6</f>
        <v>9.6674510248632092E-3</v>
      </c>
    </row>
    <row r="115" spans="1:11" x14ac:dyDescent="0.2">
      <c r="A115" s="14" t="s">
        <v>81</v>
      </c>
      <c r="B115" s="2">
        <v>1392.4851547039877</v>
      </c>
      <c r="C115" s="2">
        <f>B115-B114</f>
        <v>28.485154703987746</v>
      </c>
      <c r="D115" s="2">
        <v>5</v>
      </c>
      <c r="E115" s="2">
        <v>1</v>
      </c>
      <c r="F115" s="2">
        <f>D115-E115</f>
        <v>4</v>
      </c>
      <c r="G115" s="2">
        <f>C115-F115</f>
        <v>24.485154703987746</v>
      </c>
      <c r="H115" s="10">
        <f>B115/$B$7</f>
        <v>9.821934745713131E-3</v>
      </c>
    </row>
    <row r="116" spans="1:11" x14ac:dyDescent="0.2">
      <c r="A116" s="14" t="s">
        <v>82</v>
      </c>
      <c r="B116" s="2">
        <v>1520.9232582662394</v>
      </c>
      <c r="C116" s="2">
        <v>128.27716269557982</v>
      </c>
      <c r="D116" s="2">
        <v>29</v>
      </c>
      <c r="E116" s="2">
        <v>5</v>
      </c>
      <c r="F116" s="2">
        <v>24</v>
      </c>
      <c r="G116" s="2">
        <v>104.27716269557982</v>
      </c>
      <c r="H116" s="10">
        <f>B116/$B$8</f>
        <v>1.0425137146248813E-2</v>
      </c>
    </row>
    <row r="117" spans="1:11" x14ac:dyDescent="0.2">
      <c r="A117" s="14" t="s">
        <v>83</v>
      </c>
      <c r="B117" s="2">
        <v>1634.7516007108063</v>
      </c>
      <c r="C117" s="2">
        <v>113.32788370502135</v>
      </c>
      <c r="D117" s="2">
        <v>19</v>
      </c>
      <c r="E117" s="2">
        <v>6</v>
      </c>
      <c r="F117" s="2">
        <v>13</v>
      </c>
      <c r="G117" s="2">
        <v>100.32788370502135</v>
      </c>
      <c r="H117" s="10">
        <f>B117/$B$9</f>
        <v>1.1005760224530124E-2</v>
      </c>
    </row>
    <row r="118" spans="1:11" x14ac:dyDescent="0.2">
      <c r="A118" s="14" t="s">
        <v>84</v>
      </c>
      <c r="B118" s="2">
        <v>1729.2870049599944</v>
      </c>
      <c r="C118" s="2">
        <v>94.619355308150489</v>
      </c>
      <c r="D118" s="2">
        <v>23</v>
      </c>
      <c r="E118" s="2">
        <v>5</v>
      </c>
      <c r="F118" s="2">
        <v>18</v>
      </c>
      <c r="G118" s="2">
        <v>76.619355308150489</v>
      </c>
      <c r="H118" s="10">
        <f>B118/$B$10</f>
        <v>1.1565048485959017E-2</v>
      </c>
    </row>
    <row r="119" spans="1:11" x14ac:dyDescent="0.2">
      <c r="A119" s="14" t="s">
        <v>75</v>
      </c>
      <c r="B119" s="2">
        <v>1830.7778982955454</v>
      </c>
      <c r="C119" s="2">
        <v>102.38414916281477</v>
      </c>
      <c r="D119" s="2">
        <v>29</v>
      </c>
      <c r="E119" s="2">
        <v>7</v>
      </c>
      <c r="F119" s="2">
        <v>22</v>
      </c>
      <c r="G119" s="2">
        <v>80.384149162814765</v>
      </c>
      <c r="H119" s="10">
        <f>B119/$B$11</f>
        <v>1.2104156627982079E-2</v>
      </c>
    </row>
    <row r="120" spans="1:11" x14ac:dyDescent="0.2">
      <c r="A120" s="14" t="s">
        <v>76</v>
      </c>
      <c r="B120" s="2">
        <v>1951.7326216027466</v>
      </c>
      <c r="C120" s="2">
        <v>120.33585131656559</v>
      </c>
      <c r="D120" s="2">
        <v>34</v>
      </c>
      <c r="E120" s="2">
        <v>5</v>
      </c>
      <c r="F120" s="2">
        <v>29</v>
      </c>
      <c r="G120" s="2">
        <v>91.335851316565595</v>
      </c>
      <c r="H120" s="10">
        <f>B120/$B$12</f>
        <v>1.2624157497608368E-2</v>
      </c>
    </row>
    <row r="121" spans="1:11" x14ac:dyDescent="0.2">
      <c r="A121" s="14" t="s">
        <v>77</v>
      </c>
      <c r="B121" s="2">
        <v>2058.440164346996</v>
      </c>
      <c r="C121" s="2">
        <v>106.46976818317307</v>
      </c>
      <c r="D121" s="2">
        <v>24</v>
      </c>
      <c r="E121" s="2">
        <v>9</v>
      </c>
      <c r="F121" s="2">
        <v>15</v>
      </c>
      <c r="G121" s="2">
        <v>91.469768183173073</v>
      </c>
      <c r="H121" s="10">
        <f>B121/$B$13</f>
        <v>1.3126049217560122E-2</v>
      </c>
    </row>
    <row r="122" spans="1:11" x14ac:dyDescent="0.2">
      <c r="A122" s="14" t="s">
        <v>78</v>
      </c>
      <c r="B122" s="2">
        <v>2175.081365158303</v>
      </c>
      <c r="C122" s="2">
        <v>116.83518327539196</v>
      </c>
      <c r="D122" s="2">
        <v>23</v>
      </c>
      <c r="E122" s="2">
        <v>8</v>
      </c>
      <c r="F122" s="2">
        <v>15</v>
      </c>
      <c r="G122" s="2">
        <v>101.83518327539196</v>
      </c>
      <c r="H122" s="10">
        <f>B122/$B$14</f>
        <v>1.3610761580655939E-2</v>
      </c>
    </row>
    <row r="123" spans="1:11" x14ac:dyDescent="0.2">
      <c r="A123" s="14" t="s">
        <v>79</v>
      </c>
      <c r="B123" s="2">
        <v>2276.0232172028977</v>
      </c>
      <c r="C123" s="2">
        <v>101.60076224782188</v>
      </c>
      <c r="D123" s="2">
        <v>17</v>
      </c>
      <c r="E123" s="2">
        <v>5</v>
      </c>
      <c r="F123" s="2">
        <v>12</v>
      </c>
      <c r="G123" s="2">
        <v>89.600762247821876</v>
      </c>
      <c r="H123" s="10">
        <f>B123/$B$15</f>
        <v>1.4079161798618681E-2</v>
      </c>
    </row>
    <row r="124" spans="1:11" x14ac:dyDescent="0.2">
      <c r="A124" s="14" t="s">
        <v>80</v>
      </c>
      <c r="B124" s="2">
        <v>2402.6144910285943</v>
      </c>
      <c r="C124" s="2">
        <v>125.54900228219049</v>
      </c>
      <c r="D124" s="2">
        <v>19</v>
      </c>
      <c r="E124" s="2">
        <v>5</v>
      </c>
      <c r="F124" s="2">
        <v>14</v>
      </c>
      <c r="G124" s="2">
        <v>111.54900228219049</v>
      </c>
      <c r="H124" s="10">
        <f>B124/$B$16</f>
        <v>1.4532059680089722E-2</v>
      </c>
    </row>
    <row r="125" spans="1:11" x14ac:dyDescent="0.2">
      <c r="A125" s="15" t="s">
        <v>74</v>
      </c>
      <c r="B125" s="7">
        <v>2512</v>
      </c>
      <c r="C125" s="7">
        <f>B125-B124</f>
        <v>109.38550897140567</v>
      </c>
      <c r="D125" s="7">
        <v>12</v>
      </c>
      <c r="E125" s="7">
        <v>9</v>
      </c>
      <c r="F125" s="7">
        <f>D125-E125</f>
        <v>3</v>
      </c>
      <c r="G125" s="7">
        <f>C125-F125</f>
        <v>106.38550897140567</v>
      </c>
      <c r="H125" s="16">
        <f>B125/$B$17</f>
        <v>1.4893885985787989E-2</v>
      </c>
      <c r="J125" s="38"/>
      <c r="K125" s="38"/>
    </row>
    <row r="126" spans="1:11" x14ac:dyDescent="0.2">
      <c r="A126" s="12" t="s">
        <v>99</v>
      </c>
      <c r="H126" s="10"/>
    </row>
    <row r="127" spans="1:11" x14ac:dyDescent="0.2">
      <c r="A127" s="9" t="s">
        <v>100</v>
      </c>
      <c r="B127" s="2">
        <v>11486</v>
      </c>
      <c r="H127" s="10">
        <f>B127/$B$6</f>
        <v>8.1407875712301195E-2</v>
      </c>
      <c r="I127" s="38"/>
    </row>
    <row r="128" spans="1:11" x14ac:dyDescent="0.2">
      <c r="A128" s="14" t="s">
        <v>81</v>
      </c>
      <c r="B128" s="2">
        <v>11684.746381430978</v>
      </c>
      <c r="C128" s="2">
        <f>B128-B127</f>
        <v>198.74638143097764</v>
      </c>
      <c r="D128" s="2">
        <v>44</v>
      </c>
      <c r="E128" s="2">
        <v>9</v>
      </c>
      <c r="F128" s="2">
        <f>D128-E128</f>
        <v>35</v>
      </c>
      <c r="G128" s="2">
        <f>C128-F128</f>
        <v>163.74638143097764</v>
      </c>
      <c r="H128" s="10">
        <f>B128/$B$7</f>
        <v>8.2418700185726321E-2</v>
      </c>
    </row>
    <row r="129" spans="1:12" x14ac:dyDescent="0.2">
      <c r="A129" s="14" t="s">
        <v>82</v>
      </c>
      <c r="B129" s="2">
        <v>12599.877364885357</v>
      </c>
      <c r="C129" s="2">
        <v>913.76933454805294</v>
      </c>
      <c r="D129" s="2">
        <v>162</v>
      </c>
      <c r="E129" s="2">
        <v>24</v>
      </c>
      <c r="F129" s="2">
        <v>138</v>
      </c>
      <c r="G129" s="2">
        <v>775.76933454805294</v>
      </c>
      <c r="H129" s="10">
        <f>B129/$B$8</f>
        <v>8.636559986897907E-2</v>
      </c>
    </row>
    <row r="130" spans="1:12" x14ac:dyDescent="0.2">
      <c r="A130" s="14" t="s">
        <v>83</v>
      </c>
      <c r="B130" s="2">
        <v>13392.712430045267</v>
      </c>
      <c r="C130" s="2">
        <v>788.72547788879092</v>
      </c>
      <c r="D130" s="2">
        <v>199</v>
      </c>
      <c r="E130" s="2">
        <v>16</v>
      </c>
      <c r="F130" s="2">
        <v>183</v>
      </c>
      <c r="G130" s="2">
        <v>605.72547788879092</v>
      </c>
      <c r="H130" s="10">
        <f>B130/$B$9</f>
        <v>9.0164757567493856E-2</v>
      </c>
    </row>
    <row r="131" spans="1:12" x14ac:dyDescent="0.2">
      <c r="A131" s="14" t="s">
        <v>84</v>
      </c>
      <c r="B131" s="2">
        <v>14029.268555668436</v>
      </c>
      <c r="C131" s="2">
        <v>637.26880035328213</v>
      </c>
      <c r="D131" s="2">
        <v>162</v>
      </c>
      <c r="E131" s="2">
        <v>22</v>
      </c>
      <c r="F131" s="2">
        <v>140</v>
      </c>
      <c r="G131" s="2">
        <v>497.26880035328213</v>
      </c>
      <c r="H131" s="10">
        <f>B131/$B$10</f>
        <v>9.3824316382114484E-2</v>
      </c>
    </row>
    <row r="132" spans="1:12" x14ac:dyDescent="0.2">
      <c r="A132" s="14" t="s">
        <v>75</v>
      </c>
      <c r="B132" s="2">
        <v>14724.659260152524</v>
      </c>
      <c r="C132" s="2">
        <v>702.59684895176724</v>
      </c>
      <c r="D132" s="2">
        <v>183</v>
      </c>
      <c r="E132" s="2">
        <v>20</v>
      </c>
      <c r="F132" s="2">
        <v>163</v>
      </c>
      <c r="G132" s="2">
        <v>539.59684895176724</v>
      </c>
      <c r="H132" s="10">
        <f>B132/$B$11</f>
        <v>9.7351831778439452E-2</v>
      </c>
    </row>
    <row r="133" spans="1:12" x14ac:dyDescent="0.2">
      <c r="A133" s="14" t="s">
        <v>76</v>
      </c>
      <c r="B133" s="2">
        <v>15576.920700001843</v>
      </c>
      <c r="C133" s="2">
        <v>847.28628895299335</v>
      </c>
      <c r="D133" s="2">
        <v>163</v>
      </c>
      <c r="E133" s="2">
        <v>34</v>
      </c>
      <c r="F133" s="2">
        <v>129</v>
      </c>
      <c r="G133" s="2">
        <v>718.28628895299335</v>
      </c>
      <c r="H133" s="10">
        <f>B133/$B$12</f>
        <v>0.10075432365479223</v>
      </c>
    </row>
    <row r="134" spans="1:12" x14ac:dyDescent="0.2">
      <c r="A134" s="14" t="s">
        <v>77</v>
      </c>
      <c r="B134" s="2">
        <v>16315.393846533982</v>
      </c>
      <c r="C134" s="2">
        <v>736.59060472072269</v>
      </c>
      <c r="D134" s="2">
        <v>163</v>
      </c>
      <c r="E134" s="2">
        <v>25</v>
      </c>
      <c r="F134" s="2">
        <v>138</v>
      </c>
      <c r="G134" s="2">
        <v>598.59060472072269</v>
      </c>
      <c r="H134" s="10">
        <f>B134/$B$13</f>
        <v>0.10403832297035462</v>
      </c>
      <c r="I134" s="38"/>
    </row>
    <row r="135" spans="1:12" x14ac:dyDescent="0.2">
      <c r="A135" s="14" t="s">
        <v>78</v>
      </c>
      <c r="B135" s="2">
        <v>17132.787450391275</v>
      </c>
      <c r="C135" s="2">
        <v>818.93514915816013</v>
      </c>
      <c r="D135" s="2">
        <v>185</v>
      </c>
      <c r="E135" s="2">
        <v>28</v>
      </c>
      <c r="F135" s="2">
        <v>157</v>
      </c>
      <c r="G135" s="2">
        <v>661.93514915816013</v>
      </c>
      <c r="H135" s="10">
        <f>B135/$B$14</f>
        <v>0.10720991358516749</v>
      </c>
    </row>
    <row r="136" spans="1:12" x14ac:dyDescent="0.2">
      <c r="A136" s="14" t="s">
        <v>79</v>
      </c>
      <c r="B136" s="2">
        <v>17826.909023380431</v>
      </c>
      <c r="C136" s="2">
        <v>699.28609803558356</v>
      </c>
      <c r="D136" s="2">
        <v>172</v>
      </c>
      <c r="E136" s="2">
        <v>31</v>
      </c>
      <c r="F136" s="2">
        <v>141</v>
      </c>
      <c r="G136" s="2">
        <v>558.28609803558356</v>
      </c>
      <c r="H136" s="10">
        <f>B136/$B$15</f>
        <v>0.11027476987597615</v>
      </c>
    </row>
    <row r="137" spans="1:12" x14ac:dyDescent="0.2">
      <c r="A137" s="14" t="s">
        <v>80</v>
      </c>
      <c r="B137" s="2">
        <v>18721.896531128517</v>
      </c>
      <c r="C137" s="2">
        <v>886.8426200834183</v>
      </c>
      <c r="D137" s="2">
        <v>170</v>
      </c>
      <c r="E137" s="2">
        <v>31</v>
      </c>
      <c r="F137" s="2">
        <v>139</v>
      </c>
      <c r="G137" s="2">
        <v>747.8426200834183</v>
      </c>
      <c r="H137" s="10">
        <f>B137/$B$16</f>
        <v>0.11323819061723389</v>
      </c>
    </row>
    <row r="138" spans="1:12" ht="12" thickBot="1" x14ac:dyDescent="0.25">
      <c r="A138" s="11" t="s">
        <v>74</v>
      </c>
      <c r="B138" s="5">
        <v>19462</v>
      </c>
      <c r="C138" s="5">
        <f>B138-B137</f>
        <v>740.10346887148262</v>
      </c>
      <c r="D138" s="5">
        <v>129</v>
      </c>
      <c r="E138" s="5">
        <v>24</v>
      </c>
      <c r="F138" s="5">
        <f>D138-E138</f>
        <v>105</v>
      </c>
      <c r="G138" s="5">
        <f>C138-F138</f>
        <v>635.10346887148262</v>
      </c>
      <c r="H138" s="8">
        <f>B138/$B$17</f>
        <v>0.11539204182141953</v>
      </c>
      <c r="I138" s="39"/>
      <c r="J138" s="38"/>
      <c r="L138" s="38"/>
    </row>
  </sheetData>
  <mergeCells count="1">
    <mergeCell ref="A1:H2"/>
  </mergeCells>
  <phoneticPr fontId="0" type="noConversion"/>
  <pageMargins left="0.75" right="0.75" top="1" bottom="1" header="0.5" footer="0.5"/>
  <pageSetup orientation="portrait"/>
  <headerFooter alignWithMargins="0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8"/>
  <sheetViews>
    <sheetView workbookViewId="0">
      <selection activeCell="L1" sqref="L1:L65536"/>
    </sheetView>
  </sheetViews>
  <sheetFormatPr defaultRowHeight="11.25" x14ac:dyDescent="0.2"/>
  <cols>
    <col min="1" max="1" width="25.7109375" style="2" customWidth="1"/>
    <col min="2" max="3" width="9.7109375" style="2" customWidth="1"/>
    <col min="4" max="5" width="8.42578125" style="2" customWidth="1"/>
    <col min="6" max="7" width="9.7109375" style="2" customWidth="1"/>
    <col min="8" max="8" width="7.7109375" style="6" customWidth="1"/>
    <col min="9" max="16384" width="9.140625" style="2"/>
  </cols>
  <sheetData>
    <row r="1" spans="1:8" ht="12.75" customHeight="1" x14ac:dyDescent="0.2">
      <c r="A1" s="40" t="s">
        <v>87</v>
      </c>
      <c r="B1" s="41"/>
      <c r="C1" s="41"/>
      <c r="D1" s="41"/>
      <c r="E1" s="41"/>
      <c r="F1" s="41"/>
      <c r="G1" s="41"/>
      <c r="H1" s="42"/>
    </row>
    <row r="2" spans="1:8" ht="12.75" customHeight="1" thickBot="1" x14ac:dyDescent="0.25">
      <c r="A2" s="43"/>
      <c r="B2" s="44"/>
      <c r="C2" s="44"/>
      <c r="D2" s="44"/>
      <c r="E2" s="44"/>
      <c r="F2" s="44"/>
      <c r="G2" s="44"/>
      <c r="H2" s="45"/>
    </row>
    <row r="3" spans="1:8" x14ac:dyDescent="0.2">
      <c r="A3" s="9" t="s">
        <v>61</v>
      </c>
      <c r="C3" s="1" t="s">
        <v>62</v>
      </c>
      <c r="D3" s="3"/>
      <c r="E3" s="3"/>
      <c r="F3" s="1" t="s">
        <v>66</v>
      </c>
      <c r="G3" s="3" t="s">
        <v>68</v>
      </c>
      <c r="H3" s="19" t="s">
        <v>71</v>
      </c>
    </row>
    <row r="4" spans="1:8" ht="12" thickBot="1" x14ac:dyDescent="0.25">
      <c r="A4" s="18" t="s">
        <v>88</v>
      </c>
      <c r="B4" s="5" t="s">
        <v>64</v>
      </c>
      <c r="C4" s="4" t="s">
        <v>63</v>
      </c>
      <c r="D4" s="4" t="s">
        <v>65</v>
      </c>
      <c r="E4" s="4" t="s">
        <v>70</v>
      </c>
      <c r="F4" s="4" t="s">
        <v>67</v>
      </c>
      <c r="G4" s="5" t="s">
        <v>69</v>
      </c>
      <c r="H4" s="20" t="s">
        <v>72</v>
      </c>
    </row>
    <row r="5" spans="1:8" x14ac:dyDescent="0.2">
      <c r="A5" s="12" t="s">
        <v>2</v>
      </c>
      <c r="H5" s="10"/>
    </row>
    <row r="6" spans="1:8" x14ac:dyDescent="0.2">
      <c r="A6" s="13" t="s">
        <v>73</v>
      </c>
      <c r="B6" s="2">
        <f t="shared" ref="B6:B17" si="0">B32+B45+B60+B73+B86+B99+B114+B127</f>
        <v>58228</v>
      </c>
      <c r="H6" s="10"/>
    </row>
    <row r="7" spans="1:8" x14ac:dyDescent="0.2">
      <c r="A7" s="14" t="s">
        <v>81</v>
      </c>
      <c r="B7" s="2">
        <f t="shared" si="0"/>
        <v>58581</v>
      </c>
      <c r="C7" s="2">
        <f t="shared" ref="C7:G17" si="1">C33+C46+C61+C74+C87+C100+C115+C128</f>
        <v>352.99999999999375</v>
      </c>
      <c r="D7" s="2">
        <f t="shared" si="1"/>
        <v>385</v>
      </c>
      <c r="E7" s="2">
        <f t="shared" si="1"/>
        <v>101</v>
      </c>
      <c r="F7" s="2">
        <f t="shared" si="1"/>
        <v>284</v>
      </c>
      <c r="G7" s="2">
        <f t="shared" si="1"/>
        <v>68.999999999993776</v>
      </c>
      <c r="H7" s="10"/>
    </row>
    <row r="8" spans="1:8" x14ac:dyDescent="0.2">
      <c r="A8" s="14" t="s">
        <v>82</v>
      </c>
      <c r="B8" s="2">
        <f t="shared" si="0"/>
        <v>60125</v>
      </c>
      <c r="C8" s="2">
        <f t="shared" si="1"/>
        <v>1500.0000000000061</v>
      </c>
      <c r="D8" s="2">
        <f t="shared" si="1"/>
        <v>1324</v>
      </c>
      <c r="E8" s="2">
        <f t="shared" si="1"/>
        <v>474</v>
      </c>
      <c r="F8" s="2">
        <f t="shared" si="1"/>
        <v>850</v>
      </c>
      <c r="G8" s="2">
        <f t="shared" si="1"/>
        <v>650.00000000000614</v>
      </c>
      <c r="H8" s="10"/>
    </row>
    <row r="9" spans="1:8" x14ac:dyDescent="0.2">
      <c r="A9" s="14" t="s">
        <v>83</v>
      </c>
      <c r="B9" s="2">
        <f t="shared" si="0"/>
        <v>61333.000000000007</v>
      </c>
      <c r="C9" s="2">
        <f t="shared" si="1"/>
        <v>1200.0000000000075</v>
      </c>
      <c r="D9" s="2">
        <f t="shared" si="1"/>
        <v>1324</v>
      </c>
      <c r="E9" s="2">
        <f t="shared" si="1"/>
        <v>505</v>
      </c>
      <c r="F9" s="2">
        <f t="shared" si="1"/>
        <v>819</v>
      </c>
      <c r="G9" s="2">
        <f t="shared" si="1"/>
        <v>381.00000000000745</v>
      </c>
      <c r="H9" s="10"/>
    </row>
    <row r="10" spans="1:8" x14ac:dyDescent="0.2">
      <c r="A10" s="14" t="s">
        <v>84</v>
      </c>
      <c r="B10" s="2">
        <f t="shared" si="0"/>
        <v>61653.999999999985</v>
      </c>
      <c r="C10" s="2">
        <f t="shared" si="1"/>
        <v>399.99999999999511</v>
      </c>
      <c r="D10" s="2">
        <f t="shared" si="1"/>
        <v>1321</v>
      </c>
      <c r="E10" s="2">
        <f t="shared" si="1"/>
        <v>513</v>
      </c>
      <c r="F10" s="2">
        <f t="shared" si="1"/>
        <v>808</v>
      </c>
      <c r="G10" s="2">
        <f t="shared" si="1"/>
        <v>-408.00000000000489</v>
      </c>
      <c r="H10" s="10"/>
    </row>
    <row r="11" spans="1:8" x14ac:dyDescent="0.2">
      <c r="A11" s="14" t="s">
        <v>75</v>
      </c>
      <c r="B11" s="2">
        <f t="shared" si="0"/>
        <v>61957</v>
      </c>
      <c r="C11" s="2">
        <f t="shared" si="1"/>
        <v>299.99999999999591</v>
      </c>
      <c r="D11" s="2">
        <f t="shared" si="1"/>
        <v>1259</v>
      </c>
      <c r="E11" s="2">
        <f t="shared" si="1"/>
        <v>496</v>
      </c>
      <c r="F11" s="2">
        <f t="shared" si="1"/>
        <v>763</v>
      </c>
      <c r="G11" s="2">
        <f t="shared" si="1"/>
        <v>-463.00000000000409</v>
      </c>
      <c r="H11" s="10"/>
    </row>
    <row r="12" spans="1:8" x14ac:dyDescent="0.2">
      <c r="A12" s="14" t="s">
        <v>76</v>
      </c>
      <c r="B12" s="2">
        <f t="shared" si="0"/>
        <v>61895</v>
      </c>
      <c r="C12" s="2">
        <f t="shared" si="1"/>
        <v>-99.999999999994998</v>
      </c>
      <c r="D12" s="2">
        <f t="shared" si="1"/>
        <v>1207</v>
      </c>
      <c r="E12" s="2">
        <f t="shared" si="1"/>
        <v>529</v>
      </c>
      <c r="F12" s="2">
        <f t="shared" si="1"/>
        <v>678</v>
      </c>
      <c r="G12" s="2">
        <f t="shared" si="1"/>
        <v>-777.999999999995</v>
      </c>
      <c r="H12" s="10"/>
    </row>
    <row r="13" spans="1:8" x14ac:dyDescent="0.2">
      <c r="A13" s="14" t="s">
        <v>77</v>
      </c>
      <c r="B13" s="2">
        <f t="shared" si="0"/>
        <v>61614.000000000007</v>
      </c>
      <c r="C13" s="2">
        <f t="shared" si="1"/>
        <v>-299.99999999999625</v>
      </c>
      <c r="D13" s="2">
        <f t="shared" si="1"/>
        <v>1134</v>
      </c>
      <c r="E13" s="2">
        <f t="shared" si="1"/>
        <v>439</v>
      </c>
      <c r="F13" s="2">
        <f t="shared" si="1"/>
        <v>695</v>
      </c>
      <c r="G13" s="2">
        <f t="shared" si="1"/>
        <v>-994.99999999999625</v>
      </c>
      <c r="H13" s="10"/>
    </row>
    <row r="14" spans="1:8" x14ac:dyDescent="0.2">
      <c r="A14" s="14" t="s">
        <v>78</v>
      </c>
      <c r="B14" s="2">
        <f t="shared" si="0"/>
        <v>62048.999999999993</v>
      </c>
      <c r="C14" s="2">
        <f t="shared" si="1"/>
        <v>399.99999999998988</v>
      </c>
      <c r="D14" s="2">
        <f t="shared" si="1"/>
        <v>1040</v>
      </c>
      <c r="E14" s="2">
        <f t="shared" si="1"/>
        <v>490</v>
      </c>
      <c r="F14" s="2">
        <f t="shared" si="1"/>
        <v>550</v>
      </c>
      <c r="G14" s="2">
        <f t="shared" si="1"/>
        <v>-150.00000000001012</v>
      </c>
      <c r="H14" s="10"/>
    </row>
    <row r="15" spans="1:8" x14ac:dyDescent="0.2">
      <c r="A15" s="14" t="s">
        <v>79</v>
      </c>
      <c r="B15" s="2">
        <f t="shared" si="0"/>
        <v>60776</v>
      </c>
      <c r="C15" s="2">
        <f t="shared" si="1"/>
        <v>-1199.999999999992</v>
      </c>
      <c r="D15" s="2">
        <f t="shared" si="1"/>
        <v>1057</v>
      </c>
      <c r="E15" s="2">
        <f t="shared" si="1"/>
        <v>490</v>
      </c>
      <c r="F15" s="2">
        <f t="shared" si="1"/>
        <v>567</v>
      </c>
      <c r="G15" s="2">
        <f t="shared" si="1"/>
        <v>-1766.999999999992</v>
      </c>
      <c r="H15" s="10"/>
    </row>
    <row r="16" spans="1:8" x14ac:dyDescent="0.2">
      <c r="A16" s="14" t="s">
        <v>80</v>
      </c>
      <c r="B16" s="2">
        <f t="shared" si="0"/>
        <v>60223.000000000007</v>
      </c>
      <c r="C16" s="2">
        <f t="shared" si="1"/>
        <v>-600.00000000000773</v>
      </c>
      <c r="D16" s="2">
        <f t="shared" si="1"/>
        <v>979</v>
      </c>
      <c r="E16" s="2">
        <f t="shared" si="1"/>
        <v>566</v>
      </c>
      <c r="F16" s="2">
        <f t="shared" si="1"/>
        <v>413</v>
      </c>
      <c r="G16" s="2">
        <f t="shared" si="1"/>
        <v>-1013.0000000000077</v>
      </c>
      <c r="H16" s="10"/>
    </row>
    <row r="17" spans="1:11" x14ac:dyDescent="0.2">
      <c r="A17" s="15" t="s">
        <v>74</v>
      </c>
      <c r="B17" s="7">
        <f t="shared" si="0"/>
        <v>60219</v>
      </c>
      <c r="C17" s="7">
        <f t="shared" si="1"/>
        <v>-4.0000000000066507</v>
      </c>
      <c r="D17" s="7">
        <f t="shared" si="1"/>
        <v>780</v>
      </c>
      <c r="E17" s="7">
        <f t="shared" si="1"/>
        <v>381</v>
      </c>
      <c r="F17" s="7">
        <f t="shared" si="1"/>
        <v>399</v>
      </c>
      <c r="G17" s="7">
        <f t="shared" si="1"/>
        <v>-403.00000000000665</v>
      </c>
      <c r="H17" s="16"/>
    </row>
    <row r="18" spans="1:11" x14ac:dyDescent="0.2">
      <c r="A18" s="12" t="s">
        <v>3</v>
      </c>
      <c r="H18" s="10"/>
    </row>
    <row r="19" spans="1:11" x14ac:dyDescent="0.2">
      <c r="A19" s="13" t="s">
        <v>73</v>
      </c>
      <c r="B19" s="2">
        <f t="shared" ref="B19:B30" si="2">B32+B45+B60+B73</f>
        <v>6728</v>
      </c>
      <c r="H19" s="10">
        <f>B19/$B$6</f>
        <v>0.1155457855327334</v>
      </c>
      <c r="K19" s="6"/>
    </row>
    <row r="20" spans="1:11" x14ac:dyDescent="0.2">
      <c r="A20" s="14" t="s">
        <v>81</v>
      </c>
      <c r="B20" s="2">
        <f t="shared" si="2"/>
        <v>6855.5006690288392</v>
      </c>
      <c r="C20" s="2">
        <f>B20-B19</f>
        <v>127.50066902883918</v>
      </c>
      <c r="D20" s="2">
        <f t="shared" ref="D20:E30" si="3">D33+D46+D61+D74</f>
        <v>47</v>
      </c>
      <c r="E20" s="2">
        <f t="shared" si="3"/>
        <v>3</v>
      </c>
      <c r="F20" s="2">
        <f>D20-E20</f>
        <v>44</v>
      </c>
      <c r="G20" s="2">
        <f>C20-F20</f>
        <v>83.500669028839184</v>
      </c>
      <c r="H20" s="10">
        <f>B20/$B$7</f>
        <v>0.11702600961111691</v>
      </c>
    </row>
    <row r="21" spans="1:11" x14ac:dyDescent="0.2">
      <c r="A21" s="14" t="s">
        <v>82</v>
      </c>
      <c r="B21" s="2">
        <f t="shared" si="2"/>
        <v>7390.6676244266273</v>
      </c>
      <c r="C21" s="2">
        <f t="shared" ref="C21:C30" si="4">B21-B20</f>
        <v>535.16695539778812</v>
      </c>
      <c r="D21" s="2">
        <f t="shared" si="3"/>
        <v>163</v>
      </c>
      <c r="E21" s="2">
        <f t="shared" si="3"/>
        <v>28</v>
      </c>
      <c r="F21" s="2">
        <f t="shared" ref="F21:F30" si="5">D21-E21</f>
        <v>135</v>
      </c>
      <c r="G21" s="2">
        <f t="shared" ref="G21:G30" si="6">C21-F21</f>
        <v>400.16695539778812</v>
      </c>
      <c r="H21" s="10">
        <f>B21/$B$8</f>
        <v>0.12292170685117051</v>
      </c>
    </row>
    <row r="22" spans="1:11" x14ac:dyDescent="0.2">
      <c r="A22" s="14" t="s">
        <v>83</v>
      </c>
      <c r="B22" s="2">
        <f t="shared" si="2"/>
        <v>7898.3038690645844</v>
      </c>
      <c r="C22" s="2">
        <f t="shared" si="4"/>
        <v>507.63624463795713</v>
      </c>
      <c r="D22" s="2">
        <f t="shared" si="3"/>
        <v>173</v>
      </c>
      <c r="E22" s="2">
        <f t="shared" si="3"/>
        <v>17</v>
      </c>
      <c r="F22" s="2">
        <f t="shared" si="5"/>
        <v>156</v>
      </c>
      <c r="G22" s="2">
        <f t="shared" si="6"/>
        <v>351.63624463795713</v>
      </c>
      <c r="H22" s="10">
        <f>B22/$B$9</f>
        <v>0.12877739339449534</v>
      </c>
    </row>
    <row r="23" spans="1:11" x14ac:dyDescent="0.2">
      <c r="A23" s="14" t="s">
        <v>84</v>
      </c>
      <c r="B23" s="2">
        <f t="shared" si="2"/>
        <v>8298.2261173920851</v>
      </c>
      <c r="C23" s="2">
        <f t="shared" si="4"/>
        <v>399.92224832750071</v>
      </c>
      <c r="D23" s="2">
        <f t="shared" si="3"/>
        <v>213</v>
      </c>
      <c r="E23" s="2">
        <f t="shared" si="3"/>
        <v>21</v>
      </c>
      <c r="F23" s="2">
        <f t="shared" si="5"/>
        <v>192</v>
      </c>
      <c r="G23" s="2">
        <f t="shared" si="6"/>
        <v>207.92224832750071</v>
      </c>
      <c r="H23" s="10">
        <f>B23/$B$10</f>
        <v>0.13459347515801226</v>
      </c>
    </row>
    <row r="24" spans="1:11" x14ac:dyDescent="0.2">
      <c r="A24" s="14" t="s">
        <v>75</v>
      </c>
      <c r="B24" s="2">
        <f t="shared" si="2"/>
        <v>8696.9259351913315</v>
      </c>
      <c r="C24" s="2">
        <f t="shared" si="4"/>
        <v>398.69981779924638</v>
      </c>
      <c r="D24" s="2">
        <f t="shared" si="3"/>
        <v>206</v>
      </c>
      <c r="E24" s="2">
        <f t="shared" si="3"/>
        <v>34</v>
      </c>
      <c r="F24" s="2">
        <f t="shared" si="5"/>
        <v>172</v>
      </c>
      <c r="G24" s="2">
        <f t="shared" si="6"/>
        <v>226.69981779924638</v>
      </c>
      <c r="H24" s="10">
        <f>B24/$B$11</f>
        <v>0.14037035258633135</v>
      </c>
    </row>
    <row r="25" spans="1:11" x14ac:dyDescent="0.2">
      <c r="A25" s="14" t="s">
        <v>76</v>
      </c>
      <c r="B25" s="2">
        <f t="shared" si="2"/>
        <v>9043.3807019288452</v>
      </c>
      <c r="C25" s="2">
        <f t="shared" si="4"/>
        <v>346.45476673751364</v>
      </c>
      <c r="D25" s="2">
        <f t="shared" si="3"/>
        <v>190</v>
      </c>
      <c r="E25" s="2">
        <f t="shared" si="3"/>
        <v>14</v>
      </c>
      <c r="F25" s="2">
        <f t="shared" si="5"/>
        <v>176</v>
      </c>
      <c r="G25" s="2">
        <f t="shared" si="6"/>
        <v>170.45476673751364</v>
      </c>
      <c r="H25" s="10">
        <f>B25/$B$12</f>
        <v>0.14610842074366015</v>
      </c>
    </row>
    <row r="26" spans="1:11" x14ac:dyDescent="0.2">
      <c r="A26" s="14" t="s">
        <v>77</v>
      </c>
      <c r="B26" s="2">
        <f t="shared" si="2"/>
        <v>9353.502388249759</v>
      </c>
      <c r="C26" s="2">
        <f t="shared" si="4"/>
        <v>310.1216863209138</v>
      </c>
      <c r="D26" s="2">
        <f t="shared" si="3"/>
        <v>189</v>
      </c>
      <c r="E26" s="2">
        <f t="shared" si="3"/>
        <v>18</v>
      </c>
      <c r="F26" s="2">
        <f t="shared" si="5"/>
        <v>171</v>
      </c>
      <c r="G26" s="2">
        <f t="shared" si="6"/>
        <v>139.1216863209138</v>
      </c>
      <c r="H26" s="10">
        <f>B26/$B$13</f>
        <v>0.15180806940386532</v>
      </c>
    </row>
    <row r="27" spans="1:11" x14ac:dyDescent="0.2">
      <c r="A27" s="14" t="s">
        <v>78</v>
      </c>
      <c r="B27" s="2">
        <f t="shared" si="2"/>
        <v>9770.8363690751503</v>
      </c>
      <c r="C27" s="2">
        <f t="shared" si="4"/>
        <v>417.33398082539134</v>
      </c>
      <c r="D27" s="2">
        <f t="shared" si="3"/>
        <v>208</v>
      </c>
      <c r="E27" s="2">
        <f t="shared" si="3"/>
        <v>18</v>
      </c>
      <c r="F27" s="2">
        <f t="shared" si="5"/>
        <v>190</v>
      </c>
      <c r="G27" s="2">
        <f t="shared" si="6"/>
        <v>227.33398082539134</v>
      </c>
      <c r="H27" s="10">
        <f>B27/$B$14</f>
        <v>0.1574696831387315</v>
      </c>
    </row>
    <row r="28" spans="1:11" x14ac:dyDescent="0.2">
      <c r="A28" s="14" t="s">
        <v>79</v>
      </c>
      <c r="B28" s="2">
        <f t="shared" si="2"/>
        <v>9912.1791499974024</v>
      </c>
      <c r="C28" s="2">
        <f t="shared" si="4"/>
        <v>141.34278092225213</v>
      </c>
      <c r="D28" s="2">
        <f t="shared" si="3"/>
        <v>210</v>
      </c>
      <c r="E28" s="2">
        <f t="shared" si="3"/>
        <v>20</v>
      </c>
      <c r="F28" s="2">
        <f t="shared" si="5"/>
        <v>190</v>
      </c>
      <c r="G28" s="2">
        <f t="shared" si="6"/>
        <v>-48.657219077747868</v>
      </c>
      <c r="H28" s="10">
        <f>B28/$B$15</f>
        <v>0.16309364140445903</v>
      </c>
    </row>
    <row r="29" spans="1:11" x14ac:dyDescent="0.2">
      <c r="A29" s="14" t="s">
        <v>80</v>
      </c>
      <c r="B29" s="2">
        <f t="shared" si="2"/>
        <v>10158.434828640204</v>
      </c>
      <c r="C29" s="2">
        <f t="shared" si="4"/>
        <v>246.25567864280129</v>
      </c>
      <c r="D29" s="2">
        <f t="shared" si="3"/>
        <v>204</v>
      </c>
      <c r="E29" s="2">
        <f t="shared" si="3"/>
        <v>21</v>
      </c>
      <c r="F29" s="2">
        <f t="shared" si="5"/>
        <v>183</v>
      </c>
      <c r="G29" s="2">
        <f t="shared" si="6"/>
        <v>63.255678642801286</v>
      </c>
      <c r="H29" s="10">
        <f>B29/$B$16</f>
        <v>0.16868031862644176</v>
      </c>
    </row>
    <row r="30" spans="1:11" x14ac:dyDescent="0.2">
      <c r="A30" s="15" t="s">
        <v>74</v>
      </c>
      <c r="B30" s="7">
        <f t="shared" si="2"/>
        <v>10414</v>
      </c>
      <c r="C30" s="7">
        <f t="shared" si="4"/>
        <v>255.5651713597963</v>
      </c>
      <c r="D30" s="7">
        <f t="shared" si="3"/>
        <v>176</v>
      </c>
      <c r="E30" s="7">
        <f t="shared" si="3"/>
        <v>18</v>
      </c>
      <c r="F30" s="7">
        <f t="shared" si="5"/>
        <v>158</v>
      </c>
      <c r="G30" s="7">
        <f t="shared" si="6"/>
        <v>97.565171359796295</v>
      </c>
      <c r="H30" s="16">
        <f>B30/$B$17</f>
        <v>0.17293545226589616</v>
      </c>
      <c r="I30" s="38"/>
      <c r="K30" s="39"/>
    </row>
    <row r="31" spans="1:11" x14ac:dyDescent="0.2">
      <c r="A31" s="12" t="s">
        <v>4</v>
      </c>
      <c r="H31" s="10"/>
    </row>
    <row r="32" spans="1:11" x14ac:dyDescent="0.2">
      <c r="A32" s="13" t="s">
        <v>73</v>
      </c>
      <c r="B32" s="2">
        <v>5886</v>
      </c>
      <c r="H32" s="10">
        <f>B32/$B$6</f>
        <v>0.10108538847289963</v>
      </c>
    </row>
    <row r="33" spans="1:8" x14ac:dyDescent="0.2">
      <c r="A33" s="14" t="s">
        <v>81</v>
      </c>
      <c r="B33" s="2">
        <v>6007.0311082532507</v>
      </c>
      <c r="C33" s="2">
        <f>B33-B32</f>
        <v>121.03110825325075</v>
      </c>
      <c r="D33" s="2">
        <v>47</v>
      </c>
      <c r="E33" s="2">
        <v>3</v>
      </c>
      <c r="F33" s="2">
        <f>D33-E33</f>
        <v>44</v>
      </c>
      <c r="G33" s="2">
        <f>C33-F33</f>
        <v>77.03110825325075</v>
      </c>
      <c r="H33" s="10">
        <f>B33/$B$7</f>
        <v>0.10254231078768287</v>
      </c>
    </row>
    <row r="34" spans="1:8" x14ac:dyDescent="0.2">
      <c r="A34" s="14" t="s">
        <v>82</v>
      </c>
      <c r="B34" s="2">
        <v>6514.2550092141073</v>
      </c>
      <c r="C34" s="2">
        <v>502.56696711442964</v>
      </c>
      <c r="D34" s="2">
        <v>161</v>
      </c>
      <c r="E34" s="2">
        <v>28</v>
      </c>
      <c r="F34" s="2">
        <v>133</v>
      </c>
      <c r="G34" s="2">
        <v>369.56696711442964</v>
      </c>
      <c r="H34" s="10">
        <f>B34/$B$8</f>
        <v>0.10834519765844669</v>
      </c>
    </row>
    <row r="35" spans="1:8" x14ac:dyDescent="0.2">
      <c r="A35" s="14" t="s">
        <v>83</v>
      </c>
      <c r="B35" s="2">
        <v>6998.6291229850358</v>
      </c>
      <c r="C35" s="2">
        <v>483.31715649085345</v>
      </c>
      <c r="D35" s="2">
        <v>172</v>
      </c>
      <c r="E35" s="2">
        <v>17</v>
      </c>
      <c r="F35" s="2">
        <v>155</v>
      </c>
      <c r="G35" s="2">
        <v>328.31715649085345</v>
      </c>
      <c r="H35" s="10">
        <f>B35/$B$9</f>
        <v>0.11410870368292819</v>
      </c>
    </row>
    <row r="36" spans="1:8" x14ac:dyDescent="0.2">
      <c r="A36" s="14" t="s">
        <v>84</v>
      </c>
      <c r="B36" s="2">
        <v>7388.1978630388794</v>
      </c>
      <c r="C36" s="2">
        <v>398.84665578123258</v>
      </c>
      <c r="D36" s="2">
        <v>209</v>
      </c>
      <c r="E36" s="2">
        <v>21</v>
      </c>
      <c r="F36" s="2">
        <v>188</v>
      </c>
      <c r="G36" s="2">
        <v>210.84665578123258</v>
      </c>
      <c r="H36" s="10">
        <f>B36/$B$10</f>
        <v>0.11983322838808319</v>
      </c>
    </row>
    <row r="37" spans="1:8" x14ac:dyDescent="0.2">
      <c r="A37" s="14" t="s">
        <v>75</v>
      </c>
      <c r="B37" s="2">
        <v>7776.7909625771999</v>
      </c>
      <c r="C37" s="2">
        <v>388.47809516680081</v>
      </c>
      <c r="D37" s="2">
        <v>204</v>
      </c>
      <c r="E37" s="2">
        <v>33</v>
      </c>
      <c r="F37" s="2">
        <v>171</v>
      </c>
      <c r="G37" s="2">
        <v>217.47809516680081</v>
      </c>
      <c r="H37" s="10">
        <f>B37/$B$11</f>
        <v>0.12551916591470214</v>
      </c>
    </row>
    <row r="38" spans="1:8" x14ac:dyDescent="0.2">
      <c r="A38" s="14" t="s">
        <v>76</v>
      </c>
      <c r="B38" s="2">
        <v>8118.5755916517073</v>
      </c>
      <c r="C38" s="2">
        <v>337.04313946571347</v>
      </c>
      <c r="D38" s="2">
        <v>190</v>
      </c>
      <c r="E38" s="2">
        <v>14</v>
      </c>
      <c r="F38" s="2">
        <v>176</v>
      </c>
      <c r="G38" s="2">
        <v>161.04313946571347</v>
      </c>
      <c r="H38" s="10">
        <f>B38/$B$12</f>
        <v>0.13116690510787152</v>
      </c>
    </row>
    <row r="39" spans="1:8" x14ac:dyDescent="0.2">
      <c r="A39" s="14" t="s">
        <v>77</v>
      </c>
      <c r="B39" s="2">
        <v>8427.3675793205275</v>
      </c>
      <c r="C39" s="2">
        <v>306.2212775288026</v>
      </c>
      <c r="D39" s="2">
        <v>187</v>
      </c>
      <c r="E39" s="2">
        <v>17</v>
      </c>
      <c r="F39" s="2">
        <v>170</v>
      </c>
      <c r="G39" s="2">
        <v>136.2212775288026</v>
      </c>
      <c r="H39" s="10">
        <f>B39/$B$13</f>
        <v>0.13677682960561766</v>
      </c>
    </row>
    <row r="40" spans="1:8" x14ac:dyDescent="0.2">
      <c r="A40" s="14" t="s">
        <v>78</v>
      </c>
      <c r="B40" s="2">
        <v>8832.6328279764984</v>
      </c>
      <c r="C40" s="2">
        <v>400.20500769208775</v>
      </c>
      <c r="D40" s="2">
        <v>207</v>
      </c>
      <c r="E40" s="2">
        <v>18</v>
      </c>
      <c r="F40" s="2">
        <v>189</v>
      </c>
      <c r="G40" s="2">
        <v>211.20500769208775</v>
      </c>
      <c r="H40" s="10">
        <f>B40/$B$14</f>
        <v>0.1423493179257764</v>
      </c>
    </row>
    <row r="41" spans="1:8" x14ac:dyDescent="0.2">
      <c r="A41" s="14" t="s">
        <v>79</v>
      </c>
      <c r="B41" s="2">
        <v>8987.8431740634223</v>
      </c>
      <c r="C41" s="2">
        <v>165.73469651051346</v>
      </c>
      <c r="D41" s="2">
        <v>208</v>
      </c>
      <c r="E41" s="2">
        <v>20</v>
      </c>
      <c r="F41" s="2">
        <v>188</v>
      </c>
      <c r="G41" s="2">
        <v>-22.265303489486541</v>
      </c>
      <c r="H41" s="10">
        <f>B41/$B$15</f>
        <v>0.1478847435511291</v>
      </c>
    </row>
    <row r="42" spans="1:8" x14ac:dyDescent="0.2">
      <c r="A42" s="14" t="s">
        <v>80</v>
      </c>
      <c r="B42" s="2">
        <v>9237.2130156986095</v>
      </c>
      <c r="C42" s="2">
        <v>242.29278786466239</v>
      </c>
      <c r="D42" s="2">
        <v>201</v>
      </c>
      <c r="E42" s="2">
        <v>20</v>
      </c>
      <c r="F42" s="2">
        <v>181</v>
      </c>
      <c r="G42" s="2">
        <v>61.292787864662387</v>
      </c>
      <c r="H42" s="10">
        <f>B42/$B$16</f>
        <v>0.15338347501284574</v>
      </c>
    </row>
    <row r="43" spans="1:8" x14ac:dyDescent="0.2">
      <c r="A43" s="15" t="s">
        <v>74</v>
      </c>
      <c r="B43" s="7">
        <v>9488</v>
      </c>
      <c r="C43" s="7">
        <f>B43-B42</f>
        <v>250.78698430139048</v>
      </c>
      <c r="D43" s="7">
        <v>174</v>
      </c>
      <c r="E43" s="7">
        <v>18</v>
      </c>
      <c r="F43" s="7">
        <f>D43-E43</f>
        <v>156</v>
      </c>
      <c r="G43" s="7">
        <f>C43-F43</f>
        <v>94.786984301390476</v>
      </c>
      <c r="H43" s="16">
        <f>B43/$B$17</f>
        <v>0.15755824573639549</v>
      </c>
    </row>
    <row r="44" spans="1:8" x14ac:dyDescent="0.2">
      <c r="A44" s="12" t="s">
        <v>92</v>
      </c>
      <c r="H44" s="10"/>
    </row>
    <row r="45" spans="1:8" x14ac:dyDescent="0.2">
      <c r="A45" s="9" t="s">
        <v>93</v>
      </c>
      <c r="B45" s="2">
        <v>139</v>
      </c>
      <c r="H45" s="10">
        <f>B45/$B$6</f>
        <v>2.3871676856495158E-3</v>
      </c>
    </row>
    <row r="46" spans="1:8" x14ac:dyDescent="0.2">
      <c r="A46" s="14" t="s">
        <v>81</v>
      </c>
      <c r="B46" s="2">
        <v>142.04283271554104</v>
      </c>
      <c r="C46" s="2">
        <f>B46-B45</f>
        <v>3.0428327155410386</v>
      </c>
      <c r="D46" s="2">
        <v>0</v>
      </c>
      <c r="E46" s="2">
        <v>0</v>
      </c>
      <c r="F46" s="2">
        <f>D46-E46</f>
        <v>0</v>
      </c>
      <c r="G46" s="2">
        <f>C46-F46</f>
        <v>3.0428327155410386</v>
      </c>
      <c r="H46" s="10">
        <f>B46/$B$7</f>
        <v>2.4247252985702024E-3</v>
      </c>
    </row>
    <row r="47" spans="1:8" x14ac:dyDescent="0.2">
      <c r="A47" s="14" t="s">
        <v>82</v>
      </c>
      <c r="B47" s="2">
        <v>154.78077211173525</v>
      </c>
      <c r="C47" s="2">
        <v>12.627511706119378</v>
      </c>
      <c r="D47" s="2">
        <v>1</v>
      </c>
      <c r="E47" s="2">
        <v>0</v>
      </c>
      <c r="F47" s="2">
        <v>1</v>
      </c>
      <c r="G47" s="2">
        <v>11.627511706119378</v>
      </c>
      <c r="H47" s="10">
        <f>B47/$B$8</f>
        <v>2.5743163760787568E-3</v>
      </c>
    </row>
    <row r="48" spans="1:8" x14ac:dyDescent="0.2">
      <c r="A48" s="14" t="s">
        <v>83</v>
      </c>
      <c r="B48" s="2">
        <v>167.00315130294385</v>
      </c>
      <c r="C48" s="2">
        <v>12.19688165585822</v>
      </c>
      <c r="D48" s="2">
        <v>0</v>
      </c>
      <c r="E48" s="2">
        <v>0</v>
      </c>
      <c r="F48" s="2">
        <v>0</v>
      </c>
      <c r="G48" s="2">
        <v>12.19688165585822</v>
      </c>
      <c r="H48" s="10">
        <f>B48/$B$9</f>
        <v>2.7228922652233517E-3</v>
      </c>
    </row>
    <row r="49" spans="1:8" x14ac:dyDescent="0.2">
      <c r="A49" s="14" t="s">
        <v>84</v>
      </c>
      <c r="B49" s="2">
        <v>176.97554215899959</v>
      </c>
      <c r="C49" s="2">
        <v>10.194287611012072</v>
      </c>
      <c r="D49" s="2">
        <v>1</v>
      </c>
      <c r="E49" s="2">
        <v>0</v>
      </c>
      <c r="F49" s="2">
        <v>1</v>
      </c>
      <c r="G49" s="2">
        <v>9.1942876110120721</v>
      </c>
      <c r="H49" s="10">
        <f>B49/$B$10</f>
        <v>2.8704632653031373E-3</v>
      </c>
    </row>
    <row r="50" spans="1:8" x14ac:dyDescent="0.2">
      <c r="A50" s="14" t="s">
        <v>75</v>
      </c>
      <c r="B50" s="2">
        <v>186.92671857958075</v>
      </c>
      <c r="C50" s="2">
        <v>9.9488678104582675</v>
      </c>
      <c r="D50" s="2">
        <v>0</v>
      </c>
      <c r="E50" s="2">
        <v>0</v>
      </c>
      <c r="F50" s="2">
        <v>0</v>
      </c>
      <c r="G50" s="2">
        <v>9.9488678104582675</v>
      </c>
      <c r="H50" s="10">
        <f>B50/$B$11</f>
        <v>3.0170395367687388E-3</v>
      </c>
    </row>
    <row r="51" spans="1:8" x14ac:dyDescent="0.2">
      <c r="A51" s="14" t="s">
        <v>76</v>
      </c>
      <c r="B51" s="2">
        <v>195.75105215448949</v>
      </c>
      <c r="C51" s="2">
        <v>8.7104140303454471</v>
      </c>
      <c r="D51" s="2">
        <v>0</v>
      </c>
      <c r="E51" s="2">
        <v>0</v>
      </c>
      <c r="F51" s="2">
        <v>0</v>
      </c>
      <c r="G51" s="2">
        <v>8.7104140303454471</v>
      </c>
      <c r="H51" s="10">
        <f>B51/$B$12</f>
        <v>3.1626311035542367E-3</v>
      </c>
    </row>
    <row r="52" spans="1:8" x14ac:dyDescent="0.2">
      <c r="A52" s="14" t="s">
        <v>77</v>
      </c>
      <c r="B52" s="2">
        <v>203.77276936029236</v>
      </c>
      <c r="C52" s="2">
        <v>7.959602580310019</v>
      </c>
      <c r="D52" s="2">
        <v>0</v>
      </c>
      <c r="E52" s="2">
        <v>0</v>
      </c>
      <c r="F52" s="2">
        <v>0</v>
      </c>
      <c r="G52" s="2">
        <v>7.959602580310019</v>
      </c>
      <c r="H52" s="10">
        <f>B52/$B$13</f>
        <v>3.3072478553622933E-3</v>
      </c>
    </row>
    <row r="53" spans="1:8" x14ac:dyDescent="0.2">
      <c r="A53" s="14" t="s">
        <v>78</v>
      </c>
      <c r="B53" s="2">
        <v>214.12486617196478</v>
      </c>
      <c r="C53" s="2">
        <v>10.22930420370227</v>
      </c>
      <c r="D53" s="2">
        <v>1</v>
      </c>
      <c r="E53" s="2">
        <v>0</v>
      </c>
      <c r="F53" s="2">
        <v>1</v>
      </c>
      <c r="G53" s="2">
        <v>9.2293042037022701</v>
      </c>
      <c r="H53" s="10">
        <f>B53/$B$14</f>
        <v>3.450899549903541E-3</v>
      </c>
    </row>
    <row r="54" spans="1:8" x14ac:dyDescent="0.2">
      <c r="A54" s="14" t="s">
        <v>79</v>
      </c>
      <c r="B54" s="2">
        <v>218.40437925798776</v>
      </c>
      <c r="C54" s="2">
        <v>4.5348534635303963</v>
      </c>
      <c r="D54" s="2">
        <v>2</v>
      </c>
      <c r="E54" s="2">
        <v>0</v>
      </c>
      <c r="F54" s="2">
        <v>2</v>
      </c>
      <c r="G54" s="2">
        <v>2.5348534635303963</v>
      </c>
      <c r="H54" s="10">
        <f>B54/$B$15</f>
        <v>3.593595815091282E-3</v>
      </c>
    </row>
    <row r="55" spans="1:8" x14ac:dyDescent="0.2">
      <c r="A55" s="14" t="s">
        <v>80</v>
      </c>
      <c r="B55" s="2">
        <v>224.95375126326866</v>
      </c>
      <c r="C55" s="2">
        <v>6.3772127442412625</v>
      </c>
      <c r="D55" s="2">
        <v>0</v>
      </c>
      <c r="E55" s="2">
        <v>0</v>
      </c>
      <c r="F55" s="2">
        <v>0</v>
      </c>
      <c r="G55" s="2">
        <v>6.3772127442412625</v>
      </c>
      <c r="H55" s="10">
        <f>B55/$B$16</f>
        <v>3.7353461511925447E-3</v>
      </c>
    </row>
    <row r="56" spans="1:8" x14ac:dyDescent="0.2">
      <c r="A56" s="15" t="s">
        <v>74</v>
      </c>
      <c r="B56" s="7">
        <v>234</v>
      </c>
      <c r="C56" s="7">
        <f>B56-B55</f>
        <v>9.0462487367313429</v>
      </c>
      <c r="D56" s="7">
        <v>1</v>
      </c>
      <c r="E56" s="7">
        <v>0</v>
      </c>
      <c r="F56" s="7">
        <f>D56-E56</f>
        <v>1</v>
      </c>
      <c r="G56" s="7">
        <f>C56-F56</f>
        <v>8.0462487367313429</v>
      </c>
      <c r="H56" s="16">
        <f>B56/$B$17</f>
        <v>3.8858167687939021E-3</v>
      </c>
    </row>
    <row r="57" spans="1:8" x14ac:dyDescent="0.2">
      <c r="A57" s="23"/>
      <c r="B57" s="24"/>
      <c r="C57" s="24"/>
      <c r="D57" s="24"/>
      <c r="E57" s="24"/>
      <c r="F57" s="24"/>
      <c r="G57" s="24"/>
      <c r="H57" s="22"/>
    </row>
    <row r="58" spans="1:8" x14ac:dyDescent="0.2">
      <c r="A58" s="1"/>
    </row>
    <row r="59" spans="1:8" x14ac:dyDescent="0.2">
      <c r="A59" s="12" t="s">
        <v>86</v>
      </c>
      <c r="H59" s="10"/>
    </row>
    <row r="60" spans="1:8" x14ac:dyDescent="0.2">
      <c r="A60" s="9" t="s">
        <v>89</v>
      </c>
      <c r="B60" s="2">
        <v>277</v>
      </c>
      <c r="H60" s="10">
        <f>B60/$B$6</f>
        <v>4.7571615030569487E-3</v>
      </c>
    </row>
    <row r="61" spans="1:8" x14ac:dyDescent="0.2">
      <c r="A61" s="14" t="s">
        <v>81</v>
      </c>
      <c r="B61" s="2">
        <v>283.70531004574912</v>
      </c>
      <c r="C61" s="2">
        <f>B61-B60</f>
        <v>6.7053100457491155</v>
      </c>
      <c r="D61" s="2">
        <v>0</v>
      </c>
      <c r="E61" s="2">
        <v>0</v>
      </c>
      <c r="F61" s="2">
        <f>D61-E61</f>
        <v>0</v>
      </c>
      <c r="G61" s="2">
        <f>C61-F61</f>
        <v>6.7053100457491155</v>
      </c>
      <c r="H61" s="10">
        <f>B61/$B$7</f>
        <v>4.8429577857282925E-3</v>
      </c>
    </row>
    <row r="62" spans="1:8" x14ac:dyDescent="0.2">
      <c r="A62" s="14" t="s">
        <v>82</v>
      </c>
      <c r="B62" s="2">
        <v>311.72902543028317</v>
      </c>
      <c r="C62" s="2">
        <v>27.802082128214238</v>
      </c>
      <c r="D62" s="2">
        <v>1</v>
      </c>
      <c r="E62" s="2">
        <v>0</v>
      </c>
      <c r="F62" s="2">
        <v>1</v>
      </c>
      <c r="G62" s="2">
        <v>26.802082128214238</v>
      </c>
      <c r="H62" s="10">
        <f>B62/$B$8</f>
        <v>5.1846823356388053E-3</v>
      </c>
    </row>
    <row r="63" spans="1:8" x14ac:dyDescent="0.2">
      <c r="A63" s="14" t="s">
        <v>83</v>
      </c>
      <c r="B63" s="2">
        <v>338.80887692235643</v>
      </c>
      <c r="C63" s="2">
        <v>27.027173653126169</v>
      </c>
      <c r="D63" s="2">
        <v>0</v>
      </c>
      <c r="E63" s="2">
        <v>0</v>
      </c>
      <c r="F63" s="2">
        <v>0</v>
      </c>
      <c r="G63" s="2">
        <v>27.027173653126169</v>
      </c>
      <c r="H63" s="10">
        <f>B63/$B$9</f>
        <v>5.5240877981242789E-3</v>
      </c>
    </row>
    <row r="64" spans="1:8" x14ac:dyDescent="0.2">
      <c r="A64" s="14" t="s">
        <v>84</v>
      </c>
      <c r="B64" s="2">
        <v>361.36628304596559</v>
      </c>
      <c r="C64" s="2">
        <v>23.009316115184674</v>
      </c>
      <c r="D64" s="2">
        <v>1</v>
      </c>
      <c r="E64" s="2">
        <v>0</v>
      </c>
      <c r="F64" s="2">
        <v>1</v>
      </c>
      <c r="G64" s="2">
        <v>22.009316115184674</v>
      </c>
      <c r="H64" s="10">
        <f>B64/$B$10</f>
        <v>5.8611977008136643E-3</v>
      </c>
    </row>
    <row r="65" spans="1:8" x14ac:dyDescent="0.2">
      <c r="A65" s="14" t="s">
        <v>75</v>
      </c>
      <c r="B65" s="2">
        <v>383.88775624146825</v>
      </c>
      <c r="C65" s="2">
        <v>22.518287617193721</v>
      </c>
      <c r="D65" s="2">
        <v>1</v>
      </c>
      <c r="E65" s="2">
        <v>0</v>
      </c>
      <c r="F65" s="2">
        <v>1</v>
      </c>
      <c r="G65" s="2">
        <v>21.518287617193721</v>
      </c>
      <c r="H65" s="10">
        <f>B65/$B$11</f>
        <v>6.1960352541515608E-3</v>
      </c>
    </row>
    <row r="66" spans="1:8" x14ac:dyDescent="0.2">
      <c r="A66" s="14" t="s">
        <v>76</v>
      </c>
      <c r="B66" s="2">
        <v>404.08914266451637</v>
      </c>
      <c r="C66" s="2">
        <v>19.967600023903231</v>
      </c>
      <c r="D66" s="2">
        <v>0</v>
      </c>
      <c r="E66" s="2">
        <v>0</v>
      </c>
      <c r="F66" s="2">
        <v>0</v>
      </c>
      <c r="G66" s="2">
        <v>19.967600023903231</v>
      </c>
      <c r="H66" s="10">
        <f>B66/$B$12</f>
        <v>6.5286233567253635E-3</v>
      </c>
    </row>
    <row r="67" spans="1:8" x14ac:dyDescent="0.2">
      <c r="A67" s="14" t="s">
        <v>77</v>
      </c>
      <c r="B67" s="2">
        <v>422.6094771743069</v>
      </c>
      <c r="C67" s="2">
        <v>18.391665608600078</v>
      </c>
      <c r="D67" s="2">
        <v>1</v>
      </c>
      <c r="E67" s="2">
        <v>0</v>
      </c>
      <c r="F67" s="2">
        <v>1</v>
      </c>
      <c r="G67" s="2">
        <v>17.391665608600078</v>
      </c>
      <c r="H67" s="10">
        <f>B67/$B$13</f>
        <v>6.8589846004853908E-3</v>
      </c>
    </row>
    <row r="68" spans="1:8" x14ac:dyDescent="0.2">
      <c r="A68" s="14" t="s">
        <v>78</v>
      </c>
      <c r="B68" s="2">
        <v>445.95492902586932</v>
      </c>
      <c r="C68" s="2">
        <v>23.089307713452115</v>
      </c>
      <c r="D68" s="2">
        <v>0</v>
      </c>
      <c r="E68" s="2">
        <v>0</v>
      </c>
      <c r="F68" s="2">
        <v>0</v>
      </c>
      <c r="G68" s="2">
        <v>23.089307713452115</v>
      </c>
      <c r="H68" s="10">
        <f>B68/$B$14</f>
        <v>7.1871412758605195E-3</v>
      </c>
    </row>
    <row r="69" spans="1:8" x14ac:dyDescent="0.2">
      <c r="A69" s="14" t="s">
        <v>79</v>
      </c>
      <c r="B69" s="2">
        <v>456.6171001386794</v>
      </c>
      <c r="C69" s="2">
        <v>11.194655804369802</v>
      </c>
      <c r="D69" s="2">
        <v>0</v>
      </c>
      <c r="E69" s="2">
        <v>0</v>
      </c>
      <c r="F69" s="2">
        <v>0</v>
      </c>
      <c r="G69" s="2">
        <v>11.194655804369802</v>
      </c>
      <c r="H69" s="10">
        <f>B69/$B$15</f>
        <v>7.5131153767717422E-3</v>
      </c>
    </row>
    <row r="70" spans="1:8" x14ac:dyDescent="0.2">
      <c r="A70" s="14" t="s">
        <v>80</v>
      </c>
      <c r="B70" s="2">
        <v>471.96335141179799</v>
      </c>
      <c r="C70" s="2">
        <v>14.985687146148393</v>
      </c>
      <c r="D70" s="2">
        <v>3</v>
      </c>
      <c r="E70" s="2">
        <v>1</v>
      </c>
      <c r="F70" s="2">
        <v>2</v>
      </c>
      <c r="G70" s="2">
        <v>12.985687146148393</v>
      </c>
      <c r="H70" s="10">
        <f>B70/$B$16</f>
        <v>7.8369286055460195E-3</v>
      </c>
    </row>
    <row r="71" spans="1:8" x14ac:dyDescent="0.2">
      <c r="A71" s="15" t="s">
        <v>74</v>
      </c>
      <c r="B71" s="7">
        <v>487</v>
      </c>
      <c r="C71" s="7">
        <f>B71-B70</f>
        <v>15.036648588202013</v>
      </c>
      <c r="D71" s="7">
        <v>1</v>
      </c>
      <c r="E71" s="7">
        <v>0</v>
      </c>
      <c r="F71" s="7">
        <f>D71-E71</f>
        <v>1</v>
      </c>
      <c r="G71" s="7">
        <f>C71-F71</f>
        <v>14.036648588202013</v>
      </c>
      <c r="H71" s="16">
        <f>B71/$B$17</f>
        <v>8.0871485743702152E-3</v>
      </c>
    </row>
    <row r="72" spans="1:8" x14ac:dyDescent="0.2">
      <c r="A72" s="12" t="s">
        <v>85</v>
      </c>
      <c r="H72" s="10"/>
    </row>
    <row r="73" spans="1:8" x14ac:dyDescent="0.2">
      <c r="A73" s="9" t="s">
        <v>90</v>
      </c>
      <c r="B73" s="2">
        <v>426</v>
      </c>
      <c r="H73" s="10">
        <f>B73/$B$6</f>
        <v>7.3160678711272926E-3</v>
      </c>
    </row>
    <row r="74" spans="1:8" x14ac:dyDescent="0.2">
      <c r="A74" s="14" t="s">
        <v>81</v>
      </c>
      <c r="B74" s="2">
        <v>422.72141801429797</v>
      </c>
      <c r="C74" s="2">
        <f>B74-B73</f>
        <v>-3.2785819857020329</v>
      </c>
      <c r="D74" s="2">
        <v>0</v>
      </c>
      <c r="E74" s="2">
        <v>0</v>
      </c>
      <c r="F74" s="2">
        <f>D74-E74</f>
        <v>0</v>
      </c>
      <c r="G74" s="2">
        <f>C74-F74</f>
        <v>-3.2785819857020329</v>
      </c>
      <c r="H74" s="10">
        <f>B74/$B$7</f>
        <v>7.2160157391355211E-3</v>
      </c>
    </row>
    <row r="75" spans="1:8" x14ac:dyDescent="0.2">
      <c r="A75" s="14" t="s">
        <v>82</v>
      </c>
      <c r="B75" s="2">
        <v>409.90281767050158</v>
      </c>
      <c r="C75" s="2">
        <v>-13.126142404865163</v>
      </c>
      <c r="D75" s="2">
        <v>0</v>
      </c>
      <c r="E75" s="2">
        <v>0</v>
      </c>
      <c r="F75" s="2">
        <v>0</v>
      </c>
      <c r="G75" s="2">
        <v>-13.126142404865163</v>
      </c>
      <c r="H75" s="10">
        <f>B75/$B$8</f>
        <v>6.8175104810062632E-3</v>
      </c>
    </row>
    <row r="76" spans="1:8" x14ac:dyDescent="0.2">
      <c r="A76" s="14" t="s">
        <v>83</v>
      </c>
      <c r="B76" s="2">
        <v>393.86271785424816</v>
      </c>
      <c r="C76" s="2">
        <v>-16.081578472619469</v>
      </c>
      <c r="D76" s="2">
        <v>1</v>
      </c>
      <c r="E76" s="2">
        <v>0</v>
      </c>
      <c r="F76" s="2">
        <v>1</v>
      </c>
      <c r="G76" s="2">
        <v>-17.081578472619469</v>
      </c>
      <c r="H76" s="10">
        <f>B76/$B$9</f>
        <v>6.4217096482195252E-3</v>
      </c>
    </row>
    <row r="77" spans="1:8" x14ac:dyDescent="0.2">
      <c r="A77" s="14" t="s">
        <v>84</v>
      </c>
      <c r="B77" s="2">
        <v>371.68642914824107</v>
      </c>
      <c r="C77" s="2">
        <v>-21.687057340640422</v>
      </c>
      <c r="D77" s="2">
        <v>2</v>
      </c>
      <c r="E77" s="2">
        <v>0</v>
      </c>
      <c r="F77" s="2">
        <v>2</v>
      </c>
      <c r="G77" s="2">
        <v>-23.687057340640422</v>
      </c>
      <c r="H77" s="10">
        <f>B77/$B$10</f>
        <v>6.028585803812261E-3</v>
      </c>
    </row>
    <row r="78" spans="1:8" x14ac:dyDescent="0.2">
      <c r="A78" s="14" t="s">
        <v>75</v>
      </c>
      <c r="B78" s="2">
        <v>349.32049779308124</v>
      </c>
      <c r="C78" s="2">
        <v>-22.400807491264743</v>
      </c>
      <c r="D78" s="2">
        <v>1</v>
      </c>
      <c r="E78" s="2">
        <v>1</v>
      </c>
      <c r="F78" s="2">
        <v>0</v>
      </c>
      <c r="G78" s="2">
        <v>-22.400807491264743</v>
      </c>
      <c r="H78" s="10">
        <f>B78/$B$11</f>
        <v>5.6381118807088985E-3</v>
      </c>
    </row>
    <row r="79" spans="1:8" x14ac:dyDescent="0.2">
      <c r="A79" s="14" t="s">
        <v>76</v>
      </c>
      <c r="B79" s="2">
        <v>324.96491545813262</v>
      </c>
      <c r="C79" s="2">
        <v>-24.571769839941624</v>
      </c>
      <c r="D79" s="2">
        <v>0</v>
      </c>
      <c r="E79" s="2">
        <v>0</v>
      </c>
      <c r="F79" s="2">
        <v>0</v>
      </c>
      <c r="G79" s="2">
        <v>-24.571769839941624</v>
      </c>
      <c r="H79" s="10">
        <f>B79/$B$12</f>
        <v>5.25026117550905E-3</v>
      </c>
    </row>
    <row r="80" spans="1:8" x14ac:dyDescent="0.2">
      <c r="A80" s="14" t="s">
        <v>77</v>
      </c>
      <c r="B80" s="2">
        <v>299.75256239463306</v>
      </c>
      <c r="C80" s="2">
        <v>-25.306714472170711</v>
      </c>
      <c r="D80" s="2">
        <v>1</v>
      </c>
      <c r="E80" s="2">
        <v>1</v>
      </c>
      <c r="F80" s="2">
        <v>0</v>
      </c>
      <c r="G80" s="2">
        <v>-25.306714472170711</v>
      </c>
      <c r="H80" s="10">
        <f>B80/$B$13</f>
        <v>4.8650073423999905E-3</v>
      </c>
    </row>
    <row r="81" spans="1:11" x14ac:dyDescent="0.2">
      <c r="A81" s="14" t="s">
        <v>78</v>
      </c>
      <c r="B81" s="2">
        <v>278.12374590081646</v>
      </c>
      <c r="C81" s="2">
        <v>-21.780340285995294</v>
      </c>
      <c r="D81" s="2">
        <v>0</v>
      </c>
      <c r="E81" s="2">
        <v>0</v>
      </c>
      <c r="F81" s="2">
        <v>0</v>
      </c>
      <c r="G81" s="2">
        <v>-21.780340285995294</v>
      </c>
      <c r="H81" s="10">
        <f>B81/$B$14</f>
        <v>4.4823243871910346E-3</v>
      </c>
    </row>
    <row r="82" spans="1:11" x14ac:dyDescent="0.2">
      <c r="A82" s="14" t="s">
        <v>79</v>
      </c>
      <c r="B82" s="2">
        <v>249.31449653731337</v>
      </c>
      <c r="C82" s="2">
        <v>-28.491162988655532</v>
      </c>
      <c r="D82" s="2">
        <v>0</v>
      </c>
      <c r="E82" s="2">
        <v>0</v>
      </c>
      <c r="F82" s="2">
        <v>0</v>
      </c>
      <c r="G82" s="2">
        <v>-28.491162988655532</v>
      </c>
      <c r="H82" s="10">
        <f>B82/$B$15</f>
        <v>4.1021866614669176E-3</v>
      </c>
    </row>
    <row r="83" spans="1:11" x14ac:dyDescent="0.2">
      <c r="A83" s="14" t="s">
        <v>80</v>
      </c>
      <c r="B83" s="2">
        <v>224.30471026652691</v>
      </c>
      <c r="C83" s="2">
        <v>-25.193903834369422</v>
      </c>
      <c r="D83" s="2">
        <v>0</v>
      </c>
      <c r="E83" s="2">
        <v>0</v>
      </c>
      <c r="F83" s="2">
        <v>0</v>
      </c>
      <c r="G83" s="2">
        <v>-25.193903834369422</v>
      </c>
      <c r="H83" s="10">
        <f>B83/$B$16</f>
        <v>3.724568856857461E-3</v>
      </c>
    </row>
    <row r="84" spans="1:11" x14ac:dyDescent="0.2">
      <c r="A84" s="15" t="s">
        <v>74</v>
      </c>
      <c r="B84" s="7">
        <v>205</v>
      </c>
      <c r="C84" s="7">
        <f>B84-B83</f>
        <v>-19.304710266526911</v>
      </c>
      <c r="D84" s="7">
        <v>0</v>
      </c>
      <c r="E84" s="7">
        <v>0</v>
      </c>
      <c r="F84" s="7">
        <f>D84-E84</f>
        <v>0</v>
      </c>
      <c r="G84" s="7">
        <f>C84-F84</f>
        <v>-19.304710266526911</v>
      </c>
      <c r="H84" s="16">
        <f>B84/$B$17</f>
        <v>3.4042411863365383E-3</v>
      </c>
    </row>
    <row r="85" spans="1:11" x14ac:dyDescent="0.2">
      <c r="A85" s="12" t="s">
        <v>94</v>
      </c>
      <c r="H85" s="10"/>
    </row>
    <row r="86" spans="1:11" x14ac:dyDescent="0.2">
      <c r="A86" s="13" t="s">
        <v>73</v>
      </c>
      <c r="B86" s="2">
        <v>42991</v>
      </c>
      <c r="H86" s="10">
        <f>B86/$B$6</f>
        <v>0.73832176959538365</v>
      </c>
      <c r="K86" s="38"/>
    </row>
    <row r="87" spans="1:11" x14ac:dyDescent="0.2">
      <c r="A87" s="14" t="s">
        <v>81</v>
      </c>
      <c r="B87" s="2">
        <v>43133.043455719628</v>
      </c>
      <c r="C87" s="2">
        <f>B87-B86</f>
        <v>142.04345571962767</v>
      </c>
      <c r="D87" s="2">
        <v>254</v>
      </c>
      <c r="E87" s="2">
        <v>91</v>
      </c>
      <c r="F87" s="2">
        <f>D87-E87</f>
        <v>163</v>
      </c>
      <c r="G87" s="2">
        <f>C87-F87</f>
        <v>-20.956544280372327</v>
      </c>
      <c r="H87" s="10">
        <f>B87/$B$7</f>
        <v>0.73629749331215966</v>
      </c>
    </row>
    <row r="88" spans="1:11" x14ac:dyDescent="0.2">
      <c r="A88" s="14" t="s">
        <v>82</v>
      </c>
      <c r="B88" s="2">
        <v>43785.120302225623</v>
      </c>
      <c r="C88" s="2">
        <v>619.88132290552312</v>
      </c>
      <c r="D88" s="2">
        <v>875</v>
      </c>
      <c r="E88" s="2">
        <v>413</v>
      </c>
      <c r="F88" s="2">
        <v>462</v>
      </c>
      <c r="G88" s="2">
        <v>157.88132290552312</v>
      </c>
      <c r="H88" s="10">
        <f>B88/$B$8</f>
        <v>0.72823484910146563</v>
      </c>
    </row>
    <row r="89" spans="1:11" x14ac:dyDescent="0.2">
      <c r="A89" s="14" t="s">
        <v>83</v>
      </c>
      <c r="B89" s="2">
        <v>44173.677770641305</v>
      </c>
      <c r="C89" s="2">
        <v>382.99585123679572</v>
      </c>
      <c r="D89" s="2">
        <v>872</v>
      </c>
      <c r="E89" s="2">
        <v>451</v>
      </c>
      <c r="F89" s="2">
        <v>421</v>
      </c>
      <c r="G89" s="2">
        <v>-38.004148763204284</v>
      </c>
      <c r="H89" s="10">
        <f>B89/$B$9</f>
        <v>0.72022692140676792</v>
      </c>
    </row>
    <row r="90" spans="1:11" x14ac:dyDescent="0.2">
      <c r="A90" s="14" t="s">
        <v>84</v>
      </c>
      <c r="B90" s="2">
        <v>43914.489105615641</v>
      </c>
      <c r="C90" s="2">
        <v>-202.6566114838206</v>
      </c>
      <c r="D90" s="2">
        <v>818</v>
      </c>
      <c r="E90" s="2">
        <v>464</v>
      </c>
      <c r="F90" s="2">
        <v>354</v>
      </c>
      <c r="G90" s="2">
        <v>-556.6566114838206</v>
      </c>
      <c r="H90" s="10">
        <f>B90/$B$10</f>
        <v>0.71227315511752121</v>
      </c>
    </row>
    <row r="91" spans="1:11" x14ac:dyDescent="0.2">
      <c r="A91" s="14" t="s">
        <v>75</v>
      </c>
      <c r="B91" s="2">
        <v>43640.838122510919</v>
      </c>
      <c r="C91" s="2">
        <v>-276.12750912804768</v>
      </c>
      <c r="D91" s="2">
        <v>765</v>
      </c>
      <c r="E91" s="2">
        <v>425</v>
      </c>
      <c r="F91" s="2">
        <v>340</v>
      </c>
      <c r="G91" s="2">
        <v>-616.12750912804768</v>
      </c>
      <c r="H91" s="10">
        <f>B91/$B$11</f>
        <v>0.70437300260682278</v>
      </c>
    </row>
    <row r="92" spans="1:11" x14ac:dyDescent="0.2">
      <c r="A92" s="14" t="s">
        <v>76</v>
      </c>
      <c r="B92" s="2">
        <v>43111.472041576344</v>
      </c>
      <c r="C92" s="2">
        <v>-556.17149042864185</v>
      </c>
      <c r="D92" s="2">
        <v>725</v>
      </c>
      <c r="E92" s="2">
        <v>485</v>
      </c>
      <c r="F92" s="2">
        <v>240</v>
      </c>
      <c r="G92" s="2">
        <v>-796.17149042864185</v>
      </c>
      <c r="H92" s="10">
        <f>B92/$B$12</f>
        <v>0.69652592360572496</v>
      </c>
    </row>
    <row r="93" spans="1:11" x14ac:dyDescent="0.2">
      <c r="A93" s="14" t="s">
        <v>77</v>
      </c>
      <c r="B93" s="2">
        <v>42435.495560323441</v>
      </c>
      <c r="C93" s="2">
        <v>-689.10135026204807</v>
      </c>
      <c r="D93" s="2">
        <v>727</v>
      </c>
      <c r="E93" s="2">
        <v>378</v>
      </c>
      <c r="F93" s="2">
        <v>349</v>
      </c>
      <c r="G93" s="2">
        <v>-1038.1013502620481</v>
      </c>
      <c r="H93" s="10">
        <f>B93/$B$13</f>
        <v>0.68873138508007004</v>
      </c>
    </row>
    <row r="94" spans="1:11" x14ac:dyDescent="0.2">
      <c r="A94" s="14" t="s">
        <v>78</v>
      </c>
      <c r="B94" s="2">
        <v>42254.677843001598</v>
      </c>
      <c r="C94" s="2">
        <v>-204.54393212509603</v>
      </c>
      <c r="D94" s="2">
        <v>633</v>
      </c>
      <c r="E94" s="2">
        <v>445</v>
      </c>
      <c r="F94" s="2">
        <v>188</v>
      </c>
      <c r="G94" s="2">
        <v>-392.54393212509603</v>
      </c>
      <c r="H94" s="10">
        <f>B94/$B$14</f>
        <v>0.68098886110979395</v>
      </c>
    </row>
    <row r="95" spans="1:11" x14ac:dyDescent="0.2">
      <c r="A95" s="14" t="s">
        <v>79</v>
      </c>
      <c r="B95" s="2">
        <v>40920.349084468107</v>
      </c>
      <c r="C95" s="2">
        <v>-1284.8011563526161</v>
      </c>
      <c r="D95" s="2">
        <v>656</v>
      </c>
      <c r="E95" s="2">
        <v>431</v>
      </c>
      <c r="F95" s="2">
        <v>225</v>
      </c>
      <c r="G95" s="2">
        <v>-1509.8011563526161</v>
      </c>
      <c r="H95" s="10">
        <f>B95/$B$15</f>
        <v>0.67329783277063493</v>
      </c>
    </row>
    <row r="96" spans="1:11" x14ac:dyDescent="0.2">
      <c r="A96" s="14" t="s">
        <v>80</v>
      </c>
      <c r="B96" s="2">
        <v>40087.908967819865</v>
      </c>
      <c r="C96" s="2">
        <v>-863.90939375916787</v>
      </c>
      <c r="D96" s="2">
        <v>621</v>
      </c>
      <c r="E96" s="2">
        <v>496</v>
      </c>
      <c r="F96" s="2">
        <v>125</v>
      </c>
      <c r="G96" s="2">
        <v>-988.90939375916787</v>
      </c>
      <c r="H96" s="10">
        <f>B96/$B$16</f>
        <v>0.66565778801819675</v>
      </c>
    </row>
    <row r="97" spans="1:11" x14ac:dyDescent="0.2">
      <c r="A97" s="15" t="s">
        <v>74</v>
      </c>
      <c r="B97" s="7">
        <v>39755</v>
      </c>
      <c r="C97" s="7">
        <f>B97-B96</f>
        <v>-332.90896781986521</v>
      </c>
      <c r="D97" s="7">
        <v>483</v>
      </c>
      <c r="E97" s="7">
        <v>333</v>
      </c>
      <c r="F97" s="7">
        <f>D97-E97</f>
        <v>150</v>
      </c>
      <c r="G97" s="7">
        <f>C97-F97</f>
        <v>-482.90896781986521</v>
      </c>
      <c r="H97" s="16">
        <f>B97/$B$17</f>
        <v>0.66017369933077596</v>
      </c>
      <c r="J97" s="38"/>
      <c r="K97" s="38"/>
    </row>
    <row r="98" spans="1:11" x14ac:dyDescent="0.2">
      <c r="A98" s="12" t="s">
        <v>95</v>
      </c>
      <c r="H98" s="10"/>
      <c r="J98" s="38"/>
    </row>
    <row r="99" spans="1:11" x14ac:dyDescent="0.2">
      <c r="A99" s="17" t="s">
        <v>96</v>
      </c>
      <c r="B99" s="2">
        <v>2342</v>
      </c>
      <c r="H99" s="10">
        <f>B99/$B$6</f>
        <v>4.0221199422958029E-2</v>
      </c>
    </row>
    <row r="100" spans="1:11" x14ac:dyDescent="0.2">
      <c r="A100" s="14" t="s">
        <v>81</v>
      </c>
      <c r="B100" s="2">
        <v>2349.2173828250156</v>
      </c>
      <c r="C100" s="2">
        <f>B100-B99</f>
        <v>7.2173828250156475</v>
      </c>
      <c r="D100" s="2">
        <v>20</v>
      </c>
      <c r="E100" s="2">
        <v>4</v>
      </c>
      <c r="F100" s="2">
        <f>D100-E100</f>
        <v>16</v>
      </c>
      <c r="G100" s="2">
        <f>C100-F100</f>
        <v>-8.7826171749843525</v>
      </c>
      <c r="H100" s="10">
        <f>B100/$B$7</f>
        <v>4.010203620329144E-2</v>
      </c>
    </row>
    <row r="101" spans="1:11" x14ac:dyDescent="0.2">
      <c r="A101" s="14" t="s">
        <v>82</v>
      </c>
      <c r="B101" s="2">
        <v>2382.598142787087</v>
      </c>
      <c r="C101" s="2">
        <v>31.628135975752684</v>
      </c>
      <c r="D101" s="2">
        <v>54</v>
      </c>
      <c r="E101" s="2">
        <v>14</v>
      </c>
      <c r="F101" s="2">
        <v>40</v>
      </c>
      <c r="G101" s="2">
        <v>-8.3718640242473157</v>
      </c>
      <c r="H101" s="10">
        <f>B101/$B$8</f>
        <v>3.9627411938246766E-2</v>
      </c>
    </row>
    <row r="102" spans="1:11" x14ac:dyDescent="0.2">
      <c r="A102" s="14" t="s">
        <v>83</v>
      </c>
      <c r="B102" s="2">
        <v>2401.5554800233986</v>
      </c>
      <c r="C102" s="2">
        <v>18.65587424851492</v>
      </c>
      <c r="D102" s="2">
        <v>43</v>
      </c>
      <c r="E102" s="2">
        <v>12</v>
      </c>
      <c r="F102" s="2">
        <v>31</v>
      </c>
      <c r="G102" s="2">
        <v>-12.34412575148508</v>
      </c>
      <c r="H102" s="10">
        <f>B102/$B$9</f>
        <v>3.9156008674341679E-2</v>
      </c>
    </row>
    <row r="103" spans="1:11" x14ac:dyDescent="0.2">
      <c r="A103" s="14" t="s">
        <v>84</v>
      </c>
      <c r="B103" s="2">
        <v>2385.2572348663671</v>
      </c>
      <c r="C103" s="2">
        <v>-13.226458359021308</v>
      </c>
      <c r="D103" s="2">
        <v>56</v>
      </c>
      <c r="E103" s="2">
        <v>19</v>
      </c>
      <c r="F103" s="2">
        <v>37</v>
      </c>
      <c r="G103" s="2">
        <v>-50.226458359021308</v>
      </c>
      <c r="H103" s="10">
        <f>B103/$B$10</f>
        <v>3.8687793733843186E-2</v>
      </c>
    </row>
    <row r="104" spans="1:11" x14ac:dyDescent="0.2">
      <c r="A104" s="14" t="s">
        <v>75</v>
      </c>
      <c r="B104" s="2">
        <v>2368.1659849328021</v>
      </c>
      <c r="C104" s="2">
        <v>-17.227310845501052</v>
      </c>
      <c r="D104" s="2">
        <v>40</v>
      </c>
      <c r="E104" s="2">
        <v>14</v>
      </c>
      <c r="F104" s="2">
        <v>26</v>
      </c>
      <c r="G104" s="2">
        <v>-43.227310845501052</v>
      </c>
      <c r="H104" s="10">
        <f>B104/$B$11</f>
        <v>3.8222734879558434E-2</v>
      </c>
    </row>
    <row r="105" spans="1:11" x14ac:dyDescent="0.2">
      <c r="A105" s="14" t="s">
        <v>76</v>
      </c>
      <c r="B105" s="2">
        <v>2337.204735028743</v>
      </c>
      <c r="C105" s="2">
        <v>-32.416023502342796</v>
      </c>
      <c r="D105" s="2">
        <v>40</v>
      </c>
      <c r="E105" s="2">
        <v>13</v>
      </c>
      <c r="F105" s="2">
        <v>27</v>
      </c>
      <c r="G105" s="2">
        <v>-59.416023502342796</v>
      </c>
      <c r="H105" s="10">
        <f>B105/$B$12</f>
        <v>3.7760800307435866E-2</v>
      </c>
    </row>
    <row r="106" spans="1:11" x14ac:dyDescent="0.2">
      <c r="A106" s="14" t="s">
        <v>77</v>
      </c>
      <c r="B106" s="2">
        <v>2298.3228796027452</v>
      </c>
      <c r="C106" s="2">
        <v>-39.592886848485705</v>
      </c>
      <c r="D106" s="2">
        <v>37</v>
      </c>
      <c r="E106" s="2">
        <v>21</v>
      </c>
      <c r="F106" s="2">
        <v>16</v>
      </c>
      <c r="G106" s="2">
        <v>-55.592886848485705</v>
      </c>
      <c r="H106" s="10">
        <f>B106/$B$13</f>
        <v>3.7301958639314847E-2</v>
      </c>
    </row>
    <row r="107" spans="1:11" x14ac:dyDescent="0.2">
      <c r="A107" s="14" t="s">
        <v>78</v>
      </c>
      <c r="B107" s="2">
        <v>2286.2685555477501</v>
      </c>
      <c r="C107" s="2">
        <v>-13.337559400919417</v>
      </c>
      <c r="D107" s="2">
        <v>29</v>
      </c>
      <c r="E107" s="2">
        <v>9</v>
      </c>
      <c r="F107" s="2">
        <v>20</v>
      </c>
      <c r="G107" s="2">
        <v>-33.337559400919417</v>
      </c>
      <c r="H107" s="10">
        <f>B107/$B$14</f>
        <v>3.6846178915820565E-2</v>
      </c>
    </row>
    <row r="108" spans="1:11" x14ac:dyDescent="0.2">
      <c r="A108" s="14" t="s">
        <v>79</v>
      </c>
      <c r="B108" s="2">
        <v>2211.8471375014137</v>
      </c>
      <c r="C108" s="2">
        <v>-71.742512945315866</v>
      </c>
      <c r="D108" s="2">
        <v>38</v>
      </c>
      <c r="E108" s="2">
        <v>15</v>
      </c>
      <c r="F108" s="2">
        <v>23</v>
      </c>
      <c r="G108" s="2">
        <v>-94.742512945315866</v>
      </c>
      <c r="H108" s="10">
        <f>B108/$B$15</f>
        <v>3.6393430589400644E-2</v>
      </c>
    </row>
    <row r="109" spans="1:11" x14ac:dyDescent="0.2">
      <c r="A109" s="14" t="s">
        <v>80</v>
      </c>
      <c r="B109" s="2">
        <v>2164.6364524744185</v>
      </c>
      <c r="C109" s="2">
        <v>-48.910832082043726</v>
      </c>
      <c r="D109" s="2">
        <v>33</v>
      </c>
      <c r="E109" s="2">
        <v>17</v>
      </c>
      <c r="F109" s="2">
        <v>16</v>
      </c>
      <c r="G109" s="2">
        <v>-64.910832082043726</v>
      </c>
      <c r="H109" s="10">
        <f>B109/$B$16</f>
        <v>3.5943683517500262E-2</v>
      </c>
    </row>
    <row r="110" spans="1:11" x14ac:dyDescent="0.2">
      <c r="A110" s="15" t="s">
        <v>74</v>
      </c>
      <c r="B110" s="7">
        <v>2133</v>
      </c>
      <c r="C110" s="7">
        <f>B110-B109</f>
        <v>-31.636452474418547</v>
      </c>
      <c r="D110" s="7">
        <v>27</v>
      </c>
      <c r="E110" s="7">
        <v>9</v>
      </c>
      <c r="F110" s="7">
        <f>D110-E110</f>
        <v>18</v>
      </c>
      <c r="G110" s="7">
        <f>C110-F110</f>
        <v>-49.636452474418547</v>
      </c>
      <c r="H110" s="16">
        <f>B110/$B$17</f>
        <v>3.5420714392467495E-2</v>
      </c>
      <c r="I110" s="38"/>
      <c r="K110" s="38"/>
    </row>
    <row r="111" spans="1:11" x14ac:dyDescent="0.2">
      <c r="A111" s="23"/>
      <c r="B111" s="24"/>
      <c r="C111" s="24"/>
      <c r="D111" s="24"/>
      <c r="E111" s="24"/>
      <c r="F111" s="24"/>
      <c r="G111" s="24"/>
      <c r="H111" s="22"/>
    </row>
    <row r="112" spans="1:11" x14ac:dyDescent="0.2">
      <c r="A112" s="1"/>
    </row>
    <row r="113" spans="1:11" x14ac:dyDescent="0.2">
      <c r="A113" s="12" t="s">
        <v>98</v>
      </c>
      <c r="H113" s="10"/>
    </row>
    <row r="114" spans="1:11" x14ac:dyDescent="0.2">
      <c r="A114" s="9" t="s">
        <v>97</v>
      </c>
      <c r="B114" s="2">
        <v>1537</v>
      </c>
      <c r="H114" s="10">
        <f>B114/$B$6</f>
        <v>2.6396235488081336E-2</v>
      </c>
    </row>
    <row r="115" spans="1:11" x14ac:dyDescent="0.2">
      <c r="A115" s="14" t="s">
        <v>81</v>
      </c>
      <c r="B115" s="2">
        <v>1574.3132932587114</v>
      </c>
      <c r="C115" s="2">
        <f>B115-B114</f>
        <v>37.313293258711383</v>
      </c>
      <c r="D115" s="2">
        <v>3</v>
      </c>
      <c r="E115" s="2">
        <v>1</v>
      </c>
      <c r="F115" s="2">
        <f>D115-E115</f>
        <v>2</v>
      </c>
      <c r="G115" s="2">
        <f>C115-F115</f>
        <v>35.313293258711383</v>
      </c>
      <c r="H115" s="10">
        <f>B115/$B$7</f>
        <v>2.6874128015204782E-2</v>
      </c>
    </row>
    <row r="116" spans="1:11" x14ac:dyDescent="0.2">
      <c r="A116" s="14" t="s">
        <v>82</v>
      </c>
      <c r="B116" s="2">
        <v>1730.250949260025</v>
      </c>
      <c r="C116" s="2">
        <v>154.70760850488341</v>
      </c>
      <c r="D116" s="2">
        <v>12</v>
      </c>
      <c r="E116" s="2">
        <v>2</v>
      </c>
      <c r="F116" s="2">
        <v>10</v>
      </c>
      <c r="G116" s="2">
        <v>144.70760850488341</v>
      </c>
      <c r="H116" s="10">
        <f>B116/$B$8</f>
        <v>2.87775625656553E-2</v>
      </c>
    </row>
    <row r="117" spans="1:11" x14ac:dyDescent="0.2">
      <c r="A117" s="14" t="s">
        <v>83</v>
      </c>
      <c r="B117" s="2">
        <v>1880.9653263305927</v>
      </c>
      <c r="C117" s="2">
        <v>150.42176950778889</v>
      </c>
      <c r="D117" s="2">
        <v>12</v>
      </c>
      <c r="E117" s="2">
        <v>1</v>
      </c>
      <c r="F117" s="2">
        <v>11</v>
      </c>
      <c r="G117" s="2">
        <v>139.42176950778889</v>
      </c>
      <c r="H117" s="10">
        <f>B117/$B$9</f>
        <v>3.0668079603648809E-2</v>
      </c>
    </row>
    <row r="118" spans="1:11" x14ac:dyDescent="0.2">
      <c r="A118" s="14" t="s">
        <v>84</v>
      </c>
      <c r="B118" s="2">
        <v>2006.5793808415392</v>
      </c>
      <c r="C118" s="2">
        <v>128.12320840615007</v>
      </c>
      <c r="D118" s="2">
        <v>14</v>
      </c>
      <c r="E118" s="2">
        <v>0</v>
      </c>
      <c r="F118" s="2">
        <v>14</v>
      </c>
      <c r="G118" s="2">
        <v>114.12320840615007</v>
      </c>
      <c r="H118" s="10">
        <f>B118/$B$10</f>
        <v>3.2545810180061953E-2</v>
      </c>
    </row>
    <row r="119" spans="1:11" x14ac:dyDescent="0.2">
      <c r="A119" s="14" t="s">
        <v>75</v>
      </c>
      <c r="B119" s="2">
        <v>2131.9951139058248</v>
      </c>
      <c r="C119" s="2">
        <v>125.39829378990066</v>
      </c>
      <c r="D119" s="2">
        <v>12</v>
      </c>
      <c r="E119" s="2">
        <v>3</v>
      </c>
      <c r="F119" s="2">
        <v>9</v>
      </c>
      <c r="G119" s="2">
        <v>116.39829378990066</v>
      </c>
      <c r="H119" s="10">
        <f>B119/$B$11</f>
        <v>3.4410883579027794E-2</v>
      </c>
    </row>
    <row r="120" spans="1:11" x14ac:dyDescent="0.2">
      <c r="A120" s="14" t="s">
        <v>76</v>
      </c>
      <c r="B120" s="2">
        <v>2244.5248356802267</v>
      </c>
      <c r="C120" s="2">
        <v>111.23137091724129</v>
      </c>
      <c r="D120" s="2">
        <v>17</v>
      </c>
      <c r="E120" s="2">
        <v>5</v>
      </c>
      <c r="F120" s="2">
        <v>12</v>
      </c>
      <c r="G120" s="2">
        <v>99.231370917241293</v>
      </c>
      <c r="H120" s="10">
        <f>B120/$B$12</f>
        <v>3.6263427347608478E-2</v>
      </c>
    </row>
    <row r="121" spans="1:11" x14ac:dyDescent="0.2">
      <c r="A121" s="14" t="s">
        <v>77</v>
      </c>
      <c r="B121" s="2">
        <v>2347.7131971546496</v>
      </c>
      <c r="C121" s="2">
        <v>102.4735943951373</v>
      </c>
      <c r="D121" s="2">
        <v>20</v>
      </c>
      <c r="E121" s="2">
        <v>6</v>
      </c>
      <c r="F121" s="2">
        <v>14</v>
      </c>
      <c r="G121" s="2">
        <v>88.473594395137297</v>
      </c>
      <c r="H121" s="10">
        <f>B121/$B$13</f>
        <v>3.8103567324871773E-2</v>
      </c>
    </row>
    <row r="122" spans="1:11" x14ac:dyDescent="0.2">
      <c r="A122" s="14" t="s">
        <v>78</v>
      </c>
      <c r="B122" s="2">
        <v>2477.7051555197577</v>
      </c>
      <c r="C122" s="2">
        <v>128.56876835180765</v>
      </c>
      <c r="D122" s="2">
        <v>15</v>
      </c>
      <c r="E122" s="2">
        <v>2</v>
      </c>
      <c r="F122" s="2">
        <v>13</v>
      </c>
      <c r="G122" s="2">
        <v>115.56876835180765</v>
      </c>
      <c r="H122" s="10">
        <f>B122/$B$14</f>
        <v>3.9931427670385627E-2</v>
      </c>
    </row>
    <row r="123" spans="1:11" x14ac:dyDescent="0.2">
      <c r="A123" s="14" t="s">
        <v>79</v>
      </c>
      <c r="B123" s="2">
        <v>2537.2236271009474</v>
      </c>
      <c r="C123" s="2">
        <v>62.477042678449834</v>
      </c>
      <c r="D123" s="2">
        <v>21</v>
      </c>
      <c r="E123" s="2">
        <v>6</v>
      </c>
      <c r="F123" s="2">
        <v>15</v>
      </c>
      <c r="G123" s="2">
        <v>47.477042678449834</v>
      </c>
      <c r="H123" s="10">
        <f>B123/$B$15</f>
        <v>4.174713089214406E-2</v>
      </c>
    </row>
    <row r="124" spans="1:11" x14ac:dyDescent="0.2">
      <c r="A124" s="14" t="s">
        <v>80</v>
      </c>
      <c r="B124" s="2">
        <v>2622.7597003621531</v>
      </c>
      <c r="C124" s="2">
        <v>83.532473768692853</v>
      </c>
      <c r="D124" s="2">
        <v>9</v>
      </c>
      <c r="E124" s="2">
        <v>9</v>
      </c>
      <c r="F124" s="2">
        <v>0</v>
      </c>
      <c r="G124" s="2">
        <v>83.532473768692853</v>
      </c>
      <c r="H124" s="10">
        <f>B124/$B$16</f>
        <v>4.3550797873937744E-2</v>
      </c>
    </row>
    <row r="125" spans="1:11" x14ac:dyDescent="0.2">
      <c r="A125" s="15" t="s">
        <v>74</v>
      </c>
      <c r="B125" s="7">
        <v>2702</v>
      </c>
      <c r="C125" s="7">
        <f>B125-B124</f>
        <v>79.240299637846874</v>
      </c>
      <c r="D125" s="7">
        <v>5</v>
      </c>
      <c r="E125" s="7">
        <v>4</v>
      </c>
      <c r="F125" s="7">
        <f>D125-E125</f>
        <v>1</v>
      </c>
      <c r="G125" s="7">
        <f>C125-F125</f>
        <v>78.240299637846874</v>
      </c>
      <c r="H125" s="16">
        <f>B125/$B$17</f>
        <v>4.4869559441372324E-2</v>
      </c>
      <c r="J125" s="38"/>
      <c r="K125" s="38"/>
    </row>
    <row r="126" spans="1:11" x14ac:dyDescent="0.2">
      <c r="A126" s="12" t="s">
        <v>99</v>
      </c>
      <c r="H126" s="10"/>
    </row>
    <row r="127" spans="1:11" x14ac:dyDescent="0.2">
      <c r="A127" s="9" t="s">
        <v>100</v>
      </c>
      <c r="B127" s="2">
        <v>4630</v>
      </c>
      <c r="H127" s="10">
        <f>B127/$B$6</f>
        <v>7.9515009960843583E-2</v>
      </c>
      <c r="I127" s="38"/>
    </row>
    <row r="128" spans="1:11" x14ac:dyDescent="0.2">
      <c r="A128" s="14" t="s">
        <v>81</v>
      </c>
      <c r="B128" s="2">
        <v>4668.9251991678002</v>
      </c>
      <c r="C128" s="2">
        <f>B128-B127</f>
        <v>38.925199167800201</v>
      </c>
      <c r="D128" s="2">
        <v>61</v>
      </c>
      <c r="E128" s="2">
        <v>2</v>
      </c>
      <c r="F128" s="2">
        <f>D128-E128</f>
        <v>59</v>
      </c>
      <c r="G128" s="2">
        <f>C128-F128</f>
        <v>-20.074800832199799</v>
      </c>
      <c r="H128" s="10">
        <f>B128/$B$7</f>
        <v>7.9700332858227071E-2</v>
      </c>
    </row>
    <row r="129" spans="1:12" x14ac:dyDescent="0.2">
      <c r="A129" s="14" t="s">
        <v>82</v>
      </c>
      <c r="B129" s="2">
        <v>4836.3629813006419</v>
      </c>
      <c r="C129" s="2">
        <v>163.91251406994888</v>
      </c>
      <c r="D129" s="2">
        <v>220</v>
      </c>
      <c r="E129" s="2">
        <v>17</v>
      </c>
      <c r="F129" s="2">
        <v>203</v>
      </c>
      <c r="G129" s="2">
        <v>-39.087485930051116</v>
      </c>
      <c r="H129" s="10">
        <f>B129/$B$8</f>
        <v>8.0438469543461816E-2</v>
      </c>
    </row>
    <row r="130" spans="1:12" x14ac:dyDescent="0.2">
      <c r="A130" s="14" t="s">
        <v>83</v>
      </c>
      <c r="B130" s="2">
        <v>4978.4975539401294</v>
      </c>
      <c r="C130" s="2">
        <v>141.46687167968958</v>
      </c>
      <c r="D130" s="2">
        <v>224</v>
      </c>
      <c r="E130" s="2">
        <v>24</v>
      </c>
      <c r="F130" s="2">
        <v>200</v>
      </c>
      <c r="G130" s="2">
        <v>-58.533128320310425</v>
      </c>
      <c r="H130" s="10">
        <f>B130/$B$9</f>
        <v>8.1171596920746228E-2</v>
      </c>
    </row>
    <row r="131" spans="1:12" x14ac:dyDescent="0.2">
      <c r="A131" s="14" t="s">
        <v>84</v>
      </c>
      <c r="B131" s="2">
        <v>5049.4481612843556</v>
      </c>
      <c r="C131" s="2">
        <v>77.396659269898009</v>
      </c>
      <c r="D131" s="2">
        <v>220</v>
      </c>
      <c r="E131" s="2">
        <v>9</v>
      </c>
      <c r="F131" s="2">
        <v>211</v>
      </c>
      <c r="G131" s="2">
        <v>-133.60334073010199</v>
      </c>
      <c r="H131" s="10">
        <f>B131/$B$10</f>
        <v>8.1899765810561465E-2</v>
      </c>
    </row>
    <row r="132" spans="1:12" x14ac:dyDescent="0.2">
      <c r="A132" s="14" t="s">
        <v>75</v>
      </c>
      <c r="B132" s="2">
        <v>5119.0748434591223</v>
      </c>
      <c r="C132" s="2">
        <v>69.412083080455886</v>
      </c>
      <c r="D132" s="2">
        <v>236</v>
      </c>
      <c r="E132" s="2">
        <v>20</v>
      </c>
      <c r="F132" s="2">
        <v>216</v>
      </c>
      <c r="G132" s="2">
        <v>-146.58791691954411</v>
      </c>
      <c r="H132" s="10">
        <f>B132/$B$11</f>
        <v>8.2623026348259632E-2</v>
      </c>
    </row>
    <row r="133" spans="1:12" x14ac:dyDescent="0.2">
      <c r="A133" s="14" t="s">
        <v>76</v>
      </c>
      <c r="B133" s="2">
        <v>5158.4176857858483</v>
      </c>
      <c r="C133" s="2">
        <v>36.206759333727859</v>
      </c>
      <c r="D133" s="2">
        <v>235</v>
      </c>
      <c r="E133" s="2">
        <v>12</v>
      </c>
      <c r="F133" s="2">
        <v>223</v>
      </c>
      <c r="G133" s="2">
        <v>-186.79324066627214</v>
      </c>
      <c r="H133" s="10">
        <f>B133/$B$12</f>
        <v>8.3341427995570691E-2</v>
      </c>
    </row>
    <row r="134" spans="1:12" x14ac:dyDescent="0.2">
      <c r="A134" s="14" t="s">
        <v>77</v>
      </c>
      <c r="B134" s="2">
        <v>5178.9659746694106</v>
      </c>
      <c r="C134" s="2">
        <v>18.954811469858214</v>
      </c>
      <c r="D134" s="2">
        <v>161</v>
      </c>
      <c r="E134" s="2">
        <v>16</v>
      </c>
      <c r="F134" s="2">
        <v>145</v>
      </c>
      <c r="G134" s="2">
        <v>-126.04518853014179</v>
      </c>
      <c r="H134" s="10">
        <f>B134/$B$13</f>
        <v>8.4055019551877982E-2</v>
      </c>
      <c r="I134" s="38"/>
    </row>
    <row r="135" spans="1:12" x14ac:dyDescent="0.2">
      <c r="A135" s="14" t="s">
        <v>78</v>
      </c>
      <c r="B135" s="2">
        <v>5259.5120768557326</v>
      </c>
      <c r="C135" s="2">
        <v>77.569443850950847</v>
      </c>
      <c r="D135" s="2">
        <v>155</v>
      </c>
      <c r="E135" s="2">
        <v>16</v>
      </c>
      <c r="F135" s="2">
        <v>139</v>
      </c>
      <c r="G135" s="2">
        <v>-61.430556149049153</v>
      </c>
      <c r="H135" s="10">
        <f>B135/$B$14</f>
        <v>8.4763849165268301E-2</v>
      </c>
    </row>
    <row r="136" spans="1:12" x14ac:dyDescent="0.2">
      <c r="A136" s="14" t="s">
        <v>79</v>
      </c>
      <c r="B136" s="2">
        <v>5194.4010009321255</v>
      </c>
      <c r="C136" s="2">
        <v>-58.90641617026813</v>
      </c>
      <c r="D136" s="2">
        <v>132</v>
      </c>
      <c r="E136" s="2">
        <v>18</v>
      </c>
      <c r="F136" s="2">
        <v>114</v>
      </c>
      <c r="G136" s="2">
        <v>-172.90641617026813</v>
      </c>
      <c r="H136" s="10">
        <f>B136/$B$15</f>
        <v>8.5467964343361291E-2</v>
      </c>
    </row>
    <row r="137" spans="1:12" x14ac:dyDescent="0.2">
      <c r="A137" s="14" t="s">
        <v>80</v>
      </c>
      <c r="B137" s="2">
        <v>5189.2600507033667</v>
      </c>
      <c r="C137" s="2">
        <v>-9.1740318481715804</v>
      </c>
      <c r="D137" s="2">
        <v>112</v>
      </c>
      <c r="E137" s="2">
        <v>23</v>
      </c>
      <c r="F137" s="2">
        <v>89</v>
      </c>
      <c r="G137" s="2">
        <v>-98.17403184817158</v>
      </c>
      <c r="H137" s="10">
        <f>B137/$B$16</f>
        <v>8.6167411963923524E-2</v>
      </c>
    </row>
    <row r="138" spans="1:12" ht="12" thickBot="1" x14ac:dyDescent="0.25">
      <c r="A138" s="11" t="s">
        <v>74</v>
      </c>
      <c r="B138" s="5">
        <v>5215</v>
      </c>
      <c r="C138" s="5">
        <f>B138-B137</f>
        <v>25.739949296633313</v>
      </c>
      <c r="D138" s="5">
        <v>89</v>
      </c>
      <c r="E138" s="5">
        <v>17</v>
      </c>
      <c r="F138" s="5">
        <f>D138-E138</f>
        <v>72</v>
      </c>
      <c r="G138" s="5">
        <f>C138-F138</f>
        <v>-46.260050703366687</v>
      </c>
      <c r="H138" s="8">
        <f>B138/$B$17</f>
        <v>8.660057456948804E-2</v>
      </c>
      <c r="I138" s="39"/>
      <c r="J138" s="38"/>
      <c r="L138" s="38"/>
    </row>
  </sheetData>
  <mergeCells count="1">
    <mergeCell ref="A1:H2"/>
  </mergeCells>
  <phoneticPr fontId="0" type="noConversion"/>
  <pageMargins left="0.75" right="0.75" top="1" bottom="1" header="0.5" footer="0.5"/>
  <pageSetup orientation="portrait"/>
  <headerFooter alignWithMargins="0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8"/>
  <sheetViews>
    <sheetView workbookViewId="0">
      <selection activeCell="L1" sqref="L1:L65536"/>
    </sheetView>
  </sheetViews>
  <sheetFormatPr defaultRowHeight="11.25" x14ac:dyDescent="0.2"/>
  <cols>
    <col min="1" max="1" width="25.7109375" style="2" customWidth="1"/>
    <col min="2" max="2" width="9.7109375" style="2" customWidth="1"/>
    <col min="3" max="3" width="8.28515625" style="2" customWidth="1"/>
    <col min="4" max="5" width="8.42578125" style="2" customWidth="1"/>
    <col min="6" max="7" width="9.7109375" style="2" customWidth="1"/>
    <col min="8" max="8" width="7.7109375" style="6" customWidth="1"/>
    <col min="9" max="16384" width="9.140625" style="2"/>
  </cols>
  <sheetData>
    <row r="1" spans="1:8" ht="12.75" customHeight="1" x14ac:dyDescent="0.2">
      <c r="A1" s="40" t="s">
        <v>87</v>
      </c>
      <c r="B1" s="41"/>
      <c r="C1" s="41"/>
      <c r="D1" s="41"/>
      <c r="E1" s="41"/>
      <c r="F1" s="41"/>
      <c r="G1" s="41"/>
      <c r="H1" s="42"/>
    </row>
    <row r="2" spans="1:8" ht="12.75" customHeight="1" thickBot="1" x14ac:dyDescent="0.25">
      <c r="A2" s="43"/>
      <c r="B2" s="44"/>
      <c r="C2" s="44"/>
      <c r="D2" s="44"/>
      <c r="E2" s="44"/>
      <c r="F2" s="44"/>
      <c r="G2" s="44"/>
      <c r="H2" s="45"/>
    </row>
    <row r="3" spans="1:8" x14ac:dyDescent="0.2">
      <c r="A3" s="9" t="s">
        <v>101</v>
      </c>
      <c r="C3" s="1" t="s">
        <v>62</v>
      </c>
      <c r="D3" s="3"/>
      <c r="E3" s="3"/>
      <c r="F3" s="1" t="s">
        <v>66</v>
      </c>
      <c r="G3" s="3" t="s">
        <v>68</v>
      </c>
      <c r="H3" s="19" t="s">
        <v>71</v>
      </c>
    </row>
    <row r="4" spans="1:8" ht="12" thickBot="1" x14ac:dyDescent="0.25">
      <c r="A4" s="18" t="s">
        <v>88</v>
      </c>
      <c r="B4" s="5" t="s">
        <v>64</v>
      </c>
      <c r="C4" s="4" t="s">
        <v>63</v>
      </c>
      <c r="D4" s="4" t="s">
        <v>65</v>
      </c>
      <c r="E4" s="4" t="s">
        <v>70</v>
      </c>
      <c r="F4" s="4" t="s">
        <v>67</v>
      </c>
      <c r="G4" s="5" t="s">
        <v>69</v>
      </c>
      <c r="H4" s="20" t="s">
        <v>72</v>
      </c>
    </row>
    <row r="5" spans="1:8" x14ac:dyDescent="0.2">
      <c r="A5" s="12" t="s">
        <v>0</v>
      </c>
      <c r="H5" s="10"/>
    </row>
    <row r="6" spans="1:8" x14ac:dyDescent="0.2">
      <c r="A6" s="13" t="s">
        <v>73</v>
      </c>
      <c r="B6" s="2">
        <f t="shared" ref="B6:B16" si="0">B32+B45+B60+B73+B86+B99+B114+B127</f>
        <v>29760021</v>
      </c>
      <c r="H6" s="10"/>
    </row>
    <row r="7" spans="1:8" x14ac:dyDescent="0.2">
      <c r="A7" s="14" t="s">
        <v>81</v>
      </c>
      <c r="B7" s="2">
        <f t="shared" si="0"/>
        <v>29828496.221360758</v>
      </c>
      <c r="C7" s="2">
        <f>B7-B6</f>
        <v>68475.221360757947</v>
      </c>
      <c r="D7" s="2">
        <f t="shared" ref="D7:E17" si="1">D33+D46+D61+D74+D87+D100+D115+D128</f>
        <v>151419</v>
      </c>
      <c r="E7" s="2">
        <f t="shared" si="1"/>
        <v>51111</v>
      </c>
      <c r="F7" s="2">
        <f>D7-E7</f>
        <v>100308</v>
      </c>
      <c r="G7" s="2">
        <f>C7-F7</f>
        <v>-31832.778639242053</v>
      </c>
      <c r="H7" s="10"/>
    </row>
    <row r="8" spans="1:8" x14ac:dyDescent="0.2">
      <c r="A8" s="14" t="s">
        <v>82</v>
      </c>
      <c r="B8" s="2">
        <f t="shared" si="0"/>
        <v>30458612.999999993</v>
      </c>
      <c r="C8" s="2">
        <f t="shared" ref="C8:C16" si="2">B8-B7</f>
        <v>630116.7786392346</v>
      </c>
      <c r="D8" s="2">
        <f t="shared" si="1"/>
        <v>609465</v>
      </c>
      <c r="E8" s="2">
        <f t="shared" si="1"/>
        <v>212572</v>
      </c>
      <c r="F8" s="2">
        <f t="shared" ref="F8:F16" si="3">D8-E8</f>
        <v>396893</v>
      </c>
      <c r="G8" s="2">
        <f t="shared" ref="G8:G16" si="4">C8-F8</f>
        <v>233223.7786392346</v>
      </c>
      <c r="H8" s="10"/>
    </row>
    <row r="9" spans="1:8" x14ac:dyDescent="0.2">
      <c r="A9" s="14" t="s">
        <v>83</v>
      </c>
      <c r="B9" s="2">
        <f t="shared" si="0"/>
        <v>30987384</v>
      </c>
      <c r="C9" s="2">
        <f t="shared" si="2"/>
        <v>528771.00000000745</v>
      </c>
      <c r="D9" s="2">
        <f t="shared" si="1"/>
        <v>612920</v>
      </c>
      <c r="E9" s="2">
        <f t="shared" si="1"/>
        <v>215500</v>
      </c>
      <c r="F9" s="2">
        <f t="shared" si="3"/>
        <v>397420</v>
      </c>
      <c r="G9" s="2">
        <f t="shared" si="4"/>
        <v>131351.00000000745</v>
      </c>
      <c r="H9" s="10"/>
    </row>
    <row r="10" spans="1:8" x14ac:dyDescent="0.2">
      <c r="A10" s="14" t="s">
        <v>84</v>
      </c>
      <c r="B10" s="2">
        <f t="shared" si="0"/>
        <v>31314189</v>
      </c>
      <c r="C10" s="2">
        <f t="shared" si="2"/>
        <v>326805</v>
      </c>
      <c r="D10" s="2">
        <f t="shared" si="1"/>
        <v>587678</v>
      </c>
      <c r="E10" s="2">
        <f t="shared" si="1"/>
        <v>216021</v>
      </c>
      <c r="F10" s="2">
        <f t="shared" si="3"/>
        <v>371657</v>
      </c>
      <c r="G10" s="2">
        <f t="shared" si="4"/>
        <v>-44852</v>
      </c>
      <c r="H10" s="10"/>
    </row>
    <row r="11" spans="1:8" x14ac:dyDescent="0.2">
      <c r="A11" s="14" t="s">
        <v>75</v>
      </c>
      <c r="B11" s="2">
        <f t="shared" si="0"/>
        <v>31523690</v>
      </c>
      <c r="C11" s="2">
        <f t="shared" si="2"/>
        <v>209501</v>
      </c>
      <c r="D11" s="2">
        <f t="shared" si="1"/>
        <v>579103</v>
      </c>
      <c r="E11" s="2">
        <f t="shared" si="1"/>
        <v>223480</v>
      </c>
      <c r="F11" s="2">
        <f t="shared" si="3"/>
        <v>355623</v>
      </c>
      <c r="G11" s="2">
        <f t="shared" si="4"/>
        <v>-146122</v>
      </c>
      <c r="H11" s="10"/>
    </row>
    <row r="12" spans="1:8" x14ac:dyDescent="0.2">
      <c r="A12" s="14" t="s">
        <v>76</v>
      </c>
      <c r="B12" s="2">
        <f t="shared" si="0"/>
        <v>31711849</v>
      </c>
      <c r="C12" s="2">
        <f t="shared" si="2"/>
        <v>188159</v>
      </c>
      <c r="D12" s="2">
        <f t="shared" si="1"/>
        <v>558113</v>
      </c>
      <c r="E12" s="2">
        <f t="shared" si="1"/>
        <v>220821</v>
      </c>
      <c r="F12" s="2">
        <f t="shared" si="3"/>
        <v>337292</v>
      </c>
      <c r="G12" s="2">
        <f t="shared" si="4"/>
        <v>-149133</v>
      </c>
      <c r="H12" s="10"/>
    </row>
    <row r="13" spans="1:8" x14ac:dyDescent="0.2">
      <c r="A13" s="14" t="s">
        <v>77</v>
      </c>
      <c r="B13" s="2">
        <f t="shared" si="0"/>
        <v>31962949</v>
      </c>
      <c r="C13" s="2">
        <f t="shared" si="2"/>
        <v>251100</v>
      </c>
      <c r="D13" s="2">
        <f t="shared" si="1"/>
        <v>544479</v>
      </c>
      <c r="E13" s="2">
        <f t="shared" si="1"/>
        <v>225272</v>
      </c>
      <c r="F13" s="2">
        <f t="shared" si="3"/>
        <v>319207</v>
      </c>
      <c r="G13" s="2">
        <f t="shared" si="4"/>
        <v>-68107</v>
      </c>
      <c r="H13" s="10"/>
    </row>
    <row r="14" spans="1:8" x14ac:dyDescent="0.2">
      <c r="A14" s="14" t="s">
        <v>78</v>
      </c>
      <c r="B14" s="2">
        <f t="shared" si="0"/>
        <v>32452789.000000007</v>
      </c>
      <c r="C14" s="2">
        <f t="shared" si="2"/>
        <v>489840.00000000745</v>
      </c>
      <c r="D14" s="2">
        <f t="shared" si="1"/>
        <v>530961</v>
      </c>
      <c r="E14" s="2">
        <f t="shared" si="1"/>
        <v>222176</v>
      </c>
      <c r="F14" s="2">
        <f t="shared" si="3"/>
        <v>308785</v>
      </c>
      <c r="G14" s="2">
        <f t="shared" si="4"/>
        <v>181055.00000000745</v>
      </c>
      <c r="H14" s="10"/>
    </row>
    <row r="15" spans="1:8" x14ac:dyDescent="0.2">
      <c r="A15" s="14" t="s">
        <v>79</v>
      </c>
      <c r="B15" s="2">
        <f t="shared" si="0"/>
        <v>32862965</v>
      </c>
      <c r="C15" s="2">
        <f t="shared" si="2"/>
        <v>410175.99999999255</v>
      </c>
      <c r="D15" s="2">
        <f t="shared" si="1"/>
        <v>521752</v>
      </c>
      <c r="E15" s="2">
        <f t="shared" si="1"/>
        <v>225803</v>
      </c>
      <c r="F15" s="2">
        <f t="shared" si="3"/>
        <v>295949</v>
      </c>
      <c r="G15" s="2">
        <f t="shared" si="4"/>
        <v>114226.99999999255</v>
      </c>
      <c r="H15" s="10"/>
    </row>
    <row r="16" spans="1:8" x14ac:dyDescent="0.2">
      <c r="A16" s="14" t="s">
        <v>80</v>
      </c>
      <c r="B16" s="2">
        <f t="shared" si="0"/>
        <v>33418578</v>
      </c>
      <c r="C16" s="2">
        <f t="shared" si="2"/>
        <v>555613</v>
      </c>
      <c r="D16" s="2">
        <f t="shared" si="1"/>
        <v>518755</v>
      </c>
      <c r="E16" s="2">
        <f t="shared" si="1"/>
        <v>225656</v>
      </c>
      <c r="F16" s="2">
        <f t="shared" si="3"/>
        <v>293099</v>
      </c>
      <c r="G16" s="2">
        <f t="shared" si="4"/>
        <v>262514</v>
      </c>
      <c r="H16" s="10"/>
    </row>
    <row r="17" spans="1:11" x14ac:dyDescent="0.2">
      <c r="A17" s="15" t="s">
        <v>74</v>
      </c>
      <c r="B17" s="7">
        <f>B30+B97+B110+B125+B138</f>
        <v>33871647.710333928</v>
      </c>
      <c r="C17" s="7">
        <f>B17-B16</f>
        <v>453069.71033392847</v>
      </c>
      <c r="D17" s="7">
        <f t="shared" si="1"/>
        <v>395637</v>
      </c>
      <c r="E17" s="7">
        <f t="shared" si="1"/>
        <v>173885</v>
      </c>
      <c r="F17" s="7">
        <f>D17-E17</f>
        <v>221752</v>
      </c>
      <c r="G17" s="7">
        <f>C17-F17</f>
        <v>231317.71033392847</v>
      </c>
      <c r="H17" s="16"/>
    </row>
    <row r="18" spans="1:11" x14ac:dyDescent="0.2">
      <c r="A18" s="12" t="s">
        <v>3</v>
      </c>
      <c r="H18" s="10"/>
    </row>
    <row r="19" spans="1:11" x14ac:dyDescent="0.2">
      <c r="A19" s="13" t="s">
        <v>73</v>
      </c>
      <c r="B19" s="2">
        <f t="shared" ref="B19:B30" si="5">B32+B45+B60+B73</f>
        <v>7687950</v>
      </c>
      <c r="H19" s="10">
        <f>B19/$B$6</f>
        <v>0.258331470935454</v>
      </c>
      <c r="K19" s="6"/>
    </row>
    <row r="20" spans="1:11" x14ac:dyDescent="0.2">
      <c r="A20" s="14" t="s">
        <v>81</v>
      </c>
      <c r="B20" s="2">
        <f t="shared" si="5"/>
        <v>7760619.1451162817</v>
      </c>
      <c r="C20" s="2">
        <f>B20-B19</f>
        <v>72669.145116281696</v>
      </c>
      <c r="D20" s="2">
        <f t="shared" ref="D20:E30" si="6">D33+D46+D61+D74</f>
        <v>58766</v>
      </c>
      <c r="E20" s="2">
        <f t="shared" si="6"/>
        <v>5385</v>
      </c>
      <c r="F20" s="2">
        <f>D20-E20</f>
        <v>53381</v>
      </c>
      <c r="G20" s="2">
        <f>C20-F20</f>
        <v>19288.145116281696</v>
      </c>
      <c r="H20" s="10">
        <f>B20/$B$7</f>
        <v>0.2601746694678746</v>
      </c>
    </row>
    <row r="21" spans="1:11" x14ac:dyDescent="0.2">
      <c r="A21" s="14" t="s">
        <v>82</v>
      </c>
      <c r="B21" s="2">
        <f t="shared" si="5"/>
        <v>8144264.3246659702</v>
      </c>
      <c r="C21" s="2">
        <f t="shared" ref="C21:C30" si="7">B21-B20</f>
        <v>383645.17954968847</v>
      </c>
      <c r="D21" s="2">
        <f t="shared" si="6"/>
        <v>251928</v>
      </c>
      <c r="E21" s="2">
        <f t="shared" si="6"/>
        <v>22345</v>
      </c>
      <c r="F21" s="2">
        <f t="shared" ref="F21:F30" si="8">D21-E21</f>
        <v>229583</v>
      </c>
      <c r="G21" s="2">
        <f t="shared" ref="G21:G30" si="9">C21-F21</f>
        <v>154062.17954968847</v>
      </c>
      <c r="H21" s="10">
        <f>B21/$B$8</f>
        <v>0.26738789204439389</v>
      </c>
    </row>
    <row r="22" spans="1:11" x14ac:dyDescent="0.2">
      <c r="A22" s="14" t="s">
        <v>83</v>
      </c>
      <c r="B22" s="2">
        <f t="shared" si="5"/>
        <v>8510465.8712902963</v>
      </c>
      <c r="C22" s="2">
        <f t="shared" si="7"/>
        <v>366201.54662432615</v>
      </c>
      <c r="D22" s="2">
        <f t="shared" si="6"/>
        <v>264399</v>
      </c>
      <c r="E22" s="2">
        <f t="shared" si="6"/>
        <v>23455</v>
      </c>
      <c r="F22" s="2">
        <f t="shared" si="8"/>
        <v>240944</v>
      </c>
      <c r="G22" s="2">
        <f t="shared" si="9"/>
        <v>125257.54662432615</v>
      </c>
      <c r="H22" s="10">
        <f>B22/$B$9</f>
        <v>0.27464292795062328</v>
      </c>
    </row>
    <row r="23" spans="1:11" x14ac:dyDescent="0.2">
      <c r="A23" s="14" t="s">
        <v>84</v>
      </c>
      <c r="B23" s="2">
        <f t="shared" si="5"/>
        <v>8813308.4674044549</v>
      </c>
      <c r="C23" s="2">
        <f t="shared" si="7"/>
        <v>302842.59611415863</v>
      </c>
      <c r="D23" s="2">
        <f t="shared" si="6"/>
        <v>261435</v>
      </c>
      <c r="E23" s="2">
        <f t="shared" si="6"/>
        <v>24263</v>
      </c>
      <c r="F23" s="2">
        <f t="shared" si="8"/>
        <v>237172</v>
      </c>
      <c r="G23" s="2">
        <f t="shared" si="9"/>
        <v>65670.59611415863</v>
      </c>
      <c r="H23" s="10">
        <f>B23/$B$10</f>
        <v>0.28144776374072644</v>
      </c>
    </row>
    <row r="24" spans="1:11" x14ac:dyDescent="0.2">
      <c r="A24" s="14" t="s">
        <v>75</v>
      </c>
      <c r="B24" s="2">
        <f t="shared" si="5"/>
        <v>9084838.5972189996</v>
      </c>
      <c r="C24" s="2">
        <f t="shared" si="7"/>
        <v>271530.12981454469</v>
      </c>
      <c r="D24" s="2">
        <f t="shared" si="6"/>
        <v>261468</v>
      </c>
      <c r="E24" s="2">
        <f t="shared" si="6"/>
        <v>24952</v>
      </c>
      <c r="F24" s="2">
        <f t="shared" si="8"/>
        <v>236516</v>
      </c>
      <c r="G24" s="2">
        <f t="shared" si="9"/>
        <v>35014.129814544693</v>
      </c>
      <c r="H24" s="10">
        <f>B24/$B$11</f>
        <v>0.28819083670785367</v>
      </c>
    </row>
    <row r="25" spans="1:11" x14ac:dyDescent="0.2">
      <c r="A25" s="14" t="s">
        <v>76</v>
      </c>
      <c r="B25" s="2">
        <f t="shared" si="5"/>
        <v>9346611.6679887716</v>
      </c>
      <c r="C25" s="2">
        <f t="shared" si="7"/>
        <v>261773.07076977193</v>
      </c>
      <c r="D25" s="2">
        <f t="shared" si="6"/>
        <v>255427</v>
      </c>
      <c r="E25" s="2">
        <f t="shared" si="6"/>
        <v>25284</v>
      </c>
      <c r="F25" s="2">
        <f t="shared" si="8"/>
        <v>230143</v>
      </c>
      <c r="G25" s="2">
        <f t="shared" si="9"/>
        <v>31630.070769771934</v>
      </c>
      <c r="H25" s="10">
        <f>B25/$B$12</f>
        <v>0.29473562604276943</v>
      </c>
    </row>
    <row r="26" spans="1:11" x14ac:dyDescent="0.2">
      <c r="A26" s="14" t="s">
        <v>77</v>
      </c>
      <c r="B26" s="2">
        <f t="shared" si="5"/>
        <v>9619884.2527374979</v>
      </c>
      <c r="C26" s="2">
        <f t="shared" si="7"/>
        <v>273272.58474872634</v>
      </c>
      <c r="D26" s="2">
        <f t="shared" si="6"/>
        <v>253869</v>
      </c>
      <c r="E26" s="2">
        <f t="shared" si="6"/>
        <v>26627</v>
      </c>
      <c r="F26" s="2">
        <f t="shared" si="8"/>
        <v>227242</v>
      </c>
      <c r="G26" s="2">
        <f t="shared" si="9"/>
        <v>46030.584748726338</v>
      </c>
      <c r="H26" s="10">
        <f>B26/$B$13</f>
        <v>0.30096985896819151</v>
      </c>
    </row>
    <row r="27" spans="1:11" x14ac:dyDescent="0.2">
      <c r="A27" s="14" t="s">
        <v>78</v>
      </c>
      <c r="B27" s="2">
        <f t="shared" si="5"/>
        <v>9964562.1892836168</v>
      </c>
      <c r="C27" s="2">
        <f t="shared" si="7"/>
        <v>344677.93654611893</v>
      </c>
      <c r="D27" s="2">
        <f t="shared" si="6"/>
        <v>252344</v>
      </c>
      <c r="E27" s="2">
        <f t="shared" si="6"/>
        <v>25997</v>
      </c>
      <c r="F27" s="2">
        <f t="shared" si="8"/>
        <v>226347</v>
      </c>
      <c r="G27" s="2">
        <f t="shared" si="9"/>
        <v>118330.93654611893</v>
      </c>
      <c r="H27" s="10">
        <f>B27/$B$14</f>
        <v>0.30704794553354459</v>
      </c>
    </row>
    <row r="28" spans="1:11" x14ac:dyDescent="0.2">
      <c r="A28" s="14" t="s">
        <v>79</v>
      </c>
      <c r="B28" s="2">
        <f t="shared" si="5"/>
        <v>10288052.408422865</v>
      </c>
      <c r="C28" s="2">
        <f t="shared" si="7"/>
        <v>323490.21913924813</v>
      </c>
      <c r="D28" s="2">
        <f t="shared" si="6"/>
        <v>247696</v>
      </c>
      <c r="E28" s="2">
        <f t="shared" si="6"/>
        <v>26841</v>
      </c>
      <c r="F28" s="2">
        <f t="shared" si="8"/>
        <v>220855</v>
      </c>
      <c r="G28" s="2">
        <f t="shared" si="9"/>
        <v>102635.21913924813</v>
      </c>
      <c r="H28" s="10">
        <f>B28/$B$15</f>
        <v>0.31305916579416571</v>
      </c>
    </row>
    <row r="29" spans="1:11" x14ac:dyDescent="0.2">
      <c r="A29" s="14" t="s">
        <v>80</v>
      </c>
      <c r="B29" s="2">
        <f t="shared" si="5"/>
        <v>10660938.831105011</v>
      </c>
      <c r="C29" s="2">
        <f t="shared" si="7"/>
        <v>372886.42268214561</v>
      </c>
      <c r="D29" s="2">
        <f t="shared" si="6"/>
        <v>247126</v>
      </c>
      <c r="E29" s="2">
        <f t="shared" si="6"/>
        <v>27390</v>
      </c>
      <c r="F29" s="2">
        <f t="shared" si="8"/>
        <v>219736</v>
      </c>
      <c r="G29" s="2">
        <f t="shared" si="9"/>
        <v>153150.42268214561</v>
      </c>
      <c r="H29" s="10">
        <f>B29/$B$16</f>
        <v>0.31901234191068845</v>
      </c>
    </row>
    <row r="30" spans="1:11" x14ac:dyDescent="0.2">
      <c r="A30" s="15" t="s">
        <v>74</v>
      </c>
      <c r="B30" s="7">
        <f t="shared" si="5"/>
        <v>10956898.528621864</v>
      </c>
      <c r="C30" s="7">
        <f t="shared" si="7"/>
        <v>295959.69751685299</v>
      </c>
      <c r="D30" s="7">
        <f t="shared" si="6"/>
        <v>193118</v>
      </c>
      <c r="E30" s="7">
        <f t="shared" si="6"/>
        <v>21379</v>
      </c>
      <c r="F30" s="7">
        <f t="shared" si="8"/>
        <v>171739</v>
      </c>
      <c r="G30" s="7">
        <f t="shared" si="9"/>
        <v>124220.69751685299</v>
      </c>
      <c r="H30" s="16">
        <f>B30/$B$17</f>
        <v>0.32348289112841166</v>
      </c>
      <c r="I30" s="38"/>
      <c r="K30" s="39"/>
    </row>
    <row r="31" spans="1:11" x14ac:dyDescent="0.2">
      <c r="A31" s="12" t="s">
        <v>4</v>
      </c>
      <c r="H31" s="10"/>
    </row>
    <row r="32" spans="1:11" x14ac:dyDescent="0.2">
      <c r="A32" s="13" t="s">
        <v>73</v>
      </c>
      <c r="B32" s="2">
        <f>' ALAMEDA UPDATE04'!B32+'ALPINE UPDATE04'!B32+'AMADOR UPDATE04'!B32+'BUTTE UPDATE04'!B32+'CALAVERAS UPDATE04'!B32+'COLUSA UPDATED04'!B32+'CONTRA COSTA UPDATE04'!B32+'DEL NORTE UPDAT04'!B32+'EL DORADO UPDATE04'!B32+'FRESNO UPDATE04'!B32+'GLENN UPDATE04'!B32+'HUMBOLDT UPDATE04'!B32+'IMPERIAL UPDATE04'!B32+'INYO UPDATE04'!B32+'KERN UPDATE04'!B32+'KINGS UPDATE04'!B32+'LAKE UPDATE04'!B32+'LASSEN UPDATE04'!B32+'LOS ANGELES UPDATE04'!B32+'MADERA UPDATE04'!B32+'MARIN UPDATE04'!B32+'MARIPOSA UPDATE04'!B32+'MENDOCINO UPDATE04'!B32+'MERCED UPDATE04'!B32+'MODOC UPDATE04'!B32+'MONO UPDATE04'!B32+'MONTEREY UPDATE04'!B32+'NAPA UPDATE04'!B32+'NEVADA UPDATE04'!B32+'ORANGE UPDATE04'!B32+'PLACER UPDATE04 '!B32+'PLUMAS UPDATE04'!B32+'RIVERSIDE UPDATE04'!B32+'SACRAMENTO UPDATE04'!B32+'SAN BENITO UPDATE04'!B32+'SAN BERNARDINO UPDATE04'!B32+'SAN DIEGO UPDATE04'!B32+'SAN FRANCISCO UPDATE04'!B32+'SAN JOAQUIN UPDATE04'!B32+'SAN LUIS OBISPO UPDATE04'!B32+'SAN MATEO UPDATE04'!B32+'SANTA BARBARA UPDATE04'!B32+'SANTA CLARA UPDATE04'!B32+'SANTA CRUZ UPDATE04'!B32+'SHASTA UPDATE04'!B32+'SIERRA UPDATE04'!B32+'SISKIYOU UPDATE04'!B32+'SOLANO UPDATE04'!B32+'SONOMA UPDATE04'!B32+'STANISLAUS UPDATE04'!B32+'SUTTER UPDATE04'!B32+'TEHAMA UPDATE04'!B32+'TRINITY UPDATE04'!B32+'TULARE UPDATE04'!B32+'TUOLUMNE UPDATE04'!B32+'VENTURA UPDATE04'!B32+'YOLO UPDATE04'!B32+'YUBA UPDATE04'!B32</f>
        <v>7176706</v>
      </c>
      <c r="H32" s="10">
        <f>B32/$B$6</f>
        <v>0.24115258520818919</v>
      </c>
    </row>
    <row r="33" spans="1:8" x14ac:dyDescent="0.2">
      <c r="A33" s="14" t="s">
        <v>81</v>
      </c>
      <c r="B33" s="2">
        <f>' ALAMEDA UPDATE04'!B33+'ALPINE UPDATE04'!B33+'AMADOR UPDATE04'!B33+'BUTTE UPDATE04'!B33+'CALAVERAS UPDATE04'!B33+'COLUSA UPDATED04'!B33+'CONTRA COSTA UPDATE04'!B33+'DEL NORTE UPDAT04'!B33+'EL DORADO UPDATE04'!B33+'FRESNO UPDATE04'!B33+'GLENN UPDATE04'!B33+'HUMBOLDT UPDATE04'!B33+'IMPERIAL UPDATE04'!B33+'INYO UPDATE04'!B33+'KERN UPDATE04'!B33+'KINGS UPDATE04'!B33+'LAKE UPDATE04'!B33+'LASSEN UPDATE04'!B33+'LOS ANGELES UPDATE04'!B33+'MADERA UPDATE04'!B33+'MARIN UPDATE04'!B33+'MARIPOSA UPDATE04'!B33+'MENDOCINO UPDATE04'!B33+'MERCED UPDATE04'!B33+'MODOC UPDATE04'!B33+'MONO UPDATE04'!B33+'MONTEREY UPDATE04'!B33+'NAPA UPDATE04'!B33+'NEVADA UPDATE04'!B33+'ORANGE UPDATE04'!B33+'PLACER UPDATE04 '!B33+'PLUMAS UPDATE04'!B33+'RIVERSIDE UPDATE04'!B33+'SACRAMENTO UPDATE04'!B33+'SAN BENITO UPDATE04'!B33+'SAN BERNARDINO UPDATE04'!B33+'SAN DIEGO UPDATE04'!B33+'SAN FRANCISCO UPDATE04'!B33+'SAN JOAQUIN UPDATE04'!B33+'SAN LUIS OBISPO UPDATE04'!B33+'SAN MATEO UPDATE04'!B33+'SANTA BARBARA UPDATE04'!B33+'SANTA CLARA UPDATE04'!B33+'SANTA CRUZ UPDATE04'!B33+'SHASTA UPDATE04'!B33+'SIERRA UPDATE04'!B33+'SISKIYOU UPDATE04'!B33+'SOLANO UPDATE04'!B33+'SONOMA UPDATE04'!B33+'STANISLAUS UPDATE04'!B33+'SUTTER UPDATE04'!B33+'TEHAMA UPDATE04'!B33+'TRINITY UPDATE04'!B33+'TULARE UPDATE04'!B33+'TUOLUMNE UPDATE04'!B33+'VENTURA UPDATE04'!B33+'YOLO UPDATE04'!B33+'YUBA UPDATE04'!B33</f>
        <v>7246172.1365840966</v>
      </c>
      <c r="C33" s="2">
        <f>B33-B32</f>
        <v>69466.136584096588</v>
      </c>
      <c r="D33" s="2">
        <f>' ALAMEDA UPDATE04'!D33+'ALPINE UPDATE04'!D33+'AMADOR UPDATE04'!D33+'BUTTE UPDATE04'!D33+'CALAVERAS UPDATE04'!D33+'COLUSA UPDATED04'!D33+'CONTRA COSTA UPDATE04'!D33+'DEL NORTE UPDAT04'!D33+'EL DORADO UPDATE04'!D33+'FRESNO UPDATE04'!D33+'GLENN UPDATE04'!D33+'HUMBOLDT UPDATE04'!D33+'IMPERIAL UPDATE04'!D33+'INYO UPDATE04'!D33+'KERN UPDATE04'!D33+'KINGS UPDATE04'!D33+'LAKE UPDATE04'!D33+'LASSEN UPDATE04'!D33+'LOS ANGELES UPDATE04'!D33+'MADERA UPDATE04'!D33+'MARIN UPDATE04'!D33+'MARIPOSA UPDATE04'!D33+'MENDOCINO UPDATE04'!D33+'MERCED UPDATE04'!D33+'MODOC UPDATE04'!D33+'MONO UPDATE04'!D33+'MONTEREY UPDATE04'!D33+'NAPA UPDATE04'!D33+'NEVADA UPDATE04'!D33+'ORANGE UPDATE04'!D33+'PLACER UPDATE04 '!D33+'PLUMAS UPDATE04'!D33+'RIVERSIDE UPDATE04'!D33+'SACRAMENTO UPDATE04'!D33+'SAN BENITO UPDATE04'!D33+'SAN BERNARDINO UPDATE04'!D33+'SAN DIEGO UPDATE04'!D33+'SAN FRANCISCO UPDATE04'!D33+'SAN JOAQUIN UPDATE04'!D33+'SAN LUIS OBISPO UPDATE04'!D33+'SAN MATEO UPDATE04'!D33+'SANTA BARBARA UPDATE04'!D33+'SANTA CLARA UPDATE04'!D33+'SANTA CRUZ UPDATE04'!D33+'SHASTA UPDATE04'!D33+'SIERRA UPDATE04'!D33+'SISKIYOU UPDATE04'!D33+'SOLANO UPDATE04'!D33+'SONOMA UPDATE04'!D33+'STANISLAUS UPDATE04'!D33+'SUTTER UPDATE04'!D33+'TEHAMA UPDATE04'!D33+'TRINITY UPDATE04'!D33+'TULARE UPDATE04'!D33+'TUOLUMNE UPDATE04'!D33+'VENTURA UPDATE04'!D33+'YOLO UPDATE04'!D33+'YUBA UPDATE04'!D33</f>
        <v>58382</v>
      </c>
      <c r="E33" s="2">
        <f>' ALAMEDA UPDATE04'!E33+'ALPINE UPDATE04'!E33+'AMADOR UPDATE04'!E33+'BUTTE UPDATE04'!E33+'CALAVERAS UPDATE04'!E33+'COLUSA UPDATED04'!E33+'CONTRA COSTA UPDATE04'!E33+'DEL NORTE UPDAT04'!E33+'EL DORADO UPDATE04'!E33+'FRESNO UPDATE04'!E33+'GLENN UPDATE04'!E33+'HUMBOLDT UPDATE04'!E33+'IMPERIAL UPDATE04'!E33+'INYO UPDATE04'!E33+'KERN UPDATE04'!E33+'KINGS UPDATE04'!E33+'LAKE UPDATE04'!E33+'LASSEN UPDATE04'!E33+'LOS ANGELES UPDATE04'!E33+'MADERA UPDATE04'!E33+'MARIN UPDATE04'!E33+'MARIPOSA UPDATE04'!E33+'MENDOCINO UPDATE04'!E33+'MERCED UPDATE04'!E33+'MODOC UPDATE04'!E33+'MONO UPDATE04'!E33+'MONTEREY UPDATE04'!E33+'NAPA UPDATE04'!E33+'NEVADA UPDATE04'!E33+'ORANGE UPDATE04'!E33+'PLACER UPDATE04 '!E33+'PLUMAS UPDATE04'!E33+'RIVERSIDE UPDATE04'!E33+'SACRAMENTO UPDATE04'!E33+'SAN BENITO UPDATE04'!E33+'SAN BERNARDINO UPDATE04'!E33+'SAN DIEGO UPDATE04'!E33+'SAN FRANCISCO UPDATE04'!E33+'SAN JOAQUIN UPDATE04'!E33+'SAN LUIS OBISPO UPDATE04'!E33+'SAN MATEO UPDATE04'!E33+'SANTA BARBARA UPDATE04'!E33+'SANTA CLARA UPDATE04'!E33+'SANTA CRUZ UPDATE04'!E33+'SHASTA UPDATE04'!E33+'SIERRA UPDATE04'!E33+'SISKIYOU UPDATE04'!E33+'SOLANO UPDATE04'!E33+'SONOMA UPDATE04'!E33+'STANISLAUS UPDATE04'!E33+'SUTTER UPDATE04'!E33+'TEHAMA UPDATE04'!E33+'TRINITY UPDATE04'!E33+'TULARE UPDATE04'!E33+'TUOLUMNE UPDATE04'!E33+'VENTURA UPDATE04'!E33+'YOLO UPDATE04'!E33+'YUBA UPDATE04'!E33</f>
        <v>5332</v>
      </c>
      <c r="F33" s="2">
        <f>D33-E33</f>
        <v>53050</v>
      </c>
      <c r="G33" s="2">
        <f>C33-F33</f>
        <v>16416.136584096588</v>
      </c>
      <c r="H33" s="10">
        <f>B33/$B$7</f>
        <v>0.24292783929868292</v>
      </c>
    </row>
    <row r="34" spans="1:8" x14ac:dyDescent="0.2">
      <c r="A34" s="14" t="s">
        <v>82</v>
      </c>
      <c r="B34" s="2">
        <f>' ALAMEDA UPDATE04'!B34+'ALPINE UPDATE04'!B34+'AMADOR UPDATE04'!B34+'BUTTE UPDATE04'!B34+'CALAVERAS UPDATE04'!B34+'COLUSA UPDATED04'!B34+'CONTRA COSTA UPDATE04'!B34+'DEL NORTE UPDAT04'!B34+'EL DORADO UPDATE04'!B34+'FRESNO UPDATE04'!B34+'GLENN UPDATE04'!B34+'HUMBOLDT UPDATE04'!B34+'IMPERIAL UPDATE04'!B34+'INYO UPDATE04'!B34+'KERN UPDATE04'!B34+'KINGS UPDATE04'!B34+'LAKE UPDATE04'!B34+'LASSEN UPDATE04'!B34+'LOS ANGELES UPDATE04'!B34+'MADERA UPDATE04'!B34+'MARIN UPDATE04'!B34+'MARIPOSA UPDATE04'!B34+'MENDOCINO UPDATE04'!B34+'MERCED UPDATE04'!B34+'MODOC UPDATE04'!B34+'MONO UPDATE04'!B34+'MONTEREY UPDATE04'!B34+'NAPA UPDATE04'!B34+'NEVADA UPDATE04'!B34+'ORANGE UPDATE04'!B34+'PLACER UPDATE04 '!B34+'PLUMAS UPDATE04'!B34+'RIVERSIDE UPDATE04'!B34+'SACRAMENTO UPDATE04'!B34+'SAN BENITO UPDATE04'!B34+'SAN BERNARDINO UPDATE04'!B34+'SAN DIEGO UPDATE04'!B34+'SAN FRANCISCO UPDATE04'!B34+'SAN JOAQUIN UPDATE04'!B34+'SAN LUIS OBISPO UPDATE04'!B34+'SAN MATEO UPDATE04'!B34+'SANTA BARBARA UPDATE04'!B34+'SANTA CLARA UPDATE04'!B34+'SANTA CRUZ UPDATE04'!B34+'SHASTA UPDATE04'!B34+'SIERRA UPDATE04'!B34+'SISKIYOU UPDATE04'!B34+'SOLANO UPDATE04'!B34+'SONOMA UPDATE04'!B34+'STANISLAUS UPDATE04'!B34+'SUTTER UPDATE04'!B34+'TEHAMA UPDATE04'!B34+'TRINITY UPDATE04'!B34+'TULARE UPDATE04'!B34+'TUOLUMNE UPDATE04'!B34+'VENTURA UPDATE04'!B34+'YOLO UPDATE04'!B34+'YUBA UPDATE04'!B34</f>
        <v>7611107.5700718043</v>
      </c>
      <c r="C34" s="2">
        <f t="shared" ref="C34:C43" si="10">B34-B33</f>
        <v>364935.43348770775</v>
      </c>
      <c r="D34" s="2">
        <f>' ALAMEDA UPDATE04'!D34+'ALPINE UPDATE04'!D34+'AMADOR UPDATE04'!D34+'BUTTE UPDATE04'!D34+'CALAVERAS UPDATE04'!D34+'COLUSA UPDATED04'!D34+'CONTRA COSTA UPDATE04'!D34+'DEL NORTE UPDAT04'!D34+'EL DORADO UPDATE04'!D34+'FRESNO UPDATE04'!D34+'GLENN UPDATE04'!D34+'HUMBOLDT UPDATE04'!D34+'IMPERIAL UPDATE04'!D34+'INYO UPDATE04'!D34+'KERN UPDATE04'!D34+'KINGS UPDATE04'!D34+'LAKE UPDATE04'!D34+'LASSEN UPDATE04'!D34+'LOS ANGELES UPDATE04'!D34+'MADERA UPDATE04'!D34+'MARIN UPDATE04'!D34+'MARIPOSA UPDATE04'!D34+'MENDOCINO UPDATE04'!D34+'MERCED UPDATE04'!D34+'MODOC UPDATE04'!D34+'MONO UPDATE04'!D34+'MONTEREY UPDATE04'!D34+'NAPA UPDATE04'!D34+'NEVADA UPDATE04'!D34+'ORANGE UPDATE04'!D34+'PLACER UPDATE04 '!D34+'PLUMAS UPDATE04'!D34+'RIVERSIDE UPDATE04'!D34+'SACRAMENTO UPDATE04'!D34+'SAN BENITO UPDATE04'!D34+'SAN BERNARDINO UPDATE04'!D34+'SAN DIEGO UPDATE04'!D34+'SAN FRANCISCO UPDATE04'!D34+'SAN JOAQUIN UPDATE04'!D34+'SAN LUIS OBISPO UPDATE04'!D34+'SAN MATEO UPDATE04'!D34+'SANTA BARBARA UPDATE04'!D34+'SANTA CLARA UPDATE04'!D34+'SANTA CRUZ UPDATE04'!D34+'SHASTA UPDATE04'!D34+'SIERRA UPDATE04'!D34+'SISKIYOU UPDATE04'!D34+'SOLANO UPDATE04'!D34+'SONOMA UPDATE04'!D34+'STANISLAUS UPDATE04'!D34+'SUTTER UPDATE04'!D34+'TEHAMA UPDATE04'!D34+'TRINITY UPDATE04'!D34+'TULARE UPDATE04'!D34+'TUOLUMNE UPDATE04'!D34+'VENTURA UPDATE04'!D34+'YOLO UPDATE04'!D34+'YUBA UPDATE04'!D34</f>
        <v>250239</v>
      </c>
      <c r="E34" s="2">
        <f>' ALAMEDA UPDATE04'!E34+'ALPINE UPDATE04'!E34+'AMADOR UPDATE04'!E34+'BUTTE UPDATE04'!E34+'CALAVERAS UPDATE04'!E34+'COLUSA UPDATED04'!E34+'CONTRA COSTA UPDATE04'!E34+'DEL NORTE UPDAT04'!E34+'EL DORADO UPDATE04'!E34+'FRESNO UPDATE04'!E34+'GLENN UPDATE04'!E34+'HUMBOLDT UPDATE04'!E34+'IMPERIAL UPDATE04'!E34+'INYO UPDATE04'!E34+'KERN UPDATE04'!E34+'KINGS UPDATE04'!E34+'LAKE UPDATE04'!E34+'LASSEN UPDATE04'!E34+'LOS ANGELES UPDATE04'!E34+'MADERA UPDATE04'!E34+'MARIN UPDATE04'!E34+'MARIPOSA UPDATE04'!E34+'MENDOCINO UPDATE04'!E34+'MERCED UPDATE04'!E34+'MODOC UPDATE04'!E34+'MONO UPDATE04'!E34+'MONTEREY UPDATE04'!E34+'NAPA UPDATE04'!E34+'NEVADA UPDATE04'!E34+'ORANGE UPDATE04'!E34+'PLACER UPDATE04 '!E34+'PLUMAS UPDATE04'!E34+'RIVERSIDE UPDATE04'!E34+'SACRAMENTO UPDATE04'!E34+'SAN BENITO UPDATE04'!E34+'SAN BERNARDINO UPDATE04'!E34+'SAN DIEGO UPDATE04'!E34+'SAN FRANCISCO UPDATE04'!E34+'SAN JOAQUIN UPDATE04'!E34+'SAN LUIS OBISPO UPDATE04'!E34+'SAN MATEO UPDATE04'!E34+'SANTA BARBARA UPDATE04'!E34+'SANTA CLARA UPDATE04'!E34+'SANTA CRUZ UPDATE04'!E34+'SHASTA UPDATE04'!E34+'SIERRA UPDATE04'!E34+'SISKIYOU UPDATE04'!E34+'SOLANO UPDATE04'!E34+'SONOMA UPDATE04'!E34+'STANISLAUS UPDATE04'!E34+'SUTTER UPDATE04'!E34+'TEHAMA UPDATE04'!E34+'TRINITY UPDATE04'!E34+'TULARE UPDATE04'!E34+'TUOLUMNE UPDATE04'!E34+'VENTURA UPDATE04'!E34+'YOLO UPDATE04'!E34+'YUBA UPDATE04'!E34</f>
        <v>22180</v>
      </c>
      <c r="F34" s="2">
        <f t="shared" ref="F34:F42" si="11">D34-E34</f>
        <v>228059</v>
      </c>
      <c r="G34" s="2">
        <f t="shared" ref="G34:G42" si="12">C34-F34</f>
        <v>136876.43348770775</v>
      </c>
      <c r="H34" s="10">
        <f>B34/$B$8</f>
        <v>0.24988359023675197</v>
      </c>
    </row>
    <row r="35" spans="1:8" x14ac:dyDescent="0.2">
      <c r="A35" s="14" t="s">
        <v>83</v>
      </c>
      <c r="B35" s="2">
        <f>' ALAMEDA UPDATE04'!B35+'ALPINE UPDATE04'!B35+'AMADOR UPDATE04'!B35+'BUTTE UPDATE04'!B35+'CALAVERAS UPDATE04'!B35+'COLUSA UPDATED04'!B35+'CONTRA COSTA UPDATE04'!B35+'DEL NORTE UPDAT04'!B35+'EL DORADO UPDATE04'!B35+'FRESNO UPDATE04'!B35+'GLENN UPDATE04'!B35+'HUMBOLDT UPDATE04'!B35+'IMPERIAL UPDATE04'!B35+'INYO UPDATE04'!B35+'KERN UPDATE04'!B35+'KINGS UPDATE04'!B35+'LAKE UPDATE04'!B35+'LASSEN UPDATE04'!B35+'LOS ANGELES UPDATE04'!B35+'MADERA UPDATE04'!B35+'MARIN UPDATE04'!B35+'MARIPOSA UPDATE04'!B35+'MENDOCINO UPDATE04'!B35+'MERCED UPDATE04'!B35+'MODOC UPDATE04'!B35+'MONO UPDATE04'!B35+'MONTEREY UPDATE04'!B35+'NAPA UPDATE04'!B35+'NEVADA UPDATE04'!B35+'ORANGE UPDATE04'!B35+'PLACER UPDATE04 '!B35+'PLUMAS UPDATE04'!B35+'RIVERSIDE UPDATE04'!B35+'SACRAMENTO UPDATE04'!B35+'SAN BENITO UPDATE04'!B35+'SAN BERNARDINO UPDATE04'!B35+'SAN DIEGO UPDATE04'!B35+'SAN FRANCISCO UPDATE04'!B35+'SAN JOAQUIN UPDATE04'!B35+'SAN LUIS OBISPO UPDATE04'!B35+'SAN MATEO UPDATE04'!B35+'SANTA BARBARA UPDATE04'!B35+'SANTA CLARA UPDATE04'!B35+'SANTA CRUZ UPDATE04'!B35+'SHASTA UPDATE04'!B35+'SIERRA UPDATE04'!B35+'SISKIYOU UPDATE04'!B35+'SOLANO UPDATE04'!B35+'SONOMA UPDATE04'!B35+'STANISLAUS UPDATE04'!B35+'SUTTER UPDATE04'!B35+'TEHAMA UPDATE04'!B35+'TRINITY UPDATE04'!B35+'TULARE UPDATE04'!B35+'TUOLUMNE UPDATE04'!B35+'VENTURA UPDATE04'!B35+'YOLO UPDATE04'!B35+'YUBA UPDATE04'!B35</f>
        <v>7960036.9140051752</v>
      </c>
      <c r="C35" s="2">
        <f t="shared" si="10"/>
        <v>348929.3439333709</v>
      </c>
      <c r="D35" s="2">
        <f>' ALAMEDA UPDATE04'!D35+'ALPINE UPDATE04'!D35+'AMADOR UPDATE04'!D35+'BUTTE UPDATE04'!D35+'CALAVERAS UPDATE04'!D35+'COLUSA UPDATED04'!D35+'CONTRA COSTA UPDATE04'!D35+'DEL NORTE UPDAT04'!D35+'EL DORADO UPDATE04'!D35+'FRESNO UPDATE04'!D35+'GLENN UPDATE04'!D35+'HUMBOLDT UPDATE04'!D35+'IMPERIAL UPDATE04'!D35+'INYO UPDATE04'!D35+'KERN UPDATE04'!D35+'KINGS UPDATE04'!D35+'LAKE UPDATE04'!D35+'LASSEN UPDATE04'!D35+'LOS ANGELES UPDATE04'!D35+'MADERA UPDATE04'!D35+'MARIN UPDATE04'!D35+'MARIPOSA UPDATE04'!D35+'MENDOCINO UPDATE04'!D35+'MERCED UPDATE04'!D35+'MODOC UPDATE04'!D35+'MONO UPDATE04'!D35+'MONTEREY UPDATE04'!D35+'NAPA UPDATE04'!D35+'NEVADA UPDATE04'!D35+'ORANGE UPDATE04'!D35+'PLACER UPDATE04 '!D35+'PLUMAS UPDATE04'!D35+'RIVERSIDE UPDATE04'!D35+'SACRAMENTO UPDATE04'!D35+'SAN BENITO UPDATE04'!D35+'SAN BERNARDINO UPDATE04'!D35+'SAN DIEGO UPDATE04'!D35+'SAN FRANCISCO UPDATE04'!D35+'SAN JOAQUIN UPDATE04'!D35+'SAN LUIS OBISPO UPDATE04'!D35+'SAN MATEO UPDATE04'!D35+'SANTA BARBARA UPDATE04'!D35+'SANTA CLARA UPDATE04'!D35+'SANTA CRUZ UPDATE04'!D35+'SHASTA UPDATE04'!D35+'SIERRA UPDATE04'!D35+'SISKIYOU UPDATE04'!D35+'SOLANO UPDATE04'!D35+'SONOMA UPDATE04'!D35+'STANISLAUS UPDATE04'!D35+'SUTTER UPDATE04'!D35+'TEHAMA UPDATE04'!D35+'TRINITY UPDATE04'!D35+'TULARE UPDATE04'!D35+'TUOLUMNE UPDATE04'!D35+'VENTURA UPDATE04'!D35+'YOLO UPDATE04'!D35+'YUBA UPDATE04'!D35</f>
        <v>262535</v>
      </c>
      <c r="E35" s="2">
        <f>' ALAMEDA UPDATE04'!E35+'ALPINE UPDATE04'!E35+'AMADOR UPDATE04'!E35+'BUTTE UPDATE04'!E35+'CALAVERAS UPDATE04'!E35+'COLUSA UPDATED04'!E35+'CONTRA COSTA UPDATE04'!E35+'DEL NORTE UPDAT04'!E35+'EL DORADO UPDATE04'!E35+'FRESNO UPDATE04'!E35+'GLENN UPDATE04'!E35+'HUMBOLDT UPDATE04'!E35+'IMPERIAL UPDATE04'!E35+'INYO UPDATE04'!E35+'KERN UPDATE04'!E35+'KINGS UPDATE04'!E35+'LAKE UPDATE04'!E35+'LASSEN UPDATE04'!E35+'LOS ANGELES UPDATE04'!E35+'MADERA UPDATE04'!E35+'MARIN UPDATE04'!E35+'MARIPOSA UPDATE04'!E35+'MENDOCINO UPDATE04'!E35+'MERCED UPDATE04'!E35+'MODOC UPDATE04'!E35+'MONO UPDATE04'!E35+'MONTEREY UPDATE04'!E35+'NAPA UPDATE04'!E35+'NEVADA UPDATE04'!E35+'ORANGE UPDATE04'!E35+'PLACER UPDATE04 '!E35+'PLUMAS UPDATE04'!E35+'RIVERSIDE UPDATE04'!E35+'SACRAMENTO UPDATE04'!E35+'SAN BENITO UPDATE04'!E35+'SAN BERNARDINO UPDATE04'!E35+'SAN DIEGO UPDATE04'!E35+'SAN FRANCISCO UPDATE04'!E35+'SAN JOAQUIN UPDATE04'!E35+'SAN LUIS OBISPO UPDATE04'!E35+'SAN MATEO UPDATE04'!E35+'SANTA BARBARA UPDATE04'!E35+'SANTA CLARA UPDATE04'!E35+'SANTA CRUZ UPDATE04'!E35+'SHASTA UPDATE04'!E35+'SIERRA UPDATE04'!E35+'SISKIYOU UPDATE04'!E35+'SOLANO UPDATE04'!E35+'SONOMA UPDATE04'!E35+'STANISLAUS UPDATE04'!E35+'SUTTER UPDATE04'!E35+'TEHAMA UPDATE04'!E35+'TRINITY UPDATE04'!E35+'TULARE UPDATE04'!E35+'TUOLUMNE UPDATE04'!E35+'VENTURA UPDATE04'!E35+'YOLO UPDATE04'!E35+'YUBA UPDATE04'!E35</f>
        <v>23288</v>
      </c>
      <c r="F35" s="2">
        <f t="shared" si="11"/>
        <v>239247</v>
      </c>
      <c r="G35" s="2">
        <f t="shared" si="12"/>
        <v>109682.3439333709</v>
      </c>
      <c r="H35" s="10">
        <f>B35/$B$9</f>
        <v>0.256879926166248</v>
      </c>
    </row>
    <row r="36" spans="1:8" x14ac:dyDescent="0.2">
      <c r="A36" s="14" t="s">
        <v>84</v>
      </c>
      <c r="B36" s="2">
        <f>' ALAMEDA UPDATE04'!B36+'ALPINE UPDATE04'!B36+'AMADOR UPDATE04'!B36+'BUTTE UPDATE04'!B36+'CALAVERAS UPDATE04'!B36+'COLUSA UPDATED04'!B36+'CONTRA COSTA UPDATE04'!B36+'DEL NORTE UPDAT04'!B36+'EL DORADO UPDATE04'!B36+'FRESNO UPDATE04'!B36+'GLENN UPDATE04'!B36+'HUMBOLDT UPDATE04'!B36+'IMPERIAL UPDATE04'!B36+'INYO UPDATE04'!B36+'KERN UPDATE04'!B36+'KINGS UPDATE04'!B36+'LAKE UPDATE04'!B36+'LASSEN UPDATE04'!B36+'LOS ANGELES UPDATE04'!B36+'MADERA UPDATE04'!B36+'MARIN UPDATE04'!B36+'MARIPOSA UPDATE04'!B36+'MENDOCINO UPDATE04'!B36+'MERCED UPDATE04'!B36+'MODOC UPDATE04'!B36+'MONO UPDATE04'!B36+'MONTEREY UPDATE04'!B36+'NAPA UPDATE04'!B36+'NEVADA UPDATE04'!B36+'ORANGE UPDATE04'!B36+'PLACER UPDATE04 '!B36+'PLUMAS UPDATE04'!B36+'RIVERSIDE UPDATE04'!B36+'SACRAMENTO UPDATE04'!B36+'SAN BENITO UPDATE04'!B36+'SAN BERNARDINO UPDATE04'!B36+'SAN DIEGO UPDATE04'!B36+'SAN FRANCISCO UPDATE04'!B36+'SAN JOAQUIN UPDATE04'!B36+'SAN LUIS OBISPO UPDATE04'!B36+'SAN MATEO UPDATE04'!B36+'SANTA BARBARA UPDATE04'!B36+'SANTA CLARA UPDATE04'!B36+'SANTA CRUZ UPDATE04'!B36+'SHASTA UPDATE04'!B36+'SIERRA UPDATE04'!B36+'SISKIYOU UPDATE04'!B36+'SOLANO UPDATE04'!B36+'SONOMA UPDATE04'!B36+'STANISLAUS UPDATE04'!B36+'SUTTER UPDATE04'!B36+'TEHAMA UPDATE04'!B36+'TRINITY UPDATE04'!B36+'TULARE UPDATE04'!B36+'TUOLUMNE UPDATE04'!B36+'VENTURA UPDATE04'!B36+'YOLO UPDATE04'!B36+'YUBA UPDATE04'!B36</f>
        <v>8249522.2371027358</v>
      </c>
      <c r="C36" s="2">
        <f t="shared" si="10"/>
        <v>289485.32309756055</v>
      </c>
      <c r="D36" s="2">
        <f>' ALAMEDA UPDATE04'!D36+'ALPINE UPDATE04'!D36+'AMADOR UPDATE04'!D36+'BUTTE UPDATE04'!D36+'CALAVERAS UPDATE04'!D36+'COLUSA UPDATED04'!D36+'CONTRA COSTA UPDATE04'!D36+'DEL NORTE UPDAT04'!D36+'EL DORADO UPDATE04'!D36+'FRESNO UPDATE04'!D36+'GLENN UPDATE04'!D36+'HUMBOLDT UPDATE04'!D36+'IMPERIAL UPDATE04'!D36+'INYO UPDATE04'!D36+'KERN UPDATE04'!D36+'KINGS UPDATE04'!D36+'LAKE UPDATE04'!D36+'LASSEN UPDATE04'!D36+'LOS ANGELES UPDATE04'!D36+'MADERA UPDATE04'!D36+'MARIN UPDATE04'!D36+'MARIPOSA UPDATE04'!D36+'MENDOCINO UPDATE04'!D36+'MERCED UPDATE04'!D36+'MODOC UPDATE04'!D36+'MONO UPDATE04'!D36+'MONTEREY UPDATE04'!D36+'NAPA UPDATE04'!D36+'NEVADA UPDATE04'!D36+'ORANGE UPDATE04'!D36+'PLACER UPDATE04 '!D36+'PLUMAS UPDATE04'!D36+'RIVERSIDE UPDATE04'!D36+'SACRAMENTO UPDATE04'!D36+'SAN BENITO UPDATE04'!D36+'SAN BERNARDINO UPDATE04'!D36+'SAN DIEGO UPDATE04'!D36+'SAN FRANCISCO UPDATE04'!D36+'SAN JOAQUIN UPDATE04'!D36+'SAN LUIS OBISPO UPDATE04'!D36+'SAN MATEO UPDATE04'!D36+'SANTA BARBARA UPDATE04'!D36+'SANTA CLARA UPDATE04'!D36+'SANTA CRUZ UPDATE04'!D36+'SHASTA UPDATE04'!D36+'SIERRA UPDATE04'!D36+'SISKIYOU UPDATE04'!D36+'SOLANO UPDATE04'!D36+'SONOMA UPDATE04'!D36+'STANISLAUS UPDATE04'!D36+'SUTTER UPDATE04'!D36+'TEHAMA UPDATE04'!D36+'TRINITY UPDATE04'!D36+'TULARE UPDATE04'!D36+'TUOLUMNE UPDATE04'!D36+'VENTURA UPDATE04'!D36+'YOLO UPDATE04'!D36+'YUBA UPDATE04'!D36</f>
        <v>259424</v>
      </c>
      <c r="E36" s="2">
        <f>' ALAMEDA UPDATE04'!E36+'ALPINE UPDATE04'!E36+'AMADOR UPDATE04'!E36+'BUTTE UPDATE04'!E36+'CALAVERAS UPDATE04'!E36+'COLUSA UPDATED04'!E36+'CONTRA COSTA UPDATE04'!E36+'DEL NORTE UPDAT04'!E36+'EL DORADO UPDATE04'!E36+'FRESNO UPDATE04'!E36+'GLENN UPDATE04'!E36+'HUMBOLDT UPDATE04'!E36+'IMPERIAL UPDATE04'!E36+'INYO UPDATE04'!E36+'KERN UPDATE04'!E36+'KINGS UPDATE04'!E36+'LAKE UPDATE04'!E36+'LASSEN UPDATE04'!E36+'LOS ANGELES UPDATE04'!E36+'MADERA UPDATE04'!E36+'MARIN UPDATE04'!E36+'MARIPOSA UPDATE04'!E36+'MENDOCINO UPDATE04'!E36+'MERCED UPDATE04'!E36+'MODOC UPDATE04'!E36+'MONO UPDATE04'!E36+'MONTEREY UPDATE04'!E36+'NAPA UPDATE04'!E36+'NEVADA UPDATE04'!E36+'ORANGE UPDATE04'!E36+'PLACER UPDATE04 '!E36+'PLUMAS UPDATE04'!E36+'RIVERSIDE UPDATE04'!E36+'SACRAMENTO UPDATE04'!E36+'SAN BENITO UPDATE04'!E36+'SAN BERNARDINO UPDATE04'!E36+'SAN DIEGO UPDATE04'!E36+'SAN FRANCISCO UPDATE04'!E36+'SAN JOAQUIN UPDATE04'!E36+'SAN LUIS OBISPO UPDATE04'!E36+'SAN MATEO UPDATE04'!E36+'SANTA BARBARA UPDATE04'!E36+'SANTA CLARA UPDATE04'!E36+'SANTA CRUZ UPDATE04'!E36+'SHASTA UPDATE04'!E36+'SIERRA UPDATE04'!E36+'SISKIYOU UPDATE04'!E36+'SOLANO UPDATE04'!E36+'SONOMA UPDATE04'!E36+'STANISLAUS UPDATE04'!E36+'SUTTER UPDATE04'!E36+'TEHAMA UPDATE04'!E36+'TRINITY UPDATE04'!E36+'TULARE UPDATE04'!E36+'TUOLUMNE UPDATE04'!E36+'VENTURA UPDATE04'!E36+'YOLO UPDATE04'!E36+'YUBA UPDATE04'!E36</f>
        <v>24093</v>
      </c>
      <c r="F36" s="2">
        <f t="shared" si="11"/>
        <v>235331</v>
      </c>
      <c r="G36" s="2">
        <f t="shared" si="12"/>
        <v>54154.323097560555</v>
      </c>
      <c r="H36" s="10">
        <f>B36/$B$10</f>
        <v>0.26344358581672789</v>
      </c>
    </row>
    <row r="37" spans="1:8" x14ac:dyDescent="0.2">
      <c r="A37" s="14" t="s">
        <v>75</v>
      </c>
      <c r="B37" s="2">
        <f>' ALAMEDA UPDATE04'!B37+'ALPINE UPDATE04'!B37+'AMADOR UPDATE04'!B37+'BUTTE UPDATE04'!B37+'CALAVERAS UPDATE04'!B37+'COLUSA UPDATED04'!B37+'CONTRA COSTA UPDATE04'!B37+'DEL NORTE UPDAT04'!B37+'EL DORADO UPDATE04'!B37+'FRESNO UPDATE04'!B37+'GLENN UPDATE04'!B37+'HUMBOLDT UPDATE04'!B37+'IMPERIAL UPDATE04'!B37+'INYO UPDATE04'!B37+'KERN UPDATE04'!B37+'KINGS UPDATE04'!B37+'LAKE UPDATE04'!B37+'LASSEN UPDATE04'!B37+'LOS ANGELES UPDATE04'!B37+'MADERA UPDATE04'!B37+'MARIN UPDATE04'!B37+'MARIPOSA UPDATE04'!B37+'MENDOCINO UPDATE04'!B37+'MERCED UPDATE04'!B37+'MODOC UPDATE04'!B37+'MONO UPDATE04'!B37+'MONTEREY UPDATE04'!B37+'NAPA UPDATE04'!B37+'NEVADA UPDATE04'!B37+'ORANGE UPDATE04'!B37+'PLACER UPDATE04 '!B37+'PLUMAS UPDATE04'!B37+'RIVERSIDE UPDATE04'!B37+'SACRAMENTO UPDATE04'!B37+'SAN BENITO UPDATE04'!B37+'SAN BERNARDINO UPDATE04'!B37+'SAN DIEGO UPDATE04'!B37+'SAN FRANCISCO UPDATE04'!B37+'SAN JOAQUIN UPDATE04'!B37+'SAN LUIS OBISPO UPDATE04'!B37+'SAN MATEO UPDATE04'!B37+'SANTA BARBARA UPDATE04'!B37+'SANTA CLARA UPDATE04'!B37+'SANTA CRUZ UPDATE04'!B37+'SHASTA UPDATE04'!B37+'SIERRA UPDATE04'!B37+'SISKIYOU UPDATE04'!B37+'SOLANO UPDATE04'!B37+'SONOMA UPDATE04'!B37+'STANISLAUS UPDATE04'!B37+'SUTTER UPDATE04'!B37+'TEHAMA UPDATE04'!B37+'TRINITY UPDATE04'!B37+'TULARE UPDATE04'!B37+'TUOLUMNE UPDATE04'!B37+'VENTURA UPDATE04'!B37+'YOLO UPDATE04'!B37+'YUBA UPDATE04'!B37</f>
        <v>8509692.1291199345</v>
      </c>
      <c r="C37" s="2">
        <f t="shared" si="10"/>
        <v>260169.89201719873</v>
      </c>
      <c r="D37" s="2">
        <f>' ALAMEDA UPDATE04'!D37+'ALPINE UPDATE04'!D37+'AMADOR UPDATE04'!D37+'BUTTE UPDATE04'!D37+'CALAVERAS UPDATE04'!D37+'COLUSA UPDATED04'!D37+'CONTRA COSTA UPDATE04'!D37+'DEL NORTE UPDAT04'!D37+'EL DORADO UPDATE04'!D37+'FRESNO UPDATE04'!D37+'GLENN UPDATE04'!D37+'HUMBOLDT UPDATE04'!D37+'IMPERIAL UPDATE04'!D37+'INYO UPDATE04'!D37+'KERN UPDATE04'!D37+'KINGS UPDATE04'!D37+'LAKE UPDATE04'!D37+'LASSEN UPDATE04'!D37+'LOS ANGELES UPDATE04'!D37+'MADERA UPDATE04'!D37+'MARIN UPDATE04'!D37+'MARIPOSA UPDATE04'!D37+'MENDOCINO UPDATE04'!D37+'MERCED UPDATE04'!D37+'MODOC UPDATE04'!D37+'MONO UPDATE04'!D37+'MONTEREY UPDATE04'!D37+'NAPA UPDATE04'!D37+'NEVADA UPDATE04'!D37+'ORANGE UPDATE04'!D37+'PLACER UPDATE04 '!D37+'PLUMAS UPDATE04'!D37+'RIVERSIDE UPDATE04'!D37+'SACRAMENTO UPDATE04'!D37+'SAN BENITO UPDATE04'!D37+'SAN BERNARDINO UPDATE04'!D37+'SAN DIEGO UPDATE04'!D37+'SAN FRANCISCO UPDATE04'!D37+'SAN JOAQUIN UPDATE04'!D37+'SAN LUIS OBISPO UPDATE04'!D37+'SAN MATEO UPDATE04'!D37+'SANTA BARBARA UPDATE04'!D37+'SANTA CLARA UPDATE04'!D37+'SANTA CRUZ UPDATE04'!D37+'SHASTA UPDATE04'!D37+'SIERRA UPDATE04'!D37+'SISKIYOU UPDATE04'!D37+'SOLANO UPDATE04'!D37+'SONOMA UPDATE04'!D37+'STANISLAUS UPDATE04'!D37+'SUTTER UPDATE04'!D37+'TEHAMA UPDATE04'!D37+'TRINITY UPDATE04'!D37+'TULARE UPDATE04'!D37+'TUOLUMNE UPDATE04'!D37+'VENTURA UPDATE04'!D37+'YOLO UPDATE04'!D37+'YUBA UPDATE04'!D37</f>
        <v>259297</v>
      </c>
      <c r="E37" s="2">
        <f>' ALAMEDA UPDATE04'!E37+'ALPINE UPDATE04'!E37+'AMADOR UPDATE04'!E37+'BUTTE UPDATE04'!E37+'CALAVERAS UPDATE04'!E37+'COLUSA UPDATED04'!E37+'CONTRA COSTA UPDATE04'!E37+'DEL NORTE UPDAT04'!E37+'EL DORADO UPDATE04'!E37+'FRESNO UPDATE04'!E37+'GLENN UPDATE04'!E37+'HUMBOLDT UPDATE04'!E37+'IMPERIAL UPDATE04'!E37+'INYO UPDATE04'!E37+'KERN UPDATE04'!E37+'KINGS UPDATE04'!E37+'LAKE UPDATE04'!E37+'LASSEN UPDATE04'!E37+'LOS ANGELES UPDATE04'!E37+'MADERA UPDATE04'!E37+'MARIN UPDATE04'!E37+'MARIPOSA UPDATE04'!E37+'MENDOCINO UPDATE04'!E37+'MERCED UPDATE04'!E37+'MODOC UPDATE04'!E37+'MONO UPDATE04'!E37+'MONTEREY UPDATE04'!E37+'NAPA UPDATE04'!E37+'NEVADA UPDATE04'!E37+'ORANGE UPDATE04'!E37+'PLACER UPDATE04 '!E37+'PLUMAS UPDATE04'!E37+'RIVERSIDE UPDATE04'!E37+'SACRAMENTO UPDATE04'!E37+'SAN BENITO UPDATE04'!E37+'SAN BERNARDINO UPDATE04'!E37+'SAN DIEGO UPDATE04'!E37+'SAN FRANCISCO UPDATE04'!E37+'SAN JOAQUIN UPDATE04'!E37+'SAN LUIS OBISPO UPDATE04'!E37+'SAN MATEO UPDATE04'!E37+'SANTA BARBARA UPDATE04'!E37+'SANTA CLARA UPDATE04'!E37+'SANTA CRUZ UPDATE04'!E37+'SHASTA UPDATE04'!E37+'SIERRA UPDATE04'!E37+'SISKIYOU UPDATE04'!E37+'SOLANO UPDATE04'!E37+'SONOMA UPDATE04'!E37+'STANISLAUS UPDATE04'!E37+'SUTTER UPDATE04'!E37+'TEHAMA UPDATE04'!E37+'TRINITY UPDATE04'!E37+'TULARE UPDATE04'!E37+'TUOLUMNE UPDATE04'!E37+'VENTURA UPDATE04'!E37+'YOLO UPDATE04'!E37+'YUBA UPDATE04'!E37</f>
        <v>24791</v>
      </c>
      <c r="F37" s="2">
        <f t="shared" si="11"/>
        <v>234506</v>
      </c>
      <c r="G37" s="2">
        <f t="shared" si="12"/>
        <v>25663.892017198727</v>
      </c>
      <c r="H37" s="10">
        <f>B37/$B$11</f>
        <v>0.26994593999369793</v>
      </c>
    </row>
    <row r="38" spans="1:8" x14ac:dyDescent="0.2">
      <c r="A38" s="14" t="s">
        <v>76</v>
      </c>
      <c r="B38" s="2">
        <f>' ALAMEDA UPDATE04'!B38+'ALPINE UPDATE04'!B38+'AMADOR UPDATE04'!B38+'BUTTE UPDATE04'!B38+'CALAVERAS UPDATE04'!B38+'COLUSA UPDATED04'!B38+'CONTRA COSTA UPDATE04'!B38+'DEL NORTE UPDAT04'!B38+'EL DORADO UPDATE04'!B38+'FRESNO UPDATE04'!B38+'GLENN UPDATE04'!B38+'HUMBOLDT UPDATE04'!B38+'IMPERIAL UPDATE04'!B38+'INYO UPDATE04'!B38+'KERN UPDATE04'!B38+'KINGS UPDATE04'!B38+'LAKE UPDATE04'!B38+'LASSEN UPDATE04'!B38+'LOS ANGELES UPDATE04'!B38+'MADERA UPDATE04'!B38+'MARIN UPDATE04'!B38+'MARIPOSA UPDATE04'!B38+'MENDOCINO UPDATE04'!B38+'MERCED UPDATE04'!B38+'MODOC UPDATE04'!B38+'MONO UPDATE04'!B38+'MONTEREY UPDATE04'!B38+'NAPA UPDATE04'!B38+'NEVADA UPDATE04'!B38+'ORANGE UPDATE04'!B38+'PLACER UPDATE04 '!B38+'PLUMAS UPDATE04'!B38+'RIVERSIDE UPDATE04'!B38+'SACRAMENTO UPDATE04'!B38+'SAN BENITO UPDATE04'!B38+'SAN BERNARDINO UPDATE04'!B38+'SAN DIEGO UPDATE04'!B38+'SAN FRANCISCO UPDATE04'!B38+'SAN JOAQUIN UPDATE04'!B38+'SAN LUIS OBISPO UPDATE04'!B38+'SAN MATEO UPDATE04'!B38+'SANTA BARBARA UPDATE04'!B38+'SANTA CLARA UPDATE04'!B38+'SANTA CRUZ UPDATE04'!B38+'SHASTA UPDATE04'!B38+'SIERRA UPDATE04'!B38+'SISKIYOU UPDATE04'!B38+'SOLANO UPDATE04'!B38+'SONOMA UPDATE04'!B38+'STANISLAUS UPDATE04'!B38+'SUTTER UPDATE04'!B38+'TEHAMA UPDATE04'!B38+'TRINITY UPDATE04'!B38+'TULARE UPDATE04'!B38+'TUOLUMNE UPDATE04'!B38+'VENTURA UPDATE04'!B38+'YOLO UPDATE04'!B38+'YUBA UPDATE04'!B38</f>
        <v>8760683.9470158182</v>
      </c>
      <c r="C38" s="2">
        <f t="shared" si="10"/>
        <v>250991.81789588369</v>
      </c>
      <c r="D38" s="2">
        <f>' ALAMEDA UPDATE04'!D38+'ALPINE UPDATE04'!D38+'AMADOR UPDATE04'!D38+'BUTTE UPDATE04'!D38+'CALAVERAS UPDATE04'!D38+'COLUSA UPDATED04'!D38+'CONTRA COSTA UPDATE04'!D38+'DEL NORTE UPDAT04'!D38+'EL DORADO UPDATE04'!D38+'FRESNO UPDATE04'!D38+'GLENN UPDATE04'!D38+'HUMBOLDT UPDATE04'!D38+'IMPERIAL UPDATE04'!D38+'INYO UPDATE04'!D38+'KERN UPDATE04'!D38+'KINGS UPDATE04'!D38+'LAKE UPDATE04'!D38+'LASSEN UPDATE04'!D38+'LOS ANGELES UPDATE04'!D38+'MADERA UPDATE04'!D38+'MARIN UPDATE04'!D38+'MARIPOSA UPDATE04'!D38+'MENDOCINO UPDATE04'!D38+'MERCED UPDATE04'!D38+'MODOC UPDATE04'!D38+'MONO UPDATE04'!D38+'MONTEREY UPDATE04'!D38+'NAPA UPDATE04'!D38+'NEVADA UPDATE04'!D38+'ORANGE UPDATE04'!D38+'PLACER UPDATE04 '!D38+'PLUMAS UPDATE04'!D38+'RIVERSIDE UPDATE04'!D38+'SACRAMENTO UPDATE04'!D38+'SAN BENITO UPDATE04'!D38+'SAN BERNARDINO UPDATE04'!D38+'SAN DIEGO UPDATE04'!D38+'SAN FRANCISCO UPDATE04'!D38+'SAN JOAQUIN UPDATE04'!D38+'SAN LUIS OBISPO UPDATE04'!D38+'SAN MATEO UPDATE04'!D38+'SANTA BARBARA UPDATE04'!D38+'SANTA CLARA UPDATE04'!D38+'SANTA CRUZ UPDATE04'!D38+'SHASTA UPDATE04'!D38+'SIERRA UPDATE04'!D38+'SISKIYOU UPDATE04'!D38+'SOLANO UPDATE04'!D38+'SONOMA UPDATE04'!D38+'STANISLAUS UPDATE04'!D38+'SUTTER UPDATE04'!D38+'TEHAMA UPDATE04'!D38+'TRINITY UPDATE04'!D38+'TULARE UPDATE04'!D38+'TUOLUMNE UPDATE04'!D38+'VENTURA UPDATE04'!D38+'YOLO UPDATE04'!D38+'YUBA UPDATE04'!D38</f>
        <v>252992</v>
      </c>
      <c r="E38" s="2">
        <f>' ALAMEDA UPDATE04'!E38+'ALPINE UPDATE04'!E38+'AMADOR UPDATE04'!E38+'BUTTE UPDATE04'!E38+'CALAVERAS UPDATE04'!E38+'COLUSA UPDATED04'!E38+'CONTRA COSTA UPDATE04'!E38+'DEL NORTE UPDAT04'!E38+'EL DORADO UPDATE04'!E38+'FRESNO UPDATE04'!E38+'GLENN UPDATE04'!E38+'HUMBOLDT UPDATE04'!E38+'IMPERIAL UPDATE04'!E38+'INYO UPDATE04'!E38+'KERN UPDATE04'!E38+'KINGS UPDATE04'!E38+'LAKE UPDATE04'!E38+'LASSEN UPDATE04'!E38+'LOS ANGELES UPDATE04'!E38+'MADERA UPDATE04'!E38+'MARIN UPDATE04'!E38+'MARIPOSA UPDATE04'!E38+'MENDOCINO UPDATE04'!E38+'MERCED UPDATE04'!E38+'MODOC UPDATE04'!E38+'MONO UPDATE04'!E38+'MONTEREY UPDATE04'!E38+'NAPA UPDATE04'!E38+'NEVADA UPDATE04'!E38+'ORANGE UPDATE04'!E38+'PLACER UPDATE04 '!E38+'PLUMAS UPDATE04'!E38+'RIVERSIDE UPDATE04'!E38+'SACRAMENTO UPDATE04'!E38+'SAN BENITO UPDATE04'!E38+'SAN BERNARDINO UPDATE04'!E38+'SAN DIEGO UPDATE04'!E38+'SAN FRANCISCO UPDATE04'!E38+'SAN JOAQUIN UPDATE04'!E38+'SAN LUIS OBISPO UPDATE04'!E38+'SAN MATEO UPDATE04'!E38+'SANTA BARBARA UPDATE04'!E38+'SANTA CLARA UPDATE04'!E38+'SANTA CRUZ UPDATE04'!E38+'SHASTA UPDATE04'!E38+'SIERRA UPDATE04'!E38+'SISKIYOU UPDATE04'!E38+'SOLANO UPDATE04'!E38+'SONOMA UPDATE04'!E38+'STANISLAUS UPDATE04'!E38+'SUTTER UPDATE04'!E38+'TEHAMA UPDATE04'!E38+'TRINITY UPDATE04'!E38+'TULARE UPDATE04'!E38+'TUOLUMNE UPDATE04'!E38+'VENTURA UPDATE04'!E38+'YOLO UPDATE04'!E38+'YUBA UPDATE04'!E38</f>
        <v>25105</v>
      </c>
      <c r="F38" s="2">
        <f t="shared" si="11"/>
        <v>227887</v>
      </c>
      <c r="G38" s="2">
        <f t="shared" si="12"/>
        <v>23104.817895883694</v>
      </c>
      <c r="H38" s="10">
        <f>B38/$B$12</f>
        <v>0.2762590080135604</v>
      </c>
    </row>
    <row r="39" spans="1:8" x14ac:dyDescent="0.2">
      <c r="A39" s="14" t="s">
        <v>77</v>
      </c>
      <c r="B39" s="2">
        <f>' ALAMEDA UPDATE04'!B39+'ALPINE UPDATE04'!B39+'AMADOR UPDATE04'!B39+'BUTTE UPDATE04'!B39+'CALAVERAS UPDATE04'!B39+'COLUSA UPDATED04'!B39+'CONTRA COSTA UPDATE04'!B39+'DEL NORTE UPDAT04'!B39+'EL DORADO UPDATE04'!B39+'FRESNO UPDATE04'!B39+'GLENN UPDATE04'!B39+'HUMBOLDT UPDATE04'!B39+'IMPERIAL UPDATE04'!B39+'INYO UPDATE04'!B39+'KERN UPDATE04'!B39+'KINGS UPDATE04'!B39+'LAKE UPDATE04'!B39+'LASSEN UPDATE04'!B39+'LOS ANGELES UPDATE04'!B39+'MADERA UPDATE04'!B39+'MARIN UPDATE04'!B39+'MARIPOSA UPDATE04'!B39+'MENDOCINO UPDATE04'!B39+'MERCED UPDATE04'!B39+'MODOC UPDATE04'!B39+'MONO UPDATE04'!B39+'MONTEREY UPDATE04'!B39+'NAPA UPDATE04'!B39+'NEVADA UPDATE04'!B39+'ORANGE UPDATE04'!B39+'PLACER UPDATE04 '!B39+'PLUMAS UPDATE04'!B39+'RIVERSIDE UPDATE04'!B39+'SACRAMENTO UPDATE04'!B39+'SAN BENITO UPDATE04'!B39+'SAN BERNARDINO UPDATE04'!B39+'SAN DIEGO UPDATE04'!B39+'SAN FRANCISCO UPDATE04'!B39+'SAN JOAQUIN UPDATE04'!B39+'SAN LUIS OBISPO UPDATE04'!B39+'SAN MATEO UPDATE04'!B39+'SANTA BARBARA UPDATE04'!B39+'SANTA CLARA UPDATE04'!B39+'SANTA CRUZ UPDATE04'!B39+'SHASTA UPDATE04'!B39+'SIERRA UPDATE04'!B39+'SISKIYOU UPDATE04'!B39+'SOLANO UPDATE04'!B39+'SONOMA UPDATE04'!B39+'STANISLAUS UPDATE04'!B39+'SUTTER UPDATE04'!B39+'TEHAMA UPDATE04'!B39+'TRINITY UPDATE04'!B39+'TULARE UPDATE04'!B39+'TUOLUMNE UPDATE04'!B39+'VENTURA UPDATE04'!B39+'YOLO UPDATE04'!B39+'YUBA UPDATE04'!B39</f>
        <v>9022140.1223597024</v>
      </c>
      <c r="C39" s="2">
        <f t="shared" si="10"/>
        <v>261456.17534388416</v>
      </c>
      <c r="D39" s="2">
        <f>' ALAMEDA UPDATE04'!D39+'ALPINE UPDATE04'!D39+'AMADOR UPDATE04'!D39+'BUTTE UPDATE04'!D39+'CALAVERAS UPDATE04'!D39+'COLUSA UPDATED04'!D39+'CONTRA COSTA UPDATE04'!D39+'DEL NORTE UPDAT04'!D39+'EL DORADO UPDATE04'!D39+'FRESNO UPDATE04'!D39+'GLENN UPDATE04'!D39+'HUMBOLDT UPDATE04'!D39+'IMPERIAL UPDATE04'!D39+'INYO UPDATE04'!D39+'KERN UPDATE04'!D39+'KINGS UPDATE04'!D39+'LAKE UPDATE04'!D39+'LASSEN UPDATE04'!D39+'LOS ANGELES UPDATE04'!D39+'MADERA UPDATE04'!D39+'MARIN UPDATE04'!D39+'MARIPOSA UPDATE04'!D39+'MENDOCINO UPDATE04'!D39+'MERCED UPDATE04'!D39+'MODOC UPDATE04'!D39+'MONO UPDATE04'!D39+'MONTEREY UPDATE04'!D39+'NAPA UPDATE04'!D39+'NEVADA UPDATE04'!D39+'ORANGE UPDATE04'!D39+'PLACER UPDATE04 '!D39+'PLUMAS UPDATE04'!D39+'RIVERSIDE UPDATE04'!D39+'SACRAMENTO UPDATE04'!D39+'SAN BENITO UPDATE04'!D39+'SAN BERNARDINO UPDATE04'!D39+'SAN DIEGO UPDATE04'!D39+'SAN FRANCISCO UPDATE04'!D39+'SAN JOAQUIN UPDATE04'!D39+'SAN LUIS OBISPO UPDATE04'!D39+'SAN MATEO UPDATE04'!D39+'SANTA BARBARA UPDATE04'!D39+'SANTA CLARA UPDATE04'!D39+'SANTA CRUZ UPDATE04'!D39+'SHASTA UPDATE04'!D39+'SIERRA UPDATE04'!D39+'SISKIYOU UPDATE04'!D39+'SOLANO UPDATE04'!D39+'SONOMA UPDATE04'!D39+'STANISLAUS UPDATE04'!D39+'SUTTER UPDATE04'!D39+'TEHAMA UPDATE04'!D39+'TRINITY UPDATE04'!D39+'TULARE UPDATE04'!D39+'TUOLUMNE UPDATE04'!D39+'VENTURA UPDATE04'!D39+'YOLO UPDATE04'!D39+'YUBA UPDATE04'!D39</f>
        <v>251250</v>
      </c>
      <c r="E39" s="2">
        <f>' ALAMEDA UPDATE04'!E39+'ALPINE UPDATE04'!E39+'AMADOR UPDATE04'!E39+'BUTTE UPDATE04'!E39+'CALAVERAS UPDATE04'!E39+'COLUSA UPDATED04'!E39+'CONTRA COSTA UPDATE04'!E39+'DEL NORTE UPDAT04'!E39+'EL DORADO UPDATE04'!E39+'FRESNO UPDATE04'!E39+'GLENN UPDATE04'!E39+'HUMBOLDT UPDATE04'!E39+'IMPERIAL UPDATE04'!E39+'INYO UPDATE04'!E39+'KERN UPDATE04'!E39+'KINGS UPDATE04'!E39+'LAKE UPDATE04'!E39+'LASSEN UPDATE04'!E39+'LOS ANGELES UPDATE04'!E39+'MADERA UPDATE04'!E39+'MARIN UPDATE04'!E39+'MARIPOSA UPDATE04'!E39+'MENDOCINO UPDATE04'!E39+'MERCED UPDATE04'!E39+'MODOC UPDATE04'!E39+'MONO UPDATE04'!E39+'MONTEREY UPDATE04'!E39+'NAPA UPDATE04'!E39+'NEVADA UPDATE04'!E39+'ORANGE UPDATE04'!E39+'PLACER UPDATE04 '!E39+'PLUMAS UPDATE04'!E39+'RIVERSIDE UPDATE04'!E39+'SACRAMENTO UPDATE04'!E39+'SAN BENITO UPDATE04'!E39+'SAN BERNARDINO UPDATE04'!E39+'SAN DIEGO UPDATE04'!E39+'SAN FRANCISCO UPDATE04'!E39+'SAN JOAQUIN UPDATE04'!E39+'SAN LUIS OBISPO UPDATE04'!E39+'SAN MATEO UPDATE04'!E39+'SANTA BARBARA UPDATE04'!E39+'SANTA CLARA UPDATE04'!E39+'SANTA CRUZ UPDATE04'!E39+'SHASTA UPDATE04'!E39+'SIERRA UPDATE04'!E39+'SISKIYOU UPDATE04'!E39+'SOLANO UPDATE04'!E39+'SONOMA UPDATE04'!E39+'STANISLAUS UPDATE04'!E39+'SUTTER UPDATE04'!E39+'TEHAMA UPDATE04'!E39+'TRINITY UPDATE04'!E39+'TULARE UPDATE04'!E39+'TUOLUMNE UPDATE04'!E39+'VENTURA UPDATE04'!E39+'YOLO UPDATE04'!E39+'YUBA UPDATE04'!E39</f>
        <v>26416</v>
      </c>
      <c r="F39" s="2">
        <f t="shared" si="11"/>
        <v>224834</v>
      </c>
      <c r="G39" s="2">
        <f t="shared" si="12"/>
        <v>36622.175343884155</v>
      </c>
      <c r="H39" s="10">
        <f>B39/$B$13</f>
        <v>0.28226870187602848</v>
      </c>
    </row>
    <row r="40" spans="1:8" x14ac:dyDescent="0.2">
      <c r="A40" s="14" t="s">
        <v>78</v>
      </c>
      <c r="B40" s="2">
        <f>' ALAMEDA UPDATE04'!B40+'ALPINE UPDATE04'!B40+'AMADOR UPDATE04'!B40+'BUTTE UPDATE04'!B40+'CALAVERAS UPDATE04'!B40+'COLUSA UPDATED04'!B40+'CONTRA COSTA UPDATE04'!B40+'DEL NORTE UPDAT04'!B40+'EL DORADO UPDATE04'!B40+'FRESNO UPDATE04'!B40+'GLENN UPDATE04'!B40+'HUMBOLDT UPDATE04'!B40+'IMPERIAL UPDATE04'!B40+'INYO UPDATE04'!B40+'KERN UPDATE04'!B40+'KINGS UPDATE04'!B40+'LAKE UPDATE04'!B40+'LASSEN UPDATE04'!B40+'LOS ANGELES UPDATE04'!B40+'MADERA UPDATE04'!B40+'MARIN UPDATE04'!B40+'MARIPOSA UPDATE04'!B40+'MENDOCINO UPDATE04'!B40+'MERCED UPDATE04'!B40+'MODOC UPDATE04'!B40+'MONO UPDATE04'!B40+'MONTEREY UPDATE04'!B40+'NAPA UPDATE04'!B40+'NEVADA UPDATE04'!B40+'ORANGE UPDATE04'!B40+'PLACER UPDATE04 '!B40+'PLUMAS UPDATE04'!B40+'RIVERSIDE UPDATE04'!B40+'SACRAMENTO UPDATE04'!B40+'SAN BENITO UPDATE04'!B40+'SAN BERNARDINO UPDATE04'!B40+'SAN DIEGO UPDATE04'!B40+'SAN FRANCISCO UPDATE04'!B40+'SAN JOAQUIN UPDATE04'!B40+'SAN LUIS OBISPO UPDATE04'!B40+'SAN MATEO UPDATE04'!B40+'SANTA BARBARA UPDATE04'!B40+'SANTA CLARA UPDATE04'!B40+'SANTA CRUZ UPDATE04'!B40+'SHASTA UPDATE04'!B40+'SIERRA UPDATE04'!B40+'SISKIYOU UPDATE04'!B40+'SOLANO UPDATE04'!B40+'SONOMA UPDATE04'!B40+'STANISLAUS UPDATE04'!B40+'SUTTER UPDATE04'!B40+'TEHAMA UPDATE04'!B40+'TRINITY UPDATE04'!B40+'TULARE UPDATE04'!B40+'TUOLUMNE UPDATE04'!B40+'VENTURA UPDATE04'!B40+'YOLO UPDATE04'!B40+'YUBA UPDATE04'!B40</f>
        <v>9350443.4535686783</v>
      </c>
      <c r="C40" s="2">
        <f t="shared" si="10"/>
        <v>328303.33120897599</v>
      </c>
      <c r="D40" s="2">
        <f>' ALAMEDA UPDATE04'!D40+'ALPINE UPDATE04'!D40+'AMADOR UPDATE04'!D40+'BUTTE UPDATE04'!D40+'CALAVERAS UPDATE04'!D40+'COLUSA UPDATED04'!D40+'CONTRA COSTA UPDATE04'!D40+'DEL NORTE UPDAT04'!D40+'EL DORADO UPDATE04'!D40+'FRESNO UPDATE04'!D40+'GLENN UPDATE04'!D40+'HUMBOLDT UPDATE04'!D40+'IMPERIAL UPDATE04'!D40+'INYO UPDATE04'!D40+'KERN UPDATE04'!D40+'KINGS UPDATE04'!D40+'LAKE UPDATE04'!D40+'LASSEN UPDATE04'!D40+'LOS ANGELES UPDATE04'!D40+'MADERA UPDATE04'!D40+'MARIN UPDATE04'!D40+'MARIPOSA UPDATE04'!D40+'MENDOCINO UPDATE04'!D40+'MERCED UPDATE04'!D40+'MODOC UPDATE04'!D40+'MONO UPDATE04'!D40+'MONTEREY UPDATE04'!D40+'NAPA UPDATE04'!D40+'NEVADA UPDATE04'!D40+'ORANGE UPDATE04'!D40+'PLACER UPDATE04 '!D40+'PLUMAS UPDATE04'!D40+'RIVERSIDE UPDATE04'!D40+'SACRAMENTO UPDATE04'!D40+'SAN BENITO UPDATE04'!D40+'SAN BERNARDINO UPDATE04'!D40+'SAN DIEGO UPDATE04'!D40+'SAN FRANCISCO UPDATE04'!D40+'SAN JOAQUIN UPDATE04'!D40+'SAN LUIS OBISPO UPDATE04'!D40+'SAN MATEO UPDATE04'!D40+'SANTA BARBARA UPDATE04'!D40+'SANTA CLARA UPDATE04'!D40+'SANTA CRUZ UPDATE04'!D40+'SHASTA UPDATE04'!D40+'SIERRA UPDATE04'!D40+'SISKIYOU UPDATE04'!D40+'SOLANO UPDATE04'!D40+'SONOMA UPDATE04'!D40+'STANISLAUS UPDATE04'!D40+'SUTTER UPDATE04'!D40+'TEHAMA UPDATE04'!D40+'TRINITY UPDATE04'!D40+'TULARE UPDATE04'!D40+'TUOLUMNE UPDATE04'!D40+'VENTURA UPDATE04'!D40+'YOLO UPDATE04'!D40+'YUBA UPDATE04'!D40</f>
        <v>249771</v>
      </c>
      <c r="E40" s="2">
        <f>' ALAMEDA UPDATE04'!E40+'ALPINE UPDATE04'!E40+'AMADOR UPDATE04'!E40+'BUTTE UPDATE04'!E40+'CALAVERAS UPDATE04'!E40+'COLUSA UPDATED04'!E40+'CONTRA COSTA UPDATE04'!E40+'DEL NORTE UPDAT04'!E40+'EL DORADO UPDATE04'!E40+'FRESNO UPDATE04'!E40+'GLENN UPDATE04'!E40+'HUMBOLDT UPDATE04'!E40+'IMPERIAL UPDATE04'!E40+'INYO UPDATE04'!E40+'KERN UPDATE04'!E40+'KINGS UPDATE04'!E40+'LAKE UPDATE04'!E40+'LASSEN UPDATE04'!E40+'LOS ANGELES UPDATE04'!E40+'MADERA UPDATE04'!E40+'MARIN UPDATE04'!E40+'MARIPOSA UPDATE04'!E40+'MENDOCINO UPDATE04'!E40+'MERCED UPDATE04'!E40+'MODOC UPDATE04'!E40+'MONO UPDATE04'!E40+'MONTEREY UPDATE04'!E40+'NAPA UPDATE04'!E40+'NEVADA UPDATE04'!E40+'ORANGE UPDATE04'!E40+'PLACER UPDATE04 '!E40+'PLUMAS UPDATE04'!E40+'RIVERSIDE UPDATE04'!E40+'SACRAMENTO UPDATE04'!E40+'SAN BENITO UPDATE04'!E40+'SAN BERNARDINO UPDATE04'!E40+'SAN DIEGO UPDATE04'!E40+'SAN FRANCISCO UPDATE04'!E40+'SAN JOAQUIN UPDATE04'!E40+'SAN LUIS OBISPO UPDATE04'!E40+'SAN MATEO UPDATE04'!E40+'SANTA BARBARA UPDATE04'!E40+'SANTA CLARA UPDATE04'!E40+'SANTA CRUZ UPDATE04'!E40+'SHASTA UPDATE04'!E40+'SIERRA UPDATE04'!E40+'SISKIYOU UPDATE04'!E40+'SOLANO UPDATE04'!E40+'SONOMA UPDATE04'!E40+'STANISLAUS UPDATE04'!E40+'SUTTER UPDATE04'!E40+'TEHAMA UPDATE04'!E40+'TRINITY UPDATE04'!E40+'TULARE UPDATE04'!E40+'TUOLUMNE UPDATE04'!E40+'VENTURA UPDATE04'!E40+'YOLO UPDATE04'!E40+'YUBA UPDATE04'!E40</f>
        <v>25772</v>
      </c>
      <c r="F40" s="2">
        <f t="shared" si="11"/>
        <v>223999</v>
      </c>
      <c r="G40" s="2">
        <f t="shared" si="12"/>
        <v>104304.33120897599</v>
      </c>
      <c r="H40" s="10">
        <f>B40/$B$14</f>
        <v>0.28812449535750767</v>
      </c>
    </row>
    <row r="41" spans="1:8" x14ac:dyDescent="0.2">
      <c r="A41" s="14" t="s">
        <v>79</v>
      </c>
      <c r="B41" s="2">
        <f>' ALAMEDA UPDATE04'!B41+'ALPINE UPDATE04'!B41+'AMADOR UPDATE04'!B41+'BUTTE UPDATE04'!B41+'CALAVERAS UPDATE04'!B41+'COLUSA UPDATED04'!B41+'CONTRA COSTA UPDATE04'!B41+'DEL NORTE UPDAT04'!B41+'EL DORADO UPDATE04'!B41+'FRESNO UPDATE04'!B41+'GLENN UPDATE04'!B41+'HUMBOLDT UPDATE04'!B41+'IMPERIAL UPDATE04'!B41+'INYO UPDATE04'!B41+'KERN UPDATE04'!B41+'KINGS UPDATE04'!B41+'LAKE UPDATE04'!B41+'LASSEN UPDATE04'!B41+'LOS ANGELES UPDATE04'!B41+'MADERA UPDATE04'!B41+'MARIN UPDATE04'!B41+'MARIPOSA UPDATE04'!B41+'MENDOCINO UPDATE04'!B41+'MERCED UPDATE04'!B41+'MODOC UPDATE04'!B41+'MONO UPDATE04'!B41+'MONTEREY UPDATE04'!B41+'NAPA UPDATE04'!B41+'NEVADA UPDATE04'!B41+'ORANGE UPDATE04'!B41+'PLACER UPDATE04 '!B41+'PLUMAS UPDATE04'!B41+'RIVERSIDE UPDATE04'!B41+'SACRAMENTO UPDATE04'!B41+'SAN BENITO UPDATE04'!B41+'SAN BERNARDINO UPDATE04'!B41+'SAN DIEGO UPDATE04'!B41+'SAN FRANCISCO UPDATE04'!B41+'SAN JOAQUIN UPDATE04'!B41+'SAN LUIS OBISPO UPDATE04'!B41+'SAN MATEO UPDATE04'!B41+'SANTA BARBARA UPDATE04'!B41+'SANTA CLARA UPDATE04'!B41+'SANTA CRUZ UPDATE04'!B41+'SHASTA UPDATE04'!B41+'SIERRA UPDATE04'!B41+'SISKIYOU UPDATE04'!B41+'SOLANO UPDATE04'!B41+'SONOMA UPDATE04'!B41+'STANISLAUS UPDATE04'!B41+'SUTTER UPDATE04'!B41+'TEHAMA UPDATE04'!B41+'TRINITY UPDATE04'!B41+'TULARE UPDATE04'!B41+'TUOLUMNE UPDATE04'!B41+'VENTURA UPDATE04'!B41+'YOLO UPDATE04'!B41+'YUBA UPDATE04'!B41</f>
        <v>9658957.0996852424</v>
      </c>
      <c r="C41" s="2">
        <f t="shared" si="10"/>
        <v>308513.64611656405</v>
      </c>
      <c r="D41" s="2">
        <f>' ALAMEDA UPDATE04'!D41+'ALPINE UPDATE04'!D41+'AMADOR UPDATE04'!D41+'BUTTE UPDATE04'!D41+'CALAVERAS UPDATE04'!D41+'COLUSA UPDATED04'!D41+'CONTRA COSTA UPDATE04'!D41+'DEL NORTE UPDAT04'!D41+'EL DORADO UPDATE04'!D41+'FRESNO UPDATE04'!D41+'GLENN UPDATE04'!D41+'HUMBOLDT UPDATE04'!D41+'IMPERIAL UPDATE04'!D41+'INYO UPDATE04'!D41+'KERN UPDATE04'!D41+'KINGS UPDATE04'!D41+'LAKE UPDATE04'!D41+'LASSEN UPDATE04'!D41+'LOS ANGELES UPDATE04'!D41+'MADERA UPDATE04'!D41+'MARIN UPDATE04'!D41+'MARIPOSA UPDATE04'!D41+'MENDOCINO UPDATE04'!D41+'MERCED UPDATE04'!D41+'MODOC UPDATE04'!D41+'MONO UPDATE04'!D41+'MONTEREY UPDATE04'!D41+'NAPA UPDATE04'!D41+'NEVADA UPDATE04'!D41+'ORANGE UPDATE04'!D41+'PLACER UPDATE04 '!D41+'PLUMAS UPDATE04'!D41+'RIVERSIDE UPDATE04'!D41+'SACRAMENTO UPDATE04'!D41+'SAN BENITO UPDATE04'!D41+'SAN BERNARDINO UPDATE04'!D41+'SAN DIEGO UPDATE04'!D41+'SAN FRANCISCO UPDATE04'!D41+'SAN JOAQUIN UPDATE04'!D41+'SAN LUIS OBISPO UPDATE04'!D41+'SAN MATEO UPDATE04'!D41+'SANTA BARBARA UPDATE04'!D41+'SANTA CLARA UPDATE04'!D41+'SANTA CRUZ UPDATE04'!D41+'SHASTA UPDATE04'!D41+'SIERRA UPDATE04'!D41+'SISKIYOU UPDATE04'!D41+'SOLANO UPDATE04'!D41+'SONOMA UPDATE04'!D41+'STANISLAUS UPDATE04'!D41+'SUTTER UPDATE04'!D41+'TEHAMA UPDATE04'!D41+'TRINITY UPDATE04'!D41+'TULARE UPDATE04'!D41+'TUOLUMNE UPDATE04'!D41+'VENTURA UPDATE04'!D41+'YOLO UPDATE04'!D41+'YUBA UPDATE04'!D41</f>
        <v>245100</v>
      </c>
      <c r="E41" s="2">
        <f>' ALAMEDA UPDATE04'!E41+'ALPINE UPDATE04'!E41+'AMADOR UPDATE04'!E41+'BUTTE UPDATE04'!E41+'CALAVERAS UPDATE04'!E41+'COLUSA UPDATED04'!E41+'CONTRA COSTA UPDATE04'!E41+'DEL NORTE UPDAT04'!E41+'EL DORADO UPDATE04'!E41+'FRESNO UPDATE04'!E41+'GLENN UPDATE04'!E41+'HUMBOLDT UPDATE04'!E41+'IMPERIAL UPDATE04'!E41+'INYO UPDATE04'!E41+'KERN UPDATE04'!E41+'KINGS UPDATE04'!E41+'LAKE UPDATE04'!E41+'LASSEN UPDATE04'!E41+'LOS ANGELES UPDATE04'!E41+'MADERA UPDATE04'!E41+'MARIN UPDATE04'!E41+'MARIPOSA UPDATE04'!E41+'MENDOCINO UPDATE04'!E41+'MERCED UPDATE04'!E41+'MODOC UPDATE04'!E41+'MONO UPDATE04'!E41+'MONTEREY UPDATE04'!E41+'NAPA UPDATE04'!E41+'NEVADA UPDATE04'!E41+'ORANGE UPDATE04'!E41+'PLACER UPDATE04 '!E41+'PLUMAS UPDATE04'!E41+'RIVERSIDE UPDATE04'!E41+'SACRAMENTO UPDATE04'!E41+'SAN BENITO UPDATE04'!E41+'SAN BERNARDINO UPDATE04'!E41+'SAN DIEGO UPDATE04'!E41+'SAN FRANCISCO UPDATE04'!E41+'SAN JOAQUIN UPDATE04'!E41+'SAN LUIS OBISPO UPDATE04'!E41+'SAN MATEO UPDATE04'!E41+'SANTA BARBARA UPDATE04'!E41+'SANTA CLARA UPDATE04'!E41+'SANTA CRUZ UPDATE04'!E41+'SHASTA UPDATE04'!E41+'SIERRA UPDATE04'!E41+'SISKIYOU UPDATE04'!E41+'SOLANO UPDATE04'!E41+'SONOMA UPDATE04'!E41+'STANISLAUS UPDATE04'!E41+'SUTTER UPDATE04'!E41+'TEHAMA UPDATE04'!E41+'TRINITY UPDATE04'!E41+'TULARE UPDATE04'!E41+'TUOLUMNE UPDATE04'!E41+'VENTURA UPDATE04'!E41+'YOLO UPDATE04'!E41+'YUBA UPDATE04'!E41</f>
        <v>26617</v>
      </c>
      <c r="F41" s="2">
        <f t="shared" si="11"/>
        <v>218483</v>
      </c>
      <c r="G41" s="2">
        <f t="shared" si="12"/>
        <v>90030.64611656405</v>
      </c>
      <c r="H41" s="10">
        <f>B41/$B$15</f>
        <v>0.29391617888663552</v>
      </c>
    </row>
    <row r="42" spans="1:8" x14ac:dyDescent="0.2">
      <c r="A42" s="14" t="s">
        <v>80</v>
      </c>
      <c r="B42" s="2">
        <f>' ALAMEDA UPDATE04'!B42+'ALPINE UPDATE04'!B42+'AMADOR UPDATE04'!B42+'BUTTE UPDATE04'!B42+'CALAVERAS UPDATE04'!B42+'COLUSA UPDATED04'!B42+'CONTRA COSTA UPDATE04'!B42+'DEL NORTE UPDAT04'!B42+'EL DORADO UPDATE04'!B42+'FRESNO UPDATE04'!B42+'GLENN UPDATE04'!B42+'HUMBOLDT UPDATE04'!B42+'IMPERIAL UPDATE04'!B42+'INYO UPDATE04'!B42+'KERN UPDATE04'!B42+'KINGS UPDATE04'!B42+'LAKE UPDATE04'!B42+'LASSEN UPDATE04'!B42+'LOS ANGELES UPDATE04'!B42+'MADERA UPDATE04'!B42+'MARIN UPDATE04'!B42+'MARIPOSA UPDATE04'!B42+'MENDOCINO UPDATE04'!B42+'MERCED UPDATE04'!B42+'MODOC UPDATE04'!B42+'MONO UPDATE04'!B42+'MONTEREY UPDATE04'!B42+'NAPA UPDATE04'!B42+'NEVADA UPDATE04'!B42+'ORANGE UPDATE04'!B42+'PLACER UPDATE04 '!B42+'PLUMAS UPDATE04'!B42+'RIVERSIDE UPDATE04'!B42+'SACRAMENTO UPDATE04'!B42+'SAN BENITO UPDATE04'!B42+'SAN BERNARDINO UPDATE04'!B42+'SAN DIEGO UPDATE04'!B42+'SAN FRANCISCO UPDATE04'!B42+'SAN JOAQUIN UPDATE04'!B42+'SAN LUIS OBISPO UPDATE04'!B42+'SAN MATEO UPDATE04'!B42+'SANTA BARBARA UPDATE04'!B42+'SANTA CLARA UPDATE04'!B42+'SANTA CRUZ UPDATE04'!B42+'SHASTA UPDATE04'!B42+'SIERRA UPDATE04'!B42+'SISKIYOU UPDATE04'!B42+'SOLANO UPDATE04'!B42+'SONOMA UPDATE04'!B42+'STANISLAUS UPDATE04'!B42+'SUTTER UPDATE04'!B42+'TEHAMA UPDATE04'!B42+'TRINITY UPDATE04'!B42+'TULARE UPDATE04'!B42+'TUOLUMNE UPDATE04'!B42+'VENTURA UPDATE04'!B42+'YOLO UPDATE04'!B42+'YUBA UPDATE04'!B42</f>
        <v>10013898.079272777</v>
      </c>
      <c r="C42" s="2">
        <f t="shared" si="10"/>
        <v>354940.97958753444</v>
      </c>
      <c r="D42" s="2">
        <f>' ALAMEDA UPDATE04'!D42+'ALPINE UPDATE04'!D42+'AMADOR UPDATE04'!D42+'BUTTE UPDATE04'!D42+'CALAVERAS UPDATE04'!D42+'COLUSA UPDATED04'!D42+'CONTRA COSTA UPDATE04'!D42+'DEL NORTE UPDAT04'!D42+'EL DORADO UPDATE04'!D42+'FRESNO UPDATE04'!D42+'GLENN UPDATE04'!D42+'HUMBOLDT UPDATE04'!D42+'IMPERIAL UPDATE04'!D42+'INYO UPDATE04'!D42+'KERN UPDATE04'!D42+'KINGS UPDATE04'!D42+'LAKE UPDATE04'!D42+'LASSEN UPDATE04'!D42+'LOS ANGELES UPDATE04'!D42+'MADERA UPDATE04'!D42+'MARIN UPDATE04'!D42+'MARIPOSA UPDATE04'!D42+'MENDOCINO UPDATE04'!D42+'MERCED UPDATE04'!D42+'MODOC UPDATE04'!D42+'MONO UPDATE04'!D42+'MONTEREY UPDATE04'!D42+'NAPA UPDATE04'!D42+'NEVADA UPDATE04'!D42+'ORANGE UPDATE04'!D42+'PLACER UPDATE04 '!D42+'PLUMAS UPDATE04'!D42+'RIVERSIDE UPDATE04'!D42+'SACRAMENTO UPDATE04'!D42+'SAN BENITO UPDATE04'!D42+'SAN BERNARDINO UPDATE04'!D42+'SAN DIEGO UPDATE04'!D42+'SAN FRANCISCO UPDATE04'!D42+'SAN JOAQUIN UPDATE04'!D42+'SAN LUIS OBISPO UPDATE04'!D42+'SAN MATEO UPDATE04'!D42+'SANTA BARBARA UPDATE04'!D42+'SANTA CLARA UPDATE04'!D42+'SANTA CRUZ UPDATE04'!D42+'SHASTA UPDATE04'!D42+'SIERRA UPDATE04'!D42+'SISKIYOU UPDATE04'!D42+'SOLANO UPDATE04'!D42+'SONOMA UPDATE04'!D42+'STANISLAUS UPDATE04'!D42+'SUTTER UPDATE04'!D42+'TEHAMA UPDATE04'!D42+'TRINITY UPDATE04'!D42+'TULARE UPDATE04'!D42+'TUOLUMNE UPDATE04'!D42+'VENTURA UPDATE04'!D42+'YOLO UPDATE04'!D42+'YUBA UPDATE04'!D42</f>
        <v>244440</v>
      </c>
      <c r="E42" s="2">
        <f>' ALAMEDA UPDATE04'!E42+'ALPINE UPDATE04'!E42+'AMADOR UPDATE04'!E42+'BUTTE UPDATE04'!E42+'CALAVERAS UPDATE04'!E42+'COLUSA UPDATED04'!E42+'CONTRA COSTA UPDATE04'!E42+'DEL NORTE UPDAT04'!E42+'EL DORADO UPDATE04'!E42+'FRESNO UPDATE04'!E42+'GLENN UPDATE04'!E42+'HUMBOLDT UPDATE04'!E42+'IMPERIAL UPDATE04'!E42+'INYO UPDATE04'!E42+'KERN UPDATE04'!E42+'KINGS UPDATE04'!E42+'LAKE UPDATE04'!E42+'LASSEN UPDATE04'!E42+'LOS ANGELES UPDATE04'!E42+'MADERA UPDATE04'!E42+'MARIN UPDATE04'!E42+'MARIPOSA UPDATE04'!E42+'MENDOCINO UPDATE04'!E42+'MERCED UPDATE04'!E42+'MODOC UPDATE04'!E42+'MONO UPDATE04'!E42+'MONTEREY UPDATE04'!E42+'NAPA UPDATE04'!E42+'NEVADA UPDATE04'!E42+'ORANGE UPDATE04'!E42+'PLACER UPDATE04 '!E42+'PLUMAS UPDATE04'!E42+'RIVERSIDE UPDATE04'!E42+'SACRAMENTO UPDATE04'!E42+'SAN BENITO UPDATE04'!E42+'SAN BERNARDINO UPDATE04'!E42+'SAN DIEGO UPDATE04'!E42+'SAN FRANCISCO UPDATE04'!E42+'SAN JOAQUIN UPDATE04'!E42+'SAN LUIS OBISPO UPDATE04'!E42+'SAN MATEO UPDATE04'!E42+'SANTA BARBARA UPDATE04'!E42+'SANTA CLARA UPDATE04'!E42+'SANTA CRUZ UPDATE04'!E42+'SHASTA UPDATE04'!E42+'SIERRA UPDATE04'!E42+'SISKIYOU UPDATE04'!E42+'SOLANO UPDATE04'!E42+'SONOMA UPDATE04'!E42+'STANISLAUS UPDATE04'!E42+'SUTTER UPDATE04'!E42+'TEHAMA UPDATE04'!E42+'TRINITY UPDATE04'!E42+'TULARE UPDATE04'!E42+'TUOLUMNE UPDATE04'!E42+'VENTURA UPDATE04'!E42+'YOLO UPDATE04'!E42+'YUBA UPDATE04'!E42</f>
        <v>27123</v>
      </c>
      <c r="F42" s="2">
        <f t="shared" si="11"/>
        <v>217317</v>
      </c>
      <c r="G42" s="2">
        <f t="shared" si="12"/>
        <v>137623.97958753444</v>
      </c>
      <c r="H42" s="10">
        <f>B42/$B$16</f>
        <v>0.29965063382627405</v>
      </c>
    </row>
    <row r="43" spans="1:8" x14ac:dyDescent="0.2">
      <c r="A43" s="15" t="s">
        <v>74</v>
      </c>
      <c r="B43" s="7">
        <f>' ALAMEDA UPDATE04'!B43+'ALPINE UPDATE04'!B43+'AMADOR UPDATE04'!B43+'BUTTE UPDATE04'!B43+'CALAVERAS UPDATE04'!B43+'COLUSA UPDATED04'!B43+'CONTRA COSTA UPDATE04'!B43+'DEL NORTE UPDAT04'!B43+'EL DORADO UPDATE04'!B43+'FRESNO UPDATE04'!B43+'GLENN UPDATE04'!B43+'HUMBOLDT UPDATE04'!B43+'IMPERIAL UPDATE04'!B43+'INYO UPDATE04'!B43+'KERN UPDATE04'!B43+'KINGS UPDATE04'!B43+'LAKE UPDATE04'!B43+'LASSEN UPDATE04'!B43+'LOS ANGELES UPDATE04'!B43+'MADERA UPDATE04'!B43+'MARIN UPDATE04'!B43+'MARIPOSA UPDATE04'!B43+'MENDOCINO UPDATE04'!B43+'MERCED UPDATE04'!B43+'MODOC UPDATE04'!B43+'MONO UPDATE04'!B43+'MONTEREY UPDATE04'!B43+'NAPA UPDATE04'!B43+'NEVADA UPDATE04'!B43+'ORANGE UPDATE04'!B43+'PLACER UPDATE04 '!B43+'PLUMAS UPDATE04'!B43+'RIVERSIDE UPDATE04'!B43+'SACRAMENTO UPDATE04'!B43+'SAN BENITO UPDATE04'!B43+'SAN BERNARDINO UPDATE04'!B43+'SAN DIEGO UPDATE04'!B43+'SAN FRANCISCO UPDATE04'!B43+'SAN JOAQUIN UPDATE04'!B43+'SAN LUIS OBISPO UPDATE04'!B43+'SAN MATEO UPDATE04'!B43+'SANTA BARBARA UPDATE04'!B43+'SANTA CLARA UPDATE04'!B43+'SANTA CRUZ UPDATE04'!B43+'SHASTA UPDATE04'!B43+'SIERRA UPDATE04'!B43+'SISKIYOU UPDATE04'!B43+'SOLANO UPDATE04'!B43+'SONOMA UPDATE04'!B43+'STANISLAUS UPDATE04'!B43+'SUTTER UPDATE04'!B43+'TEHAMA UPDATE04'!B43+'TRINITY UPDATE04'!B43+'TULARE UPDATE04'!B43+'TUOLUMNE UPDATE04'!B43+'VENTURA UPDATE04'!B43+'YOLO UPDATE04'!B43+'YUBA UPDATE04'!B43</f>
        <v>10295788</v>
      </c>
      <c r="C43" s="7">
        <f t="shared" si="10"/>
        <v>281889.92072722316</v>
      </c>
      <c r="D43" s="7">
        <f>' ALAMEDA UPDATE04'!D43+'ALPINE UPDATE04'!D43+'AMADOR UPDATE04'!D43+'BUTTE UPDATE04'!D43+'CALAVERAS UPDATE04'!D43+'COLUSA UPDATED04'!D43+'CONTRA COSTA UPDATE04'!D43+'DEL NORTE UPDAT04'!D43+'EL DORADO UPDATE04'!D43+'FRESNO UPDATE04'!D43+'GLENN UPDATE04'!D43+'HUMBOLDT UPDATE04'!D43+'IMPERIAL UPDATE04'!D43+'INYO UPDATE04'!D43+'KERN UPDATE04'!D43+'KINGS UPDATE04'!D43+'LAKE UPDATE04'!D43+'LASSEN UPDATE04'!D43+'LOS ANGELES UPDATE04'!D43+'MADERA UPDATE04'!D43+'MARIN UPDATE04'!D43+'MARIPOSA UPDATE04'!D43+'MENDOCINO UPDATE04'!D43+'MERCED UPDATE04'!D43+'MODOC UPDATE04'!D43+'MONO UPDATE04'!D43+'MONTEREY UPDATE04'!D43+'NAPA UPDATE04'!D43+'NEVADA UPDATE04'!D43+'ORANGE UPDATE04'!D43+'PLACER UPDATE04 '!D43+'PLUMAS UPDATE04'!D43+'RIVERSIDE UPDATE04'!D43+'SACRAMENTO UPDATE04'!D43+'SAN BENITO UPDATE04'!D43+'SAN BERNARDINO UPDATE04'!D43+'SAN DIEGO UPDATE04'!D43+'SAN FRANCISCO UPDATE04'!D43+'SAN JOAQUIN UPDATE04'!D43+'SAN LUIS OBISPO UPDATE04'!D43+'SAN MATEO UPDATE04'!D43+'SANTA BARBARA UPDATE04'!D43+'SANTA CLARA UPDATE04'!D43+'SANTA CRUZ UPDATE04'!D43+'SHASTA UPDATE04'!D43+'SIERRA UPDATE04'!D43+'SISKIYOU UPDATE04'!D43+'SOLANO UPDATE04'!D43+'SONOMA UPDATE04'!D43+'STANISLAUS UPDATE04'!D43+'SUTTER UPDATE04'!D43+'TEHAMA UPDATE04'!D43+'TRINITY UPDATE04'!D43+'TULARE UPDATE04'!D43+'TUOLUMNE UPDATE04'!D43+'VENTURA UPDATE04'!D43+'YOLO UPDATE04'!D43+'YUBA UPDATE04'!D43</f>
        <v>191326</v>
      </c>
      <c r="E43" s="7">
        <f>' ALAMEDA UPDATE04'!E43+'ALPINE UPDATE04'!E43+'AMADOR UPDATE04'!E43+'BUTTE UPDATE04'!E43+'CALAVERAS UPDATE04'!E43+'COLUSA UPDATED04'!E43+'CONTRA COSTA UPDATE04'!E43+'DEL NORTE UPDAT04'!E43+'EL DORADO UPDATE04'!E43+'FRESNO UPDATE04'!E43+'GLENN UPDATE04'!E43+'HUMBOLDT UPDATE04'!E43+'IMPERIAL UPDATE04'!E43+'INYO UPDATE04'!E43+'KERN UPDATE04'!E43+'KINGS UPDATE04'!E43+'LAKE UPDATE04'!E43+'LASSEN UPDATE04'!E43+'LOS ANGELES UPDATE04'!E43+'MADERA UPDATE04'!E43+'MARIN UPDATE04'!E43+'MARIPOSA UPDATE04'!E43+'MENDOCINO UPDATE04'!E43+'MERCED UPDATE04'!E43+'MODOC UPDATE04'!E43+'MONO UPDATE04'!E43+'MONTEREY UPDATE04'!E43+'NAPA UPDATE04'!E43+'NEVADA UPDATE04'!E43+'ORANGE UPDATE04'!E43+'PLACER UPDATE04 '!E43+'PLUMAS UPDATE04'!E43+'RIVERSIDE UPDATE04'!E43+'SACRAMENTO UPDATE04'!E43+'SAN BENITO UPDATE04'!E43+'SAN BERNARDINO UPDATE04'!E43+'SAN DIEGO UPDATE04'!E43+'SAN FRANCISCO UPDATE04'!E43+'SAN JOAQUIN UPDATE04'!E43+'SAN LUIS OBISPO UPDATE04'!E43+'SAN MATEO UPDATE04'!E43+'SANTA BARBARA UPDATE04'!E43+'SANTA CLARA UPDATE04'!E43+'SANTA CRUZ UPDATE04'!E43+'SHASTA UPDATE04'!E43+'SIERRA UPDATE04'!E43+'SISKIYOU UPDATE04'!E43+'SOLANO UPDATE04'!E43+'SONOMA UPDATE04'!E43+'STANISLAUS UPDATE04'!E43+'SUTTER UPDATE04'!E43+'TEHAMA UPDATE04'!E43+'TRINITY UPDATE04'!E43+'TULARE UPDATE04'!E43+'TUOLUMNE UPDATE04'!E43+'VENTURA UPDATE04'!E43+'YOLO UPDATE04'!E43+'YUBA UPDATE04'!E43</f>
        <v>21185</v>
      </c>
      <c r="F43" s="7">
        <f>D43-E43</f>
        <v>170141</v>
      </c>
      <c r="G43" s="7">
        <f>C43-F43</f>
        <v>111748.92072722316</v>
      </c>
      <c r="H43" s="16">
        <f>B43/$B$17</f>
        <v>0.30396478163826823</v>
      </c>
    </row>
    <row r="44" spans="1:8" x14ac:dyDescent="0.2">
      <c r="A44" s="12" t="s">
        <v>92</v>
      </c>
      <c r="H44" s="10"/>
    </row>
    <row r="45" spans="1:8" x14ac:dyDescent="0.2">
      <c r="A45" s="9" t="s">
        <v>93</v>
      </c>
      <c r="B45" s="2">
        <f>' ALAMEDA UPDATE04'!B45+'ALPINE UPDATE04'!B45+'AMADOR UPDATE04'!B45+'BUTTE UPDATE04'!B45+'CALAVERAS UPDATE04'!B45+'COLUSA UPDATED04'!B45+'CONTRA COSTA UPDATE04'!B45+'DEL NORTE UPDAT04'!B45+'EL DORADO UPDATE04'!B45+'FRESNO UPDATE04'!B45+'GLENN UPDATE04'!B45+'HUMBOLDT UPDATE04'!B45+'IMPERIAL UPDATE04'!B45+'INYO UPDATE04'!B45+'KERN UPDATE04'!B45+'KINGS UPDATE04'!B45+'LAKE UPDATE04'!B45+'LASSEN UPDATE04'!B45+'LOS ANGELES UPDATE04'!B45+'MADERA UPDATE04'!B45+'MARIN UPDATE04'!B45+'MARIPOSA UPDATE04'!B45+'MENDOCINO UPDATE04'!B45+'MERCED UPDATE04'!B45+'MODOC UPDATE04'!B45+'MONO UPDATE04'!B45+'MONTEREY UPDATE04'!B45+'NAPA UPDATE04'!B45+'NEVADA UPDATE04'!B45+'ORANGE UPDATE04'!B45+'PLACER UPDATE04 '!B45+'PLUMAS UPDATE04'!B45+'RIVERSIDE UPDATE04'!B45+'SACRAMENTO UPDATE04'!B45+'SAN BENITO UPDATE04'!B45+'SAN BERNARDINO UPDATE04'!B45+'SAN DIEGO UPDATE04'!B45+'SAN FRANCISCO UPDATE04'!B45+'SAN JOAQUIN UPDATE04'!B45+'SAN LUIS OBISPO UPDATE04'!B45+'SAN MATEO UPDATE04'!B45+'SANTA BARBARA UPDATE04'!B45+'SANTA CLARA UPDATE04'!B45+'SANTA CRUZ UPDATE04'!B45+'SHASTA UPDATE04'!B45+'SIERRA UPDATE04'!B45+'SISKIYOU UPDATE04'!B45+'SOLANO UPDATE04'!B45+'SONOMA UPDATE04'!B45+'STANISLAUS UPDATE04'!B45+'SUTTER UPDATE04'!B45+'TEHAMA UPDATE04'!B45+'TRINITY UPDATE04'!B45+'TULARE UPDATE04'!B45+'TUOLUMNE UPDATE04'!B45+'VENTURA UPDATE04'!B45+'YOLO UPDATE04'!B45+'YUBA UPDATE04'!B45</f>
        <v>187034</v>
      </c>
      <c r="H45" s="10">
        <f>B45/$B$6</f>
        <v>6.2847401888594095E-3</v>
      </c>
    </row>
    <row r="46" spans="1:8" x14ac:dyDescent="0.2">
      <c r="A46" s="14" t="s">
        <v>81</v>
      </c>
      <c r="B46" s="2">
        <f>' ALAMEDA UPDATE04'!B46+'ALPINE UPDATE04'!B46+'AMADOR UPDATE04'!B46+'BUTTE UPDATE04'!B46+'CALAVERAS UPDATE04'!B46+'COLUSA UPDATED04'!B46+'CONTRA COSTA UPDATE04'!B46+'DEL NORTE UPDAT04'!B46+'EL DORADO UPDATE04'!B46+'FRESNO UPDATE04'!B46+'GLENN UPDATE04'!B46+'HUMBOLDT UPDATE04'!B46+'IMPERIAL UPDATE04'!B46+'INYO UPDATE04'!B46+'KERN UPDATE04'!B46+'KINGS UPDATE04'!B46+'LAKE UPDATE04'!B46+'LASSEN UPDATE04'!B46+'LOS ANGELES UPDATE04'!B46+'MADERA UPDATE04'!B46+'MARIN UPDATE04'!B46+'MARIPOSA UPDATE04'!B46+'MENDOCINO UPDATE04'!B46+'MERCED UPDATE04'!B46+'MODOC UPDATE04'!B46+'MONO UPDATE04'!B46+'MONTEREY UPDATE04'!B46+'NAPA UPDATE04'!B46+'NEVADA UPDATE04'!B46+'ORANGE UPDATE04'!B46+'PLACER UPDATE04 '!B46+'PLUMAS UPDATE04'!B46+'RIVERSIDE UPDATE04'!B46+'SACRAMENTO UPDATE04'!B46+'SAN BENITO UPDATE04'!B46+'SAN BERNARDINO UPDATE04'!B46+'SAN DIEGO UPDATE04'!B46+'SAN FRANCISCO UPDATE04'!B46+'SAN JOAQUIN UPDATE04'!B46+'SAN LUIS OBISPO UPDATE04'!B46+'SAN MATEO UPDATE04'!B46+'SANTA BARBARA UPDATE04'!B46+'SANTA CLARA UPDATE04'!B46+'SANTA CRUZ UPDATE04'!B46+'SHASTA UPDATE04'!B46+'SIERRA UPDATE04'!B46+'SISKIYOU UPDATE04'!B46+'SOLANO UPDATE04'!B46+'SONOMA UPDATE04'!B46+'STANISLAUS UPDATE04'!B46+'SUTTER UPDATE04'!B46+'TEHAMA UPDATE04'!B46+'TRINITY UPDATE04'!B46+'TULARE UPDATE04'!B46+'TUOLUMNE UPDATE04'!B46+'VENTURA UPDATE04'!B46+'YOLO UPDATE04'!B46+'YUBA UPDATE04'!B46</f>
        <v>187121.72166240346</v>
      </c>
      <c r="C46" s="2">
        <f>B46-B45</f>
        <v>87.721662403462688</v>
      </c>
      <c r="D46" s="2">
        <f>' ALAMEDA UPDATE04'!D46+'ALPINE UPDATE04'!D46+'AMADOR UPDATE04'!D46+'BUTTE UPDATE04'!D46+'CALAVERAS UPDATE04'!D46+'COLUSA UPDATED04'!D46+'CONTRA COSTA UPDATE04'!D46+'DEL NORTE UPDAT04'!D46+'EL DORADO UPDATE04'!D46+'FRESNO UPDATE04'!D46+'GLENN UPDATE04'!D46+'HUMBOLDT UPDATE04'!D46+'IMPERIAL UPDATE04'!D46+'INYO UPDATE04'!D46+'KERN UPDATE04'!D46+'KINGS UPDATE04'!D46+'LAKE UPDATE04'!D46+'LASSEN UPDATE04'!D46+'LOS ANGELES UPDATE04'!D46+'MADERA UPDATE04'!D46+'MARIN UPDATE04'!D46+'MARIPOSA UPDATE04'!D46+'MENDOCINO UPDATE04'!D46+'MERCED UPDATE04'!D46+'MODOC UPDATE04'!D46+'MONO UPDATE04'!D46+'MONTEREY UPDATE04'!D46+'NAPA UPDATE04'!D46+'NEVADA UPDATE04'!D46+'ORANGE UPDATE04'!D46+'PLACER UPDATE04 '!D46+'PLUMAS UPDATE04'!D46+'RIVERSIDE UPDATE04'!D46+'SACRAMENTO UPDATE04'!D46+'SAN BENITO UPDATE04'!D46+'SAN BERNARDINO UPDATE04'!D46+'SAN DIEGO UPDATE04'!D46+'SAN FRANCISCO UPDATE04'!D46+'SAN JOAQUIN UPDATE04'!D46+'SAN LUIS OBISPO UPDATE04'!D46+'SAN MATEO UPDATE04'!D46+'SANTA BARBARA UPDATE04'!D46+'SANTA CLARA UPDATE04'!D46+'SANTA CRUZ UPDATE04'!D46+'SHASTA UPDATE04'!D46+'SIERRA UPDATE04'!D46+'SISKIYOU UPDATE04'!D46+'SOLANO UPDATE04'!D46+'SONOMA UPDATE04'!D46+'STANISLAUS UPDATE04'!D46+'SUTTER UPDATE04'!D46+'TEHAMA UPDATE04'!D46+'TRINITY UPDATE04'!D46+'TULARE UPDATE04'!D46+'TUOLUMNE UPDATE04'!D46+'VENTURA UPDATE04'!D46+'YOLO UPDATE04'!D46+'YUBA UPDATE04'!D46</f>
        <v>133</v>
      </c>
      <c r="E46" s="2">
        <f>' ALAMEDA UPDATE04'!E46+'ALPINE UPDATE04'!E46+'AMADOR UPDATE04'!E46+'BUTTE UPDATE04'!E46+'CALAVERAS UPDATE04'!E46+'COLUSA UPDATED04'!E46+'CONTRA COSTA UPDATE04'!E46+'DEL NORTE UPDAT04'!E46+'EL DORADO UPDATE04'!E46+'FRESNO UPDATE04'!E46+'GLENN UPDATE04'!E46+'HUMBOLDT UPDATE04'!E46+'IMPERIAL UPDATE04'!E46+'INYO UPDATE04'!E46+'KERN UPDATE04'!E46+'KINGS UPDATE04'!E46+'LAKE UPDATE04'!E46+'LASSEN UPDATE04'!E46+'LOS ANGELES UPDATE04'!E46+'MADERA UPDATE04'!E46+'MARIN UPDATE04'!E46+'MARIPOSA UPDATE04'!E46+'MENDOCINO UPDATE04'!E46+'MERCED UPDATE04'!E46+'MODOC UPDATE04'!E46+'MONO UPDATE04'!E46+'MONTEREY UPDATE04'!E46+'NAPA UPDATE04'!E46+'NEVADA UPDATE04'!E46+'ORANGE UPDATE04'!E46+'PLACER UPDATE04 '!E46+'PLUMAS UPDATE04'!E46+'RIVERSIDE UPDATE04'!E46+'SACRAMENTO UPDATE04'!E46+'SAN BENITO UPDATE04'!E46+'SAN BERNARDINO UPDATE04'!E46+'SAN DIEGO UPDATE04'!E46+'SAN FRANCISCO UPDATE04'!E46+'SAN JOAQUIN UPDATE04'!E46+'SAN LUIS OBISPO UPDATE04'!E46+'SAN MATEO UPDATE04'!E46+'SANTA BARBARA UPDATE04'!E46+'SANTA CLARA UPDATE04'!E46+'SANTA CRUZ UPDATE04'!E46+'SHASTA UPDATE04'!E46+'SIERRA UPDATE04'!E46+'SISKIYOU UPDATE04'!E46+'SOLANO UPDATE04'!E46+'SONOMA UPDATE04'!E46+'STANISLAUS UPDATE04'!E46+'SUTTER UPDATE04'!E46+'TEHAMA UPDATE04'!E46+'TRINITY UPDATE04'!E46+'TULARE UPDATE04'!E46+'TUOLUMNE UPDATE04'!E46+'VENTURA UPDATE04'!E46+'YOLO UPDATE04'!E46+'YUBA UPDATE04'!E46</f>
        <v>22</v>
      </c>
      <c r="F46" s="2">
        <f>D46-E46</f>
        <v>111</v>
      </c>
      <c r="G46" s="2">
        <f>C46-F46</f>
        <v>-23.278337596537312</v>
      </c>
      <c r="H46" s="10">
        <f>B46/$B$7</f>
        <v>6.2732536120410258E-3</v>
      </c>
    </row>
    <row r="47" spans="1:8" x14ac:dyDescent="0.2">
      <c r="A47" s="14" t="s">
        <v>82</v>
      </c>
      <c r="B47" s="2">
        <f>' ALAMEDA UPDATE04'!B47+'ALPINE UPDATE04'!B47+'AMADOR UPDATE04'!B47+'BUTTE UPDATE04'!B47+'CALAVERAS UPDATE04'!B47+'COLUSA UPDATED04'!B47+'CONTRA COSTA UPDATE04'!B47+'DEL NORTE UPDAT04'!B47+'EL DORADO UPDATE04'!B47+'FRESNO UPDATE04'!B47+'GLENN UPDATE04'!B47+'HUMBOLDT UPDATE04'!B47+'IMPERIAL UPDATE04'!B47+'INYO UPDATE04'!B47+'KERN UPDATE04'!B47+'KINGS UPDATE04'!B47+'LAKE UPDATE04'!B47+'LASSEN UPDATE04'!B47+'LOS ANGELES UPDATE04'!B47+'MADERA UPDATE04'!B47+'MARIN UPDATE04'!B47+'MARIPOSA UPDATE04'!B47+'MENDOCINO UPDATE04'!B47+'MERCED UPDATE04'!B47+'MODOC UPDATE04'!B47+'MONO UPDATE04'!B47+'MONTEREY UPDATE04'!B47+'NAPA UPDATE04'!B47+'NEVADA UPDATE04'!B47+'ORANGE UPDATE04'!B47+'PLACER UPDATE04 '!B47+'PLUMAS UPDATE04'!B47+'RIVERSIDE UPDATE04'!B47+'SACRAMENTO UPDATE04'!B47+'SAN BENITO UPDATE04'!B47+'SAN BERNARDINO UPDATE04'!B47+'SAN DIEGO UPDATE04'!B47+'SAN FRANCISCO UPDATE04'!B47+'SAN JOAQUIN UPDATE04'!B47+'SAN LUIS OBISPO UPDATE04'!B47+'SAN MATEO UPDATE04'!B47+'SANTA BARBARA UPDATE04'!B47+'SANTA CLARA UPDATE04'!B47+'SANTA CRUZ UPDATE04'!B47+'SHASTA UPDATE04'!B47+'SIERRA UPDATE04'!B47+'SISKIYOU UPDATE04'!B47+'SOLANO UPDATE04'!B47+'SONOMA UPDATE04'!B47+'STANISLAUS UPDATE04'!B47+'SUTTER UPDATE04'!B47+'TEHAMA UPDATE04'!B47+'TRINITY UPDATE04'!B47+'TULARE UPDATE04'!B47+'TUOLUMNE UPDATE04'!B47+'VENTURA UPDATE04'!B47+'YOLO UPDATE04'!B47+'YUBA UPDATE04'!B47</f>
        <v>189685.92058956181</v>
      </c>
      <c r="C47" s="2">
        <f t="shared" ref="C47:C56" si="13">B47-B46</f>
        <v>2564.1989271583443</v>
      </c>
      <c r="D47" s="2">
        <f>' ALAMEDA UPDATE04'!D47+'ALPINE UPDATE04'!D47+'AMADOR UPDATE04'!D47+'BUTTE UPDATE04'!D47+'CALAVERAS UPDATE04'!D47+'COLUSA UPDATED04'!D47+'CONTRA COSTA UPDATE04'!D47+'DEL NORTE UPDAT04'!D47+'EL DORADO UPDATE04'!D47+'FRESNO UPDATE04'!D47+'GLENN UPDATE04'!D47+'HUMBOLDT UPDATE04'!D47+'IMPERIAL UPDATE04'!D47+'INYO UPDATE04'!D47+'KERN UPDATE04'!D47+'KINGS UPDATE04'!D47+'LAKE UPDATE04'!D47+'LASSEN UPDATE04'!D47+'LOS ANGELES UPDATE04'!D47+'MADERA UPDATE04'!D47+'MARIN UPDATE04'!D47+'MARIPOSA UPDATE04'!D47+'MENDOCINO UPDATE04'!D47+'MERCED UPDATE04'!D47+'MODOC UPDATE04'!D47+'MONO UPDATE04'!D47+'MONTEREY UPDATE04'!D47+'NAPA UPDATE04'!D47+'NEVADA UPDATE04'!D47+'ORANGE UPDATE04'!D47+'PLACER UPDATE04 '!D47+'PLUMAS UPDATE04'!D47+'RIVERSIDE UPDATE04'!D47+'SACRAMENTO UPDATE04'!D47+'SAN BENITO UPDATE04'!D47+'SAN BERNARDINO UPDATE04'!D47+'SAN DIEGO UPDATE04'!D47+'SAN FRANCISCO UPDATE04'!D47+'SAN JOAQUIN UPDATE04'!D47+'SAN LUIS OBISPO UPDATE04'!D47+'SAN MATEO UPDATE04'!D47+'SANTA BARBARA UPDATE04'!D47+'SANTA CLARA UPDATE04'!D47+'SANTA CRUZ UPDATE04'!D47+'SHASTA UPDATE04'!D47+'SIERRA UPDATE04'!D47+'SISKIYOU UPDATE04'!D47+'SOLANO UPDATE04'!D47+'SONOMA UPDATE04'!D47+'STANISLAUS UPDATE04'!D47+'SUTTER UPDATE04'!D47+'TEHAMA UPDATE04'!D47+'TRINITY UPDATE04'!D47+'TULARE UPDATE04'!D47+'TUOLUMNE UPDATE04'!D47+'VENTURA UPDATE04'!D47+'YOLO UPDATE04'!D47+'YUBA UPDATE04'!D47</f>
        <v>658</v>
      </c>
      <c r="E47" s="2">
        <f>' ALAMEDA UPDATE04'!E47+'ALPINE UPDATE04'!E47+'AMADOR UPDATE04'!E47+'BUTTE UPDATE04'!E47+'CALAVERAS UPDATE04'!E47+'COLUSA UPDATED04'!E47+'CONTRA COSTA UPDATE04'!E47+'DEL NORTE UPDAT04'!E47+'EL DORADO UPDATE04'!E47+'FRESNO UPDATE04'!E47+'GLENN UPDATE04'!E47+'HUMBOLDT UPDATE04'!E47+'IMPERIAL UPDATE04'!E47+'INYO UPDATE04'!E47+'KERN UPDATE04'!E47+'KINGS UPDATE04'!E47+'LAKE UPDATE04'!E47+'LASSEN UPDATE04'!E47+'LOS ANGELES UPDATE04'!E47+'MADERA UPDATE04'!E47+'MARIN UPDATE04'!E47+'MARIPOSA UPDATE04'!E47+'MENDOCINO UPDATE04'!E47+'MERCED UPDATE04'!E47+'MODOC UPDATE04'!E47+'MONO UPDATE04'!E47+'MONTEREY UPDATE04'!E47+'NAPA UPDATE04'!E47+'NEVADA UPDATE04'!E47+'ORANGE UPDATE04'!E47+'PLACER UPDATE04 '!E47+'PLUMAS UPDATE04'!E47+'RIVERSIDE UPDATE04'!E47+'SACRAMENTO UPDATE04'!E47+'SAN BENITO UPDATE04'!E47+'SAN BERNARDINO UPDATE04'!E47+'SAN DIEGO UPDATE04'!E47+'SAN FRANCISCO UPDATE04'!E47+'SAN JOAQUIN UPDATE04'!E47+'SAN LUIS OBISPO UPDATE04'!E47+'SAN MATEO UPDATE04'!E47+'SANTA BARBARA UPDATE04'!E47+'SANTA CLARA UPDATE04'!E47+'SANTA CRUZ UPDATE04'!E47+'SHASTA UPDATE04'!E47+'SIERRA UPDATE04'!E47+'SISKIYOU UPDATE04'!E47+'SOLANO UPDATE04'!E47+'SONOMA UPDATE04'!E47+'STANISLAUS UPDATE04'!E47+'SUTTER UPDATE04'!E47+'TEHAMA UPDATE04'!E47+'TRINITY UPDATE04'!E47+'TULARE UPDATE04'!E47+'TUOLUMNE UPDATE04'!E47+'VENTURA UPDATE04'!E47+'YOLO UPDATE04'!E47+'YUBA UPDATE04'!E47</f>
        <v>71</v>
      </c>
      <c r="F47" s="2">
        <f t="shared" ref="F47:F55" si="14">D47-E47</f>
        <v>587</v>
      </c>
      <c r="G47" s="2">
        <f t="shared" ref="G47:G55" si="15">C47-F47</f>
        <v>1977.1989271583443</v>
      </c>
      <c r="H47" s="10">
        <f>B47/$B$8</f>
        <v>6.227661141023127E-3</v>
      </c>
    </row>
    <row r="48" spans="1:8" x14ac:dyDescent="0.2">
      <c r="A48" s="14" t="s">
        <v>83</v>
      </c>
      <c r="B48" s="2">
        <f>' ALAMEDA UPDATE04'!B48+'ALPINE UPDATE04'!B48+'AMADOR UPDATE04'!B48+'BUTTE UPDATE04'!B48+'CALAVERAS UPDATE04'!B48+'COLUSA UPDATED04'!B48+'CONTRA COSTA UPDATE04'!B48+'DEL NORTE UPDAT04'!B48+'EL DORADO UPDATE04'!B48+'FRESNO UPDATE04'!B48+'GLENN UPDATE04'!B48+'HUMBOLDT UPDATE04'!B48+'IMPERIAL UPDATE04'!B48+'INYO UPDATE04'!B48+'KERN UPDATE04'!B48+'KINGS UPDATE04'!B48+'LAKE UPDATE04'!B48+'LASSEN UPDATE04'!B48+'LOS ANGELES UPDATE04'!B48+'MADERA UPDATE04'!B48+'MARIN UPDATE04'!B48+'MARIPOSA UPDATE04'!B48+'MENDOCINO UPDATE04'!B48+'MERCED UPDATE04'!B48+'MODOC UPDATE04'!B48+'MONO UPDATE04'!B48+'MONTEREY UPDATE04'!B48+'NAPA UPDATE04'!B48+'NEVADA UPDATE04'!B48+'ORANGE UPDATE04'!B48+'PLACER UPDATE04 '!B48+'PLUMAS UPDATE04'!B48+'RIVERSIDE UPDATE04'!B48+'SACRAMENTO UPDATE04'!B48+'SAN BENITO UPDATE04'!B48+'SAN BERNARDINO UPDATE04'!B48+'SAN DIEGO UPDATE04'!B48+'SAN FRANCISCO UPDATE04'!B48+'SAN JOAQUIN UPDATE04'!B48+'SAN LUIS OBISPO UPDATE04'!B48+'SAN MATEO UPDATE04'!B48+'SANTA BARBARA UPDATE04'!B48+'SANTA CLARA UPDATE04'!B48+'SANTA CRUZ UPDATE04'!B48+'SHASTA UPDATE04'!B48+'SIERRA UPDATE04'!B48+'SISKIYOU UPDATE04'!B48+'SOLANO UPDATE04'!B48+'SONOMA UPDATE04'!B48+'STANISLAUS UPDATE04'!B48+'SUTTER UPDATE04'!B48+'TEHAMA UPDATE04'!B48+'TRINITY UPDATE04'!B48+'TULARE UPDATE04'!B48+'TUOLUMNE UPDATE04'!B48+'VENTURA UPDATE04'!B48+'YOLO UPDATE04'!B48+'YUBA UPDATE04'!B48</f>
        <v>191777.72453693775</v>
      </c>
      <c r="C48" s="2">
        <f t="shared" si="13"/>
        <v>2091.8039473759418</v>
      </c>
      <c r="D48" s="2">
        <f>' ALAMEDA UPDATE04'!D48+'ALPINE UPDATE04'!D48+'AMADOR UPDATE04'!D48+'BUTTE UPDATE04'!D48+'CALAVERAS UPDATE04'!D48+'COLUSA UPDATED04'!D48+'CONTRA COSTA UPDATE04'!D48+'DEL NORTE UPDAT04'!D48+'EL DORADO UPDATE04'!D48+'FRESNO UPDATE04'!D48+'GLENN UPDATE04'!D48+'HUMBOLDT UPDATE04'!D48+'IMPERIAL UPDATE04'!D48+'INYO UPDATE04'!D48+'KERN UPDATE04'!D48+'KINGS UPDATE04'!D48+'LAKE UPDATE04'!D48+'LASSEN UPDATE04'!D48+'LOS ANGELES UPDATE04'!D48+'MADERA UPDATE04'!D48+'MARIN UPDATE04'!D48+'MARIPOSA UPDATE04'!D48+'MENDOCINO UPDATE04'!D48+'MERCED UPDATE04'!D48+'MODOC UPDATE04'!D48+'MONO UPDATE04'!D48+'MONTEREY UPDATE04'!D48+'NAPA UPDATE04'!D48+'NEVADA UPDATE04'!D48+'ORANGE UPDATE04'!D48+'PLACER UPDATE04 '!D48+'PLUMAS UPDATE04'!D48+'RIVERSIDE UPDATE04'!D48+'SACRAMENTO UPDATE04'!D48+'SAN BENITO UPDATE04'!D48+'SAN BERNARDINO UPDATE04'!D48+'SAN DIEGO UPDATE04'!D48+'SAN FRANCISCO UPDATE04'!D48+'SAN JOAQUIN UPDATE04'!D48+'SAN LUIS OBISPO UPDATE04'!D48+'SAN MATEO UPDATE04'!D48+'SANTA BARBARA UPDATE04'!D48+'SANTA CLARA UPDATE04'!D48+'SANTA CRUZ UPDATE04'!D48+'SHASTA UPDATE04'!D48+'SIERRA UPDATE04'!D48+'SISKIYOU UPDATE04'!D48+'SOLANO UPDATE04'!D48+'SONOMA UPDATE04'!D48+'STANISLAUS UPDATE04'!D48+'SUTTER UPDATE04'!D48+'TEHAMA UPDATE04'!D48+'TRINITY UPDATE04'!D48+'TULARE UPDATE04'!D48+'TUOLUMNE UPDATE04'!D48+'VENTURA UPDATE04'!D48+'YOLO UPDATE04'!D48+'YUBA UPDATE04'!D48</f>
        <v>758</v>
      </c>
      <c r="E48" s="2">
        <f>' ALAMEDA UPDATE04'!E48+'ALPINE UPDATE04'!E48+'AMADOR UPDATE04'!E48+'BUTTE UPDATE04'!E48+'CALAVERAS UPDATE04'!E48+'COLUSA UPDATED04'!E48+'CONTRA COSTA UPDATE04'!E48+'DEL NORTE UPDAT04'!E48+'EL DORADO UPDATE04'!E48+'FRESNO UPDATE04'!E48+'GLENN UPDATE04'!E48+'HUMBOLDT UPDATE04'!E48+'IMPERIAL UPDATE04'!E48+'INYO UPDATE04'!E48+'KERN UPDATE04'!E48+'KINGS UPDATE04'!E48+'LAKE UPDATE04'!E48+'LASSEN UPDATE04'!E48+'LOS ANGELES UPDATE04'!E48+'MADERA UPDATE04'!E48+'MARIN UPDATE04'!E48+'MARIPOSA UPDATE04'!E48+'MENDOCINO UPDATE04'!E48+'MERCED UPDATE04'!E48+'MODOC UPDATE04'!E48+'MONO UPDATE04'!E48+'MONTEREY UPDATE04'!E48+'NAPA UPDATE04'!E48+'NEVADA UPDATE04'!E48+'ORANGE UPDATE04'!E48+'PLACER UPDATE04 '!E48+'PLUMAS UPDATE04'!E48+'RIVERSIDE UPDATE04'!E48+'SACRAMENTO UPDATE04'!E48+'SAN BENITO UPDATE04'!E48+'SAN BERNARDINO UPDATE04'!E48+'SAN DIEGO UPDATE04'!E48+'SAN FRANCISCO UPDATE04'!E48+'SAN JOAQUIN UPDATE04'!E48+'SAN LUIS OBISPO UPDATE04'!E48+'SAN MATEO UPDATE04'!E48+'SANTA BARBARA UPDATE04'!E48+'SANTA CLARA UPDATE04'!E48+'SANTA CRUZ UPDATE04'!E48+'SHASTA UPDATE04'!E48+'SIERRA UPDATE04'!E48+'SISKIYOU UPDATE04'!E48+'SOLANO UPDATE04'!E48+'SONOMA UPDATE04'!E48+'STANISLAUS UPDATE04'!E48+'SUTTER UPDATE04'!E48+'TEHAMA UPDATE04'!E48+'TRINITY UPDATE04'!E48+'TULARE UPDATE04'!E48+'TUOLUMNE UPDATE04'!E48+'VENTURA UPDATE04'!E48+'YOLO UPDATE04'!E48+'YUBA UPDATE04'!E48</f>
        <v>79</v>
      </c>
      <c r="F48" s="2">
        <f t="shared" si="14"/>
        <v>679</v>
      </c>
      <c r="G48" s="2">
        <f t="shared" si="15"/>
        <v>1412.8039473759418</v>
      </c>
      <c r="H48" s="10">
        <f>B48/$B$9</f>
        <v>6.1888968922622755E-3</v>
      </c>
    </row>
    <row r="49" spans="1:8" x14ac:dyDescent="0.2">
      <c r="A49" s="14" t="s">
        <v>84</v>
      </c>
      <c r="B49" s="2">
        <f>' ALAMEDA UPDATE04'!B49+'ALPINE UPDATE04'!B49+'AMADOR UPDATE04'!B49+'BUTTE UPDATE04'!B49+'CALAVERAS UPDATE04'!B49+'COLUSA UPDATED04'!B49+'CONTRA COSTA UPDATE04'!B49+'DEL NORTE UPDAT04'!B49+'EL DORADO UPDATE04'!B49+'FRESNO UPDATE04'!B49+'GLENN UPDATE04'!B49+'HUMBOLDT UPDATE04'!B49+'IMPERIAL UPDATE04'!B49+'INYO UPDATE04'!B49+'KERN UPDATE04'!B49+'KINGS UPDATE04'!B49+'LAKE UPDATE04'!B49+'LASSEN UPDATE04'!B49+'LOS ANGELES UPDATE04'!B49+'MADERA UPDATE04'!B49+'MARIN UPDATE04'!B49+'MARIPOSA UPDATE04'!B49+'MENDOCINO UPDATE04'!B49+'MERCED UPDATE04'!B49+'MODOC UPDATE04'!B49+'MONO UPDATE04'!B49+'MONTEREY UPDATE04'!B49+'NAPA UPDATE04'!B49+'NEVADA UPDATE04'!B49+'ORANGE UPDATE04'!B49+'PLACER UPDATE04 '!B49+'PLUMAS UPDATE04'!B49+'RIVERSIDE UPDATE04'!B49+'SACRAMENTO UPDATE04'!B49+'SAN BENITO UPDATE04'!B49+'SAN BERNARDINO UPDATE04'!B49+'SAN DIEGO UPDATE04'!B49+'SAN FRANCISCO UPDATE04'!B49+'SAN JOAQUIN UPDATE04'!B49+'SAN LUIS OBISPO UPDATE04'!B49+'SAN MATEO UPDATE04'!B49+'SANTA BARBARA UPDATE04'!B49+'SANTA CLARA UPDATE04'!B49+'SANTA CRUZ UPDATE04'!B49+'SHASTA UPDATE04'!B49+'SIERRA UPDATE04'!B49+'SISKIYOU UPDATE04'!B49+'SOLANO UPDATE04'!B49+'SONOMA UPDATE04'!B49+'STANISLAUS UPDATE04'!B49+'SUTTER UPDATE04'!B49+'TEHAMA UPDATE04'!B49+'TRINITY UPDATE04'!B49+'TULARE UPDATE04'!B49+'TUOLUMNE UPDATE04'!B49+'VENTURA UPDATE04'!B49+'YOLO UPDATE04'!B49+'YUBA UPDATE04'!B49</f>
        <v>192423.65877762841</v>
      </c>
      <c r="C49" s="2">
        <f t="shared" si="13"/>
        <v>645.93424069066532</v>
      </c>
      <c r="D49" s="2">
        <f>' ALAMEDA UPDATE04'!D49+'ALPINE UPDATE04'!D49+'AMADOR UPDATE04'!D49+'BUTTE UPDATE04'!D49+'CALAVERAS UPDATE04'!D49+'COLUSA UPDATED04'!D49+'CONTRA COSTA UPDATE04'!D49+'DEL NORTE UPDAT04'!D49+'EL DORADO UPDATE04'!D49+'FRESNO UPDATE04'!D49+'GLENN UPDATE04'!D49+'HUMBOLDT UPDATE04'!D49+'IMPERIAL UPDATE04'!D49+'INYO UPDATE04'!D49+'KERN UPDATE04'!D49+'KINGS UPDATE04'!D49+'LAKE UPDATE04'!D49+'LASSEN UPDATE04'!D49+'LOS ANGELES UPDATE04'!D49+'MADERA UPDATE04'!D49+'MARIN UPDATE04'!D49+'MARIPOSA UPDATE04'!D49+'MENDOCINO UPDATE04'!D49+'MERCED UPDATE04'!D49+'MODOC UPDATE04'!D49+'MONO UPDATE04'!D49+'MONTEREY UPDATE04'!D49+'NAPA UPDATE04'!D49+'NEVADA UPDATE04'!D49+'ORANGE UPDATE04'!D49+'PLACER UPDATE04 '!D49+'PLUMAS UPDATE04'!D49+'RIVERSIDE UPDATE04'!D49+'SACRAMENTO UPDATE04'!D49+'SAN BENITO UPDATE04'!D49+'SAN BERNARDINO UPDATE04'!D49+'SAN DIEGO UPDATE04'!D49+'SAN FRANCISCO UPDATE04'!D49+'SAN JOAQUIN UPDATE04'!D49+'SAN LUIS OBISPO UPDATE04'!D49+'SAN MATEO UPDATE04'!D49+'SANTA BARBARA UPDATE04'!D49+'SANTA CLARA UPDATE04'!D49+'SANTA CRUZ UPDATE04'!D49+'SHASTA UPDATE04'!D49+'SIERRA UPDATE04'!D49+'SISKIYOU UPDATE04'!D49+'SOLANO UPDATE04'!D49+'SONOMA UPDATE04'!D49+'STANISLAUS UPDATE04'!D49+'SUTTER UPDATE04'!D49+'TEHAMA UPDATE04'!D49+'TRINITY UPDATE04'!D49+'TULARE UPDATE04'!D49+'TUOLUMNE UPDATE04'!D49+'VENTURA UPDATE04'!D49+'YOLO UPDATE04'!D49+'YUBA UPDATE04'!D49</f>
        <v>791</v>
      </c>
      <c r="E49" s="2">
        <f>' ALAMEDA UPDATE04'!E49+'ALPINE UPDATE04'!E49+'AMADOR UPDATE04'!E49+'BUTTE UPDATE04'!E49+'CALAVERAS UPDATE04'!E49+'COLUSA UPDATED04'!E49+'CONTRA COSTA UPDATE04'!E49+'DEL NORTE UPDAT04'!E49+'EL DORADO UPDATE04'!E49+'FRESNO UPDATE04'!E49+'GLENN UPDATE04'!E49+'HUMBOLDT UPDATE04'!E49+'IMPERIAL UPDATE04'!E49+'INYO UPDATE04'!E49+'KERN UPDATE04'!E49+'KINGS UPDATE04'!E49+'LAKE UPDATE04'!E49+'LASSEN UPDATE04'!E49+'LOS ANGELES UPDATE04'!E49+'MADERA UPDATE04'!E49+'MARIN UPDATE04'!E49+'MARIPOSA UPDATE04'!E49+'MENDOCINO UPDATE04'!E49+'MERCED UPDATE04'!E49+'MODOC UPDATE04'!E49+'MONO UPDATE04'!E49+'MONTEREY UPDATE04'!E49+'NAPA UPDATE04'!E49+'NEVADA UPDATE04'!E49+'ORANGE UPDATE04'!E49+'PLACER UPDATE04 '!E49+'PLUMAS UPDATE04'!E49+'RIVERSIDE UPDATE04'!E49+'SACRAMENTO UPDATE04'!E49+'SAN BENITO UPDATE04'!E49+'SAN BERNARDINO UPDATE04'!E49+'SAN DIEGO UPDATE04'!E49+'SAN FRANCISCO UPDATE04'!E49+'SAN JOAQUIN UPDATE04'!E49+'SAN LUIS OBISPO UPDATE04'!E49+'SAN MATEO UPDATE04'!E49+'SANTA BARBARA UPDATE04'!E49+'SANTA CLARA UPDATE04'!E49+'SANTA CRUZ UPDATE04'!E49+'SHASTA UPDATE04'!E49+'SIERRA UPDATE04'!E49+'SISKIYOU UPDATE04'!E49+'SOLANO UPDATE04'!E49+'SONOMA UPDATE04'!E49+'STANISLAUS UPDATE04'!E49+'SUTTER UPDATE04'!E49+'TEHAMA UPDATE04'!E49+'TRINITY UPDATE04'!E49+'TULARE UPDATE04'!E49+'TUOLUMNE UPDATE04'!E49+'VENTURA UPDATE04'!E49+'YOLO UPDATE04'!E49+'YUBA UPDATE04'!E49</f>
        <v>87</v>
      </c>
      <c r="F49" s="2">
        <f t="shared" si="14"/>
        <v>704</v>
      </c>
      <c r="G49" s="2">
        <f t="shared" si="15"/>
        <v>-58.06575930933468</v>
      </c>
      <c r="H49" s="10">
        <f>B49/$B$10</f>
        <v>6.1449350892538975E-3</v>
      </c>
    </row>
    <row r="50" spans="1:8" x14ac:dyDescent="0.2">
      <c r="A50" s="14" t="s">
        <v>75</v>
      </c>
      <c r="B50" s="2">
        <f>' ALAMEDA UPDATE04'!B50+'ALPINE UPDATE04'!B50+'AMADOR UPDATE04'!B50+'BUTTE UPDATE04'!B50+'CALAVERAS UPDATE04'!B50+'COLUSA UPDATED04'!B50+'CONTRA COSTA UPDATE04'!B50+'DEL NORTE UPDAT04'!B50+'EL DORADO UPDATE04'!B50+'FRESNO UPDATE04'!B50+'GLENN UPDATE04'!B50+'HUMBOLDT UPDATE04'!B50+'IMPERIAL UPDATE04'!B50+'INYO UPDATE04'!B50+'KERN UPDATE04'!B50+'KINGS UPDATE04'!B50+'LAKE UPDATE04'!B50+'LASSEN UPDATE04'!B50+'LOS ANGELES UPDATE04'!B50+'MADERA UPDATE04'!B50+'MARIN UPDATE04'!B50+'MARIPOSA UPDATE04'!B50+'MENDOCINO UPDATE04'!B50+'MERCED UPDATE04'!B50+'MODOC UPDATE04'!B50+'MONO UPDATE04'!B50+'MONTEREY UPDATE04'!B50+'NAPA UPDATE04'!B50+'NEVADA UPDATE04'!B50+'ORANGE UPDATE04'!B50+'PLACER UPDATE04 '!B50+'PLUMAS UPDATE04'!B50+'RIVERSIDE UPDATE04'!B50+'SACRAMENTO UPDATE04'!B50+'SAN BENITO UPDATE04'!B50+'SAN BERNARDINO UPDATE04'!B50+'SAN DIEGO UPDATE04'!B50+'SAN FRANCISCO UPDATE04'!B50+'SAN JOAQUIN UPDATE04'!B50+'SAN LUIS OBISPO UPDATE04'!B50+'SAN MATEO UPDATE04'!B50+'SANTA BARBARA UPDATE04'!B50+'SANTA CLARA UPDATE04'!B50+'SANTA CRUZ UPDATE04'!B50+'SHASTA UPDATE04'!B50+'SIERRA UPDATE04'!B50+'SISKIYOU UPDATE04'!B50+'SOLANO UPDATE04'!B50+'SONOMA UPDATE04'!B50+'STANISLAUS UPDATE04'!B50+'SUTTER UPDATE04'!B50+'TEHAMA UPDATE04'!B50+'TRINITY UPDATE04'!B50+'TULARE UPDATE04'!B50+'TUOLUMNE UPDATE04'!B50+'VENTURA UPDATE04'!B50+'YOLO UPDATE04'!B50+'YUBA UPDATE04'!B50</f>
        <v>192537.64735007437</v>
      </c>
      <c r="C50" s="2">
        <f t="shared" si="13"/>
        <v>113.98857244596002</v>
      </c>
      <c r="D50" s="2">
        <f>' ALAMEDA UPDATE04'!D50+'ALPINE UPDATE04'!D50+'AMADOR UPDATE04'!D50+'BUTTE UPDATE04'!D50+'CALAVERAS UPDATE04'!D50+'COLUSA UPDATED04'!D50+'CONTRA COSTA UPDATE04'!D50+'DEL NORTE UPDAT04'!D50+'EL DORADO UPDATE04'!D50+'FRESNO UPDATE04'!D50+'GLENN UPDATE04'!D50+'HUMBOLDT UPDATE04'!D50+'IMPERIAL UPDATE04'!D50+'INYO UPDATE04'!D50+'KERN UPDATE04'!D50+'KINGS UPDATE04'!D50+'LAKE UPDATE04'!D50+'LASSEN UPDATE04'!D50+'LOS ANGELES UPDATE04'!D50+'MADERA UPDATE04'!D50+'MARIN UPDATE04'!D50+'MARIPOSA UPDATE04'!D50+'MENDOCINO UPDATE04'!D50+'MERCED UPDATE04'!D50+'MODOC UPDATE04'!D50+'MONO UPDATE04'!D50+'MONTEREY UPDATE04'!D50+'NAPA UPDATE04'!D50+'NEVADA UPDATE04'!D50+'ORANGE UPDATE04'!D50+'PLACER UPDATE04 '!D50+'PLUMAS UPDATE04'!D50+'RIVERSIDE UPDATE04'!D50+'SACRAMENTO UPDATE04'!D50+'SAN BENITO UPDATE04'!D50+'SAN BERNARDINO UPDATE04'!D50+'SAN DIEGO UPDATE04'!D50+'SAN FRANCISCO UPDATE04'!D50+'SAN JOAQUIN UPDATE04'!D50+'SAN LUIS OBISPO UPDATE04'!D50+'SAN MATEO UPDATE04'!D50+'SANTA BARBARA UPDATE04'!D50+'SANTA CLARA UPDATE04'!D50+'SANTA CRUZ UPDATE04'!D50+'SHASTA UPDATE04'!D50+'SIERRA UPDATE04'!D50+'SISKIYOU UPDATE04'!D50+'SOLANO UPDATE04'!D50+'SONOMA UPDATE04'!D50+'STANISLAUS UPDATE04'!D50+'SUTTER UPDATE04'!D50+'TEHAMA UPDATE04'!D50+'TRINITY UPDATE04'!D50+'TULARE UPDATE04'!D50+'TUOLUMNE UPDATE04'!D50+'VENTURA UPDATE04'!D50+'YOLO UPDATE04'!D50+'YUBA UPDATE04'!D50</f>
        <v>821</v>
      </c>
      <c r="E50" s="2">
        <f>' ALAMEDA UPDATE04'!E50+'ALPINE UPDATE04'!E50+'AMADOR UPDATE04'!E50+'BUTTE UPDATE04'!E50+'CALAVERAS UPDATE04'!E50+'COLUSA UPDATED04'!E50+'CONTRA COSTA UPDATE04'!E50+'DEL NORTE UPDAT04'!E50+'EL DORADO UPDATE04'!E50+'FRESNO UPDATE04'!E50+'GLENN UPDATE04'!E50+'HUMBOLDT UPDATE04'!E50+'IMPERIAL UPDATE04'!E50+'INYO UPDATE04'!E50+'KERN UPDATE04'!E50+'KINGS UPDATE04'!E50+'LAKE UPDATE04'!E50+'LASSEN UPDATE04'!E50+'LOS ANGELES UPDATE04'!E50+'MADERA UPDATE04'!E50+'MARIN UPDATE04'!E50+'MARIPOSA UPDATE04'!E50+'MENDOCINO UPDATE04'!E50+'MERCED UPDATE04'!E50+'MODOC UPDATE04'!E50+'MONO UPDATE04'!E50+'MONTEREY UPDATE04'!E50+'NAPA UPDATE04'!E50+'NEVADA UPDATE04'!E50+'ORANGE UPDATE04'!E50+'PLACER UPDATE04 '!E50+'PLUMAS UPDATE04'!E50+'RIVERSIDE UPDATE04'!E50+'SACRAMENTO UPDATE04'!E50+'SAN BENITO UPDATE04'!E50+'SAN BERNARDINO UPDATE04'!E50+'SAN DIEGO UPDATE04'!E50+'SAN FRANCISCO UPDATE04'!E50+'SAN JOAQUIN UPDATE04'!E50+'SAN LUIS OBISPO UPDATE04'!E50+'SAN MATEO UPDATE04'!E50+'SANTA BARBARA UPDATE04'!E50+'SANTA CLARA UPDATE04'!E50+'SANTA CRUZ UPDATE04'!E50+'SHASTA UPDATE04'!E50+'SIERRA UPDATE04'!E50+'SISKIYOU UPDATE04'!E50+'SOLANO UPDATE04'!E50+'SONOMA UPDATE04'!E50+'STANISLAUS UPDATE04'!E50+'SUTTER UPDATE04'!E50+'TEHAMA UPDATE04'!E50+'TRINITY UPDATE04'!E50+'TULARE UPDATE04'!E50+'TUOLUMNE UPDATE04'!E50+'VENTURA UPDATE04'!E50+'YOLO UPDATE04'!E50+'YUBA UPDATE04'!E50</f>
        <v>90</v>
      </c>
      <c r="F50" s="2">
        <f t="shared" si="14"/>
        <v>731</v>
      </c>
      <c r="G50" s="2">
        <f t="shared" si="15"/>
        <v>-617.01142755403998</v>
      </c>
      <c r="H50" s="10">
        <f>B50/$B$11</f>
        <v>6.1077128772067729E-3</v>
      </c>
    </row>
    <row r="51" spans="1:8" x14ac:dyDescent="0.2">
      <c r="A51" s="14" t="s">
        <v>76</v>
      </c>
      <c r="B51" s="2">
        <f>' ALAMEDA UPDATE04'!B51+'ALPINE UPDATE04'!B51+'AMADOR UPDATE04'!B51+'BUTTE UPDATE04'!B51+'CALAVERAS UPDATE04'!B51+'COLUSA UPDATED04'!B51+'CONTRA COSTA UPDATE04'!B51+'DEL NORTE UPDAT04'!B51+'EL DORADO UPDATE04'!B51+'FRESNO UPDATE04'!B51+'GLENN UPDATE04'!B51+'HUMBOLDT UPDATE04'!B51+'IMPERIAL UPDATE04'!B51+'INYO UPDATE04'!B51+'KERN UPDATE04'!B51+'KINGS UPDATE04'!B51+'LAKE UPDATE04'!B51+'LASSEN UPDATE04'!B51+'LOS ANGELES UPDATE04'!B51+'MADERA UPDATE04'!B51+'MARIN UPDATE04'!B51+'MARIPOSA UPDATE04'!B51+'MENDOCINO UPDATE04'!B51+'MERCED UPDATE04'!B51+'MODOC UPDATE04'!B51+'MONO UPDATE04'!B51+'MONTEREY UPDATE04'!B51+'NAPA UPDATE04'!B51+'NEVADA UPDATE04'!B51+'ORANGE UPDATE04'!B51+'PLACER UPDATE04 '!B51+'PLUMAS UPDATE04'!B51+'RIVERSIDE UPDATE04'!B51+'SACRAMENTO UPDATE04'!B51+'SAN BENITO UPDATE04'!B51+'SAN BERNARDINO UPDATE04'!B51+'SAN DIEGO UPDATE04'!B51+'SAN FRANCISCO UPDATE04'!B51+'SAN JOAQUIN UPDATE04'!B51+'SAN LUIS OBISPO UPDATE04'!B51+'SAN MATEO UPDATE04'!B51+'SANTA BARBARA UPDATE04'!B51+'SANTA CLARA UPDATE04'!B51+'SANTA CRUZ UPDATE04'!B51+'SHASTA UPDATE04'!B51+'SIERRA UPDATE04'!B51+'SISKIYOU UPDATE04'!B51+'SOLANO UPDATE04'!B51+'SONOMA UPDATE04'!B51+'STANISLAUS UPDATE04'!B51+'SUTTER UPDATE04'!B51+'TEHAMA UPDATE04'!B51+'TRINITY UPDATE04'!B51+'TULARE UPDATE04'!B51+'TUOLUMNE UPDATE04'!B51+'VENTURA UPDATE04'!B51+'YOLO UPDATE04'!B51+'YUBA UPDATE04'!B51</f>
        <v>192406.32074115452</v>
      </c>
      <c r="C51" s="2">
        <f t="shared" si="13"/>
        <v>-131.3266089198587</v>
      </c>
      <c r="D51" s="2">
        <f>' ALAMEDA UPDATE04'!D51+'ALPINE UPDATE04'!D51+'AMADOR UPDATE04'!D51+'BUTTE UPDATE04'!D51+'CALAVERAS UPDATE04'!D51+'COLUSA UPDATED04'!D51+'CONTRA COSTA UPDATE04'!D51+'DEL NORTE UPDAT04'!D51+'EL DORADO UPDATE04'!D51+'FRESNO UPDATE04'!D51+'GLENN UPDATE04'!D51+'HUMBOLDT UPDATE04'!D51+'IMPERIAL UPDATE04'!D51+'INYO UPDATE04'!D51+'KERN UPDATE04'!D51+'KINGS UPDATE04'!D51+'LAKE UPDATE04'!D51+'LASSEN UPDATE04'!D51+'LOS ANGELES UPDATE04'!D51+'MADERA UPDATE04'!D51+'MARIN UPDATE04'!D51+'MARIPOSA UPDATE04'!D51+'MENDOCINO UPDATE04'!D51+'MERCED UPDATE04'!D51+'MODOC UPDATE04'!D51+'MONO UPDATE04'!D51+'MONTEREY UPDATE04'!D51+'NAPA UPDATE04'!D51+'NEVADA UPDATE04'!D51+'ORANGE UPDATE04'!D51+'PLACER UPDATE04 '!D51+'PLUMAS UPDATE04'!D51+'RIVERSIDE UPDATE04'!D51+'SACRAMENTO UPDATE04'!D51+'SAN BENITO UPDATE04'!D51+'SAN BERNARDINO UPDATE04'!D51+'SAN DIEGO UPDATE04'!D51+'SAN FRANCISCO UPDATE04'!D51+'SAN JOAQUIN UPDATE04'!D51+'SAN LUIS OBISPO UPDATE04'!D51+'SAN MATEO UPDATE04'!D51+'SANTA BARBARA UPDATE04'!D51+'SANTA CLARA UPDATE04'!D51+'SANTA CRUZ UPDATE04'!D51+'SHASTA UPDATE04'!D51+'SIERRA UPDATE04'!D51+'SISKIYOU UPDATE04'!D51+'SOLANO UPDATE04'!D51+'SONOMA UPDATE04'!D51+'STANISLAUS UPDATE04'!D51+'SUTTER UPDATE04'!D51+'TEHAMA UPDATE04'!D51+'TRINITY UPDATE04'!D51+'TULARE UPDATE04'!D51+'TUOLUMNE UPDATE04'!D51+'VENTURA UPDATE04'!D51+'YOLO UPDATE04'!D51+'YUBA UPDATE04'!D51</f>
        <v>878</v>
      </c>
      <c r="E51" s="2">
        <f>' ALAMEDA UPDATE04'!E51+'ALPINE UPDATE04'!E51+'AMADOR UPDATE04'!E51+'BUTTE UPDATE04'!E51+'CALAVERAS UPDATE04'!E51+'COLUSA UPDATED04'!E51+'CONTRA COSTA UPDATE04'!E51+'DEL NORTE UPDAT04'!E51+'EL DORADO UPDATE04'!E51+'FRESNO UPDATE04'!E51+'GLENN UPDATE04'!E51+'HUMBOLDT UPDATE04'!E51+'IMPERIAL UPDATE04'!E51+'INYO UPDATE04'!E51+'KERN UPDATE04'!E51+'KINGS UPDATE04'!E51+'LAKE UPDATE04'!E51+'LASSEN UPDATE04'!E51+'LOS ANGELES UPDATE04'!E51+'MADERA UPDATE04'!E51+'MARIN UPDATE04'!E51+'MARIPOSA UPDATE04'!E51+'MENDOCINO UPDATE04'!E51+'MERCED UPDATE04'!E51+'MODOC UPDATE04'!E51+'MONO UPDATE04'!E51+'MONTEREY UPDATE04'!E51+'NAPA UPDATE04'!E51+'NEVADA UPDATE04'!E51+'ORANGE UPDATE04'!E51+'PLACER UPDATE04 '!E51+'PLUMAS UPDATE04'!E51+'RIVERSIDE UPDATE04'!E51+'SACRAMENTO UPDATE04'!E51+'SAN BENITO UPDATE04'!E51+'SAN BERNARDINO UPDATE04'!E51+'SAN DIEGO UPDATE04'!E51+'SAN FRANCISCO UPDATE04'!E51+'SAN JOAQUIN UPDATE04'!E51+'SAN LUIS OBISPO UPDATE04'!E51+'SAN MATEO UPDATE04'!E51+'SANTA BARBARA UPDATE04'!E51+'SANTA CLARA UPDATE04'!E51+'SANTA CRUZ UPDATE04'!E51+'SHASTA UPDATE04'!E51+'SIERRA UPDATE04'!E51+'SISKIYOU UPDATE04'!E51+'SOLANO UPDATE04'!E51+'SONOMA UPDATE04'!E51+'STANISLAUS UPDATE04'!E51+'SUTTER UPDATE04'!E51+'TEHAMA UPDATE04'!E51+'TRINITY UPDATE04'!E51+'TULARE UPDATE04'!E51+'TUOLUMNE UPDATE04'!E51+'VENTURA UPDATE04'!E51+'YOLO UPDATE04'!E51+'YUBA UPDATE04'!E51</f>
        <v>95</v>
      </c>
      <c r="F51" s="2">
        <f t="shared" si="14"/>
        <v>783</v>
      </c>
      <c r="G51" s="2">
        <f t="shared" si="15"/>
        <v>-914.3266089198587</v>
      </c>
      <c r="H51" s="10">
        <f>B51/$B$12</f>
        <v>6.0673321426686442E-3</v>
      </c>
    </row>
    <row r="52" spans="1:8" x14ac:dyDescent="0.2">
      <c r="A52" s="14" t="s">
        <v>77</v>
      </c>
      <c r="B52" s="2">
        <f>' ALAMEDA UPDATE04'!B52+'ALPINE UPDATE04'!B52+'AMADOR UPDATE04'!B52+'BUTTE UPDATE04'!B52+'CALAVERAS UPDATE04'!B52+'COLUSA UPDATED04'!B52+'CONTRA COSTA UPDATE04'!B52+'DEL NORTE UPDAT04'!B52+'EL DORADO UPDATE04'!B52+'FRESNO UPDATE04'!B52+'GLENN UPDATE04'!B52+'HUMBOLDT UPDATE04'!B52+'IMPERIAL UPDATE04'!B52+'INYO UPDATE04'!B52+'KERN UPDATE04'!B52+'KINGS UPDATE04'!B52+'LAKE UPDATE04'!B52+'LASSEN UPDATE04'!B52+'LOS ANGELES UPDATE04'!B52+'MADERA UPDATE04'!B52+'MARIN UPDATE04'!B52+'MARIPOSA UPDATE04'!B52+'MENDOCINO UPDATE04'!B52+'MERCED UPDATE04'!B52+'MODOC UPDATE04'!B52+'MONO UPDATE04'!B52+'MONTEREY UPDATE04'!B52+'NAPA UPDATE04'!B52+'NEVADA UPDATE04'!B52+'ORANGE UPDATE04'!B52+'PLACER UPDATE04 '!B52+'PLUMAS UPDATE04'!B52+'RIVERSIDE UPDATE04'!B52+'SACRAMENTO UPDATE04'!B52+'SAN BENITO UPDATE04'!B52+'SAN BERNARDINO UPDATE04'!B52+'SAN DIEGO UPDATE04'!B52+'SAN FRANCISCO UPDATE04'!B52+'SAN JOAQUIN UPDATE04'!B52+'SAN LUIS OBISPO UPDATE04'!B52+'SAN MATEO UPDATE04'!B52+'SANTA BARBARA UPDATE04'!B52+'SANTA CLARA UPDATE04'!B52+'SANTA CRUZ UPDATE04'!B52+'SHASTA UPDATE04'!B52+'SIERRA UPDATE04'!B52+'SISKIYOU UPDATE04'!B52+'SOLANO UPDATE04'!B52+'SONOMA UPDATE04'!B52+'STANISLAUS UPDATE04'!B52+'SUTTER UPDATE04'!B52+'TEHAMA UPDATE04'!B52+'TRINITY UPDATE04'!B52+'TULARE UPDATE04'!B52+'TUOLUMNE UPDATE04'!B52+'VENTURA UPDATE04'!B52+'YOLO UPDATE04'!B52+'YUBA UPDATE04'!B52</f>
        <v>192677.97308954797</v>
      </c>
      <c r="C52" s="2">
        <f t="shared" si="13"/>
        <v>271.65234839345794</v>
      </c>
      <c r="D52" s="2">
        <f>' ALAMEDA UPDATE04'!D52+'ALPINE UPDATE04'!D52+'AMADOR UPDATE04'!D52+'BUTTE UPDATE04'!D52+'CALAVERAS UPDATE04'!D52+'COLUSA UPDATED04'!D52+'CONTRA COSTA UPDATE04'!D52+'DEL NORTE UPDAT04'!D52+'EL DORADO UPDATE04'!D52+'FRESNO UPDATE04'!D52+'GLENN UPDATE04'!D52+'HUMBOLDT UPDATE04'!D52+'IMPERIAL UPDATE04'!D52+'INYO UPDATE04'!D52+'KERN UPDATE04'!D52+'KINGS UPDATE04'!D52+'LAKE UPDATE04'!D52+'LASSEN UPDATE04'!D52+'LOS ANGELES UPDATE04'!D52+'MADERA UPDATE04'!D52+'MARIN UPDATE04'!D52+'MARIPOSA UPDATE04'!D52+'MENDOCINO UPDATE04'!D52+'MERCED UPDATE04'!D52+'MODOC UPDATE04'!D52+'MONO UPDATE04'!D52+'MONTEREY UPDATE04'!D52+'NAPA UPDATE04'!D52+'NEVADA UPDATE04'!D52+'ORANGE UPDATE04'!D52+'PLACER UPDATE04 '!D52+'PLUMAS UPDATE04'!D52+'RIVERSIDE UPDATE04'!D52+'SACRAMENTO UPDATE04'!D52+'SAN BENITO UPDATE04'!D52+'SAN BERNARDINO UPDATE04'!D52+'SAN DIEGO UPDATE04'!D52+'SAN FRANCISCO UPDATE04'!D52+'SAN JOAQUIN UPDATE04'!D52+'SAN LUIS OBISPO UPDATE04'!D52+'SAN MATEO UPDATE04'!D52+'SANTA BARBARA UPDATE04'!D52+'SANTA CLARA UPDATE04'!D52+'SANTA CRUZ UPDATE04'!D52+'SHASTA UPDATE04'!D52+'SIERRA UPDATE04'!D52+'SISKIYOU UPDATE04'!D52+'SOLANO UPDATE04'!D52+'SONOMA UPDATE04'!D52+'STANISLAUS UPDATE04'!D52+'SUTTER UPDATE04'!D52+'TEHAMA UPDATE04'!D52+'TRINITY UPDATE04'!D52+'TULARE UPDATE04'!D52+'TUOLUMNE UPDATE04'!D52+'VENTURA UPDATE04'!D52+'YOLO UPDATE04'!D52+'YUBA UPDATE04'!D52</f>
        <v>931</v>
      </c>
      <c r="E52" s="2">
        <f>' ALAMEDA UPDATE04'!E52+'ALPINE UPDATE04'!E52+'AMADOR UPDATE04'!E52+'BUTTE UPDATE04'!E52+'CALAVERAS UPDATE04'!E52+'COLUSA UPDATED04'!E52+'CONTRA COSTA UPDATE04'!E52+'DEL NORTE UPDAT04'!E52+'EL DORADO UPDATE04'!E52+'FRESNO UPDATE04'!E52+'GLENN UPDATE04'!E52+'HUMBOLDT UPDATE04'!E52+'IMPERIAL UPDATE04'!E52+'INYO UPDATE04'!E52+'KERN UPDATE04'!E52+'KINGS UPDATE04'!E52+'LAKE UPDATE04'!E52+'LASSEN UPDATE04'!E52+'LOS ANGELES UPDATE04'!E52+'MADERA UPDATE04'!E52+'MARIN UPDATE04'!E52+'MARIPOSA UPDATE04'!E52+'MENDOCINO UPDATE04'!E52+'MERCED UPDATE04'!E52+'MODOC UPDATE04'!E52+'MONO UPDATE04'!E52+'MONTEREY UPDATE04'!E52+'NAPA UPDATE04'!E52+'NEVADA UPDATE04'!E52+'ORANGE UPDATE04'!E52+'PLACER UPDATE04 '!E52+'PLUMAS UPDATE04'!E52+'RIVERSIDE UPDATE04'!E52+'SACRAMENTO UPDATE04'!E52+'SAN BENITO UPDATE04'!E52+'SAN BERNARDINO UPDATE04'!E52+'SAN DIEGO UPDATE04'!E52+'SAN FRANCISCO UPDATE04'!E52+'SAN JOAQUIN UPDATE04'!E52+'SAN LUIS OBISPO UPDATE04'!E52+'SAN MATEO UPDATE04'!E52+'SANTA BARBARA UPDATE04'!E52+'SANTA CLARA UPDATE04'!E52+'SANTA CRUZ UPDATE04'!E52+'SHASTA UPDATE04'!E52+'SIERRA UPDATE04'!E52+'SISKIYOU UPDATE04'!E52+'SOLANO UPDATE04'!E52+'SONOMA UPDATE04'!E52+'STANISLAUS UPDATE04'!E52+'SUTTER UPDATE04'!E52+'TEHAMA UPDATE04'!E52+'TRINITY UPDATE04'!E52+'TULARE UPDATE04'!E52+'TUOLUMNE UPDATE04'!E52+'VENTURA UPDATE04'!E52+'YOLO UPDATE04'!E52+'YUBA UPDATE04'!E52</f>
        <v>112</v>
      </c>
      <c r="F52" s="2">
        <f t="shared" si="14"/>
        <v>819</v>
      </c>
      <c r="G52" s="2">
        <f t="shared" si="15"/>
        <v>-547.34765160654206</v>
      </c>
      <c r="H52" s="10">
        <f>B52/$B$13</f>
        <v>6.0281663337618807E-3</v>
      </c>
    </row>
    <row r="53" spans="1:8" x14ac:dyDescent="0.2">
      <c r="A53" s="14" t="s">
        <v>78</v>
      </c>
      <c r="B53" s="2">
        <f>' ALAMEDA UPDATE04'!B53+'ALPINE UPDATE04'!B53+'AMADOR UPDATE04'!B53+'BUTTE UPDATE04'!B53+'CALAVERAS UPDATE04'!B53+'COLUSA UPDATED04'!B53+'CONTRA COSTA UPDATE04'!B53+'DEL NORTE UPDAT04'!B53+'EL DORADO UPDATE04'!B53+'FRESNO UPDATE04'!B53+'GLENN UPDATE04'!B53+'HUMBOLDT UPDATE04'!B53+'IMPERIAL UPDATE04'!B53+'INYO UPDATE04'!B53+'KERN UPDATE04'!B53+'KINGS UPDATE04'!B53+'LAKE UPDATE04'!B53+'LASSEN UPDATE04'!B53+'LOS ANGELES UPDATE04'!B53+'MADERA UPDATE04'!B53+'MARIN UPDATE04'!B53+'MARIPOSA UPDATE04'!B53+'MENDOCINO UPDATE04'!B53+'MERCED UPDATE04'!B53+'MODOC UPDATE04'!B53+'MONO UPDATE04'!B53+'MONTEREY UPDATE04'!B53+'NAPA UPDATE04'!B53+'NEVADA UPDATE04'!B53+'ORANGE UPDATE04'!B53+'PLACER UPDATE04 '!B53+'PLUMAS UPDATE04'!B53+'RIVERSIDE UPDATE04'!B53+'SACRAMENTO UPDATE04'!B53+'SAN BENITO UPDATE04'!B53+'SAN BERNARDINO UPDATE04'!B53+'SAN DIEGO UPDATE04'!B53+'SAN FRANCISCO UPDATE04'!B53+'SAN JOAQUIN UPDATE04'!B53+'SAN LUIS OBISPO UPDATE04'!B53+'SAN MATEO UPDATE04'!B53+'SANTA BARBARA UPDATE04'!B53+'SANTA CLARA UPDATE04'!B53+'SANTA CRUZ UPDATE04'!B53+'SHASTA UPDATE04'!B53+'SIERRA UPDATE04'!B53+'SISKIYOU UPDATE04'!B53+'SOLANO UPDATE04'!B53+'SONOMA UPDATE04'!B53+'STANISLAUS UPDATE04'!B53+'SUTTER UPDATE04'!B53+'TEHAMA UPDATE04'!B53+'TRINITY UPDATE04'!B53+'TULARE UPDATE04'!B53+'TUOLUMNE UPDATE04'!B53+'VENTURA UPDATE04'!B53+'YOLO UPDATE04'!B53+'YUBA UPDATE04'!B53</f>
        <v>194451.44751944399</v>
      </c>
      <c r="C53" s="2">
        <f t="shared" si="13"/>
        <v>1773.474429896014</v>
      </c>
      <c r="D53" s="2">
        <f>' ALAMEDA UPDATE04'!D53+'ALPINE UPDATE04'!D53+'AMADOR UPDATE04'!D53+'BUTTE UPDATE04'!D53+'CALAVERAS UPDATE04'!D53+'COLUSA UPDATED04'!D53+'CONTRA COSTA UPDATE04'!D53+'DEL NORTE UPDAT04'!D53+'EL DORADO UPDATE04'!D53+'FRESNO UPDATE04'!D53+'GLENN UPDATE04'!D53+'HUMBOLDT UPDATE04'!D53+'IMPERIAL UPDATE04'!D53+'INYO UPDATE04'!D53+'KERN UPDATE04'!D53+'KINGS UPDATE04'!D53+'LAKE UPDATE04'!D53+'LASSEN UPDATE04'!D53+'LOS ANGELES UPDATE04'!D53+'MADERA UPDATE04'!D53+'MARIN UPDATE04'!D53+'MARIPOSA UPDATE04'!D53+'MENDOCINO UPDATE04'!D53+'MERCED UPDATE04'!D53+'MODOC UPDATE04'!D53+'MONO UPDATE04'!D53+'MONTEREY UPDATE04'!D53+'NAPA UPDATE04'!D53+'NEVADA UPDATE04'!D53+'ORANGE UPDATE04'!D53+'PLACER UPDATE04 '!D53+'PLUMAS UPDATE04'!D53+'RIVERSIDE UPDATE04'!D53+'SACRAMENTO UPDATE04'!D53+'SAN BENITO UPDATE04'!D53+'SAN BERNARDINO UPDATE04'!D53+'SAN DIEGO UPDATE04'!D53+'SAN FRANCISCO UPDATE04'!D53+'SAN JOAQUIN UPDATE04'!D53+'SAN LUIS OBISPO UPDATE04'!D53+'SAN MATEO UPDATE04'!D53+'SANTA BARBARA UPDATE04'!D53+'SANTA CLARA UPDATE04'!D53+'SANTA CRUZ UPDATE04'!D53+'SHASTA UPDATE04'!D53+'SIERRA UPDATE04'!D53+'SISKIYOU UPDATE04'!D53+'SOLANO UPDATE04'!D53+'SONOMA UPDATE04'!D53+'STANISLAUS UPDATE04'!D53+'SUTTER UPDATE04'!D53+'TEHAMA UPDATE04'!D53+'TRINITY UPDATE04'!D53+'TULARE UPDATE04'!D53+'TUOLUMNE UPDATE04'!D53+'VENTURA UPDATE04'!D53+'YOLO UPDATE04'!D53+'YUBA UPDATE04'!D53</f>
        <v>993</v>
      </c>
      <c r="E53" s="2">
        <f>' ALAMEDA UPDATE04'!E53+'ALPINE UPDATE04'!E53+'AMADOR UPDATE04'!E53+'BUTTE UPDATE04'!E53+'CALAVERAS UPDATE04'!E53+'COLUSA UPDATED04'!E53+'CONTRA COSTA UPDATE04'!E53+'DEL NORTE UPDAT04'!E53+'EL DORADO UPDATE04'!E53+'FRESNO UPDATE04'!E53+'GLENN UPDATE04'!E53+'HUMBOLDT UPDATE04'!E53+'IMPERIAL UPDATE04'!E53+'INYO UPDATE04'!E53+'KERN UPDATE04'!E53+'KINGS UPDATE04'!E53+'LAKE UPDATE04'!E53+'LASSEN UPDATE04'!E53+'LOS ANGELES UPDATE04'!E53+'MADERA UPDATE04'!E53+'MARIN UPDATE04'!E53+'MARIPOSA UPDATE04'!E53+'MENDOCINO UPDATE04'!E53+'MERCED UPDATE04'!E53+'MODOC UPDATE04'!E53+'MONO UPDATE04'!E53+'MONTEREY UPDATE04'!E53+'NAPA UPDATE04'!E53+'NEVADA UPDATE04'!E53+'ORANGE UPDATE04'!E53+'PLACER UPDATE04 '!E53+'PLUMAS UPDATE04'!E53+'RIVERSIDE UPDATE04'!E53+'SACRAMENTO UPDATE04'!E53+'SAN BENITO UPDATE04'!E53+'SAN BERNARDINO UPDATE04'!E53+'SAN DIEGO UPDATE04'!E53+'SAN FRANCISCO UPDATE04'!E53+'SAN JOAQUIN UPDATE04'!E53+'SAN LUIS OBISPO UPDATE04'!E53+'SAN MATEO UPDATE04'!E53+'SANTA BARBARA UPDATE04'!E53+'SANTA CLARA UPDATE04'!E53+'SANTA CRUZ UPDATE04'!E53+'SHASTA UPDATE04'!E53+'SIERRA UPDATE04'!E53+'SISKIYOU UPDATE04'!E53+'SOLANO UPDATE04'!E53+'SONOMA UPDATE04'!E53+'STANISLAUS UPDATE04'!E53+'SUTTER UPDATE04'!E53+'TEHAMA UPDATE04'!E53+'TRINITY UPDATE04'!E53+'TULARE UPDATE04'!E53+'TUOLUMNE UPDATE04'!E53+'VENTURA UPDATE04'!E53+'YOLO UPDATE04'!E53+'YUBA UPDATE04'!E53</f>
        <v>106</v>
      </c>
      <c r="F53" s="2">
        <f t="shared" si="14"/>
        <v>887</v>
      </c>
      <c r="G53" s="2">
        <f t="shared" si="15"/>
        <v>886.47442989601404</v>
      </c>
      <c r="H53" s="10">
        <f>B53/$B$14</f>
        <v>5.9918254643520448E-3</v>
      </c>
    </row>
    <row r="54" spans="1:8" x14ac:dyDescent="0.2">
      <c r="A54" s="14" t="s">
        <v>79</v>
      </c>
      <c r="B54" s="2">
        <f>' ALAMEDA UPDATE04'!B54+'ALPINE UPDATE04'!B54+'AMADOR UPDATE04'!B54+'BUTTE UPDATE04'!B54+'CALAVERAS UPDATE04'!B54+'COLUSA UPDATED04'!B54+'CONTRA COSTA UPDATE04'!B54+'DEL NORTE UPDAT04'!B54+'EL DORADO UPDATE04'!B54+'FRESNO UPDATE04'!B54+'GLENN UPDATE04'!B54+'HUMBOLDT UPDATE04'!B54+'IMPERIAL UPDATE04'!B54+'INYO UPDATE04'!B54+'KERN UPDATE04'!B54+'KINGS UPDATE04'!B54+'LAKE UPDATE04'!B54+'LASSEN UPDATE04'!B54+'LOS ANGELES UPDATE04'!B54+'MADERA UPDATE04'!B54+'MARIN UPDATE04'!B54+'MARIPOSA UPDATE04'!B54+'MENDOCINO UPDATE04'!B54+'MERCED UPDATE04'!B54+'MODOC UPDATE04'!B54+'MONO UPDATE04'!B54+'MONTEREY UPDATE04'!B54+'NAPA UPDATE04'!B54+'NEVADA UPDATE04'!B54+'ORANGE UPDATE04'!B54+'PLACER UPDATE04 '!B54+'PLUMAS UPDATE04'!B54+'RIVERSIDE UPDATE04'!B54+'SACRAMENTO UPDATE04'!B54+'SAN BENITO UPDATE04'!B54+'SAN BERNARDINO UPDATE04'!B54+'SAN DIEGO UPDATE04'!B54+'SAN FRANCISCO UPDATE04'!B54+'SAN JOAQUIN UPDATE04'!B54+'SAN LUIS OBISPO UPDATE04'!B54+'SAN MATEO UPDATE04'!B54+'SANTA BARBARA UPDATE04'!B54+'SANTA CLARA UPDATE04'!B54+'SANTA CRUZ UPDATE04'!B54+'SHASTA UPDATE04'!B54+'SIERRA UPDATE04'!B54+'SISKIYOU UPDATE04'!B54+'SOLANO UPDATE04'!B54+'SONOMA UPDATE04'!B54+'STANISLAUS UPDATE04'!B54+'SUTTER UPDATE04'!B54+'TEHAMA UPDATE04'!B54+'TRINITY UPDATE04'!B54+'TULARE UPDATE04'!B54+'TUOLUMNE UPDATE04'!B54+'VENTURA UPDATE04'!B54+'YOLO UPDATE04'!B54+'YUBA UPDATE04'!B54</f>
        <v>195892.53771495319</v>
      </c>
      <c r="C54" s="2">
        <f t="shared" si="13"/>
        <v>1441.0901955091977</v>
      </c>
      <c r="D54" s="2">
        <f>' ALAMEDA UPDATE04'!D54+'ALPINE UPDATE04'!D54+'AMADOR UPDATE04'!D54+'BUTTE UPDATE04'!D54+'CALAVERAS UPDATE04'!D54+'COLUSA UPDATED04'!D54+'CONTRA COSTA UPDATE04'!D54+'DEL NORTE UPDAT04'!D54+'EL DORADO UPDATE04'!D54+'FRESNO UPDATE04'!D54+'GLENN UPDATE04'!D54+'HUMBOLDT UPDATE04'!D54+'IMPERIAL UPDATE04'!D54+'INYO UPDATE04'!D54+'KERN UPDATE04'!D54+'KINGS UPDATE04'!D54+'LAKE UPDATE04'!D54+'LASSEN UPDATE04'!D54+'LOS ANGELES UPDATE04'!D54+'MADERA UPDATE04'!D54+'MARIN UPDATE04'!D54+'MARIPOSA UPDATE04'!D54+'MENDOCINO UPDATE04'!D54+'MERCED UPDATE04'!D54+'MODOC UPDATE04'!D54+'MONO UPDATE04'!D54+'MONTEREY UPDATE04'!D54+'NAPA UPDATE04'!D54+'NEVADA UPDATE04'!D54+'ORANGE UPDATE04'!D54+'PLACER UPDATE04 '!D54+'PLUMAS UPDATE04'!D54+'RIVERSIDE UPDATE04'!D54+'SACRAMENTO UPDATE04'!D54+'SAN BENITO UPDATE04'!D54+'SAN BERNARDINO UPDATE04'!D54+'SAN DIEGO UPDATE04'!D54+'SAN FRANCISCO UPDATE04'!D54+'SAN JOAQUIN UPDATE04'!D54+'SAN LUIS OBISPO UPDATE04'!D54+'SAN MATEO UPDATE04'!D54+'SANTA BARBARA UPDATE04'!D54+'SANTA CLARA UPDATE04'!D54+'SANTA CRUZ UPDATE04'!D54+'SHASTA UPDATE04'!D54+'SIERRA UPDATE04'!D54+'SISKIYOU UPDATE04'!D54+'SOLANO UPDATE04'!D54+'SONOMA UPDATE04'!D54+'STANISLAUS UPDATE04'!D54+'SUTTER UPDATE04'!D54+'TEHAMA UPDATE04'!D54+'TRINITY UPDATE04'!D54+'TULARE UPDATE04'!D54+'TUOLUMNE UPDATE04'!D54+'VENTURA UPDATE04'!D54+'YOLO UPDATE04'!D54+'YUBA UPDATE04'!D54</f>
        <v>948</v>
      </c>
      <c r="E54" s="2">
        <f>' ALAMEDA UPDATE04'!E54+'ALPINE UPDATE04'!E54+'AMADOR UPDATE04'!E54+'BUTTE UPDATE04'!E54+'CALAVERAS UPDATE04'!E54+'COLUSA UPDATED04'!E54+'CONTRA COSTA UPDATE04'!E54+'DEL NORTE UPDAT04'!E54+'EL DORADO UPDATE04'!E54+'FRESNO UPDATE04'!E54+'GLENN UPDATE04'!E54+'HUMBOLDT UPDATE04'!E54+'IMPERIAL UPDATE04'!E54+'INYO UPDATE04'!E54+'KERN UPDATE04'!E54+'KINGS UPDATE04'!E54+'LAKE UPDATE04'!E54+'LASSEN UPDATE04'!E54+'LOS ANGELES UPDATE04'!E54+'MADERA UPDATE04'!E54+'MARIN UPDATE04'!E54+'MARIPOSA UPDATE04'!E54+'MENDOCINO UPDATE04'!E54+'MERCED UPDATE04'!E54+'MODOC UPDATE04'!E54+'MONO UPDATE04'!E54+'MONTEREY UPDATE04'!E54+'NAPA UPDATE04'!E54+'NEVADA UPDATE04'!E54+'ORANGE UPDATE04'!E54+'PLACER UPDATE04 '!E54+'PLUMAS UPDATE04'!E54+'RIVERSIDE UPDATE04'!E54+'SACRAMENTO UPDATE04'!E54+'SAN BENITO UPDATE04'!E54+'SAN BERNARDINO UPDATE04'!E54+'SAN DIEGO UPDATE04'!E54+'SAN FRANCISCO UPDATE04'!E54+'SAN JOAQUIN UPDATE04'!E54+'SAN LUIS OBISPO UPDATE04'!E54+'SAN MATEO UPDATE04'!E54+'SANTA BARBARA UPDATE04'!E54+'SANTA CLARA UPDATE04'!E54+'SANTA CRUZ UPDATE04'!E54+'SHASTA UPDATE04'!E54+'SIERRA UPDATE04'!E54+'SISKIYOU UPDATE04'!E54+'SOLANO UPDATE04'!E54+'SONOMA UPDATE04'!E54+'STANISLAUS UPDATE04'!E54+'SUTTER UPDATE04'!E54+'TEHAMA UPDATE04'!E54+'TRINITY UPDATE04'!E54+'TULARE UPDATE04'!E54+'TUOLUMNE UPDATE04'!E54+'VENTURA UPDATE04'!E54+'YOLO UPDATE04'!E54+'YUBA UPDATE04'!E54</f>
        <v>108</v>
      </c>
      <c r="F54" s="2">
        <f t="shared" si="14"/>
        <v>840</v>
      </c>
      <c r="G54" s="2">
        <f t="shared" si="15"/>
        <v>601.09019550919766</v>
      </c>
      <c r="H54" s="10">
        <f>B54/$B$15</f>
        <v>5.9608905561306831E-3</v>
      </c>
    </row>
    <row r="55" spans="1:8" x14ac:dyDescent="0.2">
      <c r="A55" s="14" t="s">
        <v>80</v>
      </c>
      <c r="B55" s="2">
        <f>' ALAMEDA UPDATE04'!B55+'ALPINE UPDATE04'!B55+'AMADOR UPDATE04'!B55+'BUTTE UPDATE04'!B55+'CALAVERAS UPDATE04'!B55+'COLUSA UPDATED04'!B55+'CONTRA COSTA UPDATE04'!B55+'DEL NORTE UPDAT04'!B55+'EL DORADO UPDATE04'!B55+'FRESNO UPDATE04'!B55+'GLENN UPDATE04'!B55+'HUMBOLDT UPDATE04'!B55+'IMPERIAL UPDATE04'!B55+'INYO UPDATE04'!B55+'KERN UPDATE04'!B55+'KINGS UPDATE04'!B55+'LAKE UPDATE04'!B55+'LASSEN UPDATE04'!B55+'LOS ANGELES UPDATE04'!B55+'MADERA UPDATE04'!B55+'MARIN UPDATE04'!B55+'MARIPOSA UPDATE04'!B55+'MENDOCINO UPDATE04'!B55+'MERCED UPDATE04'!B55+'MODOC UPDATE04'!B55+'MONO UPDATE04'!B55+'MONTEREY UPDATE04'!B55+'NAPA UPDATE04'!B55+'NEVADA UPDATE04'!B55+'ORANGE UPDATE04'!B55+'PLACER UPDATE04 '!B55+'PLUMAS UPDATE04'!B55+'RIVERSIDE UPDATE04'!B55+'SACRAMENTO UPDATE04'!B55+'SAN BENITO UPDATE04'!B55+'SAN BERNARDINO UPDATE04'!B55+'SAN DIEGO UPDATE04'!B55+'SAN FRANCISCO UPDATE04'!B55+'SAN JOAQUIN UPDATE04'!B55+'SAN LUIS OBISPO UPDATE04'!B55+'SAN MATEO UPDATE04'!B55+'SANTA BARBARA UPDATE04'!B55+'SANTA CLARA UPDATE04'!B55+'SANTA CRUZ UPDATE04'!B55+'SHASTA UPDATE04'!B55+'SIERRA UPDATE04'!B55+'SISKIYOU UPDATE04'!B55+'SOLANO UPDATE04'!B55+'SONOMA UPDATE04'!B55+'STANISLAUS UPDATE04'!B55+'SUTTER UPDATE04'!B55+'TEHAMA UPDATE04'!B55+'TRINITY UPDATE04'!B55+'TULARE UPDATE04'!B55+'TUOLUMNE UPDATE04'!B55+'VENTURA UPDATE04'!B55+'YOLO UPDATE04'!B55+'YUBA UPDATE04'!B55</f>
        <v>198252.1029578039</v>
      </c>
      <c r="C55" s="2">
        <f t="shared" si="13"/>
        <v>2359.5652428507165</v>
      </c>
      <c r="D55" s="2">
        <f>' ALAMEDA UPDATE04'!D55+'ALPINE UPDATE04'!D55+'AMADOR UPDATE04'!D55+'BUTTE UPDATE04'!D55+'CALAVERAS UPDATE04'!D55+'COLUSA UPDATED04'!D55+'CONTRA COSTA UPDATE04'!D55+'DEL NORTE UPDAT04'!D55+'EL DORADO UPDATE04'!D55+'FRESNO UPDATE04'!D55+'GLENN UPDATE04'!D55+'HUMBOLDT UPDATE04'!D55+'IMPERIAL UPDATE04'!D55+'INYO UPDATE04'!D55+'KERN UPDATE04'!D55+'KINGS UPDATE04'!D55+'LAKE UPDATE04'!D55+'LASSEN UPDATE04'!D55+'LOS ANGELES UPDATE04'!D55+'MADERA UPDATE04'!D55+'MARIN UPDATE04'!D55+'MARIPOSA UPDATE04'!D55+'MENDOCINO UPDATE04'!D55+'MERCED UPDATE04'!D55+'MODOC UPDATE04'!D55+'MONO UPDATE04'!D55+'MONTEREY UPDATE04'!D55+'NAPA UPDATE04'!D55+'NEVADA UPDATE04'!D55+'ORANGE UPDATE04'!D55+'PLACER UPDATE04 '!D55+'PLUMAS UPDATE04'!D55+'RIVERSIDE UPDATE04'!D55+'SACRAMENTO UPDATE04'!D55+'SAN BENITO UPDATE04'!D55+'SAN BERNARDINO UPDATE04'!D55+'SAN DIEGO UPDATE04'!D55+'SAN FRANCISCO UPDATE04'!D55+'SAN JOAQUIN UPDATE04'!D55+'SAN LUIS OBISPO UPDATE04'!D55+'SAN MATEO UPDATE04'!D55+'SANTA BARBARA UPDATE04'!D55+'SANTA CLARA UPDATE04'!D55+'SANTA CRUZ UPDATE04'!D55+'SHASTA UPDATE04'!D55+'SIERRA UPDATE04'!D55+'SISKIYOU UPDATE04'!D55+'SOLANO UPDATE04'!D55+'SONOMA UPDATE04'!D55+'STANISLAUS UPDATE04'!D55+'SUTTER UPDATE04'!D55+'TEHAMA UPDATE04'!D55+'TRINITY UPDATE04'!D55+'TULARE UPDATE04'!D55+'TUOLUMNE UPDATE04'!D55+'VENTURA UPDATE04'!D55+'YOLO UPDATE04'!D55+'YUBA UPDATE04'!D55</f>
        <v>1003</v>
      </c>
      <c r="E55" s="2">
        <f>' ALAMEDA UPDATE04'!E55+'ALPINE UPDATE04'!E55+'AMADOR UPDATE04'!E55+'BUTTE UPDATE04'!E55+'CALAVERAS UPDATE04'!E55+'COLUSA UPDATED04'!E55+'CONTRA COSTA UPDATE04'!E55+'DEL NORTE UPDAT04'!E55+'EL DORADO UPDATE04'!E55+'FRESNO UPDATE04'!E55+'GLENN UPDATE04'!E55+'HUMBOLDT UPDATE04'!E55+'IMPERIAL UPDATE04'!E55+'INYO UPDATE04'!E55+'KERN UPDATE04'!E55+'KINGS UPDATE04'!E55+'LAKE UPDATE04'!E55+'LASSEN UPDATE04'!E55+'LOS ANGELES UPDATE04'!E55+'MADERA UPDATE04'!E55+'MARIN UPDATE04'!E55+'MARIPOSA UPDATE04'!E55+'MENDOCINO UPDATE04'!E55+'MERCED UPDATE04'!E55+'MODOC UPDATE04'!E55+'MONO UPDATE04'!E55+'MONTEREY UPDATE04'!E55+'NAPA UPDATE04'!E55+'NEVADA UPDATE04'!E55+'ORANGE UPDATE04'!E55+'PLACER UPDATE04 '!E55+'PLUMAS UPDATE04'!E55+'RIVERSIDE UPDATE04'!E55+'SACRAMENTO UPDATE04'!E55+'SAN BENITO UPDATE04'!E55+'SAN BERNARDINO UPDATE04'!E55+'SAN DIEGO UPDATE04'!E55+'SAN FRANCISCO UPDATE04'!E55+'SAN JOAQUIN UPDATE04'!E55+'SAN LUIS OBISPO UPDATE04'!E55+'SAN MATEO UPDATE04'!E55+'SANTA BARBARA UPDATE04'!E55+'SANTA CLARA UPDATE04'!E55+'SANTA CRUZ UPDATE04'!E55+'SHASTA UPDATE04'!E55+'SIERRA UPDATE04'!E55+'SISKIYOU UPDATE04'!E55+'SOLANO UPDATE04'!E55+'SONOMA UPDATE04'!E55+'STANISLAUS UPDATE04'!E55+'SUTTER UPDATE04'!E55+'TEHAMA UPDATE04'!E55+'TRINITY UPDATE04'!E55+'TULARE UPDATE04'!E55+'TUOLUMNE UPDATE04'!E55+'VENTURA UPDATE04'!E55+'YOLO UPDATE04'!E55+'YUBA UPDATE04'!E55</f>
        <v>109</v>
      </c>
      <c r="F55" s="2">
        <f t="shared" si="14"/>
        <v>894</v>
      </c>
      <c r="G55" s="2">
        <f t="shared" si="15"/>
        <v>1465.5652428507165</v>
      </c>
      <c r="H55" s="10">
        <f>B55/$B$16</f>
        <v>5.932391945516171E-3</v>
      </c>
    </row>
    <row r="56" spans="1:8" x14ac:dyDescent="0.2">
      <c r="A56" s="15" t="s">
        <v>74</v>
      </c>
      <c r="B56" s="7">
        <f>' ALAMEDA UPDATE04'!B56+'ALPINE UPDATE04'!B56+'AMADOR UPDATE04'!B56+'BUTTE UPDATE04'!B56+'CALAVERAS UPDATE04'!B56+'COLUSA UPDATED04'!B56+'CONTRA COSTA UPDATE04'!B56+'DEL NORTE UPDAT04'!B56+'EL DORADO UPDATE04'!B56+'FRESNO UPDATE04'!B56+'GLENN UPDATE04'!B56+'HUMBOLDT UPDATE04'!B56+'IMPERIAL UPDATE04'!B56+'INYO UPDATE04'!B56+'KERN UPDATE04'!B56+'KINGS UPDATE04'!B56+'LAKE UPDATE04'!B56+'LASSEN UPDATE04'!B56+'LOS ANGELES UPDATE04'!B56+'MADERA UPDATE04'!B56+'MARIN UPDATE04'!B56+'MARIPOSA UPDATE04'!B56+'MENDOCINO UPDATE04'!B56+'MERCED UPDATE04'!B56+'MODOC UPDATE04'!B56+'MONO UPDATE04'!B56+'MONTEREY UPDATE04'!B56+'NAPA UPDATE04'!B56+'NEVADA UPDATE04'!B56+'ORANGE UPDATE04'!B56+'PLACER UPDATE04 '!B56+'PLUMAS UPDATE04'!B56+'RIVERSIDE UPDATE04'!B56+'SACRAMENTO UPDATE04'!B56+'SAN BENITO UPDATE04'!B56+'SAN BERNARDINO UPDATE04'!B56+'SAN DIEGO UPDATE04'!B56+'SAN FRANCISCO UPDATE04'!B56+'SAN JOAQUIN UPDATE04'!B56+'SAN LUIS OBISPO UPDATE04'!B56+'SAN MATEO UPDATE04'!B56+'SANTA BARBARA UPDATE04'!B56+'SANTA CLARA UPDATE04'!B56+'SANTA CRUZ UPDATE04'!B56+'SHASTA UPDATE04'!B56+'SIERRA UPDATE04'!B56+'SISKIYOU UPDATE04'!B56+'SOLANO UPDATE04'!B56+'SONOMA UPDATE04'!B56+'STANISLAUS UPDATE04'!B56+'SUTTER UPDATE04'!B56+'TEHAMA UPDATE04'!B56+'TRINITY UPDATE04'!B56+'TULARE UPDATE04'!B56+'TUOLUMNE UPDATE04'!B56+'VENTURA UPDATE04'!B56+'YOLO UPDATE04'!B56+'YUBA UPDATE04'!B56</f>
        <v>200143.97762134136</v>
      </c>
      <c r="C56" s="7">
        <f t="shared" si="13"/>
        <v>1891.8746635374555</v>
      </c>
      <c r="D56" s="7">
        <f>' ALAMEDA UPDATE04'!D56+'ALPINE UPDATE04'!D56+'AMADOR UPDATE04'!D56+'BUTTE UPDATE04'!D56+'CALAVERAS UPDATE04'!D56+'COLUSA UPDATED04'!D56+'CONTRA COSTA UPDATE04'!D56+'DEL NORTE UPDAT04'!D56+'EL DORADO UPDATE04'!D56+'FRESNO UPDATE04'!D56+'GLENN UPDATE04'!D56+'HUMBOLDT UPDATE04'!D56+'IMPERIAL UPDATE04'!D56+'INYO UPDATE04'!D56+'KERN UPDATE04'!D56+'KINGS UPDATE04'!D56+'LAKE UPDATE04'!D56+'LASSEN UPDATE04'!D56+'LOS ANGELES UPDATE04'!D56+'MADERA UPDATE04'!D56+'MARIN UPDATE04'!D56+'MARIPOSA UPDATE04'!D56+'MENDOCINO UPDATE04'!D56+'MERCED UPDATE04'!D56+'MODOC UPDATE04'!D56+'MONO UPDATE04'!D56+'MONTEREY UPDATE04'!D56+'NAPA UPDATE04'!D56+'NEVADA UPDATE04'!D56+'ORANGE UPDATE04'!D56+'PLACER UPDATE04 '!D56+'PLUMAS UPDATE04'!D56+'RIVERSIDE UPDATE04'!D56+'SACRAMENTO UPDATE04'!D56+'SAN BENITO UPDATE04'!D56+'SAN BERNARDINO UPDATE04'!D56+'SAN DIEGO UPDATE04'!D56+'SAN FRANCISCO UPDATE04'!D56+'SAN JOAQUIN UPDATE04'!D56+'SAN LUIS OBISPO UPDATE04'!D56+'SAN MATEO UPDATE04'!D56+'SANTA BARBARA UPDATE04'!D56+'SANTA CLARA UPDATE04'!D56+'SANTA CRUZ UPDATE04'!D56+'SHASTA UPDATE04'!D56+'SIERRA UPDATE04'!D56+'SISKIYOU UPDATE04'!D56+'SOLANO UPDATE04'!D56+'SONOMA UPDATE04'!D56+'STANISLAUS UPDATE04'!D56+'SUTTER UPDATE04'!D56+'TEHAMA UPDATE04'!D56+'TRINITY UPDATE04'!D56+'TULARE UPDATE04'!D56+'TUOLUMNE UPDATE04'!D56+'VENTURA UPDATE04'!D56+'YOLO UPDATE04'!D56+'YUBA UPDATE04'!D56</f>
        <v>688</v>
      </c>
      <c r="E56" s="7">
        <f>' ALAMEDA UPDATE04'!E56+'ALPINE UPDATE04'!E56+'AMADOR UPDATE04'!E56+'BUTTE UPDATE04'!E56+'CALAVERAS UPDATE04'!E56+'COLUSA UPDATED04'!E56+'CONTRA COSTA UPDATE04'!E56+'DEL NORTE UPDAT04'!E56+'EL DORADO UPDATE04'!E56+'FRESNO UPDATE04'!E56+'GLENN UPDATE04'!E56+'HUMBOLDT UPDATE04'!E56+'IMPERIAL UPDATE04'!E56+'INYO UPDATE04'!E56+'KERN UPDATE04'!E56+'KINGS UPDATE04'!E56+'LAKE UPDATE04'!E56+'LASSEN UPDATE04'!E56+'LOS ANGELES UPDATE04'!E56+'MADERA UPDATE04'!E56+'MARIN UPDATE04'!E56+'MARIPOSA UPDATE04'!E56+'MENDOCINO UPDATE04'!E56+'MERCED UPDATE04'!E56+'MODOC UPDATE04'!E56+'MONO UPDATE04'!E56+'MONTEREY UPDATE04'!E56+'NAPA UPDATE04'!E56+'NEVADA UPDATE04'!E56+'ORANGE UPDATE04'!E56+'PLACER UPDATE04 '!E56+'PLUMAS UPDATE04'!E56+'RIVERSIDE UPDATE04'!E56+'SACRAMENTO UPDATE04'!E56+'SAN BENITO UPDATE04'!E56+'SAN BERNARDINO UPDATE04'!E56+'SAN DIEGO UPDATE04'!E56+'SAN FRANCISCO UPDATE04'!E56+'SAN JOAQUIN UPDATE04'!E56+'SAN LUIS OBISPO UPDATE04'!E56+'SAN MATEO UPDATE04'!E56+'SANTA BARBARA UPDATE04'!E56+'SANTA CLARA UPDATE04'!E56+'SANTA CRUZ UPDATE04'!E56+'SHASTA UPDATE04'!E56+'SIERRA UPDATE04'!E56+'SISKIYOU UPDATE04'!E56+'SOLANO UPDATE04'!E56+'SONOMA UPDATE04'!E56+'STANISLAUS UPDATE04'!E56+'SUTTER UPDATE04'!E56+'TEHAMA UPDATE04'!E56+'TRINITY UPDATE04'!E56+'TULARE UPDATE04'!E56+'TUOLUMNE UPDATE04'!E56+'VENTURA UPDATE04'!E56+'YOLO UPDATE04'!E56+'YUBA UPDATE04'!E56</f>
        <v>85</v>
      </c>
      <c r="F56" s="7">
        <f>D56-E56</f>
        <v>603</v>
      </c>
      <c r="G56" s="7">
        <f>C56-F56</f>
        <v>1288.8746635374555</v>
      </c>
      <c r="H56" s="16">
        <f>B56/$B$17</f>
        <v>5.9088940500606132E-3</v>
      </c>
    </row>
    <row r="57" spans="1:8" x14ac:dyDescent="0.2">
      <c r="A57" s="23"/>
      <c r="B57" s="24"/>
      <c r="C57" s="24"/>
      <c r="D57" s="24"/>
      <c r="E57" s="24"/>
      <c r="F57" s="24"/>
      <c r="G57" s="24"/>
      <c r="H57" s="22"/>
    </row>
    <row r="58" spans="1:8" x14ac:dyDescent="0.2">
      <c r="A58" s="1"/>
    </row>
    <row r="59" spans="1:8" x14ac:dyDescent="0.2">
      <c r="A59" s="12" t="s">
        <v>86</v>
      </c>
      <c r="H59" s="10"/>
    </row>
    <row r="60" spans="1:8" x14ac:dyDescent="0.2">
      <c r="A60" s="9" t="s">
        <v>89</v>
      </c>
      <c r="B60" s="2">
        <f>' ALAMEDA UPDATE04'!B58+'ALPINE UPDATE04'!B61+'AMADOR UPDATE04'!B60+'BUTTE UPDATE04'!B60+'CALAVERAS UPDATE04'!B60+'COLUSA UPDATED04'!B60+'CONTRA COSTA UPDATE04'!B60+'DEL NORTE UPDAT04'!B60+'EL DORADO UPDATE04'!B60+'FRESNO UPDATE04'!B60+'GLENN UPDATE04'!B60+'HUMBOLDT UPDATE04'!B61+'IMPERIAL UPDATE04'!B60+'INYO UPDATE04'!B60+'KERN UPDATE04'!B60+'KINGS UPDATE04'!B60+'LAKE UPDATE04'!B60+'LASSEN UPDATE04'!B60+'LOS ANGELES UPDATE04'!B60+'MADERA UPDATE04'!B60+'MARIN UPDATE04'!B60+'MARIPOSA UPDATE04'!B60+'MENDOCINO UPDATE04'!B60+'MERCED UPDATE04'!B60+'MODOC UPDATE04'!B60+'MONO UPDATE04'!B60+'MONTEREY UPDATE04'!B60+'NAPA UPDATE04'!B60+'NEVADA UPDATE04'!B60+'ORANGE UPDATE04'!B60+'PLACER UPDATE04 '!B60+'PLUMAS UPDATE04'!B60+'RIVERSIDE UPDATE04'!B60+'SACRAMENTO UPDATE04'!B60+'SAN BENITO UPDATE04'!B60+'SAN BERNARDINO UPDATE04'!B60+'SAN DIEGO UPDATE04'!B60+'SAN FRANCISCO UPDATE04'!B60+'SAN JOAQUIN UPDATE04'!B60+'SAN LUIS OBISPO UPDATE04'!B60+'SAN MATEO UPDATE04'!B60+'SANTA BARBARA UPDATE04'!B60+'SANTA CLARA UPDATE04'!B60+'SANTA CRUZ UPDATE04'!B60+'SHASTA UPDATE04'!B60+'SIERRA UPDATE04'!B60+'SISKIYOU UPDATE04'!B60+'SOLANO UPDATE04'!B60+'SONOMA UPDATE04'!B60+'STANISLAUS UPDATE04'!B60+'SUTTER UPDATE04'!B60+'TEHAMA UPDATE04'!B60+'TRINITY UPDATE04'!B60+'TULARE UPDATE04'!B60+'TUOLUMNE UPDATE04'!B60+'VENTURA UPDATE04'!B60+'YOLO UPDATE04'!B60+'YUBA UPDATE04'!B60</f>
        <v>100527</v>
      </c>
      <c r="H60" s="10">
        <f>B60/$B$6</f>
        <v>3.3779210034831629E-3</v>
      </c>
    </row>
    <row r="61" spans="1:8" x14ac:dyDescent="0.2">
      <c r="A61" s="14" t="s">
        <v>81</v>
      </c>
      <c r="B61" s="2">
        <f>' ALAMEDA UPDATE04'!B59+'ALPINE UPDATE04'!B62+'AMADOR UPDATE04'!B61+'BUTTE UPDATE04'!B61+'CALAVERAS UPDATE04'!B61+'COLUSA UPDATED04'!B61+'CONTRA COSTA UPDATE04'!B61+'DEL NORTE UPDAT04'!B61+'EL DORADO UPDATE04'!B61+'FRESNO UPDATE04'!B61+'GLENN UPDATE04'!B61+'HUMBOLDT UPDATE04'!B62+'IMPERIAL UPDATE04'!B61+'INYO UPDATE04'!B61+'KERN UPDATE04'!B61+'KINGS UPDATE04'!B61+'LAKE UPDATE04'!B61+'LASSEN UPDATE04'!B61+'LOS ANGELES UPDATE04'!B61+'MADERA UPDATE04'!B61+'MARIN UPDATE04'!B61+'MARIPOSA UPDATE04'!B61+'MENDOCINO UPDATE04'!B61+'MERCED UPDATE04'!B61+'MODOC UPDATE04'!B61+'MONO UPDATE04'!B61+'MONTEREY UPDATE04'!B61+'NAPA UPDATE04'!B61+'NEVADA UPDATE04'!B61+'ORANGE UPDATE04'!B61+'PLACER UPDATE04 '!B61+'PLUMAS UPDATE04'!B61+'RIVERSIDE UPDATE04'!B61+'SACRAMENTO UPDATE04'!B61+'SAN BENITO UPDATE04'!B61+'SAN BERNARDINO UPDATE04'!B61+'SAN DIEGO UPDATE04'!B61+'SAN FRANCISCO UPDATE04'!B61+'SAN JOAQUIN UPDATE04'!B61+'SAN LUIS OBISPO UPDATE04'!B61+'SAN MATEO UPDATE04'!B61+'SANTA BARBARA UPDATE04'!B61+'SANTA CLARA UPDATE04'!B61+'SANTA CRUZ UPDATE04'!B61+'SHASTA UPDATE04'!B61+'SIERRA UPDATE04'!B61+'SISKIYOU UPDATE04'!B61+'SOLANO UPDATE04'!B61+'SONOMA UPDATE04'!B61+'STANISLAUS UPDATE04'!B61+'SUTTER UPDATE04'!B61+'TEHAMA UPDATE04'!B61+'TRINITY UPDATE04'!B61+'TULARE UPDATE04'!B61+'TUOLUMNE UPDATE04'!B61+'VENTURA UPDATE04'!B61+'YOLO UPDATE04'!B61+'YUBA UPDATE04'!B61</f>
        <v>104838.25857945735</v>
      </c>
      <c r="C61" s="2">
        <f>B61-B60</f>
        <v>4311.2585794573533</v>
      </c>
      <c r="D61" s="2">
        <f>' ALAMEDA UPDATE04'!D59+'ALPINE UPDATE04'!D62+'AMADOR UPDATE04'!D61+'BUTTE UPDATE04'!D61+'CALAVERAS UPDATE04'!D61+'COLUSA UPDATED04'!D61+'CONTRA COSTA UPDATE04'!D61+'DEL NORTE UPDAT04'!D61+'EL DORADO UPDATE04'!D61+'FRESNO UPDATE04'!D61+'GLENN UPDATE04'!D61+'HUMBOLDT UPDATE04'!D62+'IMPERIAL UPDATE04'!D61+'INYO UPDATE04'!D61+'KERN UPDATE04'!D61+'KINGS UPDATE04'!D61+'LAKE UPDATE04'!D61+'LASSEN UPDATE04'!D61+'LOS ANGELES UPDATE04'!D61+'MADERA UPDATE04'!D61+'MARIN UPDATE04'!D61+'MARIPOSA UPDATE04'!D61+'MENDOCINO UPDATE04'!D61+'MERCED UPDATE04'!D61+'MODOC UPDATE04'!D61+'MONO UPDATE04'!D61+'MONTEREY UPDATE04'!D61+'NAPA UPDATE04'!D61+'NEVADA UPDATE04'!D61+'ORANGE UPDATE04'!D61+'PLACER UPDATE04 '!D61+'PLUMAS UPDATE04'!D61+'RIVERSIDE UPDATE04'!D61+'SACRAMENTO UPDATE04'!D61+'SAN BENITO UPDATE04'!D61+'SAN BERNARDINO UPDATE04'!D61+'SAN DIEGO UPDATE04'!D61+'SAN FRANCISCO UPDATE04'!D61+'SAN JOAQUIN UPDATE04'!D61+'SAN LUIS OBISPO UPDATE04'!D61+'SAN MATEO UPDATE04'!D61+'SANTA BARBARA UPDATE04'!D61+'SANTA CLARA UPDATE04'!D61+'SANTA CRUZ UPDATE04'!D61+'SHASTA UPDATE04'!D61+'SIERRA UPDATE04'!D61+'SISKIYOU UPDATE04'!D61+'SOLANO UPDATE04'!D61+'SONOMA UPDATE04'!D61+'STANISLAUS UPDATE04'!D61+'SUTTER UPDATE04'!D61+'TEHAMA UPDATE04'!D61+'TRINITY UPDATE04'!D61+'TULARE UPDATE04'!D61+'TUOLUMNE UPDATE04'!D61+'VENTURA UPDATE04'!D61+'YOLO UPDATE04'!D61+'YUBA UPDATE04'!D61</f>
        <v>101</v>
      </c>
      <c r="E61" s="2">
        <f>' ALAMEDA UPDATE04'!E59+'ALPINE UPDATE04'!E62+'AMADOR UPDATE04'!E61+'BUTTE UPDATE04'!E61+'CALAVERAS UPDATE04'!E61+'COLUSA UPDATED04'!E61+'CONTRA COSTA UPDATE04'!E61+'DEL NORTE UPDAT04'!E61+'EL DORADO UPDATE04'!E61+'FRESNO UPDATE04'!E61+'GLENN UPDATE04'!E61+'HUMBOLDT UPDATE04'!E62+'IMPERIAL UPDATE04'!E61+'INYO UPDATE04'!E61+'KERN UPDATE04'!E61+'KINGS UPDATE04'!E61+'LAKE UPDATE04'!E61+'LASSEN UPDATE04'!E61+'LOS ANGELES UPDATE04'!E61+'MADERA UPDATE04'!E61+'MARIN UPDATE04'!E61+'MARIPOSA UPDATE04'!E61+'MENDOCINO UPDATE04'!E61+'MERCED UPDATE04'!E61+'MODOC UPDATE04'!E61+'MONO UPDATE04'!E61+'MONTEREY UPDATE04'!E61+'NAPA UPDATE04'!E61+'NEVADA UPDATE04'!E61+'ORANGE UPDATE04'!E61+'PLACER UPDATE04 '!E61+'PLUMAS UPDATE04'!E61+'RIVERSIDE UPDATE04'!E61+'SACRAMENTO UPDATE04'!E61+'SAN BENITO UPDATE04'!E61+'SAN BERNARDINO UPDATE04'!E61+'SAN DIEGO UPDATE04'!E61+'SAN FRANCISCO UPDATE04'!E61+'SAN JOAQUIN UPDATE04'!E61+'SAN LUIS OBISPO UPDATE04'!E61+'SAN MATEO UPDATE04'!E61+'SANTA BARBARA UPDATE04'!E61+'SANTA CLARA UPDATE04'!E61+'SANTA CRUZ UPDATE04'!E61+'SHASTA UPDATE04'!E61+'SIERRA UPDATE04'!E61+'SISKIYOU UPDATE04'!E61+'SOLANO UPDATE04'!E61+'SONOMA UPDATE04'!E61+'STANISLAUS UPDATE04'!E61+'SUTTER UPDATE04'!E61+'TEHAMA UPDATE04'!E61+'TRINITY UPDATE04'!E61+'TULARE UPDATE04'!E61+'TUOLUMNE UPDATE04'!E61+'VENTURA UPDATE04'!E61+'YOLO UPDATE04'!E61+'YUBA UPDATE04'!E61</f>
        <v>14</v>
      </c>
      <c r="F61" s="2">
        <f>D61-E61</f>
        <v>87</v>
      </c>
      <c r="G61" s="2">
        <f>C61-F61</f>
        <v>4224.2585794573533</v>
      </c>
      <c r="H61" s="10">
        <f>B61/$B$7</f>
        <v>3.5147014385653362E-3</v>
      </c>
    </row>
    <row r="62" spans="1:8" x14ac:dyDescent="0.2">
      <c r="A62" s="14" t="s">
        <v>82</v>
      </c>
      <c r="B62" s="2">
        <f>' ALAMEDA UPDATE04'!B60+'ALPINE UPDATE04'!B63+'AMADOR UPDATE04'!B62+'BUTTE UPDATE04'!B62+'CALAVERAS UPDATE04'!B62+'COLUSA UPDATED04'!B62+'CONTRA COSTA UPDATE04'!B62+'DEL NORTE UPDAT04'!B62+'EL DORADO UPDATE04'!B62+'FRESNO UPDATE04'!B62+'GLENN UPDATE04'!B62+'HUMBOLDT UPDATE04'!B63+'IMPERIAL UPDATE04'!B62+'INYO UPDATE04'!B62+'KERN UPDATE04'!B62+'KINGS UPDATE04'!B62+'LAKE UPDATE04'!B62+'LASSEN UPDATE04'!B62+'LOS ANGELES UPDATE04'!B62+'MADERA UPDATE04'!B62+'MARIN UPDATE04'!B62+'MARIPOSA UPDATE04'!B62+'MENDOCINO UPDATE04'!B62+'MERCED UPDATE04'!B62+'MODOC UPDATE04'!B62+'MONO UPDATE04'!B62+'MONTEREY UPDATE04'!B62+'NAPA UPDATE04'!B62+'NEVADA UPDATE04'!B62+'ORANGE UPDATE04'!B62+'PLACER UPDATE04 '!B62+'PLUMAS UPDATE04'!B62+'RIVERSIDE UPDATE04'!B62+'SACRAMENTO UPDATE04'!B62+'SAN BENITO UPDATE04'!B62+'SAN BERNARDINO UPDATE04'!B62+'SAN DIEGO UPDATE04'!B62+'SAN FRANCISCO UPDATE04'!B62+'SAN JOAQUIN UPDATE04'!B62+'SAN LUIS OBISPO UPDATE04'!B62+'SAN MATEO UPDATE04'!B62+'SANTA BARBARA UPDATE04'!B62+'SANTA CLARA UPDATE04'!B62+'SANTA CRUZ UPDATE04'!B62+'SHASTA UPDATE04'!B62+'SIERRA UPDATE04'!B62+'SISKIYOU UPDATE04'!B62+'SOLANO UPDATE04'!B62+'SONOMA UPDATE04'!B62+'STANISLAUS UPDATE04'!B62+'SUTTER UPDATE04'!B62+'TEHAMA UPDATE04'!B62+'TRINITY UPDATE04'!B62+'TULARE UPDATE04'!B62+'TUOLUMNE UPDATE04'!B62+'VENTURA UPDATE04'!B62+'YOLO UPDATE04'!B62+'YUBA UPDATE04'!B62</f>
        <v>123084.00891023775</v>
      </c>
      <c r="C62" s="2">
        <f t="shared" ref="C62:C71" si="16">B62-B61</f>
        <v>18245.7503307804</v>
      </c>
      <c r="D62" s="2">
        <f>' ALAMEDA UPDATE04'!D60+'ALPINE UPDATE04'!D63+'AMADOR UPDATE04'!D62+'BUTTE UPDATE04'!D62+'CALAVERAS UPDATE04'!D62+'COLUSA UPDATED04'!D62+'CONTRA COSTA UPDATE04'!D62+'DEL NORTE UPDAT04'!D62+'EL DORADO UPDATE04'!D62+'FRESNO UPDATE04'!D62+'GLENN UPDATE04'!D62+'HUMBOLDT UPDATE04'!D63+'IMPERIAL UPDATE04'!D62+'INYO UPDATE04'!D62+'KERN UPDATE04'!D62+'KINGS UPDATE04'!D62+'LAKE UPDATE04'!D62+'LASSEN UPDATE04'!D62+'LOS ANGELES UPDATE04'!D62+'MADERA UPDATE04'!D62+'MARIN UPDATE04'!D62+'MARIPOSA UPDATE04'!D62+'MENDOCINO UPDATE04'!D62+'MERCED UPDATE04'!D62+'MODOC UPDATE04'!D62+'MONO UPDATE04'!D62+'MONTEREY UPDATE04'!D62+'NAPA UPDATE04'!D62+'NEVADA UPDATE04'!D62+'ORANGE UPDATE04'!D62+'PLACER UPDATE04 '!D62+'PLUMAS UPDATE04'!D62+'RIVERSIDE UPDATE04'!D62+'SACRAMENTO UPDATE04'!D62+'SAN BENITO UPDATE04'!D62+'SAN BERNARDINO UPDATE04'!D62+'SAN DIEGO UPDATE04'!D62+'SAN FRANCISCO UPDATE04'!D62+'SAN JOAQUIN UPDATE04'!D62+'SAN LUIS OBISPO UPDATE04'!D62+'SAN MATEO UPDATE04'!D62+'SANTA BARBARA UPDATE04'!D62+'SANTA CLARA UPDATE04'!D62+'SANTA CRUZ UPDATE04'!D62+'SHASTA UPDATE04'!D62+'SIERRA UPDATE04'!D62+'SISKIYOU UPDATE04'!D62+'SOLANO UPDATE04'!D62+'SONOMA UPDATE04'!D62+'STANISLAUS UPDATE04'!D62+'SUTTER UPDATE04'!D62+'TEHAMA UPDATE04'!D62+'TRINITY UPDATE04'!D62+'TULARE UPDATE04'!D62+'TUOLUMNE UPDATE04'!D62+'VENTURA UPDATE04'!D62+'YOLO UPDATE04'!D62+'YUBA UPDATE04'!D62</f>
        <v>367</v>
      </c>
      <c r="E62" s="2">
        <f>' ALAMEDA UPDATE04'!E60+'ALPINE UPDATE04'!E63+'AMADOR UPDATE04'!E62+'BUTTE UPDATE04'!E62+'CALAVERAS UPDATE04'!E62+'COLUSA UPDATED04'!E62+'CONTRA COSTA UPDATE04'!E62+'DEL NORTE UPDAT04'!E62+'EL DORADO UPDATE04'!E62+'FRESNO UPDATE04'!E62+'GLENN UPDATE04'!E62+'HUMBOLDT UPDATE04'!E63+'IMPERIAL UPDATE04'!E62+'INYO UPDATE04'!E62+'KERN UPDATE04'!E62+'KINGS UPDATE04'!E62+'LAKE UPDATE04'!E62+'LASSEN UPDATE04'!E62+'LOS ANGELES UPDATE04'!E62+'MADERA UPDATE04'!E62+'MARIN UPDATE04'!E62+'MARIPOSA UPDATE04'!E62+'MENDOCINO UPDATE04'!E62+'MERCED UPDATE04'!E62+'MODOC UPDATE04'!E62+'MONO UPDATE04'!E62+'MONTEREY UPDATE04'!E62+'NAPA UPDATE04'!E62+'NEVADA UPDATE04'!E62+'ORANGE UPDATE04'!E62+'PLACER UPDATE04 '!E62+'PLUMAS UPDATE04'!E62+'RIVERSIDE UPDATE04'!E62+'SACRAMENTO UPDATE04'!E62+'SAN BENITO UPDATE04'!E62+'SAN BERNARDINO UPDATE04'!E62+'SAN DIEGO UPDATE04'!E62+'SAN FRANCISCO UPDATE04'!E62+'SAN JOAQUIN UPDATE04'!E62+'SAN LUIS OBISPO UPDATE04'!E62+'SAN MATEO UPDATE04'!E62+'SANTA BARBARA UPDATE04'!E62+'SANTA CLARA UPDATE04'!E62+'SANTA CRUZ UPDATE04'!E62+'SHASTA UPDATE04'!E62+'SIERRA UPDATE04'!E62+'SISKIYOU UPDATE04'!E62+'SOLANO UPDATE04'!E62+'SONOMA UPDATE04'!E62+'STANISLAUS UPDATE04'!E62+'SUTTER UPDATE04'!E62+'TEHAMA UPDATE04'!E62+'TRINITY UPDATE04'!E62+'TULARE UPDATE04'!E62+'TUOLUMNE UPDATE04'!E62+'VENTURA UPDATE04'!E62+'YOLO UPDATE04'!E62+'YUBA UPDATE04'!E62</f>
        <v>34</v>
      </c>
      <c r="F62" s="2">
        <f t="shared" ref="F62:F70" si="17">D62-E62</f>
        <v>333</v>
      </c>
      <c r="G62" s="2">
        <f t="shared" ref="G62:G70" si="18">C62-F62</f>
        <v>17912.7503307804</v>
      </c>
      <c r="H62" s="10">
        <f>B62/$B$8</f>
        <v>4.0410247475890573E-3</v>
      </c>
    </row>
    <row r="63" spans="1:8" x14ac:dyDescent="0.2">
      <c r="A63" s="14" t="s">
        <v>83</v>
      </c>
      <c r="B63" s="2">
        <f>' ALAMEDA UPDATE04'!B61+'ALPINE UPDATE04'!B64+'AMADOR UPDATE04'!B63+'BUTTE UPDATE04'!B63+'CALAVERAS UPDATE04'!B63+'COLUSA UPDATED04'!B63+'CONTRA COSTA UPDATE04'!B63+'DEL NORTE UPDAT04'!B63+'EL DORADO UPDATE04'!B63+'FRESNO UPDATE04'!B63+'GLENN UPDATE04'!B63+'HUMBOLDT UPDATE04'!B64+'IMPERIAL UPDATE04'!B63+'INYO UPDATE04'!B63+'KERN UPDATE04'!B63+'KINGS UPDATE04'!B63+'LAKE UPDATE04'!B63+'LASSEN UPDATE04'!B63+'LOS ANGELES UPDATE04'!B63+'MADERA UPDATE04'!B63+'MARIN UPDATE04'!B63+'MARIPOSA UPDATE04'!B63+'MENDOCINO UPDATE04'!B63+'MERCED UPDATE04'!B63+'MODOC UPDATE04'!B63+'MONO UPDATE04'!B63+'MONTEREY UPDATE04'!B63+'NAPA UPDATE04'!B63+'NEVADA UPDATE04'!B63+'ORANGE UPDATE04'!B63+'PLACER UPDATE04 '!B63+'PLUMAS UPDATE04'!B63+'RIVERSIDE UPDATE04'!B63+'SACRAMENTO UPDATE04'!B63+'SAN BENITO UPDATE04'!B63+'SAN BERNARDINO UPDATE04'!B63+'SAN DIEGO UPDATE04'!B63+'SAN FRANCISCO UPDATE04'!B63+'SAN JOAQUIN UPDATE04'!B63+'SAN LUIS OBISPO UPDATE04'!B63+'SAN MATEO UPDATE04'!B63+'SANTA BARBARA UPDATE04'!B63+'SANTA CLARA UPDATE04'!B63+'SANTA CRUZ UPDATE04'!B63+'SHASTA UPDATE04'!B63+'SIERRA UPDATE04'!B63+'SISKIYOU UPDATE04'!B63+'SOLANO UPDATE04'!B63+'SONOMA UPDATE04'!B63+'STANISLAUS UPDATE04'!B63+'SUTTER UPDATE04'!B63+'TEHAMA UPDATE04'!B63+'TRINITY UPDATE04'!B63+'TULARE UPDATE04'!B63+'TUOLUMNE UPDATE04'!B63+'VENTURA UPDATE04'!B63+'YOLO UPDATE04'!B63+'YUBA UPDATE04'!B63</f>
        <v>140965.45639919306</v>
      </c>
      <c r="C63" s="2">
        <f t="shared" si="16"/>
        <v>17881.447488955309</v>
      </c>
      <c r="D63" s="2">
        <f>' ALAMEDA UPDATE04'!D61+'ALPINE UPDATE04'!D64+'AMADOR UPDATE04'!D63+'BUTTE UPDATE04'!D63+'CALAVERAS UPDATE04'!D63+'COLUSA UPDATED04'!D63+'CONTRA COSTA UPDATE04'!D63+'DEL NORTE UPDAT04'!D63+'EL DORADO UPDATE04'!D63+'FRESNO UPDATE04'!D63+'GLENN UPDATE04'!D63+'HUMBOLDT UPDATE04'!D64+'IMPERIAL UPDATE04'!D63+'INYO UPDATE04'!D63+'KERN UPDATE04'!D63+'KINGS UPDATE04'!D63+'LAKE UPDATE04'!D63+'LASSEN UPDATE04'!D63+'LOS ANGELES UPDATE04'!D63+'MADERA UPDATE04'!D63+'MARIN UPDATE04'!D63+'MARIPOSA UPDATE04'!D63+'MENDOCINO UPDATE04'!D63+'MERCED UPDATE04'!D63+'MODOC UPDATE04'!D63+'MONO UPDATE04'!D63+'MONTEREY UPDATE04'!D63+'NAPA UPDATE04'!D63+'NEVADA UPDATE04'!D63+'ORANGE UPDATE04'!D63+'PLACER UPDATE04 '!D63+'PLUMAS UPDATE04'!D63+'RIVERSIDE UPDATE04'!D63+'SACRAMENTO UPDATE04'!D63+'SAN BENITO UPDATE04'!D63+'SAN BERNARDINO UPDATE04'!D63+'SAN DIEGO UPDATE04'!D63+'SAN FRANCISCO UPDATE04'!D63+'SAN JOAQUIN UPDATE04'!D63+'SAN LUIS OBISPO UPDATE04'!D63+'SAN MATEO UPDATE04'!D63+'SANTA BARBARA UPDATE04'!D63+'SANTA CLARA UPDATE04'!D63+'SANTA CRUZ UPDATE04'!D63+'SHASTA UPDATE04'!D63+'SIERRA UPDATE04'!D63+'SISKIYOU UPDATE04'!D63+'SOLANO UPDATE04'!D63+'SONOMA UPDATE04'!D63+'STANISLAUS UPDATE04'!D63+'SUTTER UPDATE04'!D63+'TEHAMA UPDATE04'!D63+'TRINITY UPDATE04'!D63+'TULARE UPDATE04'!D63+'TUOLUMNE UPDATE04'!D63+'VENTURA UPDATE04'!D63+'YOLO UPDATE04'!D63+'YUBA UPDATE04'!D63</f>
        <v>481</v>
      </c>
      <c r="E63" s="2">
        <f>' ALAMEDA UPDATE04'!E61+'ALPINE UPDATE04'!E64+'AMADOR UPDATE04'!E63+'BUTTE UPDATE04'!E63+'CALAVERAS UPDATE04'!E63+'COLUSA UPDATED04'!E63+'CONTRA COSTA UPDATE04'!E63+'DEL NORTE UPDAT04'!E63+'EL DORADO UPDATE04'!E63+'FRESNO UPDATE04'!E63+'GLENN UPDATE04'!E63+'HUMBOLDT UPDATE04'!E64+'IMPERIAL UPDATE04'!E63+'INYO UPDATE04'!E63+'KERN UPDATE04'!E63+'KINGS UPDATE04'!E63+'LAKE UPDATE04'!E63+'LASSEN UPDATE04'!E63+'LOS ANGELES UPDATE04'!E63+'MADERA UPDATE04'!E63+'MARIN UPDATE04'!E63+'MARIPOSA UPDATE04'!E63+'MENDOCINO UPDATE04'!E63+'MERCED UPDATE04'!E63+'MODOC UPDATE04'!E63+'MONO UPDATE04'!E63+'MONTEREY UPDATE04'!E63+'NAPA UPDATE04'!E63+'NEVADA UPDATE04'!E63+'ORANGE UPDATE04'!E63+'PLACER UPDATE04 '!E63+'PLUMAS UPDATE04'!E63+'RIVERSIDE UPDATE04'!E63+'SACRAMENTO UPDATE04'!E63+'SAN BENITO UPDATE04'!E63+'SAN BERNARDINO UPDATE04'!E63+'SAN DIEGO UPDATE04'!E63+'SAN FRANCISCO UPDATE04'!E63+'SAN JOAQUIN UPDATE04'!E63+'SAN LUIS OBISPO UPDATE04'!E63+'SAN MATEO UPDATE04'!E63+'SANTA BARBARA UPDATE04'!E63+'SANTA CLARA UPDATE04'!E63+'SANTA CRUZ UPDATE04'!E63+'SHASTA UPDATE04'!E63+'SIERRA UPDATE04'!E63+'SISKIYOU UPDATE04'!E63+'SOLANO UPDATE04'!E63+'SONOMA UPDATE04'!E63+'STANISLAUS UPDATE04'!E63+'SUTTER UPDATE04'!E63+'TEHAMA UPDATE04'!E63+'TRINITY UPDATE04'!E63+'TULARE UPDATE04'!E63+'TUOLUMNE UPDATE04'!E63+'VENTURA UPDATE04'!E63+'YOLO UPDATE04'!E63+'YUBA UPDATE04'!E63</f>
        <v>36</v>
      </c>
      <c r="F63" s="2">
        <f t="shared" si="17"/>
        <v>445</v>
      </c>
      <c r="G63" s="2">
        <f t="shared" si="18"/>
        <v>17436.447488955309</v>
      </c>
      <c r="H63" s="10">
        <f>B63/$B$9</f>
        <v>4.5491241338472804E-3</v>
      </c>
    </row>
    <row r="64" spans="1:8" x14ac:dyDescent="0.2">
      <c r="A64" s="14" t="s">
        <v>84</v>
      </c>
      <c r="B64" s="2">
        <f>' ALAMEDA UPDATE04'!B62+'ALPINE UPDATE04'!B65+'AMADOR UPDATE04'!B64+'BUTTE UPDATE04'!B64+'CALAVERAS UPDATE04'!B64+'COLUSA UPDATED04'!B64+'CONTRA COSTA UPDATE04'!B64+'DEL NORTE UPDAT04'!B64+'EL DORADO UPDATE04'!B64+'FRESNO UPDATE04'!B64+'GLENN UPDATE04'!B64+'HUMBOLDT UPDATE04'!B65+'IMPERIAL UPDATE04'!B64+'INYO UPDATE04'!B64+'KERN UPDATE04'!B64+'KINGS UPDATE04'!B64+'LAKE UPDATE04'!B64+'LASSEN UPDATE04'!B64+'LOS ANGELES UPDATE04'!B64+'MADERA UPDATE04'!B64+'MARIN UPDATE04'!B64+'MARIPOSA UPDATE04'!B64+'MENDOCINO UPDATE04'!B64+'MERCED UPDATE04'!B64+'MODOC UPDATE04'!B64+'MONO UPDATE04'!B64+'MONTEREY UPDATE04'!B64+'NAPA UPDATE04'!B64+'NEVADA UPDATE04'!B64+'ORANGE UPDATE04'!B64+'PLACER UPDATE04 '!B64+'PLUMAS UPDATE04'!B64+'RIVERSIDE UPDATE04'!B64+'SACRAMENTO UPDATE04'!B64+'SAN BENITO UPDATE04'!B64+'SAN BERNARDINO UPDATE04'!B64+'SAN DIEGO UPDATE04'!B64+'SAN FRANCISCO UPDATE04'!B64+'SAN JOAQUIN UPDATE04'!B64+'SAN LUIS OBISPO UPDATE04'!B64+'SAN MATEO UPDATE04'!B64+'SANTA BARBARA UPDATE04'!B64+'SANTA CLARA UPDATE04'!B64+'SANTA CRUZ UPDATE04'!B64+'SHASTA UPDATE04'!B64+'SIERRA UPDATE04'!B64+'SISKIYOU UPDATE04'!B64+'SOLANO UPDATE04'!B64+'SONOMA UPDATE04'!B64+'STANISLAUS UPDATE04'!B64+'SUTTER UPDATE04'!B64+'TEHAMA UPDATE04'!B64+'TRINITY UPDATE04'!B64+'TULARE UPDATE04'!B64+'TUOLUMNE UPDATE04'!B64+'VENTURA UPDATE04'!B64+'YOLO UPDATE04'!B64+'YUBA UPDATE04'!B64</f>
        <v>157861.67164741308</v>
      </c>
      <c r="C64" s="2">
        <f t="shared" si="16"/>
        <v>16896.215248220018</v>
      </c>
      <c r="D64" s="2">
        <f>' ALAMEDA UPDATE04'!D62+'ALPINE UPDATE04'!D65+'AMADOR UPDATE04'!D64+'BUTTE UPDATE04'!D64+'CALAVERAS UPDATE04'!D64+'COLUSA UPDATED04'!D64+'CONTRA COSTA UPDATE04'!D64+'DEL NORTE UPDAT04'!D64+'EL DORADO UPDATE04'!D64+'FRESNO UPDATE04'!D64+'GLENN UPDATE04'!D64+'HUMBOLDT UPDATE04'!D65+'IMPERIAL UPDATE04'!D64+'INYO UPDATE04'!D64+'KERN UPDATE04'!D64+'KINGS UPDATE04'!D64+'LAKE UPDATE04'!D64+'LASSEN UPDATE04'!D64+'LOS ANGELES UPDATE04'!D64+'MADERA UPDATE04'!D64+'MARIN UPDATE04'!D64+'MARIPOSA UPDATE04'!D64+'MENDOCINO UPDATE04'!D64+'MERCED UPDATE04'!D64+'MODOC UPDATE04'!D64+'MONO UPDATE04'!D64+'MONTEREY UPDATE04'!D64+'NAPA UPDATE04'!D64+'NEVADA UPDATE04'!D64+'ORANGE UPDATE04'!D64+'PLACER UPDATE04 '!D64+'PLUMAS UPDATE04'!D64+'RIVERSIDE UPDATE04'!D64+'SACRAMENTO UPDATE04'!D64+'SAN BENITO UPDATE04'!D64+'SAN BERNARDINO UPDATE04'!D64+'SAN DIEGO UPDATE04'!D64+'SAN FRANCISCO UPDATE04'!D64+'SAN JOAQUIN UPDATE04'!D64+'SAN LUIS OBISPO UPDATE04'!D64+'SAN MATEO UPDATE04'!D64+'SANTA BARBARA UPDATE04'!D64+'SANTA CLARA UPDATE04'!D64+'SANTA CRUZ UPDATE04'!D64+'SHASTA UPDATE04'!D64+'SIERRA UPDATE04'!D64+'SISKIYOU UPDATE04'!D64+'SOLANO UPDATE04'!D64+'SONOMA UPDATE04'!D64+'STANISLAUS UPDATE04'!D64+'SUTTER UPDATE04'!D64+'TEHAMA UPDATE04'!D64+'TRINITY UPDATE04'!D64+'TULARE UPDATE04'!D64+'TUOLUMNE UPDATE04'!D64+'VENTURA UPDATE04'!D64+'YOLO UPDATE04'!D64+'YUBA UPDATE04'!D64</f>
        <v>506</v>
      </c>
      <c r="E64" s="2">
        <f>' ALAMEDA UPDATE04'!E62+'ALPINE UPDATE04'!E65+'AMADOR UPDATE04'!E64+'BUTTE UPDATE04'!E64+'CALAVERAS UPDATE04'!E64+'COLUSA UPDATED04'!E64+'CONTRA COSTA UPDATE04'!E64+'DEL NORTE UPDAT04'!E64+'EL DORADO UPDATE04'!E64+'FRESNO UPDATE04'!E64+'GLENN UPDATE04'!E64+'HUMBOLDT UPDATE04'!E65+'IMPERIAL UPDATE04'!E64+'INYO UPDATE04'!E64+'KERN UPDATE04'!E64+'KINGS UPDATE04'!E64+'LAKE UPDATE04'!E64+'LASSEN UPDATE04'!E64+'LOS ANGELES UPDATE04'!E64+'MADERA UPDATE04'!E64+'MARIN UPDATE04'!E64+'MARIPOSA UPDATE04'!E64+'MENDOCINO UPDATE04'!E64+'MERCED UPDATE04'!E64+'MODOC UPDATE04'!E64+'MONO UPDATE04'!E64+'MONTEREY UPDATE04'!E64+'NAPA UPDATE04'!E64+'NEVADA UPDATE04'!E64+'ORANGE UPDATE04'!E64+'PLACER UPDATE04 '!E64+'PLUMAS UPDATE04'!E64+'RIVERSIDE UPDATE04'!E64+'SACRAMENTO UPDATE04'!E64+'SAN BENITO UPDATE04'!E64+'SAN BERNARDINO UPDATE04'!E64+'SAN DIEGO UPDATE04'!E64+'SAN FRANCISCO UPDATE04'!E64+'SAN JOAQUIN UPDATE04'!E64+'SAN LUIS OBISPO UPDATE04'!E64+'SAN MATEO UPDATE04'!E64+'SANTA BARBARA UPDATE04'!E64+'SANTA CLARA UPDATE04'!E64+'SANTA CRUZ UPDATE04'!E64+'SHASTA UPDATE04'!E64+'SIERRA UPDATE04'!E64+'SISKIYOU UPDATE04'!E64+'SOLANO UPDATE04'!E64+'SONOMA UPDATE04'!E64+'STANISLAUS UPDATE04'!E64+'SUTTER UPDATE04'!E64+'TEHAMA UPDATE04'!E64+'TRINITY UPDATE04'!E64+'TULARE UPDATE04'!E64+'TUOLUMNE UPDATE04'!E64+'VENTURA UPDATE04'!E64+'YOLO UPDATE04'!E64+'YUBA UPDATE04'!E64</f>
        <v>34</v>
      </c>
      <c r="F64" s="2">
        <f t="shared" si="17"/>
        <v>472</v>
      </c>
      <c r="G64" s="2">
        <f t="shared" si="18"/>
        <v>16424.215248220018</v>
      </c>
      <c r="H64" s="10">
        <f>B64/$B$10</f>
        <v>5.0412185877594688E-3</v>
      </c>
    </row>
    <row r="65" spans="1:8" x14ac:dyDescent="0.2">
      <c r="A65" s="14" t="s">
        <v>75</v>
      </c>
      <c r="B65" s="2">
        <f>' ALAMEDA UPDATE04'!B63+'ALPINE UPDATE04'!B66+'AMADOR UPDATE04'!B65+'BUTTE UPDATE04'!B65+'CALAVERAS UPDATE04'!B65+'COLUSA UPDATED04'!B65+'CONTRA COSTA UPDATE04'!B65+'DEL NORTE UPDAT04'!B65+'EL DORADO UPDATE04'!B65+'FRESNO UPDATE04'!B65+'GLENN UPDATE04'!B65+'HUMBOLDT UPDATE04'!B66+'IMPERIAL UPDATE04'!B65+'INYO UPDATE04'!B65+'KERN UPDATE04'!B65+'KINGS UPDATE04'!B65+'LAKE UPDATE04'!B65+'LASSEN UPDATE04'!B65+'LOS ANGELES UPDATE04'!B65+'MADERA UPDATE04'!B65+'MARIN UPDATE04'!B65+'MARIPOSA UPDATE04'!B65+'MENDOCINO UPDATE04'!B65+'MERCED UPDATE04'!B65+'MODOC UPDATE04'!B65+'MONO UPDATE04'!B65+'MONTEREY UPDATE04'!B65+'NAPA UPDATE04'!B65+'NEVADA UPDATE04'!B65+'ORANGE UPDATE04'!B65+'PLACER UPDATE04 '!B65+'PLUMAS UPDATE04'!B65+'RIVERSIDE UPDATE04'!B65+'SACRAMENTO UPDATE04'!B65+'SAN BENITO UPDATE04'!B65+'SAN BERNARDINO UPDATE04'!B65+'SAN DIEGO UPDATE04'!B65+'SAN FRANCISCO UPDATE04'!B65+'SAN JOAQUIN UPDATE04'!B65+'SAN LUIS OBISPO UPDATE04'!B65+'SAN MATEO UPDATE04'!B65+'SANTA BARBARA UPDATE04'!B65+'SANTA CLARA UPDATE04'!B65+'SANTA CRUZ UPDATE04'!B65+'SHASTA UPDATE04'!B65+'SIERRA UPDATE04'!B65+'SISKIYOU UPDATE04'!B65+'SOLANO UPDATE04'!B65+'SONOMA UPDATE04'!B65+'STANISLAUS UPDATE04'!B65+'SUTTER UPDATE04'!B65+'TEHAMA UPDATE04'!B65+'TRINITY UPDATE04'!B65+'TULARE UPDATE04'!B65+'TUOLUMNE UPDATE04'!B65+'VENTURA UPDATE04'!B65+'YOLO UPDATE04'!B65+'YUBA UPDATE04'!B65</f>
        <v>174030.01619831548</v>
      </c>
      <c r="C65" s="2">
        <f t="shared" si="16"/>
        <v>16168.344550902402</v>
      </c>
      <c r="D65" s="2">
        <f>' ALAMEDA UPDATE04'!D63+'ALPINE UPDATE04'!D66+'AMADOR UPDATE04'!D65+'BUTTE UPDATE04'!D65+'CALAVERAS UPDATE04'!D65+'COLUSA UPDATED04'!D65+'CONTRA COSTA UPDATE04'!D65+'DEL NORTE UPDAT04'!D65+'EL DORADO UPDATE04'!D65+'FRESNO UPDATE04'!D65+'GLENN UPDATE04'!D65+'HUMBOLDT UPDATE04'!D66+'IMPERIAL UPDATE04'!D65+'INYO UPDATE04'!D65+'KERN UPDATE04'!D65+'KINGS UPDATE04'!D65+'LAKE UPDATE04'!D65+'LASSEN UPDATE04'!D65+'LOS ANGELES UPDATE04'!D65+'MADERA UPDATE04'!D65+'MARIN UPDATE04'!D65+'MARIPOSA UPDATE04'!D65+'MENDOCINO UPDATE04'!D65+'MERCED UPDATE04'!D65+'MODOC UPDATE04'!D65+'MONO UPDATE04'!D65+'MONTEREY UPDATE04'!D65+'NAPA UPDATE04'!D65+'NEVADA UPDATE04'!D65+'ORANGE UPDATE04'!D65+'PLACER UPDATE04 '!D65+'PLUMAS UPDATE04'!D65+'RIVERSIDE UPDATE04'!D65+'SACRAMENTO UPDATE04'!D65+'SAN BENITO UPDATE04'!D65+'SAN BERNARDINO UPDATE04'!D65+'SAN DIEGO UPDATE04'!D65+'SAN FRANCISCO UPDATE04'!D65+'SAN JOAQUIN UPDATE04'!D65+'SAN LUIS OBISPO UPDATE04'!D65+'SAN MATEO UPDATE04'!D65+'SANTA BARBARA UPDATE04'!D65+'SANTA CLARA UPDATE04'!D65+'SANTA CRUZ UPDATE04'!D65+'SHASTA UPDATE04'!D65+'SIERRA UPDATE04'!D65+'SISKIYOU UPDATE04'!D65+'SOLANO UPDATE04'!D65+'SONOMA UPDATE04'!D65+'STANISLAUS UPDATE04'!D65+'SUTTER UPDATE04'!D65+'TEHAMA UPDATE04'!D65+'TRINITY UPDATE04'!D65+'TULARE UPDATE04'!D65+'TUOLUMNE UPDATE04'!D65+'VENTURA UPDATE04'!D65+'YOLO UPDATE04'!D65+'YUBA UPDATE04'!D65</f>
        <v>533</v>
      </c>
      <c r="E65" s="2">
        <f>' ALAMEDA UPDATE04'!E63+'ALPINE UPDATE04'!E66+'AMADOR UPDATE04'!E65+'BUTTE UPDATE04'!E65+'CALAVERAS UPDATE04'!E65+'COLUSA UPDATED04'!E65+'CONTRA COSTA UPDATE04'!E65+'DEL NORTE UPDAT04'!E65+'EL DORADO UPDATE04'!E65+'FRESNO UPDATE04'!E65+'GLENN UPDATE04'!E65+'HUMBOLDT UPDATE04'!E66+'IMPERIAL UPDATE04'!E65+'INYO UPDATE04'!E65+'KERN UPDATE04'!E65+'KINGS UPDATE04'!E65+'LAKE UPDATE04'!E65+'LASSEN UPDATE04'!E65+'LOS ANGELES UPDATE04'!E65+'MADERA UPDATE04'!E65+'MARIN UPDATE04'!E65+'MARIPOSA UPDATE04'!E65+'MENDOCINO UPDATE04'!E65+'MERCED UPDATE04'!E65+'MODOC UPDATE04'!E65+'MONO UPDATE04'!E65+'MONTEREY UPDATE04'!E65+'NAPA UPDATE04'!E65+'NEVADA UPDATE04'!E65+'ORANGE UPDATE04'!E65+'PLACER UPDATE04 '!E65+'PLUMAS UPDATE04'!E65+'RIVERSIDE UPDATE04'!E65+'SACRAMENTO UPDATE04'!E65+'SAN BENITO UPDATE04'!E65+'SAN BERNARDINO UPDATE04'!E65+'SAN DIEGO UPDATE04'!E65+'SAN FRANCISCO UPDATE04'!E65+'SAN JOAQUIN UPDATE04'!E65+'SAN LUIS OBISPO UPDATE04'!E65+'SAN MATEO UPDATE04'!E65+'SANTA BARBARA UPDATE04'!E65+'SANTA CLARA UPDATE04'!E65+'SANTA CRUZ UPDATE04'!E65+'SHASTA UPDATE04'!E65+'SIERRA UPDATE04'!E65+'SISKIYOU UPDATE04'!E65+'SOLANO UPDATE04'!E65+'SONOMA UPDATE04'!E65+'STANISLAUS UPDATE04'!E65+'SUTTER UPDATE04'!E65+'TEHAMA UPDATE04'!E65+'TRINITY UPDATE04'!E65+'TULARE UPDATE04'!E65+'TUOLUMNE UPDATE04'!E65+'VENTURA UPDATE04'!E65+'YOLO UPDATE04'!E65+'YUBA UPDATE04'!E65</f>
        <v>25</v>
      </c>
      <c r="F65" s="2">
        <f t="shared" si="17"/>
        <v>508</v>
      </c>
      <c r="G65" s="2">
        <f t="shared" si="18"/>
        <v>15660.344550902402</v>
      </c>
      <c r="H65" s="10">
        <f>B65/$B$11</f>
        <v>5.5206105693310489E-3</v>
      </c>
    </row>
    <row r="66" spans="1:8" x14ac:dyDescent="0.2">
      <c r="A66" s="14" t="s">
        <v>76</v>
      </c>
      <c r="B66" s="2">
        <f>' ALAMEDA UPDATE04'!B64+'ALPINE UPDATE04'!B67+'AMADOR UPDATE04'!B66+'BUTTE UPDATE04'!B66+'CALAVERAS UPDATE04'!B66+'COLUSA UPDATED04'!B66+'CONTRA COSTA UPDATE04'!B66+'DEL NORTE UPDAT04'!B66+'EL DORADO UPDATE04'!B66+'FRESNO UPDATE04'!B66+'GLENN UPDATE04'!B66+'HUMBOLDT UPDATE04'!B67+'IMPERIAL UPDATE04'!B66+'INYO UPDATE04'!B66+'KERN UPDATE04'!B66+'KINGS UPDATE04'!B66+'LAKE UPDATE04'!B66+'LASSEN UPDATE04'!B66+'LOS ANGELES UPDATE04'!B66+'MADERA UPDATE04'!B66+'MARIN UPDATE04'!B66+'MARIPOSA UPDATE04'!B66+'MENDOCINO UPDATE04'!B66+'MERCED UPDATE04'!B66+'MODOC UPDATE04'!B66+'MONO UPDATE04'!B66+'MONTEREY UPDATE04'!B66+'NAPA UPDATE04'!B66+'NEVADA UPDATE04'!B66+'ORANGE UPDATE04'!B66+'PLACER UPDATE04 '!B66+'PLUMAS UPDATE04'!B66+'RIVERSIDE UPDATE04'!B66+'SACRAMENTO UPDATE04'!B66+'SAN BENITO UPDATE04'!B66+'SAN BERNARDINO UPDATE04'!B66+'SAN DIEGO UPDATE04'!B66+'SAN FRANCISCO UPDATE04'!B66+'SAN JOAQUIN UPDATE04'!B66+'SAN LUIS OBISPO UPDATE04'!B66+'SAN MATEO UPDATE04'!B66+'SANTA BARBARA UPDATE04'!B66+'SANTA CLARA UPDATE04'!B66+'SANTA CRUZ UPDATE04'!B66+'SHASTA UPDATE04'!B66+'SIERRA UPDATE04'!B66+'SISKIYOU UPDATE04'!B66+'SOLANO UPDATE04'!B66+'SONOMA UPDATE04'!B66+'STANISLAUS UPDATE04'!B66+'SUTTER UPDATE04'!B66+'TEHAMA UPDATE04'!B66+'TRINITY UPDATE04'!B66+'TULARE UPDATE04'!B66+'TUOLUMNE UPDATE04'!B66+'VENTURA UPDATE04'!B66+'YOLO UPDATE04'!B66+'YUBA UPDATE04'!B66</f>
        <v>189924.31373036318</v>
      </c>
      <c r="C66" s="2">
        <f t="shared" si="16"/>
        <v>15894.297532047698</v>
      </c>
      <c r="D66" s="2">
        <f>' ALAMEDA UPDATE04'!D64+'ALPINE UPDATE04'!D67+'AMADOR UPDATE04'!D66+'BUTTE UPDATE04'!D66+'CALAVERAS UPDATE04'!D66+'COLUSA UPDATED04'!D66+'CONTRA COSTA UPDATE04'!D66+'DEL NORTE UPDAT04'!D66+'EL DORADO UPDATE04'!D66+'FRESNO UPDATE04'!D66+'GLENN UPDATE04'!D66+'HUMBOLDT UPDATE04'!D67+'IMPERIAL UPDATE04'!D66+'INYO UPDATE04'!D66+'KERN UPDATE04'!D66+'KINGS UPDATE04'!D66+'LAKE UPDATE04'!D66+'LASSEN UPDATE04'!D66+'LOS ANGELES UPDATE04'!D66+'MADERA UPDATE04'!D66+'MARIN UPDATE04'!D66+'MARIPOSA UPDATE04'!D66+'MENDOCINO UPDATE04'!D66+'MERCED UPDATE04'!D66+'MODOC UPDATE04'!D66+'MONO UPDATE04'!D66+'MONTEREY UPDATE04'!D66+'NAPA UPDATE04'!D66+'NEVADA UPDATE04'!D66+'ORANGE UPDATE04'!D66+'PLACER UPDATE04 '!D66+'PLUMAS UPDATE04'!D66+'RIVERSIDE UPDATE04'!D66+'SACRAMENTO UPDATE04'!D66+'SAN BENITO UPDATE04'!D66+'SAN BERNARDINO UPDATE04'!D66+'SAN DIEGO UPDATE04'!D66+'SAN FRANCISCO UPDATE04'!D66+'SAN JOAQUIN UPDATE04'!D66+'SAN LUIS OBISPO UPDATE04'!D66+'SAN MATEO UPDATE04'!D66+'SANTA BARBARA UPDATE04'!D66+'SANTA CLARA UPDATE04'!D66+'SANTA CRUZ UPDATE04'!D66+'SHASTA UPDATE04'!D66+'SIERRA UPDATE04'!D66+'SISKIYOU UPDATE04'!D66+'SOLANO UPDATE04'!D66+'SONOMA UPDATE04'!D66+'STANISLAUS UPDATE04'!D66+'SUTTER UPDATE04'!D66+'TEHAMA UPDATE04'!D66+'TRINITY UPDATE04'!D66+'TULARE UPDATE04'!D66+'TUOLUMNE UPDATE04'!D66+'VENTURA UPDATE04'!D66+'YOLO UPDATE04'!D66+'YUBA UPDATE04'!D66</f>
        <v>685</v>
      </c>
      <c r="E66" s="2">
        <f>' ALAMEDA UPDATE04'!E64+'ALPINE UPDATE04'!E67+'AMADOR UPDATE04'!E66+'BUTTE UPDATE04'!E66+'CALAVERAS UPDATE04'!E66+'COLUSA UPDATED04'!E66+'CONTRA COSTA UPDATE04'!E66+'DEL NORTE UPDAT04'!E66+'EL DORADO UPDATE04'!E66+'FRESNO UPDATE04'!E66+'GLENN UPDATE04'!E66+'HUMBOLDT UPDATE04'!E67+'IMPERIAL UPDATE04'!E66+'INYO UPDATE04'!E66+'KERN UPDATE04'!E66+'KINGS UPDATE04'!E66+'LAKE UPDATE04'!E66+'LASSEN UPDATE04'!E66+'LOS ANGELES UPDATE04'!E66+'MADERA UPDATE04'!E66+'MARIN UPDATE04'!E66+'MARIPOSA UPDATE04'!E66+'MENDOCINO UPDATE04'!E66+'MERCED UPDATE04'!E66+'MODOC UPDATE04'!E66+'MONO UPDATE04'!E66+'MONTEREY UPDATE04'!E66+'NAPA UPDATE04'!E66+'NEVADA UPDATE04'!E66+'ORANGE UPDATE04'!E66+'PLACER UPDATE04 '!E66+'PLUMAS UPDATE04'!E66+'RIVERSIDE UPDATE04'!E66+'SACRAMENTO UPDATE04'!E66+'SAN BENITO UPDATE04'!E66+'SAN BERNARDINO UPDATE04'!E66+'SAN DIEGO UPDATE04'!E66+'SAN FRANCISCO UPDATE04'!E66+'SAN JOAQUIN UPDATE04'!E66+'SAN LUIS OBISPO UPDATE04'!E66+'SAN MATEO UPDATE04'!E66+'SANTA BARBARA UPDATE04'!E66+'SANTA CLARA UPDATE04'!E66+'SANTA CRUZ UPDATE04'!E66+'SHASTA UPDATE04'!E66+'SIERRA UPDATE04'!E66+'SISKIYOU UPDATE04'!E66+'SOLANO UPDATE04'!E66+'SONOMA UPDATE04'!E66+'STANISLAUS UPDATE04'!E66+'SUTTER UPDATE04'!E66+'TEHAMA UPDATE04'!E66+'TRINITY UPDATE04'!E66+'TULARE UPDATE04'!E66+'TUOLUMNE UPDATE04'!E66+'VENTURA UPDATE04'!E66+'YOLO UPDATE04'!E66+'YUBA UPDATE04'!E66</f>
        <v>36</v>
      </c>
      <c r="F66" s="2">
        <f t="shared" si="17"/>
        <v>649</v>
      </c>
      <c r="G66" s="2">
        <f t="shared" si="18"/>
        <v>15245.297532047698</v>
      </c>
      <c r="H66" s="10">
        <f>B66/$B$12</f>
        <v>5.9890646467937953E-3</v>
      </c>
    </row>
    <row r="67" spans="1:8" x14ac:dyDescent="0.2">
      <c r="A67" s="14" t="s">
        <v>77</v>
      </c>
      <c r="B67" s="2">
        <f>' ALAMEDA UPDATE04'!B65+'ALPINE UPDATE04'!B68+'AMADOR UPDATE04'!B67+'BUTTE UPDATE04'!B67+'CALAVERAS UPDATE04'!B67+'COLUSA UPDATED04'!B67+'CONTRA COSTA UPDATE04'!B67+'DEL NORTE UPDAT04'!B67+'EL DORADO UPDATE04'!B67+'FRESNO UPDATE04'!B67+'GLENN UPDATE04'!B67+'HUMBOLDT UPDATE04'!B68+'IMPERIAL UPDATE04'!B67+'INYO UPDATE04'!B67+'KERN UPDATE04'!B67+'KINGS UPDATE04'!B67+'LAKE UPDATE04'!B67+'LASSEN UPDATE04'!B67+'LOS ANGELES UPDATE04'!B67+'MADERA UPDATE04'!B67+'MARIN UPDATE04'!B67+'MARIPOSA UPDATE04'!B67+'MENDOCINO UPDATE04'!B67+'MERCED UPDATE04'!B67+'MODOC UPDATE04'!B67+'MONO UPDATE04'!B67+'MONTEREY UPDATE04'!B67+'NAPA UPDATE04'!B67+'NEVADA UPDATE04'!B67+'ORANGE UPDATE04'!B67+'PLACER UPDATE04 '!B67+'PLUMAS UPDATE04'!B67+'RIVERSIDE UPDATE04'!B67+'SACRAMENTO UPDATE04'!B67+'SAN BENITO UPDATE04'!B67+'SAN BERNARDINO UPDATE04'!B67+'SAN DIEGO UPDATE04'!B67+'SAN FRANCISCO UPDATE04'!B67+'SAN JOAQUIN UPDATE04'!B67+'SAN LUIS OBISPO UPDATE04'!B67+'SAN MATEO UPDATE04'!B67+'SANTA BARBARA UPDATE04'!B67+'SANTA CLARA UPDATE04'!B67+'SANTA CRUZ UPDATE04'!B67+'SHASTA UPDATE04'!B67+'SIERRA UPDATE04'!B67+'SISKIYOU UPDATE04'!B67+'SOLANO UPDATE04'!B67+'SONOMA UPDATE04'!B67+'STANISLAUS UPDATE04'!B67+'SUTTER UPDATE04'!B67+'TEHAMA UPDATE04'!B67+'TRINITY UPDATE04'!B67+'TULARE UPDATE04'!B67+'TUOLUMNE UPDATE04'!B67+'VENTURA UPDATE04'!B67+'YOLO UPDATE04'!B67+'YUBA UPDATE04'!B67</f>
        <v>205955.09929791008</v>
      </c>
      <c r="C67" s="2">
        <f t="shared" si="16"/>
        <v>16030.785567546904</v>
      </c>
      <c r="D67" s="2">
        <f>' ALAMEDA UPDATE04'!D65+'ALPINE UPDATE04'!D68+'AMADOR UPDATE04'!D67+'BUTTE UPDATE04'!D67+'CALAVERAS UPDATE04'!D67+'COLUSA UPDATED04'!D67+'CONTRA COSTA UPDATE04'!D67+'DEL NORTE UPDAT04'!D67+'EL DORADO UPDATE04'!D67+'FRESNO UPDATE04'!D67+'GLENN UPDATE04'!D67+'HUMBOLDT UPDATE04'!D68+'IMPERIAL UPDATE04'!D67+'INYO UPDATE04'!D67+'KERN UPDATE04'!D67+'KINGS UPDATE04'!D67+'LAKE UPDATE04'!D67+'LASSEN UPDATE04'!D67+'LOS ANGELES UPDATE04'!D67+'MADERA UPDATE04'!D67+'MARIN UPDATE04'!D67+'MARIPOSA UPDATE04'!D67+'MENDOCINO UPDATE04'!D67+'MERCED UPDATE04'!D67+'MODOC UPDATE04'!D67+'MONO UPDATE04'!D67+'MONTEREY UPDATE04'!D67+'NAPA UPDATE04'!D67+'NEVADA UPDATE04'!D67+'ORANGE UPDATE04'!D67+'PLACER UPDATE04 '!D67+'PLUMAS UPDATE04'!D67+'RIVERSIDE UPDATE04'!D67+'SACRAMENTO UPDATE04'!D67+'SAN BENITO UPDATE04'!D67+'SAN BERNARDINO UPDATE04'!D67+'SAN DIEGO UPDATE04'!D67+'SAN FRANCISCO UPDATE04'!D67+'SAN JOAQUIN UPDATE04'!D67+'SAN LUIS OBISPO UPDATE04'!D67+'SAN MATEO UPDATE04'!D67+'SANTA BARBARA UPDATE04'!D67+'SANTA CLARA UPDATE04'!D67+'SANTA CRUZ UPDATE04'!D67+'SHASTA UPDATE04'!D67+'SIERRA UPDATE04'!D67+'SISKIYOU UPDATE04'!D67+'SOLANO UPDATE04'!D67+'SONOMA UPDATE04'!D67+'STANISLAUS UPDATE04'!D67+'SUTTER UPDATE04'!D67+'TEHAMA UPDATE04'!D67+'TRINITY UPDATE04'!D67+'TULARE UPDATE04'!D67+'TUOLUMNE UPDATE04'!D67+'VENTURA UPDATE04'!D67+'YOLO UPDATE04'!D67+'YUBA UPDATE04'!D67</f>
        <v>710</v>
      </c>
      <c r="E67" s="2">
        <f>' ALAMEDA UPDATE04'!E65+'ALPINE UPDATE04'!E68+'AMADOR UPDATE04'!E67+'BUTTE UPDATE04'!E67+'CALAVERAS UPDATE04'!E67+'COLUSA UPDATED04'!E67+'CONTRA COSTA UPDATE04'!E67+'DEL NORTE UPDAT04'!E67+'EL DORADO UPDATE04'!E67+'FRESNO UPDATE04'!E67+'GLENN UPDATE04'!E67+'HUMBOLDT UPDATE04'!E68+'IMPERIAL UPDATE04'!E67+'INYO UPDATE04'!E67+'KERN UPDATE04'!E67+'KINGS UPDATE04'!E67+'LAKE UPDATE04'!E67+'LASSEN UPDATE04'!E67+'LOS ANGELES UPDATE04'!E67+'MADERA UPDATE04'!E67+'MARIN UPDATE04'!E67+'MARIPOSA UPDATE04'!E67+'MENDOCINO UPDATE04'!E67+'MERCED UPDATE04'!E67+'MODOC UPDATE04'!E67+'MONO UPDATE04'!E67+'MONTEREY UPDATE04'!E67+'NAPA UPDATE04'!E67+'NEVADA UPDATE04'!E67+'ORANGE UPDATE04'!E67+'PLACER UPDATE04 '!E67+'PLUMAS UPDATE04'!E67+'RIVERSIDE UPDATE04'!E67+'SACRAMENTO UPDATE04'!E67+'SAN BENITO UPDATE04'!E67+'SAN BERNARDINO UPDATE04'!E67+'SAN DIEGO UPDATE04'!E67+'SAN FRANCISCO UPDATE04'!E67+'SAN JOAQUIN UPDATE04'!E67+'SAN LUIS OBISPO UPDATE04'!E67+'SAN MATEO UPDATE04'!E67+'SANTA BARBARA UPDATE04'!E67+'SANTA CLARA UPDATE04'!E67+'SANTA CRUZ UPDATE04'!E67+'SHASTA UPDATE04'!E67+'SIERRA UPDATE04'!E67+'SISKIYOU UPDATE04'!E67+'SOLANO UPDATE04'!E67+'SONOMA UPDATE04'!E67+'STANISLAUS UPDATE04'!E67+'SUTTER UPDATE04'!E67+'TEHAMA UPDATE04'!E67+'TRINITY UPDATE04'!E67+'TULARE UPDATE04'!E67+'TUOLUMNE UPDATE04'!E67+'VENTURA UPDATE04'!E67+'YOLO UPDATE04'!E67+'YUBA UPDATE04'!E67</f>
        <v>37</v>
      </c>
      <c r="F67" s="2">
        <f t="shared" si="17"/>
        <v>673</v>
      </c>
      <c r="G67" s="2">
        <f t="shared" si="18"/>
        <v>15357.785567546904</v>
      </c>
      <c r="H67" s="10">
        <f>B67/$B$13</f>
        <v>6.4435574858224152E-3</v>
      </c>
    </row>
    <row r="68" spans="1:8" x14ac:dyDescent="0.2">
      <c r="A68" s="14" t="s">
        <v>78</v>
      </c>
      <c r="B68" s="2">
        <f>' ALAMEDA UPDATE04'!B66+'ALPINE UPDATE04'!B69+'AMADOR UPDATE04'!B68+'BUTTE UPDATE04'!B68+'CALAVERAS UPDATE04'!B68+'COLUSA UPDATED04'!B68+'CONTRA COSTA UPDATE04'!B68+'DEL NORTE UPDAT04'!B68+'EL DORADO UPDATE04'!B68+'FRESNO UPDATE04'!B68+'GLENN UPDATE04'!B68+'HUMBOLDT UPDATE04'!B69+'IMPERIAL UPDATE04'!B68+'INYO UPDATE04'!B68+'KERN UPDATE04'!B68+'KINGS UPDATE04'!B68+'LAKE UPDATE04'!B68+'LASSEN UPDATE04'!B68+'LOS ANGELES UPDATE04'!B68+'MADERA UPDATE04'!B68+'MARIN UPDATE04'!B68+'MARIPOSA UPDATE04'!B68+'MENDOCINO UPDATE04'!B68+'MERCED UPDATE04'!B68+'MODOC UPDATE04'!B68+'MONO UPDATE04'!B68+'MONTEREY UPDATE04'!B68+'NAPA UPDATE04'!B68+'NEVADA UPDATE04'!B68+'ORANGE UPDATE04'!B68+'PLACER UPDATE04 '!B68+'PLUMAS UPDATE04'!B68+'RIVERSIDE UPDATE04'!B68+'SACRAMENTO UPDATE04'!B68+'SAN BENITO UPDATE04'!B68+'SAN BERNARDINO UPDATE04'!B68+'SAN DIEGO UPDATE04'!B68+'SAN FRANCISCO UPDATE04'!B68+'SAN JOAQUIN UPDATE04'!B68+'SAN LUIS OBISPO UPDATE04'!B68+'SAN MATEO UPDATE04'!B68+'SANTA BARBARA UPDATE04'!B68+'SANTA CLARA UPDATE04'!B68+'SANTA CRUZ UPDATE04'!B68+'SHASTA UPDATE04'!B68+'SIERRA UPDATE04'!B68+'SISKIYOU UPDATE04'!B68+'SOLANO UPDATE04'!B68+'SONOMA UPDATE04'!B68+'STANISLAUS UPDATE04'!B68+'SUTTER UPDATE04'!B68+'TEHAMA UPDATE04'!B68+'TRINITY UPDATE04'!B68+'TULARE UPDATE04'!B68+'TUOLUMNE UPDATE04'!B68+'VENTURA UPDATE04'!B68+'YOLO UPDATE04'!B68+'YUBA UPDATE04'!B68</f>
        <v>223454.91579565281</v>
      </c>
      <c r="C68" s="2">
        <f t="shared" si="16"/>
        <v>17499.816497742722</v>
      </c>
      <c r="D68" s="2">
        <f>' ALAMEDA UPDATE04'!D66+'ALPINE UPDATE04'!D69+'AMADOR UPDATE04'!D68+'BUTTE UPDATE04'!D68+'CALAVERAS UPDATE04'!D68+'COLUSA UPDATED04'!D68+'CONTRA COSTA UPDATE04'!D68+'DEL NORTE UPDAT04'!D68+'EL DORADO UPDATE04'!D68+'FRESNO UPDATE04'!D68+'GLENN UPDATE04'!D68+'HUMBOLDT UPDATE04'!D69+'IMPERIAL UPDATE04'!D68+'INYO UPDATE04'!D68+'KERN UPDATE04'!D68+'KINGS UPDATE04'!D68+'LAKE UPDATE04'!D68+'LASSEN UPDATE04'!D68+'LOS ANGELES UPDATE04'!D68+'MADERA UPDATE04'!D68+'MARIN UPDATE04'!D68+'MARIPOSA UPDATE04'!D68+'MENDOCINO UPDATE04'!D68+'MERCED UPDATE04'!D68+'MODOC UPDATE04'!D68+'MONO UPDATE04'!D68+'MONTEREY UPDATE04'!D68+'NAPA UPDATE04'!D68+'NEVADA UPDATE04'!D68+'ORANGE UPDATE04'!D68+'PLACER UPDATE04 '!D68+'PLUMAS UPDATE04'!D68+'RIVERSIDE UPDATE04'!D68+'SACRAMENTO UPDATE04'!D68+'SAN BENITO UPDATE04'!D68+'SAN BERNARDINO UPDATE04'!D68+'SAN DIEGO UPDATE04'!D68+'SAN FRANCISCO UPDATE04'!D68+'SAN JOAQUIN UPDATE04'!D68+'SAN LUIS OBISPO UPDATE04'!D68+'SAN MATEO UPDATE04'!D68+'SANTA BARBARA UPDATE04'!D68+'SANTA CLARA UPDATE04'!D68+'SANTA CRUZ UPDATE04'!D68+'SHASTA UPDATE04'!D68+'SIERRA UPDATE04'!D68+'SISKIYOU UPDATE04'!D68+'SOLANO UPDATE04'!D68+'SONOMA UPDATE04'!D68+'STANISLAUS UPDATE04'!D68+'SUTTER UPDATE04'!D68+'TEHAMA UPDATE04'!D68+'TRINITY UPDATE04'!D68+'TULARE UPDATE04'!D68+'TUOLUMNE UPDATE04'!D68+'VENTURA UPDATE04'!D68+'YOLO UPDATE04'!D68+'YUBA UPDATE04'!D68</f>
        <v>655</v>
      </c>
      <c r="E68" s="2">
        <f>' ALAMEDA UPDATE04'!E66+'ALPINE UPDATE04'!E69+'AMADOR UPDATE04'!E68+'BUTTE UPDATE04'!E68+'CALAVERAS UPDATE04'!E68+'COLUSA UPDATED04'!E68+'CONTRA COSTA UPDATE04'!E68+'DEL NORTE UPDAT04'!E68+'EL DORADO UPDATE04'!E68+'FRESNO UPDATE04'!E68+'GLENN UPDATE04'!E68+'HUMBOLDT UPDATE04'!E69+'IMPERIAL UPDATE04'!E68+'INYO UPDATE04'!E68+'KERN UPDATE04'!E68+'KINGS UPDATE04'!E68+'LAKE UPDATE04'!E68+'LASSEN UPDATE04'!E68+'LOS ANGELES UPDATE04'!E68+'MADERA UPDATE04'!E68+'MARIN UPDATE04'!E68+'MARIPOSA UPDATE04'!E68+'MENDOCINO UPDATE04'!E68+'MERCED UPDATE04'!E68+'MODOC UPDATE04'!E68+'MONO UPDATE04'!E68+'MONTEREY UPDATE04'!E68+'NAPA UPDATE04'!E68+'NEVADA UPDATE04'!E68+'ORANGE UPDATE04'!E68+'PLACER UPDATE04 '!E68+'PLUMAS UPDATE04'!E68+'RIVERSIDE UPDATE04'!E68+'SACRAMENTO UPDATE04'!E68+'SAN BENITO UPDATE04'!E68+'SAN BERNARDINO UPDATE04'!E68+'SAN DIEGO UPDATE04'!E68+'SAN FRANCISCO UPDATE04'!E68+'SAN JOAQUIN UPDATE04'!E68+'SAN LUIS OBISPO UPDATE04'!E68+'SAN MATEO UPDATE04'!E68+'SANTA BARBARA UPDATE04'!E68+'SANTA CLARA UPDATE04'!E68+'SANTA CRUZ UPDATE04'!E68+'SHASTA UPDATE04'!E68+'SIERRA UPDATE04'!E68+'SISKIYOU UPDATE04'!E68+'SOLANO UPDATE04'!E68+'SONOMA UPDATE04'!E68+'STANISLAUS UPDATE04'!E68+'SUTTER UPDATE04'!E68+'TEHAMA UPDATE04'!E68+'TRINITY UPDATE04'!E68+'TULARE UPDATE04'!E68+'TUOLUMNE UPDATE04'!E68+'VENTURA UPDATE04'!E68+'YOLO UPDATE04'!E68+'YUBA UPDATE04'!E68</f>
        <v>56</v>
      </c>
      <c r="F68" s="2">
        <f t="shared" si="17"/>
        <v>599</v>
      </c>
      <c r="G68" s="2">
        <f t="shared" si="18"/>
        <v>16900.816497742722</v>
      </c>
      <c r="H68" s="10">
        <f>B68/$B$14</f>
        <v>6.8855381211042526E-3</v>
      </c>
    </row>
    <row r="69" spans="1:8" x14ac:dyDescent="0.2">
      <c r="A69" s="14" t="s">
        <v>79</v>
      </c>
      <c r="B69" s="2">
        <f>' ALAMEDA UPDATE04'!B67+'ALPINE UPDATE04'!B70+'AMADOR UPDATE04'!B69+'BUTTE UPDATE04'!B69+'CALAVERAS UPDATE04'!B69+'COLUSA UPDATED04'!B69+'CONTRA COSTA UPDATE04'!B69+'DEL NORTE UPDAT04'!B69+'EL DORADO UPDATE04'!B69+'FRESNO UPDATE04'!B69+'GLENN UPDATE04'!B69+'HUMBOLDT UPDATE04'!B70+'IMPERIAL UPDATE04'!B69+'INYO UPDATE04'!B69+'KERN UPDATE04'!B69+'KINGS UPDATE04'!B69+'LAKE UPDATE04'!B69+'LASSEN UPDATE04'!B69+'LOS ANGELES UPDATE04'!B69+'MADERA UPDATE04'!B69+'MARIN UPDATE04'!B69+'MARIPOSA UPDATE04'!B69+'MENDOCINO UPDATE04'!B69+'MERCED UPDATE04'!B69+'MODOC UPDATE04'!B69+'MONO UPDATE04'!B69+'MONTEREY UPDATE04'!B69+'NAPA UPDATE04'!B69+'NEVADA UPDATE04'!B69+'ORANGE UPDATE04'!B69+'PLACER UPDATE04 '!B69+'PLUMAS UPDATE04'!B69+'RIVERSIDE UPDATE04'!B69+'SACRAMENTO UPDATE04'!B69+'SAN BENITO UPDATE04'!B69+'SAN BERNARDINO UPDATE04'!B69+'SAN DIEGO UPDATE04'!B69+'SAN FRANCISCO UPDATE04'!B69+'SAN JOAQUIN UPDATE04'!B69+'SAN LUIS OBISPO UPDATE04'!B69+'SAN MATEO UPDATE04'!B69+'SANTA BARBARA UPDATE04'!B69+'SANTA CLARA UPDATE04'!B69+'SANTA CRUZ UPDATE04'!B69+'SHASTA UPDATE04'!B69+'SIERRA UPDATE04'!B69+'SISKIYOU UPDATE04'!B69+'SOLANO UPDATE04'!B69+'SONOMA UPDATE04'!B69+'STANISLAUS UPDATE04'!B69+'SUTTER UPDATE04'!B69+'TEHAMA UPDATE04'!B69+'TRINITY UPDATE04'!B69+'TULARE UPDATE04'!B69+'TUOLUMNE UPDATE04'!B69+'VENTURA UPDATE04'!B69+'YOLO UPDATE04'!B69+'YUBA UPDATE04'!B69</f>
        <v>240368.45857469793</v>
      </c>
      <c r="C69" s="2">
        <f t="shared" si="16"/>
        <v>16913.542779045121</v>
      </c>
      <c r="D69" s="2">
        <f>' ALAMEDA UPDATE04'!D67+'ALPINE UPDATE04'!D70+'AMADOR UPDATE04'!D69+'BUTTE UPDATE04'!D69+'CALAVERAS UPDATE04'!D69+'COLUSA UPDATED04'!D69+'CONTRA COSTA UPDATE04'!D69+'DEL NORTE UPDAT04'!D69+'EL DORADO UPDATE04'!D69+'FRESNO UPDATE04'!D69+'GLENN UPDATE04'!D69+'HUMBOLDT UPDATE04'!D70+'IMPERIAL UPDATE04'!D69+'INYO UPDATE04'!D69+'KERN UPDATE04'!D69+'KINGS UPDATE04'!D69+'LAKE UPDATE04'!D69+'LASSEN UPDATE04'!D69+'LOS ANGELES UPDATE04'!D69+'MADERA UPDATE04'!D69+'MARIN UPDATE04'!D69+'MARIPOSA UPDATE04'!D69+'MENDOCINO UPDATE04'!D69+'MERCED UPDATE04'!D69+'MODOC UPDATE04'!D69+'MONO UPDATE04'!D69+'MONTEREY UPDATE04'!D69+'NAPA UPDATE04'!D69+'NEVADA UPDATE04'!D69+'ORANGE UPDATE04'!D69+'PLACER UPDATE04 '!D69+'PLUMAS UPDATE04'!D69+'RIVERSIDE UPDATE04'!D69+'SACRAMENTO UPDATE04'!D69+'SAN BENITO UPDATE04'!D69+'SAN BERNARDINO UPDATE04'!D69+'SAN DIEGO UPDATE04'!D69+'SAN FRANCISCO UPDATE04'!D69+'SAN JOAQUIN UPDATE04'!D69+'SAN LUIS OBISPO UPDATE04'!D69+'SAN MATEO UPDATE04'!D69+'SANTA BARBARA UPDATE04'!D69+'SANTA CLARA UPDATE04'!D69+'SANTA CRUZ UPDATE04'!D69+'SHASTA UPDATE04'!D69+'SIERRA UPDATE04'!D69+'SISKIYOU UPDATE04'!D69+'SOLANO UPDATE04'!D69+'SONOMA UPDATE04'!D69+'STANISLAUS UPDATE04'!D69+'SUTTER UPDATE04'!D69+'TEHAMA UPDATE04'!D69+'TRINITY UPDATE04'!D69+'TULARE UPDATE04'!D69+'TUOLUMNE UPDATE04'!D69+'VENTURA UPDATE04'!D69+'YOLO UPDATE04'!D69+'YUBA UPDATE04'!D69</f>
        <v>728</v>
      </c>
      <c r="E69" s="2">
        <f>' ALAMEDA UPDATE04'!E67+'ALPINE UPDATE04'!E70+'AMADOR UPDATE04'!E69+'BUTTE UPDATE04'!E69+'CALAVERAS UPDATE04'!E69+'COLUSA UPDATED04'!E69+'CONTRA COSTA UPDATE04'!E69+'DEL NORTE UPDAT04'!E69+'EL DORADO UPDATE04'!E69+'FRESNO UPDATE04'!E69+'GLENN UPDATE04'!E69+'HUMBOLDT UPDATE04'!E70+'IMPERIAL UPDATE04'!E69+'INYO UPDATE04'!E69+'KERN UPDATE04'!E69+'KINGS UPDATE04'!E69+'LAKE UPDATE04'!E69+'LASSEN UPDATE04'!E69+'LOS ANGELES UPDATE04'!E69+'MADERA UPDATE04'!E69+'MARIN UPDATE04'!E69+'MARIPOSA UPDATE04'!E69+'MENDOCINO UPDATE04'!E69+'MERCED UPDATE04'!E69+'MODOC UPDATE04'!E69+'MONO UPDATE04'!E69+'MONTEREY UPDATE04'!E69+'NAPA UPDATE04'!E69+'NEVADA UPDATE04'!E69+'ORANGE UPDATE04'!E69+'PLACER UPDATE04 '!E69+'PLUMAS UPDATE04'!E69+'RIVERSIDE UPDATE04'!E69+'SACRAMENTO UPDATE04'!E69+'SAN BENITO UPDATE04'!E69+'SAN BERNARDINO UPDATE04'!E69+'SAN DIEGO UPDATE04'!E69+'SAN FRANCISCO UPDATE04'!E69+'SAN JOAQUIN UPDATE04'!E69+'SAN LUIS OBISPO UPDATE04'!E69+'SAN MATEO UPDATE04'!E69+'SANTA BARBARA UPDATE04'!E69+'SANTA CLARA UPDATE04'!E69+'SANTA CRUZ UPDATE04'!E69+'SHASTA UPDATE04'!E69+'SIERRA UPDATE04'!E69+'SISKIYOU UPDATE04'!E69+'SOLANO UPDATE04'!E69+'SONOMA UPDATE04'!E69+'STANISLAUS UPDATE04'!E69+'SUTTER UPDATE04'!E69+'TEHAMA UPDATE04'!E69+'TRINITY UPDATE04'!E69+'TULARE UPDATE04'!E69+'TUOLUMNE UPDATE04'!E69+'VENTURA UPDATE04'!E69+'YOLO UPDATE04'!E69+'YUBA UPDATE04'!E69</f>
        <v>60</v>
      </c>
      <c r="F69" s="2">
        <f t="shared" si="17"/>
        <v>668</v>
      </c>
      <c r="G69" s="2">
        <f t="shared" si="18"/>
        <v>16245.542779045121</v>
      </c>
      <c r="H69" s="10">
        <f>B69/$B$15</f>
        <v>7.3142657266225958E-3</v>
      </c>
    </row>
    <row r="70" spans="1:8" x14ac:dyDescent="0.2">
      <c r="A70" s="14" t="s">
        <v>80</v>
      </c>
      <c r="B70" s="2">
        <f>' ALAMEDA UPDATE04'!B68+'ALPINE UPDATE04'!B71+'AMADOR UPDATE04'!B70+'BUTTE UPDATE04'!B70+'CALAVERAS UPDATE04'!B70+'COLUSA UPDATED04'!B70+'CONTRA COSTA UPDATE04'!B70+'DEL NORTE UPDAT04'!B70+'EL DORADO UPDATE04'!B70+'FRESNO UPDATE04'!B70+'GLENN UPDATE04'!B70+'HUMBOLDT UPDATE04'!B71+'IMPERIAL UPDATE04'!B70+'INYO UPDATE04'!B70+'KERN UPDATE04'!B70+'KINGS UPDATE04'!B70+'LAKE UPDATE04'!B70+'LASSEN UPDATE04'!B70+'LOS ANGELES UPDATE04'!B70+'MADERA UPDATE04'!B70+'MARIN UPDATE04'!B70+'MARIPOSA UPDATE04'!B70+'MENDOCINO UPDATE04'!B70+'MERCED UPDATE04'!B70+'MODOC UPDATE04'!B70+'MONO UPDATE04'!B70+'MONTEREY UPDATE04'!B70+'NAPA UPDATE04'!B70+'NEVADA UPDATE04'!B70+'ORANGE UPDATE04'!B70+'PLACER UPDATE04 '!B70+'PLUMAS UPDATE04'!B70+'RIVERSIDE UPDATE04'!B70+'SACRAMENTO UPDATE04'!B70+'SAN BENITO UPDATE04'!B70+'SAN BERNARDINO UPDATE04'!B70+'SAN DIEGO UPDATE04'!B70+'SAN FRANCISCO UPDATE04'!B70+'SAN JOAQUIN UPDATE04'!B70+'SAN LUIS OBISPO UPDATE04'!B70+'SAN MATEO UPDATE04'!B70+'SANTA BARBARA UPDATE04'!B70+'SANTA CLARA UPDATE04'!B70+'SANTA CRUZ UPDATE04'!B70+'SHASTA UPDATE04'!B70+'SIERRA UPDATE04'!B70+'SISKIYOU UPDATE04'!B70+'SOLANO UPDATE04'!B70+'SONOMA UPDATE04'!B70+'STANISLAUS UPDATE04'!B70+'SUTTER UPDATE04'!B70+'TEHAMA UPDATE04'!B70+'TRINITY UPDATE04'!B70+'TULARE UPDATE04'!B70+'TUOLUMNE UPDATE04'!B70+'VENTURA UPDATE04'!B70+'YOLO UPDATE04'!B70+'YUBA UPDATE04'!B70</f>
        <v>258523.4381841147</v>
      </c>
      <c r="C70" s="2">
        <f t="shared" si="16"/>
        <v>18154.979609416769</v>
      </c>
      <c r="D70" s="2">
        <f>' ALAMEDA UPDATE04'!D68+'ALPINE UPDATE04'!D71+'AMADOR UPDATE04'!D70+'BUTTE UPDATE04'!D70+'CALAVERAS UPDATE04'!D70+'COLUSA UPDATED04'!D70+'CONTRA COSTA UPDATE04'!D70+'DEL NORTE UPDAT04'!D70+'EL DORADO UPDATE04'!D70+'FRESNO UPDATE04'!D70+'GLENN UPDATE04'!D70+'HUMBOLDT UPDATE04'!D71+'IMPERIAL UPDATE04'!D70+'INYO UPDATE04'!D70+'KERN UPDATE04'!D70+'KINGS UPDATE04'!D70+'LAKE UPDATE04'!D70+'LASSEN UPDATE04'!D70+'LOS ANGELES UPDATE04'!D70+'MADERA UPDATE04'!D70+'MARIN UPDATE04'!D70+'MARIPOSA UPDATE04'!D70+'MENDOCINO UPDATE04'!D70+'MERCED UPDATE04'!D70+'MODOC UPDATE04'!D70+'MONO UPDATE04'!D70+'MONTEREY UPDATE04'!D70+'NAPA UPDATE04'!D70+'NEVADA UPDATE04'!D70+'ORANGE UPDATE04'!D70+'PLACER UPDATE04 '!D70+'PLUMAS UPDATE04'!D70+'RIVERSIDE UPDATE04'!D70+'SACRAMENTO UPDATE04'!D70+'SAN BENITO UPDATE04'!D70+'SAN BERNARDINO UPDATE04'!D70+'SAN DIEGO UPDATE04'!D70+'SAN FRANCISCO UPDATE04'!D70+'SAN JOAQUIN UPDATE04'!D70+'SAN LUIS OBISPO UPDATE04'!D70+'SAN MATEO UPDATE04'!D70+'SANTA BARBARA UPDATE04'!D70+'SANTA CLARA UPDATE04'!D70+'SANTA CRUZ UPDATE04'!D70+'SHASTA UPDATE04'!D70+'SIERRA UPDATE04'!D70+'SISKIYOU UPDATE04'!D70+'SOLANO UPDATE04'!D70+'SONOMA UPDATE04'!D70+'STANISLAUS UPDATE04'!D70+'SUTTER UPDATE04'!D70+'TEHAMA UPDATE04'!D70+'TRINITY UPDATE04'!D70+'TULARE UPDATE04'!D70+'TUOLUMNE UPDATE04'!D70+'VENTURA UPDATE04'!D70+'YOLO UPDATE04'!D70+'YUBA UPDATE04'!D70</f>
        <v>711</v>
      </c>
      <c r="E70" s="2">
        <f>' ALAMEDA UPDATE04'!E68+'ALPINE UPDATE04'!E71+'AMADOR UPDATE04'!E70+'BUTTE UPDATE04'!E70+'CALAVERAS UPDATE04'!E70+'COLUSA UPDATED04'!E70+'CONTRA COSTA UPDATE04'!E70+'DEL NORTE UPDAT04'!E70+'EL DORADO UPDATE04'!E70+'FRESNO UPDATE04'!E70+'GLENN UPDATE04'!E70+'HUMBOLDT UPDATE04'!E71+'IMPERIAL UPDATE04'!E70+'INYO UPDATE04'!E70+'KERN UPDATE04'!E70+'KINGS UPDATE04'!E70+'LAKE UPDATE04'!E70+'LASSEN UPDATE04'!E70+'LOS ANGELES UPDATE04'!E70+'MADERA UPDATE04'!E70+'MARIN UPDATE04'!E70+'MARIPOSA UPDATE04'!E70+'MENDOCINO UPDATE04'!E70+'MERCED UPDATE04'!E70+'MODOC UPDATE04'!E70+'MONO UPDATE04'!E70+'MONTEREY UPDATE04'!E70+'NAPA UPDATE04'!E70+'NEVADA UPDATE04'!E70+'ORANGE UPDATE04'!E70+'PLACER UPDATE04 '!E70+'PLUMAS UPDATE04'!E70+'RIVERSIDE UPDATE04'!E70+'SACRAMENTO UPDATE04'!E70+'SAN BENITO UPDATE04'!E70+'SAN BERNARDINO UPDATE04'!E70+'SAN DIEGO UPDATE04'!E70+'SAN FRANCISCO UPDATE04'!E70+'SAN JOAQUIN UPDATE04'!E70+'SAN LUIS OBISPO UPDATE04'!E70+'SAN MATEO UPDATE04'!E70+'SANTA BARBARA UPDATE04'!E70+'SANTA CLARA UPDATE04'!E70+'SANTA CRUZ UPDATE04'!E70+'SHASTA UPDATE04'!E70+'SIERRA UPDATE04'!E70+'SISKIYOU UPDATE04'!E70+'SOLANO UPDATE04'!E70+'SONOMA UPDATE04'!E70+'STANISLAUS UPDATE04'!E70+'SUTTER UPDATE04'!E70+'TEHAMA UPDATE04'!E70+'TRINITY UPDATE04'!E70+'TULARE UPDATE04'!E70+'TUOLUMNE UPDATE04'!E70+'VENTURA UPDATE04'!E70+'YOLO UPDATE04'!E70+'YUBA UPDATE04'!E70</f>
        <v>83</v>
      </c>
      <c r="F70" s="2">
        <f t="shared" si="17"/>
        <v>628</v>
      </c>
      <c r="G70" s="2">
        <f t="shared" si="18"/>
        <v>17526.979609416769</v>
      </c>
      <c r="H70" s="10">
        <f>B70/$B$16</f>
        <v>7.7359197684627604E-3</v>
      </c>
    </row>
    <row r="71" spans="1:8" x14ac:dyDescent="0.2">
      <c r="A71" s="15" t="s">
        <v>74</v>
      </c>
      <c r="B71" s="7">
        <f>' ALAMEDA UPDATE04'!B69+'ALPINE UPDATE04'!B72+'AMADOR UPDATE04'!B71+'BUTTE UPDATE04'!B71+'CALAVERAS UPDATE04'!B71+'COLUSA UPDATED04'!B71+'CONTRA COSTA UPDATE04'!B71+'DEL NORTE UPDAT04'!B71+'EL DORADO UPDATE04'!B71+'FRESNO UPDATE04'!B71+'GLENN UPDATE04'!B71+'HUMBOLDT UPDATE04'!B72+'IMPERIAL UPDATE04'!B71+'INYO UPDATE04'!B71+'KERN UPDATE04'!B71+'KINGS UPDATE04'!B71+'LAKE UPDATE04'!B71+'LASSEN UPDATE04'!B71+'LOS ANGELES UPDATE04'!B71+'MADERA UPDATE04'!B71+'MARIN UPDATE04'!B71+'MARIPOSA UPDATE04'!B71+'MENDOCINO UPDATE04'!B71+'MERCED UPDATE04'!B71+'MODOC UPDATE04'!B71+'MONO UPDATE04'!B71+'MONTEREY UPDATE04'!B71+'NAPA UPDATE04'!B71+'NEVADA UPDATE04'!B71+'ORANGE UPDATE04'!B71+'PLACER UPDATE04 '!B71+'PLUMAS UPDATE04'!B71+'RIVERSIDE UPDATE04'!B71+'SACRAMENTO UPDATE04'!B71+'SAN BENITO UPDATE04'!B71+'SAN BERNARDINO UPDATE04'!B71+'SAN DIEGO UPDATE04'!B71+'SAN FRANCISCO UPDATE04'!B71+'SAN JOAQUIN UPDATE04'!B71+'SAN LUIS OBISPO UPDATE04'!B71+'SAN MATEO UPDATE04'!B71+'SANTA BARBARA UPDATE04'!B71+'SANTA CLARA UPDATE04'!B71+'SANTA CRUZ UPDATE04'!B71+'SHASTA UPDATE04'!B71+'SIERRA UPDATE04'!B71+'SISKIYOU UPDATE04'!B71+'SOLANO UPDATE04'!B71+'SONOMA UPDATE04'!B71+'STANISLAUS UPDATE04'!B71+'SUTTER UPDATE04'!B71+'TEHAMA UPDATE04'!B71+'TRINITY UPDATE04'!B71+'TULARE UPDATE04'!B71+'TUOLUMNE UPDATE04'!B71+'VENTURA UPDATE04'!B71+'YOLO UPDATE04'!B71+'YUBA UPDATE04'!B71</f>
        <v>272537.75272957888</v>
      </c>
      <c r="C71" s="7">
        <f t="shared" si="16"/>
        <v>14014.314545464178</v>
      </c>
      <c r="D71" s="7">
        <f>' ALAMEDA UPDATE04'!D69+'ALPINE UPDATE04'!D72+'AMADOR UPDATE04'!D71+'BUTTE UPDATE04'!D71+'CALAVERAS UPDATE04'!D71+'COLUSA UPDATED04'!D71+'CONTRA COSTA UPDATE04'!D71+'DEL NORTE UPDAT04'!D71+'EL DORADO UPDATE04'!D71+'FRESNO UPDATE04'!D71+'GLENN UPDATE04'!D71+'HUMBOLDT UPDATE04'!D72+'IMPERIAL UPDATE04'!D71+'INYO UPDATE04'!D71+'KERN UPDATE04'!D71+'KINGS UPDATE04'!D71+'LAKE UPDATE04'!D71+'LASSEN UPDATE04'!D71+'LOS ANGELES UPDATE04'!D71+'MADERA UPDATE04'!D71+'MARIN UPDATE04'!D71+'MARIPOSA UPDATE04'!D71+'MENDOCINO UPDATE04'!D71+'MERCED UPDATE04'!D71+'MODOC UPDATE04'!D71+'MONO UPDATE04'!D71+'MONTEREY UPDATE04'!D71+'NAPA UPDATE04'!D71+'NEVADA UPDATE04'!D71+'ORANGE UPDATE04'!D71+'PLACER UPDATE04 '!D71+'PLUMAS UPDATE04'!D71+'RIVERSIDE UPDATE04'!D71+'SACRAMENTO UPDATE04'!D71+'SAN BENITO UPDATE04'!D71+'SAN BERNARDINO UPDATE04'!D71+'SAN DIEGO UPDATE04'!D71+'SAN FRANCISCO UPDATE04'!D71+'SAN JOAQUIN UPDATE04'!D71+'SAN LUIS OBISPO UPDATE04'!D71+'SAN MATEO UPDATE04'!D71+'SANTA BARBARA UPDATE04'!D71+'SANTA CLARA UPDATE04'!D71+'SANTA CRUZ UPDATE04'!D71+'SHASTA UPDATE04'!D71+'SIERRA UPDATE04'!D71+'SISKIYOU UPDATE04'!D71+'SOLANO UPDATE04'!D71+'SONOMA UPDATE04'!D71+'STANISLAUS UPDATE04'!D71+'SUTTER UPDATE04'!D71+'TEHAMA UPDATE04'!D71+'TRINITY UPDATE04'!D71+'TULARE UPDATE04'!D71+'TUOLUMNE UPDATE04'!D71+'VENTURA UPDATE04'!D71+'YOLO UPDATE04'!D71+'YUBA UPDATE04'!D71</f>
        <v>480</v>
      </c>
      <c r="E71" s="7">
        <f>' ALAMEDA UPDATE04'!E69+'ALPINE UPDATE04'!E72+'AMADOR UPDATE04'!E71+'BUTTE UPDATE04'!E71+'CALAVERAS UPDATE04'!E71+'COLUSA UPDATED04'!E71+'CONTRA COSTA UPDATE04'!E71+'DEL NORTE UPDAT04'!E71+'EL DORADO UPDATE04'!E71+'FRESNO UPDATE04'!E71+'GLENN UPDATE04'!E71+'HUMBOLDT UPDATE04'!E72+'IMPERIAL UPDATE04'!E71+'INYO UPDATE04'!E71+'KERN UPDATE04'!E71+'KINGS UPDATE04'!E71+'LAKE UPDATE04'!E71+'LASSEN UPDATE04'!E71+'LOS ANGELES UPDATE04'!E71+'MADERA UPDATE04'!E71+'MARIN UPDATE04'!E71+'MARIPOSA UPDATE04'!E71+'MENDOCINO UPDATE04'!E71+'MERCED UPDATE04'!E71+'MODOC UPDATE04'!E71+'MONO UPDATE04'!E71+'MONTEREY UPDATE04'!E71+'NAPA UPDATE04'!E71+'NEVADA UPDATE04'!E71+'ORANGE UPDATE04'!E71+'PLACER UPDATE04 '!E71+'PLUMAS UPDATE04'!E71+'RIVERSIDE UPDATE04'!E71+'SACRAMENTO UPDATE04'!E71+'SAN BENITO UPDATE04'!E71+'SAN BERNARDINO UPDATE04'!E71+'SAN DIEGO UPDATE04'!E71+'SAN FRANCISCO UPDATE04'!E71+'SAN JOAQUIN UPDATE04'!E71+'SAN LUIS OBISPO UPDATE04'!E71+'SAN MATEO UPDATE04'!E71+'SANTA BARBARA UPDATE04'!E71+'SANTA CLARA UPDATE04'!E71+'SANTA CRUZ UPDATE04'!E71+'SHASTA UPDATE04'!E71+'SIERRA UPDATE04'!E71+'SISKIYOU UPDATE04'!E71+'SOLANO UPDATE04'!E71+'SONOMA UPDATE04'!E71+'STANISLAUS UPDATE04'!E71+'SUTTER UPDATE04'!E71+'TEHAMA UPDATE04'!E71+'TRINITY UPDATE04'!E71+'TULARE UPDATE04'!E71+'TUOLUMNE UPDATE04'!E71+'VENTURA UPDATE04'!E71+'YOLO UPDATE04'!E71+'YUBA UPDATE04'!E71</f>
        <v>59</v>
      </c>
      <c r="F71" s="7">
        <f>D71-E71</f>
        <v>421</v>
      </c>
      <c r="G71" s="7">
        <f>C71-F71</f>
        <v>13593.314545464178</v>
      </c>
      <c r="H71" s="16">
        <f>B71/$B$17</f>
        <v>8.046191170275727E-3</v>
      </c>
    </row>
    <row r="72" spans="1:8" x14ac:dyDescent="0.2">
      <c r="A72" s="12" t="s">
        <v>85</v>
      </c>
      <c r="H72" s="10"/>
    </row>
    <row r="73" spans="1:8" x14ac:dyDescent="0.2">
      <c r="A73" s="9" t="s">
        <v>90</v>
      </c>
      <c r="B73" s="2">
        <f>' ALAMEDA UPDATE04'!B71+'ALPINE UPDATE04'!B74+'AMADOR UPDATE04'!B73+'BUTTE UPDATE04'!B73+'CALAVERAS UPDATE04'!B73+'COLUSA UPDATED04'!B73+'CONTRA COSTA UPDATE04'!B73+'DEL NORTE UPDAT04'!B73+'EL DORADO UPDATE04'!B73+'FRESNO UPDATE04'!B73+'GLENN UPDATE04'!B73+'HUMBOLDT UPDATE04'!B74+'IMPERIAL UPDATE04'!B73+'INYO UPDATE04'!B73+'KERN UPDATE04'!B73+'KINGS UPDATE04'!B73+'LAKE UPDATE04'!B73+'LASSEN UPDATE04'!B73+'LOS ANGELES UPDATE04'!B73+'MADERA UPDATE04'!B73+'MARIN UPDATE04'!B73+'MARIPOSA UPDATE04'!B73+'MENDOCINO UPDATE04'!B73+'MERCED UPDATE04'!B73+'MODOC UPDATE04'!B73+'MONO UPDATE04'!B73+'MONTEREY UPDATE04'!B73+'NAPA UPDATE04'!B73+'NEVADA UPDATE04'!B73+'ORANGE UPDATE04'!B73+'PLACER UPDATE04 '!B73+'PLUMAS UPDATE04'!B73+'RIVERSIDE UPDATE04'!B73+'SACRAMENTO UPDATE04'!B73+'SAN BENITO UPDATE04'!B73+'SAN BERNARDINO UPDATE04'!B73+'SAN DIEGO UPDATE04'!B73+'SAN FRANCISCO UPDATE04'!B73+'SAN JOAQUIN UPDATE04'!B73+'SAN LUIS OBISPO UPDATE04'!B73+'SAN MATEO UPDATE04'!B73+'SANTA BARBARA UPDATE04'!B73+'SANTA CLARA UPDATE04'!B73+'SANTA CRUZ UPDATE04'!B73+'SHASTA UPDATE04'!B73+'SIERRA UPDATE04'!B73+'SISKIYOU UPDATE04'!B73+'SOLANO UPDATE04'!B73+'SONOMA UPDATE04'!B73+'STANISLAUS UPDATE04'!B73+'SUTTER UPDATE04'!B73+'TEHAMA UPDATE04'!B73+'TRINITY UPDATE04'!B73+'TULARE UPDATE04'!B73+'TUOLUMNE UPDATE04'!B73+'VENTURA UPDATE04'!B73+'YOLO UPDATE04'!B73+'YUBA UPDATE04'!B73</f>
        <v>223683</v>
      </c>
      <c r="H73" s="10">
        <f>B73/$B$6</f>
        <v>7.5162245349222031E-3</v>
      </c>
    </row>
    <row r="74" spans="1:8" x14ac:dyDescent="0.2">
      <c r="A74" s="14" t="s">
        <v>81</v>
      </c>
      <c r="B74" s="2">
        <f>' ALAMEDA UPDATE04'!B72+'ALPINE UPDATE04'!B75+'AMADOR UPDATE04'!B74+'BUTTE UPDATE04'!B74+'CALAVERAS UPDATE04'!B74+'COLUSA UPDATED04'!B74+'CONTRA COSTA UPDATE04'!B74+'DEL NORTE UPDAT04'!B74+'EL DORADO UPDATE04'!B74+'FRESNO UPDATE04'!B74+'GLENN UPDATE04'!B74+'HUMBOLDT UPDATE04'!B75+'IMPERIAL UPDATE04'!B74+'INYO UPDATE04'!B74+'KERN UPDATE04'!B74+'KINGS UPDATE04'!B74+'LAKE UPDATE04'!B74+'LASSEN UPDATE04'!B74+'LOS ANGELES UPDATE04'!B74+'MADERA UPDATE04'!B74+'MARIN UPDATE04'!B74+'MARIPOSA UPDATE04'!B74+'MENDOCINO UPDATE04'!B74+'MERCED UPDATE04'!B74+'MODOC UPDATE04'!B74+'MONO UPDATE04'!B74+'MONTEREY UPDATE04'!B74+'NAPA UPDATE04'!B74+'NEVADA UPDATE04'!B74+'ORANGE UPDATE04'!B74+'PLACER UPDATE04 '!B74+'PLUMAS UPDATE04'!B74+'RIVERSIDE UPDATE04'!B74+'SACRAMENTO UPDATE04'!B74+'SAN BENITO UPDATE04'!B74+'SAN BERNARDINO UPDATE04'!B74+'SAN DIEGO UPDATE04'!B74+'SAN FRANCISCO UPDATE04'!B74+'SAN JOAQUIN UPDATE04'!B74+'SAN LUIS OBISPO UPDATE04'!B74+'SAN MATEO UPDATE04'!B74+'SANTA BARBARA UPDATE04'!B74+'SANTA CLARA UPDATE04'!B74+'SANTA CRUZ UPDATE04'!B74+'SHASTA UPDATE04'!B74+'SIERRA UPDATE04'!B74+'SISKIYOU UPDATE04'!B74+'SOLANO UPDATE04'!B74+'SONOMA UPDATE04'!B74+'STANISLAUS UPDATE04'!B74+'SUTTER UPDATE04'!B74+'TEHAMA UPDATE04'!B74+'TRINITY UPDATE04'!B74+'TULARE UPDATE04'!B74+'TUOLUMNE UPDATE04'!B74+'VENTURA UPDATE04'!B74+'YOLO UPDATE04'!B74+'YUBA UPDATE04'!B74</f>
        <v>222487.02829032502</v>
      </c>
      <c r="C74" s="2">
        <f>B74-B73</f>
        <v>-1195.971709674981</v>
      </c>
      <c r="D74" s="2">
        <f>' ALAMEDA UPDATE04'!D72+'ALPINE UPDATE04'!D75+'AMADOR UPDATE04'!D74+'BUTTE UPDATE04'!D74+'CALAVERAS UPDATE04'!D74+'COLUSA UPDATED04'!D74+'CONTRA COSTA UPDATE04'!D74+'DEL NORTE UPDAT04'!D74+'EL DORADO UPDATE04'!D74+'FRESNO UPDATE04'!D74+'GLENN UPDATE04'!D74+'HUMBOLDT UPDATE04'!D75+'IMPERIAL UPDATE04'!D74+'INYO UPDATE04'!D74+'KERN UPDATE04'!D74+'KINGS UPDATE04'!D74+'LAKE UPDATE04'!D74+'LASSEN UPDATE04'!D74+'LOS ANGELES UPDATE04'!D74+'MADERA UPDATE04'!D74+'MARIN UPDATE04'!D74+'MARIPOSA UPDATE04'!D74+'MENDOCINO UPDATE04'!D74+'MERCED UPDATE04'!D74+'MODOC UPDATE04'!D74+'MONO UPDATE04'!D74+'MONTEREY UPDATE04'!D74+'NAPA UPDATE04'!D74+'NEVADA UPDATE04'!D74+'ORANGE UPDATE04'!D74+'PLACER UPDATE04 '!D74+'PLUMAS UPDATE04'!D74+'RIVERSIDE UPDATE04'!D74+'SACRAMENTO UPDATE04'!D74+'SAN BENITO UPDATE04'!D74+'SAN BERNARDINO UPDATE04'!D74+'SAN DIEGO UPDATE04'!D74+'SAN FRANCISCO UPDATE04'!D74+'SAN JOAQUIN UPDATE04'!D74+'SAN LUIS OBISPO UPDATE04'!D74+'SAN MATEO UPDATE04'!D74+'SANTA BARBARA UPDATE04'!D74+'SANTA CLARA UPDATE04'!D74+'SANTA CRUZ UPDATE04'!D74+'SHASTA UPDATE04'!D74+'SIERRA UPDATE04'!D74+'SISKIYOU UPDATE04'!D74+'SOLANO UPDATE04'!D74+'SONOMA UPDATE04'!D74+'STANISLAUS UPDATE04'!D74+'SUTTER UPDATE04'!D74+'TEHAMA UPDATE04'!D74+'TRINITY UPDATE04'!D74+'TULARE UPDATE04'!D74+'TUOLUMNE UPDATE04'!D74+'VENTURA UPDATE04'!D74+'YOLO UPDATE04'!D74+'YUBA UPDATE04'!D74</f>
        <v>150</v>
      </c>
      <c r="E74" s="2">
        <f>' ALAMEDA UPDATE04'!E72+'ALPINE UPDATE04'!E75+'AMADOR UPDATE04'!E74+'BUTTE UPDATE04'!E74+'CALAVERAS UPDATE04'!E74+'COLUSA UPDATED04'!E74+'CONTRA COSTA UPDATE04'!E74+'DEL NORTE UPDAT04'!E74+'EL DORADO UPDATE04'!E74+'FRESNO UPDATE04'!E74+'GLENN UPDATE04'!E74+'HUMBOLDT UPDATE04'!E75+'IMPERIAL UPDATE04'!E74+'INYO UPDATE04'!E74+'KERN UPDATE04'!E74+'KINGS UPDATE04'!E74+'LAKE UPDATE04'!E74+'LASSEN UPDATE04'!E74+'LOS ANGELES UPDATE04'!E74+'MADERA UPDATE04'!E74+'MARIN UPDATE04'!E74+'MARIPOSA UPDATE04'!E74+'MENDOCINO UPDATE04'!E74+'MERCED UPDATE04'!E74+'MODOC UPDATE04'!E74+'MONO UPDATE04'!E74+'MONTEREY UPDATE04'!E74+'NAPA UPDATE04'!E74+'NEVADA UPDATE04'!E74+'ORANGE UPDATE04'!E74+'PLACER UPDATE04 '!E74+'PLUMAS UPDATE04'!E74+'RIVERSIDE UPDATE04'!E74+'SACRAMENTO UPDATE04'!E74+'SAN BENITO UPDATE04'!E74+'SAN BERNARDINO UPDATE04'!E74+'SAN DIEGO UPDATE04'!E74+'SAN FRANCISCO UPDATE04'!E74+'SAN JOAQUIN UPDATE04'!E74+'SAN LUIS OBISPO UPDATE04'!E74+'SAN MATEO UPDATE04'!E74+'SANTA BARBARA UPDATE04'!E74+'SANTA CLARA UPDATE04'!E74+'SANTA CRUZ UPDATE04'!E74+'SHASTA UPDATE04'!E74+'SIERRA UPDATE04'!E74+'SISKIYOU UPDATE04'!E74+'SOLANO UPDATE04'!E74+'SONOMA UPDATE04'!E74+'STANISLAUS UPDATE04'!E74+'SUTTER UPDATE04'!E74+'TEHAMA UPDATE04'!E74+'TRINITY UPDATE04'!E74+'TULARE UPDATE04'!E74+'TUOLUMNE UPDATE04'!E74+'VENTURA UPDATE04'!E74+'YOLO UPDATE04'!E74+'YUBA UPDATE04'!E74</f>
        <v>17</v>
      </c>
      <c r="F74" s="2">
        <f>D74-E74</f>
        <v>133</v>
      </c>
      <c r="G74" s="2">
        <f>C74-F74</f>
        <v>-1328.971709674981</v>
      </c>
      <c r="H74" s="10">
        <f>B74/$B$7</f>
        <v>7.4588751185853544E-3</v>
      </c>
    </row>
    <row r="75" spans="1:8" x14ac:dyDescent="0.2">
      <c r="A75" s="14" t="s">
        <v>82</v>
      </c>
      <c r="B75" s="2">
        <f>' ALAMEDA UPDATE04'!B73+'ALPINE UPDATE04'!B76+'AMADOR UPDATE04'!B75+'BUTTE UPDATE04'!B75+'CALAVERAS UPDATE04'!B75+'COLUSA UPDATED04'!B75+'CONTRA COSTA UPDATE04'!B75+'DEL NORTE UPDAT04'!B75+'EL DORADO UPDATE04'!B75+'FRESNO UPDATE04'!B75+'GLENN UPDATE04'!B75+'HUMBOLDT UPDATE04'!B76+'IMPERIAL UPDATE04'!B75+'INYO UPDATE04'!B75+'KERN UPDATE04'!B75+'KINGS UPDATE04'!B75+'LAKE UPDATE04'!B75+'LASSEN UPDATE04'!B75+'LOS ANGELES UPDATE04'!B75+'MADERA UPDATE04'!B75+'MARIN UPDATE04'!B75+'MARIPOSA UPDATE04'!B75+'MENDOCINO UPDATE04'!B75+'MERCED UPDATE04'!B75+'MODOC UPDATE04'!B75+'MONO UPDATE04'!B75+'MONTEREY UPDATE04'!B75+'NAPA UPDATE04'!B75+'NEVADA UPDATE04'!B75+'ORANGE UPDATE04'!B75+'PLACER UPDATE04 '!B75+'PLUMAS UPDATE04'!B75+'RIVERSIDE UPDATE04'!B75+'SACRAMENTO UPDATE04'!B75+'SAN BENITO UPDATE04'!B75+'SAN BERNARDINO UPDATE04'!B75+'SAN DIEGO UPDATE04'!B75+'SAN FRANCISCO UPDATE04'!B75+'SAN JOAQUIN UPDATE04'!B75+'SAN LUIS OBISPO UPDATE04'!B75+'SAN MATEO UPDATE04'!B75+'SANTA BARBARA UPDATE04'!B75+'SANTA CLARA UPDATE04'!B75+'SANTA CRUZ UPDATE04'!B75+'SHASTA UPDATE04'!B75+'SIERRA UPDATE04'!B75+'SISKIYOU UPDATE04'!B75+'SOLANO UPDATE04'!B75+'SONOMA UPDATE04'!B75+'STANISLAUS UPDATE04'!B75+'SUTTER UPDATE04'!B75+'TEHAMA UPDATE04'!B75+'TRINITY UPDATE04'!B75+'TULARE UPDATE04'!B75+'TUOLUMNE UPDATE04'!B75+'VENTURA UPDATE04'!B75+'YOLO UPDATE04'!B75+'YUBA UPDATE04'!B75</f>
        <v>220386.82509436633</v>
      </c>
      <c r="C75" s="2">
        <f t="shared" ref="C75:C84" si="19">B75-B74</f>
        <v>-2100.2031959586893</v>
      </c>
      <c r="D75" s="2">
        <f>' ALAMEDA UPDATE04'!D73+'ALPINE UPDATE04'!D76+'AMADOR UPDATE04'!D75+'BUTTE UPDATE04'!D75+'CALAVERAS UPDATE04'!D75+'COLUSA UPDATED04'!D75+'CONTRA COSTA UPDATE04'!D75+'DEL NORTE UPDAT04'!D75+'EL DORADO UPDATE04'!D75+'FRESNO UPDATE04'!D75+'GLENN UPDATE04'!D75+'HUMBOLDT UPDATE04'!D76+'IMPERIAL UPDATE04'!D75+'INYO UPDATE04'!D75+'KERN UPDATE04'!D75+'KINGS UPDATE04'!D75+'LAKE UPDATE04'!D75+'LASSEN UPDATE04'!D75+'LOS ANGELES UPDATE04'!D75+'MADERA UPDATE04'!D75+'MARIN UPDATE04'!D75+'MARIPOSA UPDATE04'!D75+'MENDOCINO UPDATE04'!D75+'MERCED UPDATE04'!D75+'MODOC UPDATE04'!D75+'MONO UPDATE04'!D75+'MONTEREY UPDATE04'!D75+'NAPA UPDATE04'!D75+'NEVADA UPDATE04'!D75+'ORANGE UPDATE04'!D75+'PLACER UPDATE04 '!D75+'PLUMAS UPDATE04'!D75+'RIVERSIDE UPDATE04'!D75+'SACRAMENTO UPDATE04'!D75+'SAN BENITO UPDATE04'!D75+'SAN BERNARDINO UPDATE04'!D75+'SAN DIEGO UPDATE04'!D75+'SAN FRANCISCO UPDATE04'!D75+'SAN JOAQUIN UPDATE04'!D75+'SAN LUIS OBISPO UPDATE04'!D75+'SAN MATEO UPDATE04'!D75+'SANTA BARBARA UPDATE04'!D75+'SANTA CLARA UPDATE04'!D75+'SANTA CRUZ UPDATE04'!D75+'SHASTA UPDATE04'!D75+'SIERRA UPDATE04'!D75+'SISKIYOU UPDATE04'!D75+'SOLANO UPDATE04'!D75+'SONOMA UPDATE04'!D75+'STANISLAUS UPDATE04'!D75+'SUTTER UPDATE04'!D75+'TEHAMA UPDATE04'!D75+'TRINITY UPDATE04'!D75+'TULARE UPDATE04'!D75+'TUOLUMNE UPDATE04'!D75+'VENTURA UPDATE04'!D75+'YOLO UPDATE04'!D75+'YUBA UPDATE04'!D75</f>
        <v>664</v>
      </c>
      <c r="E75" s="2">
        <f>' ALAMEDA UPDATE04'!E73+'ALPINE UPDATE04'!E76+'AMADOR UPDATE04'!E75+'BUTTE UPDATE04'!E75+'CALAVERAS UPDATE04'!E75+'COLUSA UPDATED04'!E75+'CONTRA COSTA UPDATE04'!E75+'DEL NORTE UPDAT04'!E75+'EL DORADO UPDATE04'!E75+'FRESNO UPDATE04'!E75+'GLENN UPDATE04'!E75+'HUMBOLDT UPDATE04'!E76+'IMPERIAL UPDATE04'!E75+'INYO UPDATE04'!E75+'KERN UPDATE04'!E75+'KINGS UPDATE04'!E75+'LAKE UPDATE04'!E75+'LASSEN UPDATE04'!E75+'LOS ANGELES UPDATE04'!E75+'MADERA UPDATE04'!E75+'MARIN UPDATE04'!E75+'MARIPOSA UPDATE04'!E75+'MENDOCINO UPDATE04'!E75+'MERCED UPDATE04'!E75+'MODOC UPDATE04'!E75+'MONO UPDATE04'!E75+'MONTEREY UPDATE04'!E75+'NAPA UPDATE04'!E75+'NEVADA UPDATE04'!E75+'ORANGE UPDATE04'!E75+'PLACER UPDATE04 '!E75+'PLUMAS UPDATE04'!E75+'RIVERSIDE UPDATE04'!E75+'SACRAMENTO UPDATE04'!E75+'SAN BENITO UPDATE04'!E75+'SAN BERNARDINO UPDATE04'!E75+'SAN DIEGO UPDATE04'!E75+'SAN FRANCISCO UPDATE04'!E75+'SAN JOAQUIN UPDATE04'!E75+'SAN LUIS OBISPO UPDATE04'!E75+'SAN MATEO UPDATE04'!E75+'SANTA BARBARA UPDATE04'!E75+'SANTA CLARA UPDATE04'!E75+'SANTA CRUZ UPDATE04'!E75+'SHASTA UPDATE04'!E75+'SIERRA UPDATE04'!E75+'SISKIYOU UPDATE04'!E75+'SOLANO UPDATE04'!E75+'SONOMA UPDATE04'!E75+'STANISLAUS UPDATE04'!E75+'SUTTER UPDATE04'!E75+'TEHAMA UPDATE04'!E75+'TRINITY UPDATE04'!E75+'TULARE UPDATE04'!E75+'TUOLUMNE UPDATE04'!E75+'VENTURA UPDATE04'!E75+'YOLO UPDATE04'!E75+'YUBA UPDATE04'!E75</f>
        <v>60</v>
      </c>
      <c r="F75" s="2">
        <f t="shared" ref="F75:F83" si="20">D75-E75</f>
        <v>604</v>
      </c>
      <c r="G75" s="2">
        <f t="shared" ref="G75:G83" si="21">C75-F75</f>
        <v>-2704.2031959586893</v>
      </c>
      <c r="H75" s="10">
        <f>B75/$B$8</f>
        <v>7.2356159190297463E-3</v>
      </c>
    </row>
    <row r="76" spans="1:8" x14ac:dyDescent="0.2">
      <c r="A76" s="14" t="s">
        <v>83</v>
      </c>
      <c r="B76" s="2">
        <f>' ALAMEDA UPDATE04'!B74+'ALPINE UPDATE04'!B77+'AMADOR UPDATE04'!B76+'BUTTE UPDATE04'!B76+'CALAVERAS UPDATE04'!B76+'COLUSA UPDATED04'!B76+'CONTRA COSTA UPDATE04'!B76+'DEL NORTE UPDAT04'!B76+'EL DORADO UPDATE04'!B76+'FRESNO UPDATE04'!B76+'GLENN UPDATE04'!B76+'HUMBOLDT UPDATE04'!B77+'IMPERIAL UPDATE04'!B76+'INYO UPDATE04'!B76+'KERN UPDATE04'!B76+'KINGS UPDATE04'!B76+'LAKE UPDATE04'!B76+'LASSEN UPDATE04'!B76+'LOS ANGELES UPDATE04'!B76+'MADERA UPDATE04'!B76+'MARIN UPDATE04'!B76+'MARIPOSA UPDATE04'!B76+'MENDOCINO UPDATE04'!B76+'MERCED UPDATE04'!B76+'MODOC UPDATE04'!B76+'MONO UPDATE04'!B76+'MONTEREY UPDATE04'!B76+'NAPA UPDATE04'!B76+'NEVADA UPDATE04'!B76+'ORANGE UPDATE04'!B76+'PLACER UPDATE04 '!B76+'PLUMAS UPDATE04'!B76+'RIVERSIDE UPDATE04'!B76+'SACRAMENTO UPDATE04'!B76+'SAN BENITO UPDATE04'!B76+'SAN BERNARDINO UPDATE04'!B76+'SAN DIEGO UPDATE04'!B76+'SAN FRANCISCO UPDATE04'!B76+'SAN JOAQUIN UPDATE04'!B76+'SAN LUIS OBISPO UPDATE04'!B76+'SAN MATEO UPDATE04'!B76+'SANTA BARBARA UPDATE04'!B76+'SANTA CLARA UPDATE04'!B76+'SANTA CRUZ UPDATE04'!B76+'SHASTA UPDATE04'!B76+'SIERRA UPDATE04'!B76+'SISKIYOU UPDATE04'!B76+'SOLANO UPDATE04'!B76+'SONOMA UPDATE04'!B76+'STANISLAUS UPDATE04'!B76+'SUTTER UPDATE04'!B76+'TEHAMA UPDATE04'!B76+'TRINITY UPDATE04'!B76+'TULARE UPDATE04'!B76+'TUOLUMNE UPDATE04'!B76+'VENTURA UPDATE04'!B76+'YOLO UPDATE04'!B76+'YUBA UPDATE04'!B76</f>
        <v>217685.7763489896</v>
      </c>
      <c r="C76" s="2">
        <f t="shared" si="19"/>
        <v>-2701.0487453767273</v>
      </c>
      <c r="D76" s="2">
        <f>' ALAMEDA UPDATE04'!D74+'ALPINE UPDATE04'!D77+'AMADOR UPDATE04'!D76+'BUTTE UPDATE04'!D76+'CALAVERAS UPDATE04'!D76+'COLUSA UPDATED04'!D76+'CONTRA COSTA UPDATE04'!D76+'DEL NORTE UPDAT04'!D76+'EL DORADO UPDATE04'!D76+'FRESNO UPDATE04'!D76+'GLENN UPDATE04'!D76+'HUMBOLDT UPDATE04'!D77+'IMPERIAL UPDATE04'!D76+'INYO UPDATE04'!D76+'KERN UPDATE04'!D76+'KINGS UPDATE04'!D76+'LAKE UPDATE04'!D76+'LASSEN UPDATE04'!D76+'LOS ANGELES UPDATE04'!D76+'MADERA UPDATE04'!D76+'MARIN UPDATE04'!D76+'MARIPOSA UPDATE04'!D76+'MENDOCINO UPDATE04'!D76+'MERCED UPDATE04'!D76+'MODOC UPDATE04'!D76+'MONO UPDATE04'!D76+'MONTEREY UPDATE04'!D76+'NAPA UPDATE04'!D76+'NEVADA UPDATE04'!D76+'ORANGE UPDATE04'!D76+'PLACER UPDATE04 '!D76+'PLUMAS UPDATE04'!D76+'RIVERSIDE UPDATE04'!D76+'SACRAMENTO UPDATE04'!D76+'SAN BENITO UPDATE04'!D76+'SAN BERNARDINO UPDATE04'!D76+'SAN DIEGO UPDATE04'!D76+'SAN FRANCISCO UPDATE04'!D76+'SAN JOAQUIN UPDATE04'!D76+'SAN LUIS OBISPO UPDATE04'!D76+'SAN MATEO UPDATE04'!D76+'SANTA BARBARA UPDATE04'!D76+'SANTA CLARA UPDATE04'!D76+'SANTA CRUZ UPDATE04'!D76+'SHASTA UPDATE04'!D76+'SIERRA UPDATE04'!D76+'SISKIYOU UPDATE04'!D76+'SOLANO UPDATE04'!D76+'SONOMA UPDATE04'!D76+'STANISLAUS UPDATE04'!D76+'SUTTER UPDATE04'!D76+'TEHAMA UPDATE04'!D76+'TRINITY UPDATE04'!D76+'TULARE UPDATE04'!D76+'TUOLUMNE UPDATE04'!D76+'VENTURA UPDATE04'!D76+'YOLO UPDATE04'!D76+'YUBA UPDATE04'!D76</f>
        <v>625</v>
      </c>
      <c r="E76" s="2">
        <f>' ALAMEDA UPDATE04'!E74+'ALPINE UPDATE04'!E77+'AMADOR UPDATE04'!E76+'BUTTE UPDATE04'!E76+'CALAVERAS UPDATE04'!E76+'COLUSA UPDATED04'!E76+'CONTRA COSTA UPDATE04'!E76+'DEL NORTE UPDAT04'!E76+'EL DORADO UPDATE04'!E76+'FRESNO UPDATE04'!E76+'GLENN UPDATE04'!E76+'HUMBOLDT UPDATE04'!E77+'IMPERIAL UPDATE04'!E76+'INYO UPDATE04'!E76+'KERN UPDATE04'!E76+'KINGS UPDATE04'!E76+'LAKE UPDATE04'!E76+'LASSEN UPDATE04'!E76+'LOS ANGELES UPDATE04'!E76+'MADERA UPDATE04'!E76+'MARIN UPDATE04'!E76+'MARIPOSA UPDATE04'!E76+'MENDOCINO UPDATE04'!E76+'MERCED UPDATE04'!E76+'MODOC UPDATE04'!E76+'MONO UPDATE04'!E76+'MONTEREY UPDATE04'!E76+'NAPA UPDATE04'!E76+'NEVADA UPDATE04'!E76+'ORANGE UPDATE04'!E76+'PLACER UPDATE04 '!E76+'PLUMAS UPDATE04'!E76+'RIVERSIDE UPDATE04'!E76+'SACRAMENTO UPDATE04'!E76+'SAN BENITO UPDATE04'!E76+'SAN BERNARDINO UPDATE04'!E76+'SAN DIEGO UPDATE04'!E76+'SAN FRANCISCO UPDATE04'!E76+'SAN JOAQUIN UPDATE04'!E76+'SAN LUIS OBISPO UPDATE04'!E76+'SAN MATEO UPDATE04'!E76+'SANTA BARBARA UPDATE04'!E76+'SANTA CLARA UPDATE04'!E76+'SANTA CRUZ UPDATE04'!E76+'SHASTA UPDATE04'!E76+'SIERRA UPDATE04'!E76+'SISKIYOU UPDATE04'!E76+'SOLANO UPDATE04'!E76+'SONOMA UPDATE04'!E76+'STANISLAUS UPDATE04'!E76+'SUTTER UPDATE04'!E76+'TEHAMA UPDATE04'!E76+'TRINITY UPDATE04'!E76+'TULARE UPDATE04'!E76+'TUOLUMNE UPDATE04'!E76+'VENTURA UPDATE04'!E76+'YOLO UPDATE04'!E76+'YUBA UPDATE04'!E76</f>
        <v>52</v>
      </c>
      <c r="F76" s="2">
        <f t="shared" si="20"/>
        <v>573</v>
      </c>
      <c r="G76" s="2">
        <f t="shared" si="21"/>
        <v>-3274.0487453767273</v>
      </c>
      <c r="H76" s="10">
        <f>B76/$B$9</f>
        <v>7.0249807582656735E-3</v>
      </c>
    </row>
    <row r="77" spans="1:8" x14ac:dyDescent="0.2">
      <c r="A77" s="14" t="s">
        <v>84</v>
      </c>
      <c r="B77" s="2">
        <f>' ALAMEDA UPDATE04'!B75+'ALPINE UPDATE04'!B78+'AMADOR UPDATE04'!B77+'BUTTE UPDATE04'!B77+'CALAVERAS UPDATE04'!B77+'COLUSA UPDATED04'!B77+'CONTRA COSTA UPDATE04'!B77+'DEL NORTE UPDAT04'!B77+'EL DORADO UPDATE04'!B77+'FRESNO UPDATE04'!B77+'GLENN UPDATE04'!B77+'HUMBOLDT UPDATE04'!B78+'IMPERIAL UPDATE04'!B77+'INYO UPDATE04'!B77+'KERN UPDATE04'!B77+'KINGS UPDATE04'!B77+'LAKE UPDATE04'!B77+'LASSEN UPDATE04'!B77+'LOS ANGELES UPDATE04'!B77+'MADERA UPDATE04'!B77+'MARIN UPDATE04'!B77+'MARIPOSA UPDATE04'!B77+'MENDOCINO UPDATE04'!B77+'MERCED UPDATE04'!B77+'MODOC UPDATE04'!B77+'MONO UPDATE04'!B77+'MONTEREY UPDATE04'!B77+'NAPA UPDATE04'!B77+'NEVADA UPDATE04'!B77+'ORANGE UPDATE04'!B77+'PLACER UPDATE04 '!B77+'PLUMAS UPDATE04'!B77+'RIVERSIDE UPDATE04'!B77+'SACRAMENTO UPDATE04'!B77+'SAN BENITO UPDATE04'!B77+'SAN BERNARDINO UPDATE04'!B77+'SAN DIEGO UPDATE04'!B77+'SAN FRANCISCO UPDATE04'!B77+'SAN JOAQUIN UPDATE04'!B77+'SAN LUIS OBISPO UPDATE04'!B77+'SAN MATEO UPDATE04'!B77+'SANTA BARBARA UPDATE04'!B77+'SANTA CLARA UPDATE04'!B77+'SANTA CRUZ UPDATE04'!B77+'SHASTA UPDATE04'!B77+'SIERRA UPDATE04'!B77+'SISKIYOU UPDATE04'!B77+'SOLANO UPDATE04'!B77+'SONOMA UPDATE04'!B77+'STANISLAUS UPDATE04'!B77+'SUTTER UPDATE04'!B77+'TEHAMA UPDATE04'!B77+'TRINITY UPDATE04'!B77+'TULARE UPDATE04'!B77+'TUOLUMNE UPDATE04'!B77+'VENTURA UPDATE04'!B77+'YOLO UPDATE04'!B77+'YUBA UPDATE04'!B77</f>
        <v>213500.89987667833</v>
      </c>
      <c r="C77" s="2">
        <f t="shared" si="19"/>
        <v>-4184.876472311269</v>
      </c>
      <c r="D77" s="2">
        <f>' ALAMEDA UPDATE04'!D75+'ALPINE UPDATE04'!D78+'AMADOR UPDATE04'!D77+'BUTTE UPDATE04'!D77+'CALAVERAS UPDATE04'!D77+'COLUSA UPDATED04'!D77+'CONTRA COSTA UPDATE04'!D77+'DEL NORTE UPDAT04'!D77+'EL DORADO UPDATE04'!D77+'FRESNO UPDATE04'!D77+'GLENN UPDATE04'!D77+'HUMBOLDT UPDATE04'!D78+'IMPERIAL UPDATE04'!D77+'INYO UPDATE04'!D77+'KERN UPDATE04'!D77+'KINGS UPDATE04'!D77+'LAKE UPDATE04'!D77+'LASSEN UPDATE04'!D77+'LOS ANGELES UPDATE04'!D77+'MADERA UPDATE04'!D77+'MARIN UPDATE04'!D77+'MARIPOSA UPDATE04'!D77+'MENDOCINO UPDATE04'!D77+'MERCED UPDATE04'!D77+'MODOC UPDATE04'!D77+'MONO UPDATE04'!D77+'MONTEREY UPDATE04'!D77+'NAPA UPDATE04'!D77+'NEVADA UPDATE04'!D77+'ORANGE UPDATE04'!D77+'PLACER UPDATE04 '!D77+'PLUMAS UPDATE04'!D77+'RIVERSIDE UPDATE04'!D77+'SACRAMENTO UPDATE04'!D77+'SAN BENITO UPDATE04'!D77+'SAN BERNARDINO UPDATE04'!D77+'SAN DIEGO UPDATE04'!D77+'SAN FRANCISCO UPDATE04'!D77+'SAN JOAQUIN UPDATE04'!D77+'SAN LUIS OBISPO UPDATE04'!D77+'SAN MATEO UPDATE04'!D77+'SANTA BARBARA UPDATE04'!D77+'SANTA CLARA UPDATE04'!D77+'SANTA CRUZ UPDATE04'!D77+'SHASTA UPDATE04'!D77+'SIERRA UPDATE04'!D77+'SISKIYOU UPDATE04'!D77+'SOLANO UPDATE04'!D77+'SONOMA UPDATE04'!D77+'STANISLAUS UPDATE04'!D77+'SUTTER UPDATE04'!D77+'TEHAMA UPDATE04'!D77+'TRINITY UPDATE04'!D77+'TULARE UPDATE04'!D77+'TUOLUMNE UPDATE04'!D77+'VENTURA UPDATE04'!D77+'YOLO UPDATE04'!D77+'YUBA UPDATE04'!D77</f>
        <v>714</v>
      </c>
      <c r="E77" s="2">
        <f>' ALAMEDA UPDATE04'!E75+'ALPINE UPDATE04'!E78+'AMADOR UPDATE04'!E77+'BUTTE UPDATE04'!E77+'CALAVERAS UPDATE04'!E77+'COLUSA UPDATED04'!E77+'CONTRA COSTA UPDATE04'!E77+'DEL NORTE UPDAT04'!E77+'EL DORADO UPDATE04'!E77+'FRESNO UPDATE04'!E77+'GLENN UPDATE04'!E77+'HUMBOLDT UPDATE04'!E78+'IMPERIAL UPDATE04'!E77+'INYO UPDATE04'!E77+'KERN UPDATE04'!E77+'KINGS UPDATE04'!E77+'LAKE UPDATE04'!E77+'LASSEN UPDATE04'!E77+'LOS ANGELES UPDATE04'!E77+'MADERA UPDATE04'!E77+'MARIN UPDATE04'!E77+'MARIPOSA UPDATE04'!E77+'MENDOCINO UPDATE04'!E77+'MERCED UPDATE04'!E77+'MODOC UPDATE04'!E77+'MONO UPDATE04'!E77+'MONTEREY UPDATE04'!E77+'NAPA UPDATE04'!E77+'NEVADA UPDATE04'!E77+'ORANGE UPDATE04'!E77+'PLACER UPDATE04 '!E77+'PLUMAS UPDATE04'!E77+'RIVERSIDE UPDATE04'!E77+'SACRAMENTO UPDATE04'!E77+'SAN BENITO UPDATE04'!E77+'SAN BERNARDINO UPDATE04'!E77+'SAN DIEGO UPDATE04'!E77+'SAN FRANCISCO UPDATE04'!E77+'SAN JOAQUIN UPDATE04'!E77+'SAN LUIS OBISPO UPDATE04'!E77+'SAN MATEO UPDATE04'!E77+'SANTA BARBARA UPDATE04'!E77+'SANTA CLARA UPDATE04'!E77+'SANTA CRUZ UPDATE04'!E77+'SHASTA UPDATE04'!E77+'SIERRA UPDATE04'!E77+'SISKIYOU UPDATE04'!E77+'SOLANO UPDATE04'!E77+'SONOMA UPDATE04'!E77+'STANISLAUS UPDATE04'!E77+'SUTTER UPDATE04'!E77+'TEHAMA UPDATE04'!E77+'TRINITY UPDATE04'!E77+'TULARE UPDATE04'!E77+'TUOLUMNE UPDATE04'!E77+'VENTURA UPDATE04'!E77+'YOLO UPDATE04'!E77+'YUBA UPDATE04'!E77</f>
        <v>49</v>
      </c>
      <c r="F77" s="2">
        <f t="shared" si="20"/>
        <v>665</v>
      </c>
      <c r="G77" s="2">
        <f t="shared" si="21"/>
        <v>-4849.876472311269</v>
      </c>
      <c r="H77" s="10">
        <f>B77/$B$10</f>
        <v>6.818024246985235E-3</v>
      </c>
    </row>
    <row r="78" spans="1:8" x14ac:dyDescent="0.2">
      <c r="A78" s="14" t="s">
        <v>75</v>
      </c>
      <c r="B78" s="2">
        <f>' ALAMEDA UPDATE04'!B76+'ALPINE UPDATE04'!B79+'AMADOR UPDATE04'!B78+'BUTTE UPDATE04'!B78+'CALAVERAS UPDATE04'!B78+'COLUSA UPDATED04'!B78+'CONTRA COSTA UPDATE04'!B78+'DEL NORTE UPDAT04'!B78+'EL DORADO UPDATE04'!B78+'FRESNO UPDATE04'!B78+'GLENN UPDATE04'!B78+'HUMBOLDT UPDATE04'!B79+'IMPERIAL UPDATE04'!B78+'INYO UPDATE04'!B78+'KERN UPDATE04'!B78+'KINGS UPDATE04'!B78+'LAKE UPDATE04'!B78+'LASSEN UPDATE04'!B78+'LOS ANGELES UPDATE04'!B78+'MADERA UPDATE04'!B78+'MARIN UPDATE04'!B78+'MARIPOSA UPDATE04'!B78+'MENDOCINO UPDATE04'!B78+'MERCED UPDATE04'!B78+'MODOC UPDATE04'!B78+'MONO UPDATE04'!B78+'MONTEREY UPDATE04'!B78+'NAPA UPDATE04'!B78+'NEVADA UPDATE04'!B78+'ORANGE UPDATE04'!B78+'PLACER UPDATE04 '!B78+'PLUMAS UPDATE04'!B78+'RIVERSIDE UPDATE04'!B78+'SACRAMENTO UPDATE04'!B78+'SAN BENITO UPDATE04'!B78+'SAN BERNARDINO UPDATE04'!B78+'SAN DIEGO UPDATE04'!B78+'SAN FRANCISCO UPDATE04'!B78+'SAN JOAQUIN UPDATE04'!B78+'SAN LUIS OBISPO UPDATE04'!B78+'SAN MATEO UPDATE04'!B78+'SANTA BARBARA UPDATE04'!B78+'SANTA CLARA UPDATE04'!B78+'SANTA CRUZ UPDATE04'!B78+'SHASTA UPDATE04'!B78+'SIERRA UPDATE04'!B78+'SISKIYOU UPDATE04'!B78+'SOLANO UPDATE04'!B78+'SONOMA UPDATE04'!B78+'STANISLAUS UPDATE04'!B78+'SUTTER UPDATE04'!B78+'TEHAMA UPDATE04'!B78+'TRINITY UPDATE04'!B78+'TULARE UPDATE04'!B78+'TUOLUMNE UPDATE04'!B78+'VENTURA UPDATE04'!B78+'YOLO UPDATE04'!B78+'YUBA UPDATE04'!B78</f>
        <v>208578.80455067536</v>
      </c>
      <c r="C78" s="2">
        <f t="shared" si="19"/>
        <v>-4922.0953260029783</v>
      </c>
      <c r="D78" s="2">
        <f>' ALAMEDA UPDATE04'!D76+'ALPINE UPDATE04'!D79+'AMADOR UPDATE04'!D78+'BUTTE UPDATE04'!D78+'CALAVERAS UPDATE04'!D78+'COLUSA UPDATED04'!D78+'CONTRA COSTA UPDATE04'!D78+'DEL NORTE UPDAT04'!D78+'EL DORADO UPDATE04'!D78+'FRESNO UPDATE04'!D78+'GLENN UPDATE04'!D78+'HUMBOLDT UPDATE04'!D79+'IMPERIAL UPDATE04'!D78+'INYO UPDATE04'!D78+'KERN UPDATE04'!D78+'KINGS UPDATE04'!D78+'LAKE UPDATE04'!D78+'LASSEN UPDATE04'!D78+'LOS ANGELES UPDATE04'!D78+'MADERA UPDATE04'!D78+'MARIN UPDATE04'!D78+'MARIPOSA UPDATE04'!D78+'MENDOCINO UPDATE04'!D78+'MERCED UPDATE04'!D78+'MODOC UPDATE04'!D78+'MONO UPDATE04'!D78+'MONTEREY UPDATE04'!D78+'NAPA UPDATE04'!D78+'NEVADA UPDATE04'!D78+'ORANGE UPDATE04'!D78+'PLACER UPDATE04 '!D78+'PLUMAS UPDATE04'!D78+'RIVERSIDE UPDATE04'!D78+'SACRAMENTO UPDATE04'!D78+'SAN BENITO UPDATE04'!D78+'SAN BERNARDINO UPDATE04'!D78+'SAN DIEGO UPDATE04'!D78+'SAN FRANCISCO UPDATE04'!D78+'SAN JOAQUIN UPDATE04'!D78+'SAN LUIS OBISPO UPDATE04'!D78+'SAN MATEO UPDATE04'!D78+'SANTA BARBARA UPDATE04'!D78+'SANTA CLARA UPDATE04'!D78+'SANTA CRUZ UPDATE04'!D78+'SHASTA UPDATE04'!D78+'SIERRA UPDATE04'!D78+'SISKIYOU UPDATE04'!D78+'SOLANO UPDATE04'!D78+'SONOMA UPDATE04'!D78+'STANISLAUS UPDATE04'!D78+'SUTTER UPDATE04'!D78+'TEHAMA UPDATE04'!D78+'TRINITY UPDATE04'!D78+'TULARE UPDATE04'!D78+'TUOLUMNE UPDATE04'!D78+'VENTURA UPDATE04'!D78+'YOLO UPDATE04'!D78+'YUBA UPDATE04'!D78</f>
        <v>817</v>
      </c>
      <c r="E78" s="2">
        <f>' ALAMEDA UPDATE04'!E76+'ALPINE UPDATE04'!E79+'AMADOR UPDATE04'!E78+'BUTTE UPDATE04'!E78+'CALAVERAS UPDATE04'!E78+'COLUSA UPDATED04'!E78+'CONTRA COSTA UPDATE04'!E78+'DEL NORTE UPDAT04'!E78+'EL DORADO UPDATE04'!E78+'FRESNO UPDATE04'!E78+'GLENN UPDATE04'!E78+'HUMBOLDT UPDATE04'!E79+'IMPERIAL UPDATE04'!E78+'INYO UPDATE04'!E78+'KERN UPDATE04'!E78+'KINGS UPDATE04'!E78+'LAKE UPDATE04'!E78+'LASSEN UPDATE04'!E78+'LOS ANGELES UPDATE04'!E78+'MADERA UPDATE04'!E78+'MARIN UPDATE04'!E78+'MARIPOSA UPDATE04'!E78+'MENDOCINO UPDATE04'!E78+'MERCED UPDATE04'!E78+'MODOC UPDATE04'!E78+'MONO UPDATE04'!E78+'MONTEREY UPDATE04'!E78+'NAPA UPDATE04'!E78+'NEVADA UPDATE04'!E78+'ORANGE UPDATE04'!E78+'PLACER UPDATE04 '!E78+'PLUMAS UPDATE04'!E78+'RIVERSIDE UPDATE04'!E78+'SACRAMENTO UPDATE04'!E78+'SAN BENITO UPDATE04'!E78+'SAN BERNARDINO UPDATE04'!E78+'SAN DIEGO UPDATE04'!E78+'SAN FRANCISCO UPDATE04'!E78+'SAN JOAQUIN UPDATE04'!E78+'SAN LUIS OBISPO UPDATE04'!E78+'SAN MATEO UPDATE04'!E78+'SANTA BARBARA UPDATE04'!E78+'SANTA CLARA UPDATE04'!E78+'SANTA CRUZ UPDATE04'!E78+'SHASTA UPDATE04'!E78+'SIERRA UPDATE04'!E78+'SISKIYOU UPDATE04'!E78+'SOLANO UPDATE04'!E78+'SONOMA UPDATE04'!E78+'STANISLAUS UPDATE04'!E78+'SUTTER UPDATE04'!E78+'TEHAMA UPDATE04'!E78+'TRINITY UPDATE04'!E78+'TULARE UPDATE04'!E78+'TUOLUMNE UPDATE04'!E78+'VENTURA UPDATE04'!E78+'YOLO UPDATE04'!E78+'YUBA UPDATE04'!E78</f>
        <v>46</v>
      </c>
      <c r="F78" s="2">
        <f t="shared" si="20"/>
        <v>771</v>
      </c>
      <c r="G78" s="2">
        <f t="shared" si="21"/>
        <v>-5693.0953260029783</v>
      </c>
      <c r="H78" s="10">
        <f>B78/$B$11</f>
        <v>6.6165732676179518E-3</v>
      </c>
    </row>
    <row r="79" spans="1:8" x14ac:dyDescent="0.2">
      <c r="A79" s="14" t="s">
        <v>76</v>
      </c>
      <c r="B79" s="2">
        <f>' ALAMEDA UPDATE04'!B77+'ALPINE UPDATE04'!B80+'AMADOR UPDATE04'!B79+'BUTTE UPDATE04'!B79+'CALAVERAS UPDATE04'!B79+'COLUSA UPDATED04'!B79+'CONTRA COSTA UPDATE04'!B79+'DEL NORTE UPDAT04'!B79+'EL DORADO UPDATE04'!B79+'FRESNO UPDATE04'!B79+'GLENN UPDATE04'!B79+'HUMBOLDT UPDATE04'!B80+'IMPERIAL UPDATE04'!B79+'INYO UPDATE04'!B79+'KERN UPDATE04'!B79+'KINGS UPDATE04'!B79+'LAKE UPDATE04'!B79+'LASSEN UPDATE04'!B79+'LOS ANGELES UPDATE04'!B79+'MADERA UPDATE04'!B79+'MARIN UPDATE04'!B79+'MARIPOSA UPDATE04'!B79+'MENDOCINO UPDATE04'!B79+'MERCED UPDATE04'!B79+'MODOC UPDATE04'!B79+'MONO UPDATE04'!B79+'MONTEREY UPDATE04'!B79+'NAPA UPDATE04'!B79+'NEVADA UPDATE04'!B79+'ORANGE UPDATE04'!B79+'PLACER UPDATE04 '!B79+'PLUMAS UPDATE04'!B79+'RIVERSIDE UPDATE04'!B79+'SACRAMENTO UPDATE04'!B79+'SAN BENITO UPDATE04'!B79+'SAN BERNARDINO UPDATE04'!B79+'SAN DIEGO UPDATE04'!B79+'SAN FRANCISCO UPDATE04'!B79+'SAN JOAQUIN UPDATE04'!B79+'SAN LUIS OBISPO UPDATE04'!B79+'SAN MATEO UPDATE04'!B79+'SANTA BARBARA UPDATE04'!B79+'SANTA CLARA UPDATE04'!B79+'SANTA CRUZ UPDATE04'!B79+'SHASTA UPDATE04'!B79+'SIERRA UPDATE04'!B79+'SISKIYOU UPDATE04'!B79+'SOLANO UPDATE04'!B79+'SONOMA UPDATE04'!B79+'STANISLAUS UPDATE04'!B79+'SUTTER UPDATE04'!B79+'TEHAMA UPDATE04'!B79+'TRINITY UPDATE04'!B79+'TULARE UPDATE04'!B79+'TUOLUMNE UPDATE04'!B79+'VENTURA UPDATE04'!B79+'YOLO UPDATE04'!B79+'YUBA UPDATE04'!B79</f>
        <v>203597.0865014364</v>
      </c>
      <c r="C79" s="2">
        <f t="shared" si="19"/>
        <v>-4981.7180492389598</v>
      </c>
      <c r="D79" s="2">
        <f>' ALAMEDA UPDATE04'!D77+'ALPINE UPDATE04'!D80+'AMADOR UPDATE04'!D79+'BUTTE UPDATE04'!D79+'CALAVERAS UPDATE04'!D79+'COLUSA UPDATED04'!D79+'CONTRA COSTA UPDATE04'!D79+'DEL NORTE UPDAT04'!D79+'EL DORADO UPDATE04'!D79+'FRESNO UPDATE04'!D79+'GLENN UPDATE04'!D79+'HUMBOLDT UPDATE04'!D80+'IMPERIAL UPDATE04'!D79+'INYO UPDATE04'!D79+'KERN UPDATE04'!D79+'KINGS UPDATE04'!D79+'LAKE UPDATE04'!D79+'LASSEN UPDATE04'!D79+'LOS ANGELES UPDATE04'!D79+'MADERA UPDATE04'!D79+'MARIN UPDATE04'!D79+'MARIPOSA UPDATE04'!D79+'MENDOCINO UPDATE04'!D79+'MERCED UPDATE04'!D79+'MODOC UPDATE04'!D79+'MONO UPDATE04'!D79+'MONTEREY UPDATE04'!D79+'NAPA UPDATE04'!D79+'NEVADA UPDATE04'!D79+'ORANGE UPDATE04'!D79+'PLACER UPDATE04 '!D79+'PLUMAS UPDATE04'!D79+'RIVERSIDE UPDATE04'!D79+'SACRAMENTO UPDATE04'!D79+'SAN BENITO UPDATE04'!D79+'SAN BERNARDINO UPDATE04'!D79+'SAN DIEGO UPDATE04'!D79+'SAN FRANCISCO UPDATE04'!D79+'SAN JOAQUIN UPDATE04'!D79+'SAN LUIS OBISPO UPDATE04'!D79+'SAN MATEO UPDATE04'!D79+'SANTA BARBARA UPDATE04'!D79+'SANTA CLARA UPDATE04'!D79+'SANTA CRUZ UPDATE04'!D79+'SHASTA UPDATE04'!D79+'SIERRA UPDATE04'!D79+'SISKIYOU UPDATE04'!D79+'SOLANO UPDATE04'!D79+'SONOMA UPDATE04'!D79+'STANISLAUS UPDATE04'!D79+'SUTTER UPDATE04'!D79+'TEHAMA UPDATE04'!D79+'TRINITY UPDATE04'!D79+'TULARE UPDATE04'!D79+'TUOLUMNE UPDATE04'!D79+'VENTURA UPDATE04'!D79+'YOLO UPDATE04'!D79+'YUBA UPDATE04'!D79</f>
        <v>872</v>
      </c>
      <c r="E79" s="2">
        <f>' ALAMEDA UPDATE04'!E77+'ALPINE UPDATE04'!E80+'AMADOR UPDATE04'!E79+'BUTTE UPDATE04'!E79+'CALAVERAS UPDATE04'!E79+'COLUSA UPDATED04'!E79+'CONTRA COSTA UPDATE04'!E79+'DEL NORTE UPDAT04'!E79+'EL DORADO UPDATE04'!E79+'FRESNO UPDATE04'!E79+'GLENN UPDATE04'!E79+'HUMBOLDT UPDATE04'!E80+'IMPERIAL UPDATE04'!E79+'INYO UPDATE04'!E79+'KERN UPDATE04'!E79+'KINGS UPDATE04'!E79+'LAKE UPDATE04'!E79+'LASSEN UPDATE04'!E79+'LOS ANGELES UPDATE04'!E79+'MADERA UPDATE04'!E79+'MARIN UPDATE04'!E79+'MARIPOSA UPDATE04'!E79+'MENDOCINO UPDATE04'!E79+'MERCED UPDATE04'!E79+'MODOC UPDATE04'!E79+'MONO UPDATE04'!E79+'MONTEREY UPDATE04'!E79+'NAPA UPDATE04'!E79+'NEVADA UPDATE04'!E79+'ORANGE UPDATE04'!E79+'PLACER UPDATE04 '!E79+'PLUMAS UPDATE04'!E79+'RIVERSIDE UPDATE04'!E79+'SACRAMENTO UPDATE04'!E79+'SAN BENITO UPDATE04'!E79+'SAN BERNARDINO UPDATE04'!E79+'SAN DIEGO UPDATE04'!E79+'SAN FRANCISCO UPDATE04'!E79+'SAN JOAQUIN UPDATE04'!E79+'SAN LUIS OBISPO UPDATE04'!E79+'SAN MATEO UPDATE04'!E79+'SANTA BARBARA UPDATE04'!E79+'SANTA CLARA UPDATE04'!E79+'SANTA CRUZ UPDATE04'!E79+'SHASTA UPDATE04'!E79+'SIERRA UPDATE04'!E79+'SISKIYOU UPDATE04'!E79+'SOLANO UPDATE04'!E79+'SONOMA UPDATE04'!E79+'STANISLAUS UPDATE04'!E79+'SUTTER UPDATE04'!E79+'TEHAMA UPDATE04'!E79+'TRINITY UPDATE04'!E79+'TULARE UPDATE04'!E79+'TUOLUMNE UPDATE04'!E79+'VENTURA UPDATE04'!E79+'YOLO UPDATE04'!E79+'YUBA UPDATE04'!E79</f>
        <v>48</v>
      </c>
      <c r="F79" s="2">
        <f t="shared" si="20"/>
        <v>824</v>
      </c>
      <c r="G79" s="2">
        <f t="shared" si="21"/>
        <v>-5805.7180492389598</v>
      </c>
      <c r="H79" s="10">
        <f>B79/$B$12</f>
        <v>6.4202212397465814E-3</v>
      </c>
    </row>
    <row r="80" spans="1:8" x14ac:dyDescent="0.2">
      <c r="A80" s="14" t="s">
        <v>77</v>
      </c>
      <c r="B80" s="2">
        <f>' ALAMEDA UPDATE04'!B78+'ALPINE UPDATE04'!B81+'AMADOR UPDATE04'!B80+'BUTTE UPDATE04'!B80+'CALAVERAS UPDATE04'!B80+'COLUSA UPDATED04'!B80+'CONTRA COSTA UPDATE04'!B80+'DEL NORTE UPDAT04'!B80+'EL DORADO UPDATE04'!B80+'FRESNO UPDATE04'!B80+'GLENN UPDATE04'!B80+'HUMBOLDT UPDATE04'!B81+'IMPERIAL UPDATE04'!B80+'INYO UPDATE04'!B80+'KERN UPDATE04'!B80+'KINGS UPDATE04'!B80+'LAKE UPDATE04'!B80+'LASSEN UPDATE04'!B80+'LOS ANGELES UPDATE04'!B80+'MADERA UPDATE04'!B80+'MARIN UPDATE04'!B80+'MARIPOSA UPDATE04'!B80+'MENDOCINO UPDATE04'!B80+'MERCED UPDATE04'!B80+'MODOC UPDATE04'!B80+'MONO UPDATE04'!B80+'MONTEREY UPDATE04'!B80+'NAPA UPDATE04'!B80+'NEVADA UPDATE04'!B80+'ORANGE UPDATE04'!B80+'PLACER UPDATE04 '!B80+'PLUMAS UPDATE04'!B80+'RIVERSIDE UPDATE04'!B80+'SACRAMENTO UPDATE04'!B80+'SAN BENITO UPDATE04'!B80+'SAN BERNARDINO UPDATE04'!B80+'SAN DIEGO UPDATE04'!B80+'SAN FRANCISCO UPDATE04'!B80+'SAN JOAQUIN UPDATE04'!B80+'SAN LUIS OBISPO UPDATE04'!B80+'SAN MATEO UPDATE04'!B80+'SANTA BARBARA UPDATE04'!B80+'SANTA CLARA UPDATE04'!B80+'SANTA CRUZ UPDATE04'!B80+'SHASTA UPDATE04'!B80+'SIERRA UPDATE04'!B80+'SISKIYOU UPDATE04'!B80+'SOLANO UPDATE04'!B80+'SONOMA UPDATE04'!B80+'STANISLAUS UPDATE04'!B80+'SUTTER UPDATE04'!B80+'TEHAMA UPDATE04'!B80+'TRINITY UPDATE04'!B80+'TULARE UPDATE04'!B80+'TUOLUMNE UPDATE04'!B80+'VENTURA UPDATE04'!B80+'YOLO UPDATE04'!B80+'YUBA UPDATE04'!B80</f>
        <v>199111.05799033662</v>
      </c>
      <c r="C80" s="2">
        <f t="shared" si="19"/>
        <v>-4486.0285110997793</v>
      </c>
      <c r="D80" s="2">
        <f>' ALAMEDA UPDATE04'!D78+'ALPINE UPDATE04'!D81+'AMADOR UPDATE04'!D80+'BUTTE UPDATE04'!D80+'CALAVERAS UPDATE04'!D80+'COLUSA UPDATED04'!D80+'CONTRA COSTA UPDATE04'!D80+'DEL NORTE UPDAT04'!D80+'EL DORADO UPDATE04'!D80+'FRESNO UPDATE04'!D80+'GLENN UPDATE04'!D80+'HUMBOLDT UPDATE04'!D81+'IMPERIAL UPDATE04'!D80+'INYO UPDATE04'!D80+'KERN UPDATE04'!D80+'KINGS UPDATE04'!D80+'LAKE UPDATE04'!D80+'LASSEN UPDATE04'!D80+'LOS ANGELES UPDATE04'!D80+'MADERA UPDATE04'!D80+'MARIN UPDATE04'!D80+'MARIPOSA UPDATE04'!D80+'MENDOCINO UPDATE04'!D80+'MERCED UPDATE04'!D80+'MODOC UPDATE04'!D80+'MONO UPDATE04'!D80+'MONTEREY UPDATE04'!D80+'NAPA UPDATE04'!D80+'NEVADA UPDATE04'!D80+'ORANGE UPDATE04'!D80+'PLACER UPDATE04 '!D80+'PLUMAS UPDATE04'!D80+'RIVERSIDE UPDATE04'!D80+'SACRAMENTO UPDATE04'!D80+'SAN BENITO UPDATE04'!D80+'SAN BERNARDINO UPDATE04'!D80+'SAN DIEGO UPDATE04'!D80+'SAN FRANCISCO UPDATE04'!D80+'SAN JOAQUIN UPDATE04'!D80+'SAN LUIS OBISPO UPDATE04'!D80+'SAN MATEO UPDATE04'!D80+'SANTA BARBARA UPDATE04'!D80+'SANTA CLARA UPDATE04'!D80+'SANTA CRUZ UPDATE04'!D80+'SHASTA UPDATE04'!D80+'SIERRA UPDATE04'!D80+'SISKIYOU UPDATE04'!D80+'SOLANO UPDATE04'!D80+'SONOMA UPDATE04'!D80+'STANISLAUS UPDATE04'!D80+'SUTTER UPDATE04'!D80+'TEHAMA UPDATE04'!D80+'TRINITY UPDATE04'!D80+'TULARE UPDATE04'!D80+'TUOLUMNE UPDATE04'!D80+'VENTURA UPDATE04'!D80+'YOLO UPDATE04'!D80+'YUBA UPDATE04'!D80</f>
        <v>978</v>
      </c>
      <c r="E80" s="2">
        <f>' ALAMEDA UPDATE04'!E78+'ALPINE UPDATE04'!E81+'AMADOR UPDATE04'!E80+'BUTTE UPDATE04'!E80+'CALAVERAS UPDATE04'!E80+'COLUSA UPDATED04'!E80+'CONTRA COSTA UPDATE04'!E80+'DEL NORTE UPDAT04'!E80+'EL DORADO UPDATE04'!E80+'FRESNO UPDATE04'!E80+'GLENN UPDATE04'!E80+'HUMBOLDT UPDATE04'!E81+'IMPERIAL UPDATE04'!E80+'INYO UPDATE04'!E80+'KERN UPDATE04'!E80+'KINGS UPDATE04'!E80+'LAKE UPDATE04'!E80+'LASSEN UPDATE04'!E80+'LOS ANGELES UPDATE04'!E80+'MADERA UPDATE04'!E80+'MARIN UPDATE04'!E80+'MARIPOSA UPDATE04'!E80+'MENDOCINO UPDATE04'!E80+'MERCED UPDATE04'!E80+'MODOC UPDATE04'!E80+'MONO UPDATE04'!E80+'MONTEREY UPDATE04'!E80+'NAPA UPDATE04'!E80+'NEVADA UPDATE04'!E80+'ORANGE UPDATE04'!E80+'PLACER UPDATE04 '!E80+'PLUMAS UPDATE04'!E80+'RIVERSIDE UPDATE04'!E80+'SACRAMENTO UPDATE04'!E80+'SAN BENITO UPDATE04'!E80+'SAN BERNARDINO UPDATE04'!E80+'SAN DIEGO UPDATE04'!E80+'SAN FRANCISCO UPDATE04'!E80+'SAN JOAQUIN UPDATE04'!E80+'SAN LUIS OBISPO UPDATE04'!E80+'SAN MATEO UPDATE04'!E80+'SANTA BARBARA UPDATE04'!E80+'SANTA CLARA UPDATE04'!E80+'SANTA CRUZ UPDATE04'!E80+'SHASTA UPDATE04'!E80+'SIERRA UPDATE04'!E80+'SISKIYOU UPDATE04'!E80+'SOLANO UPDATE04'!E80+'SONOMA UPDATE04'!E80+'STANISLAUS UPDATE04'!E80+'SUTTER UPDATE04'!E80+'TEHAMA UPDATE04'!E80+'TRINITY UPDATE04'!E80+'TULARE UPDATE04'!E80+'TUOLUMNE UPDATE04'!E80+'VENTURA UPDATE04'!E80+'YOLO UPDATE04'!E80+'YUBA UPDATE04'!E80</f>
        <v>62</v>
      </c>
      <c r="F80" s="2">
        <f t="shared" si="20"/>
        <v>916</v>
      </c>
      <c r="G80" s="2">
        <f t="shared" si="21"/>
        <v>-5402.0285110997793</v>
      </c>
      <c r="H80" s="10">
        <f>B80/$B$13</f>
        <v>6.2294332725787169E-3</v>
      </c>
    </row>
    <row r="81" spans="1:11" x14ac:dyDescent="0.2">
      <c r="A81" s="14" t="s">
        <v>78</v>
      </c>
      <c r="B81" s="2">
        <f>' ALAMEDA UPDATE04'!B79+'ALPINE UPDATE04'!B82+'AMADOR UPDATE04'!B81+'BUTTE UPDATE04'!B81+'CALAVERAS UPDATE04'!B81+'COLUSA UPDATED04'!B81+'CONTRA COSTA UPDATE04'!B81+'DEL NORTE UPDAT04'!B81+'EL DORADO UPDATE04'!B81+'FRESNO UPDATE04'!B81+'GLENN UPDATE04'!B81+'HUMBOLDT UPDATE04'!B82+'IMPERIAL UPDATE04'!B81+'INYO UPDATE04'!B81+'KERN UPDATE04'!B81+'KINGS UPDATE04'!B81+'LAKE UPDATE04'!B81+'LASSEN UPDATE04'!B81+'LOS ANGELES UPDATE04'!B81+'MADERA UPDATE04'!B81+'MARIN UPDATE04'!B81+'MARIPOSA UPDATE04'!B81+'MENDOCINO UPDATE04'!B81+'MERCED UPDATE04'!B81+'MODOC UPDATE04'!B81+'MONO UPDATE04'!B81+'MONTEREY UPDATE04'!B81+'NAPA UPDATE04'!B81+'NEVADA UPDATE04'!B81+'ORANGE UPDATE04'!B81+'PLACER UPDATE04 '!B81+'PLUMAS UPDATE04'!B81+'RIVERSIDE UPDATE04'!B81+'SACRAMENTO UPDATE04'!B81+'SAN BENITO UPDATE04'!B81+'SAN BERNARDINO UPDATE04'!B81+'SAN DIEGO UPDATE04'!B81+'SAN FRANCISCO UPDATE04'!B81+'SAN JOAQUIN UPDATE04'!B81+'SAN LUIS OBISPO UPDATE04'!B81+'SAN MATEO UPDATE04'!B81+'SANTA BARBARA UPDATE04'!B81+'SANTA CLARA UPDATE04'!B81+'SANTA CRUZ UPDATE04'!B81+'SHASTA UPDATE04'!B81+'SIERRA UPDATE04'!B81+'SISKIYOU UPDATE04'!B81+'SOLANO UPDATE04'!B81+'SONOMA UPDATE04'!B81+'STANISLAUS UPDATE04'!B81+'SUTTER UPDATE04'!B81+'TEHAMA UPDATE04'!B81+'TRINITY UPDATE04'!B81+'TULARE UPDATE04'!B81+'TUOLUMNE UPDATE04'!B81+'VENTURA UPDATE04'!B81+'YOLO UPDATE04'!B81+'YUBA UPDATE04'!B81</f>
        <v>196212.37239984321</v>
      </c>
      <c r="C81" s="2">
        <f t="shared" si="19"/>
        <v>-2898.6855904934055</v>
      </c>
      <c r="D81" s="2">
        <f>' ALAMEDA UPDATE04'!D79+'ALPINE UPDATE04'!D82+'AMADOR UPDATE04'!D81+'BUTTE UPDATE04'!D81+'CALAVERAS UPDATE04'!D81+'COLUSA UPDATED04'!D81+'CONTRA COSTA UPDATE04'!D81+'DEL NORTE UPDAT04'!D81+'EL DORADO UPDATE04'!D81+'FRESNO UPDATE04'!D81+'GLENN UPDATE04'!D81+'HUMBOLDT UPDATE04'!D82+'IMPERIAL UPDATE04'!D81+'INYO UPDATE04'!D81+'KERN UPDATE04'!D81+'KINGS UPDATE04'!D81+'LAKE UPDATE04'!D81+'LASSEN UPDATE04'!D81+'LOS ANGELES UPDATE04'!D81+'MADERA UPDATE04'!D81+'MARIN UPDATE04'!D81+'MARIPOSA UPDATE04'!D81+'MENDOCINO UPDATE04'!D81+'MERCED UPDATE04'!D81+'MODOC UPDATE04'!D81+'MONO UPDATE04'!D81+'MONTEREY UPDATE04'!D81+'NAPA UPDATE04'!D81+'NEVADA UPDATE04'!D81+'ORANGE UPDATE04'!D81+'PLACER UPDATE04 '!D81+'PLUMAS UPDATE04'!D81+'RIVERSIDE UPDATE04'!D81+'SACRAMENTO UPDATE04'!D81+'SAN BENITO UPDATE04'!D81+'SAN BERNARDINO UPDATE04'!D81+'SAN DIEGO UPDATE04'!D81+'SAN FRANCISCO UPDATE04'!D81+'SAN JOAQUIN UPDATE04'!D81+'SAN LUIS OBISPO UPDATE04'!D81+'SAN MATEO UPDATE04'!D81+'SANTA BARBARA UPDATE04'!D81+'SANTA CLARA UPDATE04'!D81+'SANTA CRUZ UPDATE04'!D81+'SHASTA UPDATE04'!D81+'SIERRA UPDATE04'!D81+'SISKIYOU UPDATE04'!D81+'SOLANO UPDATE04'!D81+'SONOMA UPDATE04'!D81+'STANISLAUS UPDATE04'!D81+'SUTTER UPDATE04'!D81+'TEHAMA UPDATE04'!D81+'TRINITY UPDATE04'!D81+'TULARE UPDATE04'!D81+'TUOLUMNE UPDATE04'!D81+'VENTURA UPDATE04'!D81+'YOLO UPDATE04'!D81+'YUBA UPDATE04'!D81</f>
        <v>925</v>
      </c>
      <c r="E81" s="2">
        <f>' ALAMEDA UPDATE04'!E79+'ALPINE UPDATE04'!E82+'AMADOR UPDATE04'!E81+'BUTTE UPDATE04'!E81+'CALAVERAS UPDATE04'!E81+'COLUSA UPDATED04'!E81+'CONTRA COSTA UPDATE04'!E81+'DEL NORTE UPDAT04'!E81+'EL DORADO UPDATE04'!E81+'FRESNO UPDATE04'!E81+'GLENN UPDATE04'!E81+'HUMBOLDT UPDATE04'!E82+'IMPERIAL UPDATE04'!E81+'INYO UPDATE04'!E81+'KERN UPDATE04'!E81+'KINGS UPDATE04'!E81+'LAKE UPDATE04'!E81+'LASSEN UPDATE04'!E81+'LOS ANGELES UPDATE04'!E81+'MADERA UPDATE04'!E81+'MARIN UPDATE04'!E81+'MARIPOSA UPDATE04'!E81+'MENDOCINO UPDATE04'!E81+'MERCED UPDATE04'!E81+'MODOC UPDATE04'!E81+'MONO UPDATE04'!E81+'MONTEREY UPDATE04'!E81+'NAPA UPDATE04'!E81+'NEVADA UPDATE04'!E81+'ORANGE UPDATE04'!E81+'PLACER UPDATE04 '!E81+'PLUMAS UPDATE04'!E81+'RIVERSIDE UPDATE04'!E81+'SACRAMENTO UPDATE04'!E81+'SAN BENITO UPDATE04'!E81+'SAN BERNARDINO UPDATE04'!E81+'SAN DIEGO UPDATE04'!E81+'SAN FRANCISCO UPDATE04'!E81+'SAN JOAQUIN UPDATE04'!E81+'SAN LUIS OBISPO UPDATE04'!E81+'SAN MATEO UPDATE04'!E81+'SANTA BARBARA UPDATE04'!E81+'SANTA CLARA UPDATE04'!E81+'SANTA CRUZ UPDATE04'!E81+'SHASTA UPDATE04'!E81+'SIERRA UPDATE04'!E81+'SISKIYOU UPDATE04'!E81+'SOLANO UPDATE04'!E81+'SONOMA UPDATE04'!E81+'STANISLAUS UPDATE04'!E81+'SUTTER UPDATE04'!E81+'TEHAMA UPDATE04'!E81+'TRINITY UPDATE04'!E81+'TULARE UPDATE04'!E81+'TUOLUMNE UPDATE04'!E81+'VENTURA UPDATE04'!E81+'YOLO UPDATE04'!E81+'YUBA UPDATE04'!E81</f>
        <v>63</v>
      </c>
      <c r="F81" s="2">
        <f t="shared" si="20"/>
        <v>862</v>
      </c>
      <c r="G81" s="2">
        <f t="shared" si="21"/>
        <v>-3760.6855904934055</v>
      </c>
      <c r="H81" s="10">
        <f>B81/$B$14</f>
        <v>6.0460865905806486E-3</v>
      </c>
    </row>
    <row r="82" spans="1:11" x14ac:dyDescent="0.2">
      <c r="A82" s="14" t="s">
        <v>79</v>
      </c>
      <c r="B82" s="2">
        <f>' ALAMEDA UPDATE04'!B80+'ALPINE UPDATE04'!B83+'AMADOR UPDATE04'!B82+'BUTTE UPDATE04'!B82+'CALAVERAS UPDATE04'!B82+'COLUSA UPDATED04'!B82+'CONTRA COSTA UPDATE04'!B82+'DEL NORTE UPDAT04'!B82+'EL DORADO UPDATE04'!B82+'FRESNO UPDATE04'!B82+'GLENN UPDATE04'!B82+'HUMBOLDT UPDATE04'!B83+'IMPERIAL UPDATE04'!B82+'INYO UPDATE04'!B82+'KERN UPDATE04'!B82+'KINGS UPDATE04'!B82+'LAKE UPDATE04'!B82+'LASSEN UPDATE04'!B82+'LOS ANGELES UPDATE04'!B82+'MADERA UPDATE04'!B82+'MARIN UPDATE04'!B82+'MARIPOSA UPDATE04'!B82+'MENDOCINO UPDATE04'!B82+'MERCED UPDATE04'!B82+'MODOC UPDATE04'!B82+'MONO UPDATE04'!B82+'MONTEREY UPDATE04'!B82+'NAPA UPDATE04'!B82+'NEVADA UPDATE04'!B82+'ORANGE UPDATE04'!B82+'PLACER UPDATE04 '!B82+'PLUMAS UPDATE04'!B82+'RIVERSIDE UPDATE04'!B82+'SACRAMENTO UPDATE04'!B82+'SAN BENITO UPDATE04'!B82+'SAN BERNARDINO UPDATE04'!B82+'SAN DIEGO UPDATE04'!B82+'SAN FRANCISCO UPDATE04'!B82+'SAN JOAQUIN UPDATE04'!B82+'SAN LUIS OBISPO UPDATE04'!B82+'SAN MATEO UPDATE04'!B82+'SANTA BARBARA UPDATE04'!B82+'SANTA CLARA UPDATE04'!B82+'SANTA CRUZ UPDATE04'!B82+'SHASTA UPDATE04'!B82+'SIERRA UPDATE04'!B82+'SISKIYOU UPDATE04'!B82+'SOLANO UPDATE04'!B82+'SONOMA UPDATE04'!B82+'STANISLAUS UPDATE04'!B82+'SUTTER UPDATE04'!B82+'TEHAMA UPDATE04'!B82+'TRINITY UPDATE04'!B82+'TULARE UPDATE04'!B82+'TUOLUMNE UPDATE04'!B82+'VENTURA UPDATE04'!B82+'YOLO UPDATE04'!B82+'YUBA UPDATE04'!B82</f>
        <v>192834.31244797283</v>
      </c>
      <c r="C82" s="2">
        <f t="shared" si="19"/>
        <v>-3378.0599518703821</v>
      </c>
      <c r="D82" s="2">
        <f>' ALAMEDA UPDATE04'!D80+'ALPINE UPDATE04'!D83+'AMADOR UPDATE04'!D82+'BUTTE UPDATE04'!D82+'CALAVERAS UPDATE04'!D82+'COLUSA UPDATED04'!D82+'CONTRA COSTA UPDATE04'!D82+'DEL NORTE UPDAT04'!D82+'EL DORADO UPDATE04'!D82+'FRESNO UPDATE04'!D82+'GLENN UPDATE04'!D82+'HUMBOLDT UPDATE04'!D83+'IMPERIAL UPDATE04'!D82+'INYO UPDATE04'!D82+'KERN UPDATE04'!D82+'KINGS UPDATE04'!D82+'LAKE UPDATE04'!D82+'LASSEN UPDATE04'!D82+'LOS ANGELES UPDATE04'!D82+'MADERA UPDATE04'!D82+'MARIN UPDATE04'!D82+'MARIPOSA UPDATE04'!D82+'MENDOCINO UPDATE04'!D82+'MERCED UPDATE04'!D82+'MODOC UPDATE04'!D82+'MONO UPDATE04'!D82+'MONTEREY UPDATE04'!D82+'NAPA UPDATE04'!D82+'NEVADA UPDATE04'!D82+'ORANGE UPDATE04'!D82+'PLACER UPDATE04 '!D82+'PLUMAS UPDATE04'!D82+'RIVERSIDE UPDATE04'!D82+'SACRAMENTO UPDATE04'!D82+'SAN BENITO UPDATE04'!D82+'SAN BERNARDINO UPDATE04'!D82+'SAN DIEGO UPDATE04'!D82+'SAN FRANCISCO UPDATE04'!D82+'SAN JOAQUIN UPDATE04'!D82+'SAN LUIS OBISPO UPDATE04'!D82+'SAN MATEO UPDATE04'!D82+'SANTA BARBARA UPDATE04'!D82+'SANTA CLARA UPDATE04'!D82+'SANTA CRUZ UPDATE04'!D82+'SHASTA UPDATE04'!D82+'SIERRA UPDATE04'!D82+'SISKIYOU UPDATE04'!D82+'SOLANO UPDATE04'!D82+'SONOMA UPDATE04'!D82+'STANISLAUS UPDATE04'!D82+'SUTTER UPDATE04'!D82+'TEHAMA UPDATE04'!D82+'TRINITY UPDATE04'!D82+'TULARE UPDATE04'!D82+'TUOLUMNE UPDATE04'!D82+'VENTURA UPDATE04'!D82+'YOLO UPDATE04'!D82+'YUBA UPDATE04'!D82</f>
        <v>920</v>
      </c>
      <c r="E82" s="2">
        <f>' ALAMEDA UPDATE04'!E80+'ALPINE UPDATE04'!E83+'AMADOR UPDATE04'!E82+'BUTTE UPDATE04'!E82+'CALAVERAS UPDATE04'!E82+'COLUSA UPDATED04'!E82+'CONTRA COSTA UPDATE04'!E82+'DEL NORTE UPDAT04'!E82+'EL DORADO UPDATE04'!E82+'FRESNO UPDATE04'!E82+'GLENN UPDATE04'!E82+'HUMBOLDT UPDATE04'!E83+'IMPERIAL UPDATE04'!E82+'INYO UPDATE04'!E82+'KERN UPDATE04'!E82+'KINGS UPDATE04'!E82+'LAKE UPDATE04'!E82+'LASSEN UPDATE04'!E82+'LOS ANGELES UPDATE04'!E82+'MADERA UPDATE04'!E82+'MARIN UPDATE04'!E82+'MARIPOSA UPDATE04'!E82+'MENDOCINO UPDATE04'!E82+'MERCED UPDATE04'!E82+'MODOC UPDATE04'!E82+'MONO UPDATE04'!E82+'MONTEREY UPDATE04'!E82+'NAPA UPDATE04'!E82+'NEVADA UPDATE04'!E82+'ORANGE UPDATE04'!E82+'PLACER UPDATE04 '!E82+'PLUMAS UPDATE04'!E82+'RIVERSIDE UPDATE04'!E82+'SACRAMENTO UPDATE04'!E82+'SAN BENITO UPDATE04'!E82+'SAN BERNARDINO UPDATE04'!E82+'SAN DIEGO UPDATE04'!E82+'SAN FRANCISCO UPDATE04'!E82+'SAN JOAQUIN UPDATE04'!E82+'SAN LUIS OBISPO UPDATE04'!E82+'SAN MATEO UPDATE04'!E82+'SANTA BARBARA UPDATE04'!E82+'SANTA CLARA UPDATE04'!E82+'SANTA CRUZ UPDATE04'!E82+'SHASTA UPDATE04'!E82+'SIERRA UPDATE04'!E82+'SISKIYOU UPDATE04'!E82+'SOLANO UPDATE04'!E82+'SONOMA UPDATE04'!E82+'STANISLAUS UPDATE04'!E82+'SUTTER UPDATE04'!E82+'TEHAMA UPDATE04'!E82+'TRINITY UPDATE04'!E82+'TULARE UPDATE04'!E82+'TUOLUMNE UPDATE04'!E82+'VENTURA UPDATE04'!E82+'YOLO UPDATE04'!E82+'YUBA UPDATE04'!E82</f>
        <v>56</v>
      </c>
      <c r="F82" s="2">
        <f t="shared" si="20"/>
        <v>864</v>
      </c>
      <c r="G82" s="2">
        <f t="shared" si="21"/>
        <v>-4242.0599518703821</v>
      </c>
      <c r="H82" s="10">
        <f>B82/$B$15</f>
        <v>5.8678306247769438E-3</v>
      </c>
    </row>
    <row r="83" spans="1:11" x14ac:dyDescent="0.2">
      <c r="A83" s="14" t="s">
        <v>80</v>
      </c>
      <c r="B83" s="2">
        <f>' ALAMEDA UPDATE04'!B81+'ALPINE UPDATE04'!B84+'AMADOR UPDATE04'!B83+'BUTTE UPDATE04'!B83+'CALAVERAS UPDATE04'!B83+'COLUSA UPDATED04'!B83+'CONTRA COSTA UPDATE04'!B83+'DEL NORTE UPDAT04'!B83+'EL DORADO UPDATE04'!B83+'FRESNO UPDATE04'!B83+'GLENN UPDATE04'!B83+'HUMBOLDT UPDATE04'!B84+'IMPERIAL UPDATE04'!B83+'INYO UPDATE04'!B83+'KERN UPDATE04'!B83+'KINGS UPDATE04'!B83+'LAKE UPDATE04'!B83+'LASSEN UPDATE04'!B83+'LOS ANGELES UPDATE04'!B83+'MADERA UPDATE04'!B83+'MARIN UPDATE04'!B83+'MARIPOSA UPDATE04'!B83+'MENDOCINO UPDATE04'!B83+'MERCED UPDATE04'!B83+'MODOC UPDATE04'!B83+'MONO UPDATE04'!B83+'MONTEREY UPDATE04'!B83+'NAPA UPDATE04'!B83+'NEVADA UPDATE04'!B83+'ORANGE UPDATE04'!B83+'PLACER UPDATE04 '!B83+'PLUMAS UPDATE04'!B83+'RIVERSIDE UPDATE04'!B83+'SACRAMENTO UPDATE04'!B83+'SAN BENITO UPDATE04'!B83+'SAN BERNARDINO UPDATE04'!B83+'SAN DIEGO UPDATE04'!B83+'SAN FRANCISCO UPDATE04'!B83+'SAN JOAQUIN UPDATE04'!B83+'SAN LUIS OBISPO UPDATE04'!B83+'SAN MATEO UPDATE04'!B83+'SANTA BARBARA UPDATE04'!B83+'SANTA CLARA UPDATE04'!B83+'SANTA CRUZ UPDATE04'!B83+'SHASTA UPDATE04'!B83+'SIERRA UPDATE04'!B83+'SISKIYOU UPDATE04'!B83+'SOLANO UPDATE04'!B83+'SONOMA UPDATE04'!B83+'STANISLAUS UPDATE04'!B83+'SUTTER UPDATE04'!B83+'TEHAMA UPDATE04'!B83+'TRINITY UPDATE04'!B83+'TULARE UPDATE04'!B83+'TUOLUMNE UPDATE04'!B83+'VENTURA UPDATE04'!B83+'YOLO UPDATE04'!B83+'YUBA UPDATE04'!B83</f>
        <v>190265.21069031613</v>
      </c>
      <c r="C83" s="2">
        <f t="shared" si="19"/>
        <v>-2569.1017576566956</v>
      </c>
      <c r="D83" s="2">
        <f>' ALAMEDA UPDATE04'!D81+'ALPINE UPDATE04'!D84+'AMADOR UPDATE04'!D83+'BUTTE UPDATE04'!D83+'CALAVERAS UPDATE04'!D83+'COLUSA UPDATED04'!D83+'CONTRA COSTA UPDATE04'!D83+'DEL NORTE UPDAT04'!D83+'EL DORADO UPDATE04'!D83+'FRESNO UPDATE04'!D83+'GLENN UPDATE04'!D83+'HUMBOLDT UPDATE04'!D84+'IMPERIAL UPDATE04'!D83+'INYO UPDATE04'!D83+'KERN UPDATE04'!D83+'KINGS UPDATE04'!D83+'LAKE UPDATE04'!D83+'LASSEN UPDATE04'!D83+'LOS ANGELES UPDATE04'!D83+'MADERA UPDATE04'!D83+'MARIN UPDATE04'!D83+'MARIPOSA UPDATE04'!D83+'MENDOCINO UPDATE04'!D83+'MERCED UPDATE04'!D83+'MODOC UPDATE04'!D83+'MONO UPDATE04'!D83+'MONTEREY UPDATE04'!D83+'NAPA UPDATE04'!D83+'NEVADA UPDATE04'!D83+'ORANGE UPDATE04'!D83+'PLACER UPDATE04 '!D83+'PLUMAS UPDATE04'!D83+'RIVERSIDE UPDATE04'!D83+'SACRAMENTO UPDATE04'!D83+'SAN BENITO UPDATE04'!D83+'SAN BERNARDINO UPDATE04'!D83+'SAN DIEGO UPDATE04'!D83+'SAN FRANCISCO UPDATE04'!D83+'SAN JOAQUIN UPDATE04'!D83+'SAN LUIS OBISPO UPDATE04'!D83+'SAN MATEO UPDATE04'!D83+'SANTA BARBARA UPDATE04'!D83+'SANTA CLARA UPDATE04'!D83+'SANTA CRUZ UPDATE04'!D83+'SHASTA UPDATE04'!D83+'SIERRA UPDATE04'!D83+'SISKIYOU UPDATE04'!D83+'SOLANO UPDATE04'!D83+'SONOMA UPDATE04'!D83+'STANISLAUS UPDATE04'!D83+'SUTTER UPDATE04'!D83+'TEHAMA UPDATE04'!D83+'TRINITY UPDATE04'!D83+'TULARE UPDATE04'!D83+'TUOLUMNE UPDATE04'!D83+'VENTURA UPDATE04'!D83+'YOLO UPDATE04'!D83+'YUBA UPDATE04'!D83</f>
        <v>972</v>
      </c>
      <c r="E83" s="2">
        <f>' ALAMEDA UPDATE04'!E81+'ALPINE UPDATE04'!E84+'AMADOR UPDATE04'!E83+'BUTTE UPDATE04'!E83+'CALAVERAS UPDATE04'!E83+'COLUSA UPDATED04'!E83+'CONTRA COSTA UPDATE04'!E83+'DEL NORTE UPDAT04'!E83+'EL DORADO UPDATE04'!E83+'FRESNO UPDATE04'!E83+'GLENN UPDATE04'!E83+'HUMBOLDT UPDATE04'!E84+'IMPERIAL UPDATE04'!E83+'INYO UPDATE04'!E83+'KERN UPDATE04'!E83+'KINGS UPDATE04'!E83+'LAKE UPDATE04'!E83+'LASSEN UPDATE04'!E83+'LOS ANGELES UPDATE04'!E83+'MADERA UPDATE04'!E83+'MARIN UPDATE04'!E83+'MARIPOSA UPDATE04'!E83+'MENDOCINO UPDATE04'!E83+'MERCED UPDATE04'!E83+'MODOC UPDATE04'!E83+'MONO UPDATE04'!E83+'MONTEREY UPDATE04'!E83+'NAPA UPDATE04'!E83+'NEVADA UPDATE04'!E83+'ORANGE UPDATE04'!E83+'PLACER UPDATE04 '!E83+'PLUMAS UPDATE04'!E83+'RIVERSIDE UPDATE04'!E83+'SACRAMENTO UPDATE04'!E83+'SAN BENITO UPDATE04'!E83+'SAN BERNARDINO UPDATE04'!E83+'SAN DIEGO UPDATE04'!E83+'SAN FRANCISCO UPDATE04'!E83+'SAN JOAQUIN UPDATE04'!E83+'SAN LUIS OBISPO UPDATE04'!E83+'SAN MATEO UPDATE04'!E83+'SANTA BARBARA UPDATE04'!E83+'SANTA CLARA UPDATE04'!E83+'SANTA CRUZ UPDATE04'!E83+'SHASTA UPDATE04'!E83+'SIERRA UPDATE04'!E83+'SISKIYOU UPDATE04'!E83+'SOLANO UPDATE04'!E83+'SONOMA UPDATE04'!E83+'STANISLAUS UPDATE04'!E83+'SUTTER UPDATE04'!E83+'TEHAMA UPDATE04'!E83+'TRINITY UPDATE04'!E83+'TULARE UPDATE04'!E83+'TUOLUMNE UPDATE04'!E83+'VENTURA UPDATE04'!E83+'YOLO UPDATE04'!E83+'YUBA UPDATE04'!E83</f>
        <v>75</v>
      </c>
      <c r="F83" s="2">
        <f t="shared" si="20"/>
        <v>897</v>
      </c>
      <c r="G83" s="2">
        <f t="shared" si="21"/>
        <v>-3466.1017576566956</v>
      </c>
      <c r="H83" s="10">
        <f>B83/$B$16</f>
        <v>5.6933963704355146E-3</v>
      </c>
    </row>
    <row r="84" spans="1:11" x14ac:dyDescent="0.2">
      <c r="A84" s="15" t="s">
        <v>74</v>
      </c>
      <c r="B84" s="7">
        <f>' ALAMEDA UPDATE04'!B82+'ALPINE UPDATE04'!B85+'AMADOR UPDATE04'!B84+'BUTTE UPDATE04'!B84+'CALAVERAS UPDATE04'!B84+'COLUSA UPDATED04'!B84+'CONTRA COSTA UPDATE04'!B84+'DEL NORTE UPDAT04'!B84+'EL DORADO UPDATE04'!B84+'FRESNO UPDATE04'!B84+'GLENN UPDATE04'!B84+'HUMBOLDT UPDATE04'!B85+'IMPERIAL UPDATE04'!B84+'INYO UPDATE04'!B84+'KERN UPDATE04'!B84+'KINGS UPDATE04'!B84+'LAKE UPDATE04'!B84+'LASSEN UPDATE04'!B84+'LOS ANGELES UPDATE04'!B84+'MADERA UPDATE04'!B84+'MARIN UPDATE04'!B84+'MARIPOSA UPDATE04'!B84+'MENDOCINO UPDATE04'!B84+'MERCED UPDATE04'!B84+'MODOC UPDATE04'!B84+'MONO UPDATE04'!B84+'MONTEREY UPDATE04'!B84+'NAPA UPDATE04'!B84+'NEVADA UPDATE04'!B84+'ORANGE UPDATE04'!B84+'PLACER UPDATE04 '!B84+'PLUMAS UPDATE04'!B84+'RIVERSIDE UPDATE04'!B84+'SACRAMENTO UPDATE04'!B84+'SAN BENITO UPDATE04'!B84+'SAN BERNARDINO UPDATE04'!B84+'SAN DIEGO UPDATE04'!B84+'SAN FRANCISCO UPDATE04'!B84+'SAN JOAQUIN UPDATE04'!B84+'SAN LUIS OBISPO UPDATE04'!B84+'SAN MATEO UPDATE04'!B84+'SANTA BARBARA UPDATE04'!B84+'SANTA CLARA UPDATE04'!B84+'SANTA CRUZ UPDATE04'!B84+'SHASTA UPDATE04'!B84+'SIERRA UPDATE04'!B84+'SISKIYOU UPDATE04'!B84+'SOLANO UPDATE04'!B84+'SONOMA UPDATE04'!B84+'STANISLAUS UPDATE04'!B84+'SUTTER UPDATE04'!B84+'TEHAMA UPDATE04'!B84+'TRINITY UPDATE04'!B84+'TULARE UPDATE04'!B84+'TUOLUMNE UPDATE04'!B84+'VENTURA UPDATE04'!B84+'YOLO UPDATE04'!B84+'YUBA UPDATE04'!B84</f>
        <v>188428.79827094474</v>
      </c>
      <c r="C84" s="7">
        <f t="shared" si="19"/>
        <v>-1836.4124193713942</v>
      </c>
      <c r="D84" s="7">
        <f>' ALAMEDA UPDATE04'!D82+'ALPINE UPDATE04'!D85+'AMADOR UPDATE04'!D84+'BUTTE UPDATE04'!D84+'CALAVERAS UPDATE04'!D84+'COLUSA UPDATED04'!D84+'CONTRA COSTA UPDATE04'!D84+'DEL NORTE UPDAT04'!D84+'EL DORADO UPDATE04'!D84+'FRESNO UPDATE04'!D84+'GLENN UPDATE04'!D84+'HUMBOLDT UPDATE04'!D85+'IMPERIAL UPDATE04'!D84+'INYO UPDATE04'!D84+'KERN UPDATE04'!D84+'KINGS UPDATE04'!D84+'LAKE UPDATE04'!D84+'LASSEN UPDATE04'!D84+'LOS ANGELES UPDATE04'!D84+'MADERA UPDATE04'!D84+'MARIN UPDATE04'!D84+'MARIPOSA UPDATE04'!D84+'MENDOCINO UPDATE04'!D84+'MERCED UPDATE04'!D84+'MODOC UPDATE04'!D84+'MONO UPDATE04'!D84+'MONTEREY UPDATE04'!D84+'NAPA UPDATE04'!D84+'NEVADA UPDATE04'!D84+'ORANGE UPDATE04'!D84+'PLACER UPDATE04 '!D84+'PLUMAS UPDATE04'!D84+'RIVERSIDE UPDATE04'!D84+'SACRAMENTO UPDATE04'!D84+'SAN BENITO UPDATE04'!D84+'SAN BERNARDINO UPDATE04'!D84+'SAN DIEGO UPDATE04'!D84+'SAN FRANCISCO UPDATE04'!D84+'SAN JOAQUIN UPDATE04'!D84+'SAN LUIS OBISPO UPDATE04'!D84+'SAN MATEO UPDATE04'!D84+'SANTA BARBARA UPDATE04'!D84+'SANTA CLARA UPDATE04'!D84+'SANTA CRUZ UPDATE04'!D84+'SHASTA UPDATE04'!D84+'SIERRA UPDATE04'!D84+'SISKIYOU UPDATE04'!D84+'SOLANO UPDATE04'!D84+'SONOMA UPDATE04'!D84+'STANISLAUS UPDATE04'!D84+'SUTTER UPDATE04'!D84+'TEHAMA UPDATE04'!D84+'TRINITY UPDATE04'!D84+'TULARE UPDATE04'!D84+'TUOLUMNE UPDATE04'!D84+'VENTURA UPDATE04'!D84+'YOLO UPDATE04'!D84+'YUBA UPDATE04'!D84</f>
        <v>624</v>
      </c>
      <c r="E84" s="7">
        <f>' ALAMEDA UPDATE04'!E82+'ALPINE UPDATE04'!E85+'AMADOR UPDATE04'!E84+'BUTTE UPDATE04'!E84+'CALAVERAS UPDATE04'!E84+'COLUSA UPDATED04'!E84+'CONTRA COSTA UPDATE04'!E84+'DEL NORTE UPDAT04'!E84+'EL DORADO UPDATE04'!E84+'FRESNO UPDATE04'!E84+'GLENN UPDATE04'!E84+'HUMBOLDT UPDATE04'!E85+'IMPERIAL UPDATE04'!E84+'INYO UPDATE04'!E84+'KERN UPDATE04'!E84+'KINGS UPDATE04'!E84+'LAKE UPDATE04'!E84+'LASSEN UPDATE04'!E84+'LOS ANGELES UPDATE04'!E84+'MADERA UPDATE04'!E84+'MARIN UPDATE04'!E84+'MARIPOSA UPDATE04'!E84+'MENDOCINO UPDATE04'!E84+'MERCED UPDATE04'!E84+'MODOC UPDATE04'!E84+'MONO UPDATE04'!E84+'MONTEREY UPDATE04'!E84+'NAPA UPDATE04'!E84+'NEVADA UPDATE04'!E84+'ORANGE UPDATE04'!E84+'PLACER UPDATE04 '!E84+'PLUMAS UPDATE04'!E84+'RIVERSIDE UPDATE04'!E84+'SACRAMENTO UPDATE04'!E84+'SAN BENITO UPDATE04'!E84+'SAN BERNARDINO UPDATE04'!E84+'SAN DIEGO UPDATE04'!E84+'SAN FRANCISCO UPDATE04'!E84+'SAN JOAQUIN UPDATE04'!E84+'SAN LUIS OBISPO UPDATE04'!E84+'SAN MATEO UPDATE04'!E84+'SANTA BARBARA UPDATE04'!E84+'SANTA CLARA UPDATE04'!E84+'SANTA CRUZ UPDATE04'!E84+'SHASTA UPDATE04'!E84+'SIERRA UPDATE04'!E84+'SISKIYOU UPDATE04'!E84+'SOLANO UPDATE04'!E84+'SONOMA UPDATE04'!E84+'STANISLAUS UPDATE04'!E84+'SUTTER UPDATE04'!E84+'TEHAMA UPDATE04'!E84+'TRINITY UPDATE04'!E84+'TULARE UPDATE04'!E84+'TUOLUMNE UPDATE04'!E84+'VENTURA UPDATE04'!E84+'YOLO UPDATE04'!E84+'YUBA UPDATE04'!E84</f>
        <v>50</v>
      </c>
      <c r="F84" s="7">
        <f>D84-E84</f>
        <v>574</v>
      </c>
      <c r="G84" s="7">
        <f>C84-F84</f>
        <v>-2410.4124193713942</v>
      </c>
      <c r="H84" s="16">
        <f>B84/$B$17</f>
        <v>5.5630242698071295E-3</v>
      </c>
    </row>
    <row r="85" spans="1:11" x14ac:dyDescent="0.2">
      <c r="A85" s="12" t="s">
        <v>94</v>
      </c>
      <c r="H85" s="10"/>
    </row>
    <row r="86" spans="1:11" x14ac:dyDescent="0.2">
      <c r="A86" s="13" t="s">
        <v>73</v>
      </c>
      <c r="B86" s="2">
        <f>' ALAMEDA UPDATE04'!B84+'ALPINE UPDATE04'!B87+'AMADOR UPDATE04'!B86+'BUTTE UPDATE04'!B86+'CALAVERAS UPDATE04'!B86+'COLUSA UPDATED04'!B86+'CONTRA COSTA UPDATE04'!B86+'DEL NORTE UPDAT04'!B86+'EL DORADO UPDATE04'!B86+'FRESNO UPDATE04'!B86+'GLENN UPDATE04'!B86+'HUMBOLDT UPDATE04'!B87+'IMPERIAL UPDATE04'!B86+'INYO UPDATE04'!B86+'KERN UPDATE04'!B86+'KINGS UPDATE04'!B86+'LAKE UPDATE04'!B86+'LASSEN UPDATE04'!B86+'LOS ANGELES UPDATE04'!B86+'MADERA UPDATE04'!B86+'MARIN UPDATE04'!B86+'MARIPOSA UPDATE04'!B86+'MENDOCINO UPDATE04'!B86+'MERCED UPDATE04'!B86+'MODOC UPDATE04'!B86+'MONO UPDATE04'!B86+'MONTEREY UPDATE04'!B86+'NAPA UPDATE04'!B86+'NEVADA UPDATE04'!B86+'ORANGE UPDATE04'!B86+'PLACER UPDATE04 '!B86+'PLUMAS UPDATE04'!B86+'RIVERSIDE UPDATE04'!B86+'SACRAMENTO UPDATE04'!B86+'SAN BENITO UPDATE04'!B86+'SAN BERNARDINO UPDATE04'!B86+'SAN DIEGO UPDATE04'!B86+'SAN FRANCISCO UPDATE04'!B86+'SAN JOAQUIN UPDATE04'!B86+'SAN LUIS OBISPO UPDATE04'!B86+'SAN MATEO UPDATE04'!B86+'SANTA BARBARA UPDATE04'!B86+'SANTA CLARA UPDATE04'!B86+'SANTA CRUZ UPDATE04'!B86+'SHASTA UPDATE04'!B86+'SIERRA UPDATE04'!B86+'SISKIYOU UPDATE04'!B86+'SOLANO UPDATE04'!B86+'SONOMA UPDATE04'!B86+'STANISLAUS UPDATE04'!B86+'SUTTER UPDATE04'!B86+'TEHAMA UPDATE04'!B86+'TRINITY UPDATE04'!B86+'TULARE UPDATE04'!B86+'TUOLUMNE UPDATE04'!B86+'VENTURA UPDATE04'!B86+'YOLO UPDATE04'!B86+'YUBA UPDATE04'!B86</f>
        <v>17064717</v>
      </c>
      <c r="H86" s="10">
        <f>B86/$B$6</f>
        <v>0.57341078489158326</v>
      </c>
      <c r="K86" s="38"/>
    </row>
    <row r="87" spans="1:11" x14ac:dyDescent="0.2">
      <c r="A87" s="14" t="s">
        <v>81</v>
      </c>
      <c r="B87" s="2">
        <f>' ALAMEDA UPDATE04'!B85+'ALPINE UPDATE04'!B88+'AMADOR UPDATE04'!B87+'BUTTE UPDATE04'!B87+'CALAVERAS UPDATE04'!B87+'COLUSA UPDATED04'!B87+'CONTRA COSTA UPDATE04'!B87+'DEL NORTE UPDAT04'!B87+'EL DORADO UPDATE04'!B87+'FRESNO UPDATE04'!B87+'GLENN UPDATE04'!B87+'HUMBOLDT UPDATE04'!B88+'IMPERIAL UPDATE04'!B87+'INYO UPDATE04'!B87+'KERN UPDATE04'!B87+'KINGS UPDATE04'!B87+'LAKE UPDATE04'!B87+'LASSEN UPDATE04'!B87+'LOS ANGELES UPDATE04'!B87+'MADERA UPDATE04'!B87+'MARIN UPDATE04'!B87+'MARIPOSA UPDATE04'!B87+'MENDOCINO UPDATE04'!B87+'MERCED UPDATE04'!B87+'MODOC UPDATE04'!B87+'MONO UPDATE04'!B87+'MONTEREY UPDATE04'!B87+'NAPA UPDATE04'!B87+'NEVADA UPDATE04'!B87+'ORANGE UPDATE04'!B87+'PLACER UPDATE04 '!B87+'PLUMAS UPDATE04'!B87+'RIVERSIDE UPDATE04'!B87+'SACRAMENTO UPDATE04'!B87+'SAN BENITO UPDATE04'!B87+'SAN BERNARDINO UPDATE04'!B87+'SAN DIEGO UPDATE04'!B87+'SAN FRANCISCO UPDATE04'!B87+'SAN JOAQUIN UPDATE04'!B87+'SAN LUIS OBISPO UPDATE04'!B87+'SAN MATEO UPDATE04'!B87+'SANTA BARBARA UPDATE04'!B87+'SANTA CLARA UPDATE04'!B87+'SANTA CRUZ UPDATE04'!B87+'SHASTA UPDATE04'!B87+'SIERRA UPDATE04'!B87+'SISKIYOU UPDATE04'!B87+'SOLANO UPDATE04'!B87+'SONOMA UPDATE04'!B87+'STANISLAUS UPDATE04'!B87+'SUTTER UPDATE04'!B87+'TEHAMA UPDATE04'!B87+'TRINITY UPDATE04'!B87+'TULARE UPDATE04'!B87+'TUOLUMNE UPDATE04'!B87+'VENTURA UPDATE04'!B87+'YOLO UPDATE04'!B87+'YUBA UPDATE04'!B87</f>
        <v>17023498.680647835</v>
      </c>
      <c r="C87" s="2">
        <f>B87-B86</f>
        <v>-41218.319352164865</v>
      </c>
      <c r="D87" s="2">
        <f>' ALAMEDA UPDATE04'!D85+'ALPINE UPDATE04'!D88+'AMADOR UPDATE04'!D87+'BUTTE UPDATE04'!D87+'CALAVERAS UPDATE04'!D87+'COLUSA UPDATED04'!D87+'CONTRA COSTA UPDATE04'!D87+'DEL NORTE UPDAT04'!D87+'EL DORADO UPDATE04'!D87+'FRESNO UPDATE04'!D87+'GLENN UPDATE04'!D87+'HUMBOLDT UPDATE04'!D88+'IMPERIAL UPDATE04'!D87+'INYO UPDATE04'!D87+'KERN UPDATE04'!D87+'KINGS UPDATE04'!D87+'LAKE UPDATE04'!D87+'LASSEN UPDATE04'!D87+'LOS ANGELES UPDATE04'!D87+'MADERA UPDATE04'!D87+'MARIN UPDATE04'!D87+'MARIPOSA UPDATE04'!D87+'MENDOCINO UPDATE04'!D87+'MERCED UPDATE04'!D87+'MODOC UPDATE04'!D87+'MONO UPDATE04'!D87+'MONTEREY UPDATE04'!D87+'NAPA UPDATE04'!D87+'NEVADA UPDATE04'!D87+'ORANGE UPDATE04'!D87+'PLACER UPDATE04 '!D87+'PLUMAS UPDATE04'!D87+'RIVERSIDE UPDATE04'!D87+'SACRAMENTO UPDATE04'!D87+'SAN BENITO UPDATE04'!D87+'SAN BERNARDINO UPDATE04'!D87+'SAN DIEGO UPDATE04'!D87+'SAN FRANCISCO UPDATE04'!D87+'SAN JOAQUIN UPDATE04'!D87+'SAN LUIS OBISPO UPDATE04'!D87+'SAN MATEO UPDATE04'!D87+'SANTA BARBARA UPDATE04'!D87+'SANTA CLARA UPDATE04'!D87+'SANTA CRUZ UPDATE04'!D87+'SHASTA UPDATE04'!D87+'SIERRA UPDATE04'!D87+'SISKIYOU UPDATE04'!D87+'SOLANO UPDATE04'!D87+'SONOMA UPDATE04'!D87+'STANISLAUS UPDATE04'!D87+'SUTTER UPDATE04'!D87+'TEHAMA UPDATE04'!D87+'TRINITY UPDATE04'!D87+'TULARE UPDATE04'!D87+'TUOLUMNE UPDATE04'!D87+'VENTURA UPDATE04'!D87+'YOLO UPDATE04'!D87+'YUBA UPDATE04'!D87</f>
        <v>66229</v>
      </c>
      <c r="E87" s="2">
        <f>' ALAMEDA UPDATE04'!E85+'ALPINE UPDATE04'!E88+'AMADOR UPDATE04'!E87+'BUTTE UPDATE04'!E87+'CALAVERAS UPDATE04'!E87+'COLUSA UPDATED04'!E87+'CONTRA COSTA UPDATE04'!E87+'DEL NORTE UPDAT04'!E87+'EL DORADO UPDATE04'!E87+'FRESNO UPDATE04'!E87+'GLENN UPDATE04'!E87+'HUMBOLDT UPDATE04'!E88+'IMPERIAL UPDATE04'!E87+'INYO UPDATE04'!E87+'KERN UPDATE04'!E87+'KINGS UPDATE04'!E87+'LAKE UPDATE04'!E87+'LASSEN UPDATE04'!E87+'LOS ANGELES UPDATE04'!E87+'MADERA UPDATE04'!E87+'MARIN UPDATE04'!E87+'MARIPOSA UPDATE04'!E87+'MENDOCINO UPDATE04'!E87+'MERCED UPDATE04'!E87+'MODOC UPDATE04'!E87+'MONO UPDATE04'!E87+'MONTEREY UPDATE04'!E87+'NAPA UPDATE04'!E87+'NEVADA UPDATE04'!E87+'ORANGE UPDATE04'!E87+'PLACER UPDATE04 '!E87+'PLUMAS UPDATE04'!E87+'RIVERSIDE UPDATE04'!E87+'SACRAMENTO UPDATE04'!E87+'SAN BENITO UPDATE04'!E87+'SAN BERNARDINO UPDATE04'!E87+'SAN DIEGO UPDATE04'!E87+'SAN FRANCISCO UPDATE04'!E87+'SAN JOAQUIN UPDATE04'!E87+'SAN LUIS OBISPO UPDATE04'!E87+'SAN MATEO UPDATE04'!E87+'SANTA BARBARA UPDATE04'!E87+'SANTA CLARA UPDATE04'!E87+'SANTA CRUZ UPDATE04'!E87+'SHASTA UPDATE04'!E87+'SIERRA UPDATE04'!E87+'SISKIYOU UPDATE04'!E87+'SOLANO UPDATE04'!E87+'SONOMA UPDATE04'!E87+'STANISLAUS UPDATE04'!E87+'SUTTER UPDATE04'!E87+'TEHAMA UPDATE04'!E87+'TRINITY UPDATE04'!E87+'TULARE UPDATE04'!E87+'TUOLUMNE UPDATE04'!E87+'VENTURA UPDATE04'!E87+'YOLO UPDATE04'!E87+'YUBA UPDATE04'!E87</f>
        <v>39191</v>
      </c>
      <c r="F87" s="2">
        <f>D87-E87</f>
        <v>27038</v>
      </c>
      <c r="G87" s="2">
        <f>C87-F87</f>
        <v>-68256.319352164865</v>
      </c>
      <c r="H87" s="10">
        <f>B87/$B$7</f>
        <v>0.57071260161137394</v>
      </c>
    </row>
    <row r="88" spans="1:11" x14ac:dyDescent="0.2">
      <c r="A88" s="14" t="s">
        <v>82</v>
      </c>
      <c r="B88" s="2">
        <f>' ALAMEDA UPDATE04'!B86+'ALPINE UPDATE04'!B89+'AMADOR UPDATE04'!B88+'BUTTE UPDATE04'!B88+'CALAVERAS UPDATE04'!B88+'COLUSA UPDATED04'!B88+'CONTRA COSTA UPDATE04'!B88+'DEL NORTE UPDAT04'!B88+'EL DORADO UPDATE04'!B88+'FRESNO UPDATE04'!B88+'GLENN UPDATE04'!B88+'HUMBOLDT UPDATE04'!B89+'IMPERIAL UPDATE04'!B88+'INYO UPDATE04'!B88+'KERN UPDATE04'!B88+'KINGS UPDATE04'!B88+'LAKE UPDATE04'!B88+'LASSEN UPDATE04'!B88+'LOS ANGELES UPDATE04'!B88+'MADERA UPDATE04'!B88+'MARIN UPDATE04'!B88+'MARIPOSA UPDATE04'!B88+'MENDOCINO UPDATE04'!B88+'MERCED UPDATE04'!B88+'MODOC UPDATE04'!B88+'MONO UPDATE04'!B88+'MONTEREY UPDATE04'!B88+'NAPA UPDATE04'!B88+'NEVADA UPDATE04'!B88+'ORANGE UPDATE04'!B88+'PLACER UPDATE04 '!B88+'PLUMAS UPDATE04'!B88+'RIVERSIDE UPDATE04'!B88+'SACRAMENTO UPDATE04'!B88+'SAN BENITO UPDATE04'!B88+'SAN BERNARDINO UPDATE04'!B88+'SAN DIEGO UPDATE04'!B88+'SAN FRANCISCO UPDATE04'!B88+'SAN JOAQUIN UPDATE04'!B88+'SAN LUIS OBISPO UPDATE04'!B88+'SAN MATEO UPDATE04'!B88+'SANTA BARBARA UPDATE04'!B88+'SANTA CLARA UPDATE04'!B88+'SANTA CRUZ UPDATE04'!B88+'SHASTA UPDATE04'!B88+'SIERRA UPDATE04'!B88+'SISKIYOU UPDATE04'!B88+'SOLANO UPDATE04'!B88+'SONOMA UPDATE04'!B88+'STANISLAUS UPDATE04'!B88+'SUTTER UPDATE04'!B88+'TEHAMA UPDATE04'!B88+'TRINITY UPDATE04'!B88+'TULARE UPDATE04'!B88+'TUOLUMNE UPDATE04'!B88+'VENTURA UPDATE04'!B88+'YOLO UPDATE04'!B88+'YUBA UPDATE04'!B88</f>
        <v>17058065.492772896</v>
      </c>
      <c r="C88" s="2">
        <f t="shared" ref="C88:C97" si="22">B88-B87</f>
        <v>34566.812125060707</v>
      </c>
      <c r="D88" s="2">
        <f>' ALAMEDA UPDATE04'!D86+'ALPINE UPDATE04'!D89+'AMADOR UPDATE04'!D88+'BUTTE UPDATE04'!D88+'CALAVERAS UPDATE04'!D88+'COLUSA UPDATED04'!D88+'CONTRA COSTA UPDATE04'!D88+'DEL NORTE UPDAT04'!D88+'EL DORADO UPDATE04'!D88+'FRESNO UPDATE04'!D88+'GLENN UPDATE04'!D88+'HUMBOLDT UPDATE04'!D89+'IMPERIAL UPDATE04'!D88+'INYO UPDATE04'!D88+'KERN UPDATE04'!D88+'KINGS UPDATE04'!D88+'LAKE UPDATE04'!D88+'LASSEN UPDATE04'!D88+'LOS ANGELES UPDATE04'!D88+'MADERA UPDATE04'!D88+'MARIN UPDATE04'!D88+'MARIPOSA UPDATE04'!D88+'MENDOCINO UPDATE04'!D88+'MERCED UPDATE04'!D88+'MODOC UPDATE04'!D88+'MONO UPDATE04'!D88+'MONTEREY UPDATE04'!D88+'NAPA UPDATE04'!D88+'NEVADA UPDATE04'!D88+'ORANGE UPDATE04'!D88+'PLACER UPDATE04 '!D88+'PLUMAS UPDATE04'!D88+'RIVERSIDE UPDATE04'!D88+'SACRAMENTO UPDATE04'!D88+'SAN BENITO UPDATE04'!D88+'SAN BERNARDINO UPDATE04'!D88+'SAN DIEGO UPDATE04'!D88+'SAN FRANCISCO UPDATE04'!D88+'SAN JOAQUIN UPDATE04'!D88+'SAN LUIS OBISPO UPDATE04'!D88+'SAN MATEO UPDATE04'!D88+'SANTA BARBARA UPDATE04'!D88+'SANTA CLARA UPDATE04'!D88+'SANTA CRUZ UPDATE04'!D88+'SHASTA UPDATE04'!D88+'SIERRA UPDATE04'!D88+'SISKIYOU UPDATE04'!D88+'SOLANO UPDATE04'!D88+'SONOMA UPDATE04'!D88+'STANISLAUS UPDATE04'!D88+'SUTTER UPDATE04'!D88+'TEHAMA UPDATE04'!D88+'TRINITY UPDATE04'!D88+'TULARE UPDATE04'!D88+'TUOLUMNE UPDATE04'!D88+'VENTURA UPDATE04'!D88+'YOLO UPDATE04'!D88+'YUBA UPDATE04'!D88</f>
        <v>251436</v>
      </c>
      <c r="E88" s="2">
        <f>' ALAMEDA UPDATE04'!E86+'ALPINE UPDATE04'!E89+'AMADOR UPDATE04'!E88+'BUTTE UPDATE04'!E88+'CALAVERAS UPDATE04'!E88+'COLUSA UPDATED04'!E88+'CONTRA COSTA UPDATE04'!E88+'DEL NORTE UPDAT04'!E88+'EL DORADO UPDATE04'!E88+'FRESNO UPDATE04'!E88+'GLENN UPDATE04'!E88+'HUMBOLDT UPDATE04'!E89+'IMPERIAL UPDATE04'!E88+'INYO UPDATE04'!E88+'KERN UPDATE04'!E88+'KINGS UPDATE04'!E88+'LAKE UPDATE04'!E88+'LASSEN UPDATE04'!E88+'LOS ANGELES UPDATE04'!E88+'MADERA UPDATE04'!E88+'MARIN UPDATE04'!E88+'MARIPOSA UPDATE04'!E88+'MENDOCINO UPDATE04'!E88+'MERCED UPDATE04'!E88+'MODOC UPDATE04'!E88+'MONO UPDATE04'!E88+'MONTEREY UPDATE04'!E88+'NAPA UPDATE04'!E88+'NEVADA UPDATE04'!E88+'ORANGE UPDATE04'!E88+'PLACER UPDATE04 '!E88+'PLUMAS UPDATE04'!E88+'RIVERSIDE UPDATE04'!E88+'SACRAMENTO UPDATE04'!E88+'SAN BENITO UPDATE04'!E88+'SAN BERNARDINO UPDATE04'!E88+'SAN DIEGO UPDATE04'!E88+'SAN FRANCISCO UPDATE04'!E88+'SAN JOAQUIN UPDATE04'!E88+'SAN LUIS OBISPO UPDATE04'!E88+'SAN MATEO UPDATE04'!E88+'SANTA BARBARA UPDATE04'!E88+'SANTA CLARA UPDATE04'!E88+'SANTA CRUZ UPDATE04'!E88+'SHASTA UPDATE04'!E88+'SIERRA UPDATE04'!E88+'SISKIYOU UPDATE04'!E88+'SOLANO UPDATE04'!E88+'SONOMA UPDATE04'!E88+'STANISLAUS UPDATE04'!E88+'SUTTER UPDATE04'!E88+'TEHAMA UPDATE04'!E88+'TRINITY UPDATE04'!E88+'TULARE UPDATE04'!E88+'TUOLUMNE UPDATE04'!E88+'VENTURA UPDATE04'!E88+'YOLO UPDATE04'!E88+'YUBA UPDATE04'!E88</f>
        <v>163197</v>
      </c>
      <c r="F88" s="2">
        <f t="shared" ref="F88:F96" si="23">D88-E88</f>
        <v>88239</v>
      </c>
      <c r="G88" s="2">
        <f t="shared" ref="G88:G96" si="24">C88-F88</f>
        <v>-53672.187874939293</v>
      </c>
      <c r="H88" s="10">
        <f>B88/$B$8</f>
        <v>0.56004078362901488</v>
      </c>
    </row>
    <row r="89" spans="1:11" x14ac:dyDescent="0.2">
      <c r="A89" s="14" t="s">
        <v>83</v>
      </c>
      <c r="B89" s="2">
        <f>' ALAMEDA UPDATE04'!B87+'ALPINE UPDATE04'!B90+'AMADOR UPDATE04'!B89+'BUTTE UPDATE04'!B89+'CALAVERAS UPDATE04'!B89+'COLUSA UPDATED04'!B89+'CONTRA COSTA UPDATE04'!B89+'DEL NORTE UPDAT04'!B89+'EL DORADO UPDATE04'!B89+'FRESNO UPDATE04'!B89+'GLENN UPDATE04'!B89+'HUMBOLDT UPDATE04'!B90+'IMPERIAL UPDATE04'!B89+'INYO UPDATE04'!B89+'KERN UPDATE04'!B89+'KINGS UPDATE04'!B89+'LAKE UPDATE04'!B89+'LASSEN UPDATE04'!B89+'LOS ANGELES UPDATE04'!B89+'MADERA UPDATE04'!B89+'MARIN UPDATE04'!B89+'MARIPOSA UPDATE04'!B89+'MENDOCINO UPDATE04'!B89+'MERCED UPDATE04'!B89+'MODOC UPDATE04'!B89+'MONO UPDATE04'!B89+'MONTEREY UPDATE04'!B89+'NAPA UPDATE04'!B89+'NEVADA UPDATE04'!B89+'ORANGE UPDATE04'!B89+'PLACER UPDATE04 '!B89+'PLUMAS UPDATE04'!B89+'RIVERSIDE UPDATE04'!B89+'SACRAMENTO UPDATE04'!B89+'SAN BENITO UPDATE04'!B89+'SAN BERNARDINO UPDATE04'!B89+'SAN DIEGO UPDATE04'!B89+'SAN FRANCISCO UPDATE04'!B89+'SAN JOAQUIN UPDATE04'!B89+'SAN LUIS OBISPO UPDATE04'!B89+'SAN MATEO UPDATE04'!B89+'SANTA BARBARA UPDATE04'!B89+'SANTA CLARA UPDATE04'!B89+'SANTA CRUZ UPDATE04'!B89+'SHASTA UPDATE04'!B89+'SIERRA UPDATE04'!B89+'SISKIYOU UPDATE04'!B89+'SOLANO UPDATE04'!B89+'SONOMA UPDATE04'!B89+'STANISLAUS UPDATE04'!B89+'SUTTER UPDATE04'!B89+'TEHAMA UPDATE04'!B89+'TRINITY UPDATE04'!B89+'TULARE UPDATE04'!B89+'TUOLUMNE UPDATE04'!B89+'VENTURA UPDATE04'!B89+'YOLO UPDATE04'!B89+'YUBA UPDATE04'!B89</f>
        <v>17017974.995605297</v>
      </c>
      <c r="C89" s="2">
        <f t="shared" si="22"/>
        <v>-40090.497167598456</v>
      </c>
      <c r="D89" s="2">
        <f>' ALAMEDA UPDATE04'!D87+'ALPINE UPDATE04'!D90+'AMADOR UPDATE04'!D89+'BUTTE UPDATE04'!D89+'CALAVERAS UPDATE04'!D89+'COLUSA UPDATED04'!D89+'CONTRA COSTA UPDATE04'!D89+'DEL NORTE UPDAT04'!D89+'EL DORADO UPDATE04'!D89+'FRESNO UPDATE04'!D89+'GLENN UPDATE04'!D89+'HUMBOLDT UPDATE04'!D90+'IMPERIAL UPDATE04'!D89+'INYO UPDATE04'!D89+'KERN UPDATE04'!D89+'KINGS UPDATE04'!D89+'LAKE UPDATE04'!D89+'LASSEN UPDATE04'!D89+'LOS ANGELES UPDATE04'!D89+'MADERA UPDATE04'!D89+'MARIN UPDATE04'!D89+'MARIPOSA UPDATE04'!D89+'MENDOCINO UPDATE04'!D89+'MERCED UPDATE04'!D89+'MODOC UPDATE04'!D89+'MONO UPDATE04'!D89+'MONTEREY UPDATE04'!D89+'NAPA UPDATE04'!D89+'NEVADA UPDATE04'!D89+'ORANGE UPDATE04'!D89+'PLACER UPDATE04 '!D89+'PLUMAS UPDATE04'!D89+'RIVERSIDE UPDATE04'!D89+'SACRAMENTO UPDATE04'!D89+'SAN BENITO UPDATE04'!D89+'SAN BERNARDINO UPDATE04'!D89+'SAN DIEGO UPDATE04'!D89+'SAN FRANCISCO UPDATE04'!D89+'SAN JOAQUIN UPDATE04'!D89+'SAN LUIS OBISPO UPDATE04'!D89+'SAN MATEO UPDATE04'!D89+'SANTA BARBARA UPDATE04'!D89+'SANTA CLARA UPDATE04'!D89+'SANTA CRUZ UPDATE04'!D89+'SHASTA UPDATE04'!D89+'SIERRA UPDATE04'!D89+'SISKIYOU UPDATE04'!D89+'SOLANO UPDATE04'!D89+'SONOMA UPDATE04'!D89+'STANISLAUS UPDATE04'!D89+'SUTTER UPDATE04'!D89+'TEHAMA UPDATE04'!D89+'TRINITY UPDATE04'!D89+'TULARE UPDATE04'!D89+'TUOLUMNE UPDATE04'!D89+'VENTURA UPDATE04'!D89+'YOLO UPDATE04'!D89+'YUBA UPDATE04'!D89</f>
        <v>240270</v>
      </c>
      <c r="E89" s="2">
        <f>' ALAMEDA UPDATE04'!E87+'ALPINE UPDATE04'!E90+'AMADOR UPDATE04'!E89+'BUTTE UPDATE04'!E89+'CALAVERAS UPDATE04'!E89+'COLUSA UPDATED04'!E89+'CONTRA COSTA UPDATE04'!E89+'DEL NORTE UPDAT04'!E89+'EL DORADO UPDATE04'!E89+'FRESNO UPDATE04'!E89+'GLENN UPDATE04'!E89+'HUMBOLDT UPDATE04'!E90+'IMPERIAL UPDATE04'!E89+'INYO UPDATE04'!E89+'KERN UPDATE04'!E89+'KINGS UPDATE04'!E89+'LAKE UPDATE04'!E89+'LASSEN UPDATE04'!E89+'LOS ANGELES UPDATE04'!E89+'MADERA UPDATE04'!E89+'MARIN UPDATE04'!E89+'MARIPOSA UPDATE04'!E89+'MENDOCINO UPDATE04'!E89+'MERCED UPDATE04'!E89+'MODOC UPDATE04'!E89+'MONO UPDATE04'!E89+'MONTEREY UPDATE04'!E89+'NAPA UPDATE04'!E89+'NEVADA UPDATE04'!E89+'ORANGE UPDATE04'!E89+'PLACER UPDATE04 '!E89+'PLUMAS UPDATE04'!E89+'RIVERSIDE UPDATE04'!E89+'SACRAMENTO UPDATE04'!E89+'SAN BENITO UPDATE04'!E89+'SAN BERNARDINO UPDATE04'!E89+'SAN DIEGO UPDATE04'!E89+'SAN FRANCISCO UPDATE04'!E89+'SAN JOAQUIN UPDATE04'!E89+'SAN LUIS OBISPO UPDATE04'!E89+'SAN MATEO UPDATE04'!E89+'SANTA BARBARA UPDATE04'!E89+'SANTA CLARA UPDATE04'!E89+'SANTA CRUZ UPDATE04'!E89+'SHASTA UPDATE04'!E89+'SIERRA UPDATE04'!E89+'SISKIYOU UPDATE04'!E89+'SOLANO UPDATE04'!E89+'SONOMA UPDATE04'!E89+'STANISLAUS UPDATE04'!E89+'SUTTER UPDATE04'!E89+'TEHAMA UPDATE04'!E89+'TRINITY UPDATE04'!E89+'TULARE UPDATE04'!E89+'TUOLUMNE UPDATE04'!E89+'VENTURA UPDATE04'!E89+'YOLO UPDATE04'!E89+'YUBA UPDATE04'!E89</f>
        <v>163567</v>
      </c>
      <c r="F89" s="2">
        <f t="shared" si="23"/>
        <v>76703</v>
      </c>
      <c r="G89" s="2">
        <f t="shared" si="24"/>
        <v>-116793.49716759846</v>
      </c>
      <c r="H89" s="10">
        <f>B89/$B$9</f>
        <v>0.54919043813460655</v>
      </c>
    </row>
    <row r="90" spans="1:11" x14ac:dyDescent="0.2">
      <c r="A90" s="14" t="s">
        <v>84</v>
      </c>
      <c r="B90" s="2">
        <f>' ALAMEDA UPDATE04'!B88+'ALPINE UPDATE04'!B91+'AMADOR UPDATE04'!B90+'BUTTE UPDATE04'!B90+'CALAVERAS UPDATE04'!B90+'COLUSA UPDATED04'!B90+'CONTRA COSTA UPDATE04'!B90+'DEL NORTE UPDAT04'!B90+'EL DORADO UPDATE04'!B90+'FRESNO UPDATE04'!B90+'GLENN UPDATE04'!B90+'HUMBOLDT UPDATE04'!B91+'IMPERIAL UPDATE04'!B90+'INYO UPDATE04'!B90+'KERN UPDATE04'!B90+'KINGS UPDATE04'!B90+'LAKE UPDATE04'!B90+'LASSEN UPDATE04'!B90+'LOS ANGELES UPDATE04'!B90+'MADERA UPDATE04'!B90+'MARIN UPDATE04'!B90+'MARIPOSA UPDATE04'!B90+'MENDOCINO UPDATE04'!B90+'MERCED UPDATE04'!B90+'MODOC UPDATE04'!B90+'MONO UPDATE04'!B90+'MONTEREY UPDATE04'!B90+'NAPA UPDATE04'!B90+'NEVADA UPDATE04'!B90+'ORANGE UPDATE04'!B90+'PLACER UPDATE04 '!B90+'PLUMAS UPDATE04'!B90+'RIVERSIDE UPDATE04'!B90+'SACRAMENTO UPDATE04'!B90+'SAN BENITO UPDATE04'!B90+'SAN BERNARDINO UPDATE04'!B90+'SAN DIEGO UPDATE04'!B90+'SAN FRANCISCO UPDATE04'!B90+'SAN JOAQUIN UPDATE04'!B90+'SAN LUIS OBISPO UPDATE04'!B90+'SAN MATEO UPDATE04'!B90+'SANTA BARBARA UPDATE04'!B90+'SANTA CLARA UPDATE04'!B90+'SANTA CRUZ UPDATE04'!B90+'SHASTA UPDATE04'!B90+'SIERRA UPDATE04'!B90+'SISKIYOU UPDATE04'!B90+'SOLANO UPDATE04'!B90+'SONOMA UPDATE04'!B90+'STANISLAUS UPDATE04'!B90+'SUTTER UPDATE04'!B90+'TEHAMA UPDATE04'!B90+'TRINITY UPDATE04'!B90+'TULARE UPDATE04'!B90+'TUOLUMNE UPDATE04'!B90+'VENTURA UPDATE04'!B90+'YOLO UPDATE04'!B90+'YUBA UPDATE04'!B90</f>
        <v>16872282.363889944</v>
      </c>
      <c r="C90" s="2">
        <f t="shared" si="22"/>
        <v>-145692.63171535358</v>
      </c>
      <c r="D90" s="2">
        <f>' ALAMEDA UPDATE04'!D88+'ALPINE UPDATE04'!D91+'AMADOR UPDATE04'!D90+'BUTTE UPDATE04'!D90+'CALAVERAS UPDATE04'!D90+'COLUSA UPDATED04'!D90+'CONTRA COSTA UPDATE04'!D90+'DEL NORTE UPDAT04'!D90+'EL DORADO UPDATE04'!D90+'FRESNO UPDATE04'!D90+'GLENN UPDATE04'!D90+'HUMBOLDT UPDATE04'!D91+'IMPERIAL UPDATE04'!D90+'INYO UPDATE04'!D90+'KERN UPDATE04'!D90+'KINGS UPDATE04'!D90+'LAKE UPDATE04'!D90+'LASSEN UPDATE04'!D90+'LOS ANGELES UPDATE04'!D90+'MADERA UPDATE04'!D90+'MARIN UPDATE04'!D90+'MARIPOSA UPDATE04'!D90+'MENDOCINO UPDATE04'!D90+'MERCED UPDATE04'!D90+'MODOC UPDATE04'!D90+'MONO UPDATE04'!D90+'MONTEREY UPDATE04'!D90+'NAPA UPDATE04'!D90+'NEVADA UPDATE04'!D90+'ORANGE UPDATE04'!D90+'PLACER UPDATE04 '!D90+'PLUMAS UPDATE04'!D90+'RIVERSIDE UPDATE04'!D90+'SACRAMENTO UPDATE04'!D90+'SAN BENITO UPDATE04'!D90+'SAN BERNARDINO UPDATE04'!D90+'SAN DIEGO UPDATE04'!D90+'SAN FRANCISCO UPDATE04'!D90+'SAN JOAQUIN UPDATE04'!D90+'SAN LUIS OBISPO UPDATE04'!D90+'SAN MATEO UPDATE04'!D90+'SANTA BARBARA UPDATE04'!D90+'SANTA CLARA UPDATE04'!D90+'SANTA CRUZ UPDATE04'!D90+'SHASTA UPDATE04'!D90+'SIERRA UPDATE04'!D90+'SISKIYOU UPDATE04'!D90+'SOLANO UPDATE04'!D90+'SONOMA UPDATE04'!D90+'STANISLAUS UPDATE04'!D90+'SUTTER UPDATE04'!D90+'TEHAMA UPDATE04'!D90+'TRINITY UPDATE04'!D90+'TULARE UPDATE04'!D90+'TUOLUMNE UPDATE04'!D90+'VENTURA UPDATE04'!D90+'YOLO UPDATE04'!D90+'YUBA UPDATE04'!D90</f>
        <v>221318</v>
      </c>
      <c r="E90" s="2">
        <f>' ALAMEDA UPDATE04'!E88+'ALPINE UPDATE04'!E91+'AMADOR UPDATE04'!E90+'BUTTE UPDATE04'!E90+'CALAVERAS UPDATE04'!E90+'COLUSA UPDATED04'!E90+'CONTRA COSTA UPDATE04'!E90+'DEL NORTE UPDAT04'!E90+'EL DORADO UPDATE04'!E90+'FRESNO UPDATE04'!E90+'GLENN UPDATE04'!E90+'HUMBOLDT UPDATE04'!E91+'IMPERIAL UPDATE04'!E90+'INYO UPDATE04'!E90+'KERN UPDATE04'!E90+'KINGS UPDATE04'!E90+'LAKE UPDATE04'!E90+'LASSEN UPDATE04'!E90+'LOS ANGELES UPDATE04'!E90+'MADERA UPDATE04'!E90+'MARIN UPDATE04'!E90+'MARIPOSA UPDATE04'!E90+'MENDOCINO UPDATE04'!E90+'MERCED UPDATE04'!E90+'MODOC UPDATE04'!E90+'MONO UPDATE04'!E90+'MONTEREY UPDATE04'!E90+'NAPA UPDATE04'!E90+'NEVADA UPDATE04'!E90+'ORANGE UPDATE04'!E90+'PLACER UPDATE04 '!E90+'PLUMAS UPDATE04'!E90+'RIVERSIDE UPDATE04'!E90+'SACRAMENTO UPDATE04'!E90+'SAN BENITO UPDATE04'!E90+'SAN BERNARDINO UPDATE04'!E90+'SAN DIEGO UPDATE04'!E90+'SAN FRANCISCO UPDATE04'!E90+'SAN JOAQUIN UPDATE04'!E90+'SAN LUIS OBISPO UPDATE04'!E90+'SAN MATEO UPDATE04'!E90+'SANTA BARBARA UPDATE04'!E90+'SANTA CLARA UPDATE04'!E90+'SANTA CRUZ UPDATE04'!E90+'SHASTA UPDATE04'!E90+'SIERRA UPDATE04'!E90+'SISKIYOU UPDATE04'!E90+'SOLANO UPDATE04'!E90+'SONOMA UPDATE04'!E90+'STANISLAUS UPDATE04'!E90+'SUTTER UPDATE04'!E90+'TEHAMA UPDATE04'!E90+'TRINITY UPDATE04'!E90+'TULARE UPDATE04'!E90+'TUOLUMNE UPDATE04'!E90+'VENTURA UPDATE04'!E90+'YOLO UPDATE04'!E90+'YUBA UPDATE04'!E90</f>
        <v>162804</v>
      </c>
      <c r="F90" s="2">
        <f t="shared" si="23"/>
        <v>58514</v>
      </c>
      <c r="G90" s="2">
        <f t="shared" si="24"/>
        <v>-204206.63171535358</v>
      </c>
      <c r="H90" s="10">
        <f>B90/$B$10</f>
        <v>0.53880630163821086</v>
      </c>
    </row>
    <row r="91" spans="1:11" x14ac:dyDescent="0.2">
      <c r="A91" s="14" t="s">
        <v>75</v>
      </c>
      <c r="B91" s="2">
        <f>' ALAMEDA UPDATE04'!B89+'ALPINE UPDATE04'!B92+'AMADOR UPDATE04'!B91+'BUTTE UPDATE04'!B91+'CALAVERAS UPDATE04'!B91+'COLUSA UPDATED04'!B91+'CONTRA COSTA UPDATE04'!B91+'DEL NORTE UPDAT04'!B91+'EL DORADO UPDATE04'!B91+'FRESNO UPDATE04'!B91+'GLENN UPDATE04'!B91+'HUMBOLDT UPDATE04'!B92+'IMPERIAL UPDATE04'!B91+'INYO UPDATE04'!B91+'KERN UPDATE04'!B91+'KINGS UPDATE04'!B91+'LAKE UPDATE04'!B91+'LASSEN UPDATE04'!B91+'LOS ANGELES UPDATE04'!B91+'MADERA UPDATE04'!B91+'MARIN UPDATE04'!B91+'MARIPOSA UPDATE04'!B91+'MENDOCINO UPDATE04'!B91+'MERCED UPDATE04'!B91+'MODOC UPDATE04'!B91+'MONO UPDATE04'!B91+'MONTEREY UPDATE04'!B91+'NAPA UPDATE04'!B91+'NEVADA UPDATE04'!B91+'ORANGE UPDATE04'!B91+'PLACER UPDATE04 '!B91+'PLUMAS UPDATE04'!B91+'RIVERSIDE UPDATE04'!B91+'SACRAMENTO UPDATE04'!B91+'SAN BENITO UPDATE04'!B91+'SAN BERNARDINO UPDATE04'!B91+'SAN DIEGO UPDATE04'!B91+'SAN FRANCISCO UPDATE04'!B91+'SAN JOAQUIN UPDATE04'!B91+'SAN LUIS OBISPO UPDATE04'!B91+'SAN MATEO UPDATE04'!B91+'SANTA BARBARA UPDATE04'!B91+'SANTA CLARA UPDATE04'!B91+'SANTA CRUZ UPDATE04'!B91+'SHASTA UPDATE04'!B91+'SIERRA UPDATE04'!B91+'SISKIYOU UPDATE04'!B91+'SOLANO UPDATE04'!B91+'SONOMA UPDATE04'!B91+'STANISLAUS UPDATE04'!B91+'SUTTER UPDATE04'!B91+'TEHAMA UPDATE04'!B91+'TRINITY UPDATE04'!B91+'TULARE UPDATE04'!B91+'TUOLUMNE UPDATE04'!B91+'VENTURA UPDATE04'!B91+'YOLO UPDATE04'!B91+'YUBA UPDATE04'!B91</f>
        <v>16662951.9948253</v>
      </c>
      <c r="C91" s="2">
        <f t="shared" si="22"/>
        <v>-209330.36906464398</v>
      </c>
      <c r="D91" s="2">
        <f>' ALAMEDA UPDATE04'!D89+'ALPINE UPDATE04'!D92+'AMADOR UPDATE04'!D91+'BUTTE UPDATE04'!D91+'CALAVERAS UPDATE04'!D91+'COLUSA UPDATED04'!D91+'CONTRA COSTA UPDATE04'!D91+'DEL NORTE UPDAT04'!D91+'EL DORADO UPDATE04'!D91+'FRESNO UPDATE04'!D91+'GLENN UPDATE04'!D91+'HUMBOLDT UPDATE04'!D92+'IMPERIAL UPDATE04'!D91+'INYO UPDATE04'!D91+'KERN UPDATE04'!D91+'KINGS UPDATE04'!D91+'LAKE UPDATE04'!D91+'LASSEN UPDATE04'!D91+'LOS ANGELES UPDATE04'!D91+'MADERA UPDATE04'!D91+'MARIN UPDATE04'!D91+'MARIPOSA UPDATE04'!D91+'MENDOCINO UPDATE04'!D91+'MERCED UPDATE04'!D91+'MODOC UPDATE04'!D91+'MONO UPDATE04'!D91+'MONTEREY UPDATE04'!D91+'NAPA UPDATE04'!D91+'NEVADA UPDATE04'!D91+'ORANGE UPDATE04'!D91+'PLACER UPDATE04 '!D91+'PLUMAS UPDATE04'!D91+'RIVERSIDE UPDATE04'!D91+'SACRAMENTO UPDATE04'!D91+'SAN BENITO UPDATE04'!D91+'SAN BERNARDINO UPDATE04'!D91+'SAN DIEGO UPDATE04'!D91+'SAN FRANCISCO UPDATE04'!D91+'SAN JOAQUIN UPDATE04'!D91+'SAN LUIS OBISPO UPDATE04'!D91+'SAN MATEO UPDATE04'!D91+'SANTA BARBARA UPDATE04'!D91+'SANTA CLARA UPDATE04'!D91+'SANTA CRUZ UPDATE04'!D91+'SHASTA UPDATE04'!D91+'SIERRA UPDATE04'!D91+'SISKIYOU UPDATE04'!D91+'SOLANO UPDATE04'!D91+'SONOMA UPDATE04'!D91+'STANISLAUS UPDATE04'!D91+'SUTTER UPDATE04'!D91+'TEHAMA UPDATE04'!D91+'TRINITY UPDATE04'!D91+'TULARE UPDATE04'!D91+'TUOLUMNE UPDATE04'!D91+'VENTURA UPDATE04'!D91+'YOLO UPDATE04'!D91+'YUBA UPDATE04'!D91</f>
        <v>214214</v>
      </c>
      <c r="E91" s="2">
        <f>' ALAMEDA UPDATE04'!E89+'ALPINE UPDATE04'!E92+'AMADOR UPDATE04'!E91+'BUTTE UPDATE04'!E91+'CALAVERAS UPDATE04'!E91+'COLUSA UPDATED04'!E91+'CONTRA COSTA UPDATE04'!E91+'DEL NORTE UPDAT04'!E91+'EL DORADO UPDATE04'!E91+'FRESNO UPDATE04'!E91+'GLENN UPDATE04'!E91+'HUMBOLDT UPDATE04'!E92+'IMPERIAL UPDATE04'!E91+'INYO UPDATE04'!E91+'KERN UPDATE04'!E91+'KINGS UPDATE04'!E91+'LAKE UPDATE04'!E91+'LASSEN UPDATE04'!E91+'LOS ANGELES UPDATE04'!E91+'MADERA UPDATE04'!E91+'MARIN UPDATE04'!E91+'MARIPOSA UPDATE04'!E91+'MENDOCINO UPDATE04'!E91+'MERCED UPDATE04'!E91+'MODOC UPDATE04'!E91+'MONO UPDATE04'!E91+'MONTEREY UPDATE04'!E91+'NAPA UPDATE04'!E91+'NEVADA UPDATE04'!E91+'ORANGE UPDATE04'!E91+'PLACER UPDATE04 '!E91+'PLUMAS UPDATE04'!E91+'RIVERSIDE UPDATE04'!E91+'SACRAMENTO UPDATE04'!E91+'SAN BENITO UPDATE04'!E91+'SAN BERNARDINO UPDATE04'!E91+'SAN DIEGO UPDATE04'!E91+'SAN FRANCISCO UPDATE04'!E91+'SAN JOAQUIN UPDATE04'!E91+'SAN LUIS OBISPO UPDATE04'!E91+'SAN MATEO UPDATE04'!E91+'SANTA BARBARA UPDATE04'!E91+'SANTA CLARA UPDATE04'!E91+'SANTA CRUZ UPDATE04'!E91+'SHASTA UPDATE04'!E91+'SIERRA UPDATE04'!E91+'SISKIYOU UPDATE04'!E91+'SOLANO UPDATE04'!E91+'SONOMA UPDATE04'!E91+'STANISLAUS UPDATE04'!E91+'SUTTER UPDATE04'!E91+'TEHAMA UPDATE04'!E91+'TRINITY UPDATE04'!E91+'TULARE UPDATE04'!E91+'TUOLUMNE UPDATE04'!E91+'VENTURA UPDATE04'!E91+'YOLO UPDATE04'!E91+'YUBA UPDATE04'!E91</f>
        <v>167945</v>
      </c>
      <c r="F91" s="2">
        <f t="shared" si="23"/>
        <v>46269</v>
      </c>
      <c r="G91" s="2">
        <f t="shared" si="24"/>
        <v>-255599.36906464398</v>
      </c>
      <c r="H91" s="10">
        <f>B91/$B$11</f>
        <v>0.52858507347411743</v>
      </c>
    </row>
    <row r="92" spans="1:11" x14ac:dyDescent="0.2">
      <c r="A92" s="14" t="s">
        <v>76</v>
      </c>
      <c r="B92" s="2">
        <f>' ALAMEDA UPDATE04'!B90+'ALPINE UPDATE04'!B93+'AMADOR UPDATE04'!B92+'BUTTE UPDATE04'!B92+'CALAVERAS UPDATE04'!B92+'COLUSA UPDATED04'!B92+'CONTRA COSTA UPDATE04'!B92+'DEL NORTE UPDAT04'!B92+'EL DORADO UPDATE04'!B92+'FRESNO UPDATE04'!B92+'GLENN UPDATE04'!B92+'HUMBOLDT UPDATE04'!B93+'IMPERIAL UPDATE04'!B92+'INYO UPDATE04'!B92+'KERN UPDATE04'!B92+'KINGS UPDATE04'!B92+'LAKE UPDATE04'!B92+'LASSEN UPDATE04'!B92+'LOS ANGELES UPDATE04'!B92+'MADERA UPDATE04'!B92+'MARIN UPDATE04'!B92+'MARIPOSA UPDATE04'!B92+'MENDOCINO UPDATE04'!B92+'MERCED UPDATE04'!B92+'MODOC UPDATE04'!B92+'MONO UPDATE04'!B92+'MONTEREY UPDATE04'!B92+'NAPA UPDATE04'!B92+'NEVADA UPDATE04'!B92+'ORANGE UPDATE04'!B92+'PLACER UPDATE04 '!B92+'PLUMAS UPDATE04'!B92+'RIVERSIDE UPDATE04'!B92+'SACRAMENTO UPDATE04'!B92+'SAN BENITO UPDATE04'!B92+'SAN BERNARDINO UPDATE04'!B92+'SAN DIEGO UPDATE04'!B92+'SAN FRANCISCO UPDATE04'!B92+'SAN JOAQUIN UPDATE04'!B92+'SAN LUIS OBISPO UPDATE04'!B92+'SAN MATEO UPDATE04'!B92+'SANTA BARBARA UPDATE04'!B92+'SANTA CLARA UPDATE04'!B92+'SANTA CRUZ UPDATE04'!B92+'SHASTA UPDATE04'!B92+'SIERRA UPDATE04'!B92+'SISKIYOU UPDATE04'!B92+'SOLANO UPDATE04'!B92+'SONOMA UPDATE04'!B92+'STANISLAUS UPDATE04'!B92+'SUTTER UPDATE04'!B92+'TEHAMA UPDATE04'!B92+'TRINITY UPDATE04'!B92+'TULARE UPDATE04'!B92+'TUOLUMNE UPDATE04'!B92+'VENTURA UPDATE04'!B92+'YOLO UPDATE04'!B92+'YUBA UPDATE04'!B92</f>
        <v>16451131.689363962</v>
      </c>
      <c r="C92" s="2">
        <f t="shared" si="22"/>
        <v>-211820.30546133779</v>
      </c>
      <c r="D92" s="2">
        <f>' ALAMEDA UPDATE04'!D90+'ALPINE UPDATE04'!D93+'AMADOR UPDATE04'!D92+'BUTTE UPDATE04'!D92+'CALAVERAS UPDATE04'!D92+'COLUSA UPDATED04'!D92+'CONTRA COSTA UPDATE04'!D92+'DEL NORTE UPDAT04'!D92+'EL DORADO UPDATE04'!D92+'FRESNO UPDATE04'!D92+'GLENN UPDATE04'!D92+'HUMBOLDT UPDATE04'!D93+'IMPERIAL UPDATE04'!D92+'INYO UPDATE04'!D92+'KERN UPDATE04'!D92+'KINGS UPDATE04'!D92+'LAKE UPDATE04'!D92+'LASSEN UPDATE04'!D92+'LOS ANGELES UPDATE04'!D92+'MADERA UPDATE04'!D92+'MARIN UPDATE04'!D92+'MARIPOSA UPDATE04'!D92+'MENDOCINO UPDATE04'!D92+'MERCED UPDATE04'!D92+'MODOC UPDATE04'!D92+'MONO UPDATE04'!D92+'MONTEREY UPDATE04'!D92+'NAPA UPDATE04'!D92+'NEVADA UPDATE04'!D92+'ORANGE UPDATE04'!D92+'PLACER UPDATE04 '!D92+'PLUMAS UPDATE04'!D92+'RIVERSIDE UPDATE04'!D92+'SACRAMENTO UPDATE04'!D92+'SAN BENITO UPDATE04'!D92+'SAN BERNARDINO UPDATE04'!D92+'SAN DIEGO UPDATE04'!D92+'SAN FRANCISCO UPDATE04'!D92+'SAN JOAQUIN UPDATE04'!D92+'SAN LUIS OBISPO UPDATE04'!D92+'SAN MATEO UPDATE04'!D92+'SANTA BARBARA UPDATE04'!D92+'SANTA CLARA UPDATE04'!D92+'SANTA CRUZ UPDATE04'!D92+'SHASTA UPDATE04'!D92+'SIERRA UPDATE04'!D92+'SISKIYOU UPDATE04'!D92+'SOLANO UPDATE04'!D92+'SONOMA UPDATE04'!D92+'STANISLAUS UPDATE04'!D92+'SUTTER UPDATE04'!D92+'TEHAMA UPDATE04'!D92+'TRINITY UPDATE04'!D92+'TULARE UPDATE04'!D92+'TUOLUMNE UPDATE04'!D92+'VENTURA UPDATE04'!D92+'YOLO UPDATE04'!D92+'YUBA UPDATE04'!D92</f>
        <v>202100</v>
      </c>
      <c r="E92" s="2">
        <f>' ALAMEDA UPDATE04'!E90+'ALPINE UPDATE04'!E93+'AMADOR UPDATE04'!E92+'BUTTE UPDATE04'!E92+'CALAVERAS UPDATE04'!E92+'COLUSA UPDATED04'!E92+'CONTRA COSTA UPDATE04'!E92+'DEL NORTE UPDAT04'!E92+'EL DORADO UPDATE04'!E92+'FRESNO UPDATE04'!E92+'GLENN UPDATE04'!E92+'HUMBOLDT UPDATE04'!E93+'IMPERIAL UPDATE04'!E92+'INYO UPDATE04'!E92+'KERN UPDATE04'!E92+'KINGS UPDATE04'!E92+'LAKE UPDATE04'!E92+'LASSEN UPDATE04'!E92+'LOS ANGELES UPDATE04'!E92+'MADERA UPDATE04'!E92+'MARIN UPDATE04'!E92+'MARIPOSA UPDATE04'!E92+'MENDOCINO UPDATE04'!E92+'MERCED UPDATE04'!E92+'MODOC UPDATE04'!E92+'MONO UPDATE04'!E92+'MONTEREY UPDATE04'!E92+'NAPA UPDATE04'!E92+'NEVADA UPDATE04'!E92+'ORANGE UPDATE04'!E92+'PLACER UPDATE04 '!E92+'PLUMAS UPDATE04'!E92+'RIVERSIDE UPDATE04'!E92+'SACRAMENTO UPDATE04'!E92+'SAN BENITO UPDATE04'!E92+'SAN BERNARDINO UPDATE04'!E92+'SAN DIEGO UPDATE04'!E92+'SAN FRANCISCO UPDATE04'!E92+'SAN JOAQUIN UPDATE04'!E92+'SAN LUIS OBISPO UPDATE04'!E92+'SAN MATEO UPDATE04'!E92+'SANTA BARBARA UPDATE04'!E92+'SANTA CLARA UPDATE04'!E92+'SANTA CRUZ UPDATE04'!E92+'SHASTA UPDATE04'!E92+'SIERRA UPDATE04'!E92+'SISKIYOU UPDATE04'!E92+'SOLANO UPDATE04'!E92+'SONOMA UPDATE04'!E92+'STANISLAUS UPDATE04'!E92+'SUTTER UPDATE04'!E92+'TEHAMA UPDATE04'!E92+'TRINITY UPDATE04'!E92+'TULARE UPDATE04'!E92+'TUOLUMNE UPDATE04'!E92+'VENTURA UPDATE04'!E92+'YOLO UPDATE04'!E92+'YUBA UPDATE04'!E92</f>
        <v>164818</v>
      </c>
      <c r="F92" s="2">
        <f t="shared" si="23"/>
        <v>37282</v>
      </c>
      <c r="G92" s="2">
        <f t="shared" si="24"/>
        <v>-249102.30546133779</v>
      </c>
      <c r="H92" s="10">
        <f>B92/$B$12</f>
        <v>0.51876923636221783</v>
      </c>
    </row>
    <row r="93" spans="1:11" x14ac:dyDescent="0.2">
      <c r="A93" s="14" t="s">
        <v>77</v>
      </c>
      <c r="B93" s="2">
        <f>' ALAMEDA UPDATE04'!B91+'ALPINE UPDATE04'!B94+'AMADOR UPDATE04'!B93+'BUTTE UPDATE04'!B93+'CALAVERAS UPDATE04'!B93+'COLUSA UPDATED04'!B93+'CONTRA COSTA UPDATE04'!B93+'DEL NORTE UPDAT04'!B93+'EL DORADO UPDATE04'!B93+'FRESNO UPDATE04'!B93+'GLENN UPDATE04'!B93+'HUMBOLDT UPDATE04'!B94+'IMPERIAL UPDATE04'!B93+'INYO UPDATE04'!B93+'KERN UPDATE04'!B93+'KINGS UPDATE04'!B93+'LAKE UPDATE04'!B93+'LASSEN UPDATE04'!B93+'LOS ANGELES UPDATE04'!B93+'MADERA UPDATE04'!B93+'MARIN UPDATE04'!B93+'MARIPOSA UPDATE04'!B93+'MENDOCINO UPDATE04'!B93+'MERCED UPDATE04'!B93+'MODOC UPDATE04'!B93+'MONO UPDATE04'!B93+'MONTEREY UPDATE04'!B93+'NAPA UPDATE04'!B93+'NEVADA UPDATE04'!B93+'ORANGE UPDATE04'!B93+'PLACER UPDATE04 '!B93+'PLUMAS UPDATE04'!B93+'RIVERSIDE UPDATE04'!B93+'SACRAMENTO UPDATE04'!B93+'SAN BENITO UPDATE04'!B93+'SAN BERNARDINO UPDATE04'!B93+'SAN DIEGO UPDATE04'!B93+'SAN FRANCISCO UPDATE04'!B93+'SAN JOAQUIN UPDATE04'!B93+'SAN LUIS OBISPO UPDATE04'!B93+'SAN MATEO UPDATE04'!B93+'SANTA BARBARA UPDATE04'!B93+'SANTA CLARA UPDATE04'!B93+'SANTA CRUZ UPDATE04'!B93+'SHASTA UPDATE04'!B93+'SIERRA UPDATE04'!B93+'SISKIYOU UPDATE04'!B93+'SOLANO UPDATE04'!B93+'SONOMA UPDATE04'!B93+'STANISLAUS UPDATE04'!B93+'SUTTER UPDATE04'!B93+'TEHAMA UPDATE04'!B93+'TRINITY UPDATE04'!B93+'TULARE UPDATE04'!B93+'TUOLUMNE UPDATE04'!B93+'VENTURA UPDATE04'!B93+'YOLO UPDATE04'!B93+'YUBA UPDATE04'!B93</f>
        <v>16273751.196016381</v>
      </c>
      <c r="C93" s="2">
        <f t="shared" si="22"/>
        <v>-177380.49334758148</v>
      </c>
      <c r="D93" s="2">
        <f>' ALAMEDA UPDATE04'!D91+'ALPINE UPDATE04'!D94+'AMADOR UPDATE04'!D93+'BUTTE UPDATE04'!D93+'CALAVERAS UPDATE04'!D93+'COLUSA UPDATED04'!D93+'CONTRA COSTA UPDATE04'!D93+'DEL NORTE UPDAT04'!D93+'EL DORADO UPDATE04'!D93+'FRESNO UPDATE04'!D93+'GLENN UPDATE04'!D93+'HUMBOLDT UPDATE04'!D94+'IMPERIAL UPDATE04'!D93+'INYO UPDATE04'!D93+'KERN UPDATE04'!D93+'KINGS UPDATE04'!D93+'LAKE UPDATE04'!D93+'LASSEN UPDATE04'!D93+'LOS ANGELES UPDATE04'!D93+'MADERA UPDATE04'!D93+'MARIN UPDATE04'!D93+'MARIPOSA UPDATE04'!D93+'MENDOCINO UPDATE04'!D93+'MERCED UPDATE04'!D93+'MODOC UPDATE04'!D93+'MONO UPDATE04'!D93+'MONTEREY UPDATE04'!D93+'NAPA UPDATE04'!D93+'NEVADA UPDATE04'!D93+'ORANGE UPDATE04'!D93+'PLACER UPDATE04 '!D93+'PLUMAS UPDATE04'!D93+'RIVERSIDE UPDATE04'!D93+'SACRAMENTO UPDATE04'!D93+'SAN BENITO UPDATE04'!D93+'SAN BERNARDINO UPDATE04'!D93+'SAN DIEGO UPDATE04'!D93+'SAN FRANCISCO UPDATE04'!D93+'SAN JOAQUIN UPDATE04'!D93+'SAN LUIS OBISPO UPDATE04'!D93+'SAN MATEO UPDATE04'!D93+'SANTA BARBARA UPDATE04'!D93+'SANTA CLARA UPDATE04'!D93+'SANTA CRUZ UPDATE04'!D93+'SHASTA UPDATE04'!D93+'SIERRA UPDATE04'!D93+'SISKIYOU UPDATE04'!D93+'SOLANO UPDATE04'!D93+'SONOMA UPDATE04'!D93+'STANISLAUS UPDATE04'!D93+'SUTTER UPDATE04'!D93+'TEHAMA UPDATE04'!D93+'TRINITY UPDATE04'!D93+'TULARE UPDATE04'!D93+'TUOLUMNE UPDATE04'!D93+'VENTURA UPDATE04'!D93+'YOLO UPDATE04'!D93+'YUBA UPDATE04'!D93</f>
        <v>193152</v>
      </c>
      <c r="E93" s="2">
        <f>' ALAMEDA UPDATE04'!E91+'ALPINE UPDATE04'!E94+'AMADOR UPDATE04'!E93+'BUTTE UPDATE04'!E93+'CALAVERAS UPDATE04'!E93+'COLUSA UPDATED04'!E93+'CONTRA COSTA UPDATE04'!E93+'DEL NORTE UPDAT04'!E93+'EL DORADO UPDATE04'!E93+'FRESNO UPDATE04'!E93+'GLENN UPDATE04'!E93+'HUMBOLDT UPDATE04'!E94+'IMPERIAL UPDATE04'!E93+'INYO UPDATE04'!E93+'KERN UPDATE04'!E93+'KINGS UPDATE04'!E93+'LAKE UPDATE04'!E93+'LASSEN UPDATE04'!E93+'LOS ANGELES UPDATE04'!E93+'MADERA UPDATE04'!E93+'MARIN UPDATE04'!E93+'MARIPOSA UPDATE04'!E93+'MENDOCINO UPDATE04'!E93+'MERCED UPDATE04'!E93+'MODOC UPDATE04'!E93+'MONO UPDATE04'!E93+'MONTEREY UPDATE04'!E93+'NAPA UPDATE04'!E93+'NEVADA UPDATE04'!E93+'ORANGE UPDATE04'!E93+'PLACER UPDATE04 '!E93+'PLUMAS UPDATE04'!E93+'RIVERSIDE UPDATE04'!E93+'SACRAMENTO UPDATE04'!E93+'SAN BENITO UPDATE04'!E93+'SAN BERNARDINO UPDATE04'!E93+'SAN DIEGO UPDATE04'!E93+'SAN FRANCISCO UPDATE04'!E93+'SAN JOAQUIN UPDATE04'!E93+'SAN LUIS OBISPO UPDATE04'!E93+'SAN MATEO UPDATE04'!E93+'SANTA BARBARA UPDATE04'!E93+'SANTA CLARA UPDATE04'!E93+'SANTA CRUZ UPDATE04'!E93+'SHASTA UPDATE04'!E93+'SIERRA UPDATE04'!E93+'SISKIYOU UPDATE04'!E93+'SOLANO UPDATE04'!E93+'SONOMA UPDATE04'!E93+'STANISLAUS UPDATE04'!E93+'SUTTER UPDATE04'!E93+'TEHAMA UPDATE04'!E93+'TRINITY UPDATE04'!E93+'TULARE UPDATE04'!E93+'TUOLUMNE UPDATE04'!E93+'VENTURA UPDATE04'!E93+'YOLO UPDATE04'!E93+'YUBA UPDATE04'!E93</f>
        <v>167453</v>
      </c>
      <c r="F93" s="2">
        <f t="shared" si="23"/>
        <v>25699</v>
      </c>
      <c r="G93" s="2">
        <f t="shared" si="24"/>
        <v>-203079.49334758148</v>
      </c>
      <c r="H93" s="10">
        <f>B93/$B$13</f>
        <v>0.50914423434509692</v>
      </c>
    </row>
    <row r="94" spans="1:11" x14ac:dyDescent="0.2">
      <c r="A94" s="14" t="s">
        <v>78</v>
      </c>
      <c r="B94" s="2">
        <f>' ALAMEDA UPDATE04'!B92+'ALPINE UPDATE04'!B95+'AMADOR UPDATE04'!B94+'BUTTE UPDATE04'!B94+'CALAVERAS UPDATE04'!B94+'COLUSA UPDATED04'!B94+'CONTRA COSTA UPDATE04'!B94+'DEL NORTE UPDAT04'!B94+'EL DORADO UPDATE04'!B94+'FRESNO UPDATE04'!B94+'GLENN UPDATE04'!B94+'HUMBOLDT UPDATE04'!B95+'IMPERIAL UPDATE04'!B94+'INYO UPDATE04'!B94+'KERN UPDATE04'!B94+'KINGS UPDATE04'!B94+'LAKE UPDATE04'!B94+'LASSEN UPDATE04'!B94+'LOS ANGELES UPDATE04'!B94+'MADERA UPDATE04'!B94+'MARIN UPDATE04'!B94+'MARIPOSA UPDATE04'!B94+'MENDOCINO UPDATE04'!B94+'MERCED UPDATE04'!B94+'MODOC UPDATE04'!B94+'MONO UPDATE04'!B94+'MONTEREY UPDATE04'!B94+'NAPA UPDATE04'!B94+'NEVADA UPDATE04'!B94+'ORANGE UPDATE04'!B94+'PLACER UPDATE04 '!B94+'PLUMAS UPDATE04'!B94+'RIVERSIDE UPDATE04'!B94+'SACRAMENTO UPDATE04'!B94+'SAN BENITO UPDATE04'!B94+'SAN BERNARDINO UPDATE04'!B94+'SAN DIEGO UPDATE04'!B94+'SAN FRANCISCO UPDATE04'!B94+'SAN JOAQUIN UPDATE04'!B94+'SAN LUIS OBISPO UPDATE04'!B94+'SAN MATEO UPDATE04'!B94+'SANTA BARBARA UPDATE04'!B94+'SANTA CLARA UPDATE04'!B94+'SANTA CRUZ UPDATE04'!B94+'SHASTA UPDATE04'!B94+'SIERRA UPDATE04'!B94+'SISKIYOU UPDATE04'!B94+'SOLANO UPDATE04'!B94+'SONOMA UPDATE04'!B94+'STANISLAUS UPDATE04'!B94+'SUTTER UPDATE04'!B94+'TEHAMA UPDATE04'!B94+'TRINITY UPDATE04'!B94+'TULARE UPDATE04'!B94+'TUOLUMNE UPDATE04'!B94+'VENTURA UPDATE04'!B94+'YOLO UPDATE04'!B94+'YUBA UPDATE04'!B94</f>
        <v>16218371.189431479</v>
      </c>
      <c r="C94" s="2">
        <f t="shared" si="22"/>
        <v>-55380.006584901363</v>
      </c>
      <c r="D94" s="2">
        <f>' ALAMEDA UPDATE04'!D92+'ALPINE UPDATE04'!D95+'AMADOR UPDATE04'!D94+'BUTTE UPDATE04'!D94+'CALAVERAS UPDATE04'!D94+'COLUSA UPDATED04'!D94+'CONTRA COSTA UPDATE04'!D94+'DEL NORTE UPDAT04'!D94+'EL DORADO UPDATE04'!D94+'FRESNO UPDATE04'!D94+'GLENN UPDATE04'!D94+'HUMBOLDT UPDATE04'!D95+'IMPERIAL UPDATE04'!D94+'INYO UPDATE04'!D94+'KERN UPDATE04'!D94+'KINGS UPDATE04'!D94+'LAKE UPDATE04'!D94+'LASSEN UPDATE04'!D94+'LOS ANGELES UPDATE04'!D94+'MADERA UPDATE04'!D94+'MARIN UPDATE04'!D94+'MARIPOSA UPDATE04'!D94+'MENDOCINO UPDATE04'!D94+'MERCED UPDATE04'!D94+'MODOC UPDATE04'!D94+'MONO UPDATE04'!D94+'MONTEREY UPDATE04'!D94+'NAPA UPDATE04'!D94+'NEVADA UPDATE04'!D94+'ORANGE UPDATE04'!D94+'PLACER UPDATE04 '!D94+'PLUMAS UPDATE04'!D94+'RIVERSIDE UPDATE04'!D94+'SACRAMENTO UPDATE04'!D94+'SAN BENITO UPDATE04'!D94+'SAN BERNARDINO UPDATE04'!D94+'SAN DIEGO UPDATE04'!D94+'SAN FRANCISCO UPDATE04'!D94+'SAN JOAQUIN UPDATE04'!D94+'SAN LUIS OBISPO UPDATE04'!D94+'SAN MATEO UPDATE04'!D94+'SANTA BARBARA UPDATE04'!D94+'SANTA CLARA UPDATE04'!D94+'SANTA CRUZ UPDATE04'!D94+'SHASTA UPDATE04'!D94+'SIERRA UPDATE04'!D94+'SISKIYOU UPDATE04'!D94+'SOLANO UPDATE04'!D94+'SONOMA UPDATE04'!D94+'STANISLAUS UPDATE04'!D94+'SUTTER UPDATE04'!D94+'TEHAMA UPDATE04'!D94+'TRINITY UPDATE04'!D94+'TULARE UPDATE04'!D94+'TUOLUMNE UPDATE04'!D94+'VENTURA UPDATE04'!D94+'YOLO UPDATE04'!D94+'YUBA UPDATE04'!D94</f>
        <v>182644</v>
      </c>
      <c r="E94" s="2">
        <f>' ALAMEDA UPDATE04'!E92+'ALPINE UPDATE04'!E95+'AMADOR UPDATE04'!E94+'BUTTE UPDATE04'!E94+'CALAVERAS UPDATE04'!E94+'COLUSA UPDATED04'!E94+'CONTRA COSTA UPDATE04'!E94+'DEL NORTE UPDAT04'!E94+'EL DORADO UPDATE04'!E94+'FRESNO UPDATE04'!E94+'GLENN UPDATE04'!E94+'HUMBOLDT UPDATE04'!E95+'IMPERIAL UPDATE04'!E94+'INYO UPDATE04'!E94+'KERN UPDATE04'!E94+'KINGS UPDATE04'!E94+'LAKE UPDATE04'!E94+'LASSEN UPDATE04'!E94+'LOS ANGELES UPDATE04'!E94+'MADERA UPDATE04'!E94+'MARIN UPDATE04'!E94+'MARIPOSA UPDATE04'!E94+'MENDOCINO UPDATE04'!E94+'MERCED UPDATE04'!E94+'MODOC UPDATE04'!E94+'MONO UPDATE04'!E94+'MONTEREY UPDATE04'!E94+'NAPA UPDATE04'!E94+'NEVADA UPDATE04'!E94+'ORANGE UPDATE04'!E94+'PLACER UPDATE04 '!E94+'PLUMAS UPDATE04'!E94+'RIVERSIDE UPDATE04'!E94+'SACRAMENTO UPDATE04'!E94+'SAN BENITO UPDATE04'!E94+'SAN BERNARDINO UPDATE04'!E94+'SAN DIEGO UPDATE04'!E94+'SAN FRANCISCO UPDATE04'!E94+'SAN JOAQUIN UPDATE04'!E94+'SAN LUIS OBISPO UPDATE04'!E94+'SAN MATEO UPDATE04'!E94+'SANTA BARBARA UPDATE04'!E94+'SANTA CLARA UPDATE04'!E94+'SANTA CRUZ UPDATE04'!E94+'SHASTA UPDATE04'!E94+'SIERRA UPDATE04'!E94+'SISKIYOU UPDATE04'!E94+'SOLANO UPDATE04'!E94+'SONOMA UPDATE04'!E94+'STANISLAUS UPDATE04'!E94+'SUTTER UPDATE04'!E94+'TEHAMA UPDATE04'!E94+'TRINITY UPDATE04'!E94+'TULARE UPDATE04'!E94+'TUOLUMNE UPDATE04'!E94+'VENTURA UPDATE04'!E94+'YOLO UPDATE04'!E94+'YUBA UPDATE04'!E94</f>
        <v>165067</v>
      </c>
      <c r="F94" s="2">
        <f t="shared" si="23"/>
        <v>17577</v>
      </c>
      <c r="G94" s="2">
        <f t="shared" si="24"/>
        <v>-72957.006584901363</v>
      </c>
      <c r="H94" s="10">
        <f>B94/$B$14</f>
        <v>0.49975276976753757</v>
      </c>
    </row>
    <row r="95" spans="1:11" x14ac:dyDescent="0.2">
      <c r="A95" s="14" t="s">
        <v>79</v>
      </c>
      <c r="B95" s="2">
        <f>' ALAMEDA UPDATE04'!B93+'ALPINE UPDATE04'!B96+'AMADOR UPDATE04'!B95+'BUTTE UPDATE04'!B95+'CALAVERAS UPDATE04'!B95+'COLUSA UPDATED04'!B95+'CONTRA COSTA UPDATE04'!B95+'DEL NORTE UPDAT04'!B95+'EL DORADO UPDATE04'!B95+'FRESNO UPDATE04'!B95+'GLENN UPDATE04'!B95+'HUMBOLDT UPDATE04'!B96+'IMPERIAL UPDATE04'!B95+'INYO UPDATE04'!B95+'KERN UPDATE04'!B95+'KINGS UPDATE04'!B95+'LAKE UPDATE04'!B95+'LASSEN UPDATE04'!B95+'LOS ANGELES UPDATE04'!B95+'MADERA UPDATE04'!B95+'MARIN UPDATE04'!B95+'MARIPOSA UPDATE04'!B95+'MENDOCINO UPDATE04'!B95+'MERCED UPDATE04'!B95+'MODOC UPDATE04'!B95+'MONO UPDATE04'!B95+'MONTEREY UPDATE04'!B95+'NAPA UPDATE04'!B95+'NEVADA UPDATE04'!B95+'ORANGE UPDATE04'!B95+'PLACER UPDATE04 '!B95+'PLUMAS UPDATE04'!B95+'RIVERSIDE UPDATE04'!B95+'SACRAMENTO UPDATE04'!B95+'SAN BENITO UPDATE04'!B95+'SAN BERNARDINO UPDATE04'!B95+'SAN DIEGO UPDATE04'!B95+'SAN FRANCISCO UPDATE04'!B95+'SAN JOAQUIN UPDATE04'!B95+'SAN LUIS OBISPO UPDATE04'!B95+'SAN MATEO UPDATE04'!B95+'SANTA BARBARA UPDATE04'!B95+'SANTA CLARA UPDATE04'!B95+'SANTA CRUZ UPDATE04'!B95+'SHASTA UPDATE04'!B95+'SIERRA UPDATE04'!B95+'SISKIYOU UPDATE04'!B95+'SOLANO UPDATE04'!B95+'SONOMA UPDATE04'!B95+'STANISLAUS UPDATE04'!B95+'SUTTER UPDATE04'!B95+'TEHAMA UPDATE04'!B95+'TRINITY UPDATE04'!B95+'TULARE UPDATE04'!B95+'TUOLUMNE UPDATE04'!B95+'VENTURA UPDATE04'!B95+'YOLO UPDATE04'!B95+'YUBA UPDATE04'!B95</f>
        <v>16115096.237439401</v>
      </c>
      <c r="C95" s="2">
        <f t="shared" si="22"/>
        <v>-103274.95199207775</v>
      </c>
      <c r="D95" s="2">
        <f>' ALAMEDA UPDATE04'!D93+'ALPINE UPDATE04'!D96+'AMADOR UPDATE04'!D95+'BUTTE UPDATE04'!D95+'CALAVERAS UPDATE04'!D95+'COLUSA UPDATED04'!D95+'CONTRA COSTA UPDATE04'!D95+'DEL NORTE UPDAT04'!D95+'EL DORADO UPDATE04'!D95+'FRESNO UPDATE04'!D95+'GLENN UPDATE04'!D95+'HUMBOLDT UPDATE04'!D96+'IMPERIAL UPDATE04'!D95+'INYO UPDATE04'!D95+'KERN UPDATE04'!D95+'KINGS UPDATE04'!D95+'LAKE UPDATE04'!D95+'LASSEN UPDATE04'!D95+'LOS ANGELES UPDATE04'!D95+'MADERA UPDATE04'!D95+'MARIN UPDATE04'!D95+'MARIPOSA UPDATE04'!D95+'MENDOCINO UPDATE04'!D95+'MERCED UPDATE04'!D95+'MODOC UPDATE04'!D95+'MONO UPDATE04'!D95+'MONTEREY UPDATE04'!D95+'NAPA UPDATE04'!D95+'NEVADA UPDATE04'!D95+'ORANGE UPDATE04'!D95+'PLACER UPDATE04 '!D95+'PLUMAS UPDATE04'!D95+'RIVERSIDE UPDATE04'!D95+'SACRAMENTO UPDATE04'!D95+'SAN BENITO UPDATE04'!D95+'SAN BERNARDINO UPDATE04'!D95+'SAN DIEGO UPDATE04'!D95+'SAN FRANCISCO UPDATE04'!D95+'SAN JOAQUIN UPDATE04'!D95+'SAN LUIS OBISPO UPDATE04'!D95+'SAN MATEO UPDATE04'!D95+'SANTA BARBARA UPDATE04'!D95+'SANTA CLARA UPDATE04'!D95+'SANTA CRUZ UPDATE04'!D95+'SHASTA UPDATE04'!D95+'SIERRA UPDATE04'!D95+'SISKIYOU UPDATE04'!D95+'SOLANO UPDATE04'!D95+'SONOMA UPDATE04'!D95+'STANISLAUS UPDATE04'!D95+'SUTTER UPDATE04'!D95+'TEHAMA UPDATE04'!D95+'TRINITY UPDATE04'!D95+'TULARE UPDATE04'!D95+'TUOLUMNE UPDATE04'!D95+'VENTURA UPDATE04'!D95+'YOLO UPDATE04'!D95+'YUBA UPDATE04'!D95</f>
        <v>179968</v>
      </c>
      <c r="E95" s="2">
        <f>' ALAMEDA UPDATE04'!E93+'ALPINE UPDATE04'!E96+'AMADOR UPDATE04'!E95+'BUTTE UPDATE04'!E95+'CALAVERAS UPDATE04'!E95+'COLUSA UPDATED04'!E95+'CONTRA COSTA UPDATE04'!E95+'DEL NORTE UPDAT04'!E95+'EL DORADO UPDATE04'!E95+'FRESNO UPDATE04'!E95+'GLENN UPDATE04'!E95+'HUMBOLDT UPDATE04'!E96+'IMPERIAL UPDATE04'!E95+'INYO UPDATE04'!E95+'KERN UPDATE04'!E95+'KINGS UPDATE04'!E95+'LAKE UPDATE04'!E95+'LASSEN UPDATE04'!E95+'LOS ANGELES UPDATE04'!E95+'MADERA UPDATE04'!E95+'MARIN UPDATE04'!E95+'MARIPOSA UPDATE04'!E95+'MENDOCINO UPDATE04'!E95+'MERCED UPDATE04'!E95+'MODOC UPDATE04'!E95+'MONO UPDATE04'!E95+'MONTEREY UPDATE04'!E95+'NAPA UPDATE04'!E95+'NEVADA UPDATE04'!E95+'ORANGE UPDATE04'!E95+'PLACER UPDATE04 '!E95+'PLUMAS UPDATE04'!E95+'RIVERSIDE UPDATE04'!E95+'SACRAMENTO UPDATE04'!E95+'SAN BENITO UPDATE04'!E95+'SAN BERNARDINO UPDATE04'!E95+'SAN DIEGO UPDATE04'!E95+'SAN FRANCISCO UPDATE04'!E95+'SAN JOAQUIN UPDATE04'!E95+'SAN LUIS OBISPO UPDATE04'!E95+'SAN MATEO UPDATE04'!E95+'SANTA BARBARA UPDATE04'!E95+'SANTA CLARA UPDATE04'!E95+'SANTA CRUZ UPDATE04'!E95+'SHASTA UPDATE04'!E95+'SIERRA UPDATE04'!E95+'SISKIYOU UPDATE04'!E95+'SOLANO UPDATE04'!E95+'SONOMA UPDATE04'!E95+'STANISLAUS UPDATE04'!E95+'SUTTER UPDATE04'!E95+'TEHAMA UPDATE04'!E95+'TRINITY UPDATE04'!E95+'TULARE UPDATE04'!E95+'TUOLUMNE UPDATE04'!E95+'VENTURA UPDATE04'!E95+'YOLO UPDATE04'!E95+'YUBA UPDATE04'!E95</f>
        <v>167161</v>
      </c>
      <c r="F95" s="2">
        <f t="shared" si="23"/>
        <v>12807</v>
      </c>
      <c r="G95" s="2">
        <f t="shared" si="24"/>
        <v>-116081.95199207775</v>
      </c>
      <c r="H95" s="10">
        <f>B95/$B$15</f>
        <v>0.49037255881930925</v>
      </c>
    </row>
    <row r="96" spans="1:11" x14ac:dyDescent="0.2">
      <c r="A96" s="14" t="s">
        <v>80</v>
      </c>
      <c r="B96" s="2">
        <f>' ALAMEDA UPDATE04'!B94+'ALPINE UPDATE04'!B97+'AMADOR UPDATE04'!B96+'BUTTE UPDATE04'!B96+'CALAVERAS UPDATE04'!B96+'COLUSA UPDATED04'!B96+'CONTRA COSTA UPDATE04'!B96+'DEL NORTE UPDAT04'!B96+'EL DORADO UPDATE04'!B96+'FRESNO UPDATE04'!B96+'GLENN UPDATE04'!B96+'HUMBOLDT UPDATE04'!B97+'IMPERIAL UPDATE04'!B96+'INYO UPDATE04'!B96+'KERN UPDATE04'!B96+'KINGS UPDATE04'!B96+'LAKE UPDATE04'!B96+'LASSEN UPDATE04'!B96+'LOS ANGELES UPDATE04'!B96+'MADERA UPDATE04'!B96+'MARIN UPDATE04'!B96+'MARIPOSA UPDATE04'!B96+'MENDOCINO UPDATE04'!B96+'MERCED UPDATE04'!B96+'MODOC UPDATE04'!B96+'MONO UPDATE04'!B96+'MONTEREY UPDATE04'!B96+'NAPA UPDATE04'!B96+'NEVADA UPDATE04'!B96+'ORANGE UPDATE04'!B96+'PLACER UPDATE04 '!B96+'PLUMAS UPDATE04'!B96+'RIVERSIDE UPDATE04'!B96+'SACRAMENTO UPDATE04'!B96+'SAN BENITO UPDATE04'!B96+'SAN BERNARDINO UPDATE04'!B96+'SAN DIEGO UPDATE04'!B96+'SAN FRANCISCO UPDATE04'!B96+'SAN JOAQUIN UPDATE04'!B96+'SAN LUIS OBISPO UPDATE04'!B96+'SAN MATEO UPDATE04'!B96+'SANTA BARBARA UPDATE04'!B96+'SANTA CLARA UPDATE04'!B96+'SANTA CRUZ UPDATE04'!B96+'SHASTA UPDATE04'!B96+'SIERRA UPDATE04'!B96+'SISKIYOU UPDATE04'!B96+'SOLANO UPDATE04'!B96+'SONOMA UPDATE04'!B96+'STANISLAUS UPDATE04'!B96+'SUTTER UPDATE04'!B96+'TEHAMA UPDATE04'!B96+'TRINITY UPDATE04'!B96+'TULARE UPDATE04'!B96+'TUOLUMNE UPDATE04'!B96+'VENTURA UPDATE04'!B96+'YOLO UPDATE04'!B96+'YUBA UPDATE04'!B96</f>
        <v>16083326.792387987</v>
      </c>
      <c r="C96" s="2">
        <f t="shared" si="22"/>
        <v>-31769.445051414892</v>
      </c>
      <c r="D96" s="2">
        <f>' ALAMEDA UPDATE04'!D94+'ALPINE UPDATE04'!D97+'AMADOR UPDATE04'!D96+'BUTTE UPDATE04'!D96+'CALAVERAS UPDATE04'!D96+'COLUSA UPDATED04'!D96+'CONTRA COSTA UPDATE04'!D96+'DEL NORTE UPDAT04'!D96+'EL DORADO UPDATE04'!D96+'FRESNO UPDATE04'!D96+'GLENN UPDATE04'!D96+'HUMBOLDT UPDATE04'!D97+'IMPERIAL UPDATE04'!D96+'INYO UPDATE04'!D96+'KERN UPDATE04'!D96+'KINGS UPDATE04'!D96+'LAKE UPDATE04'!D96+'LASSEN UPDATE04'!D96+'LOS ANGELES UPDATE04'!D96+'MADERA UPDATE04'!D96+'MARIN UPDATE04'!D96+'MARIPOSA UPDATE04'!D96+'MENDOCINO UPDATE04'!D96+'MERCED UPDATE04'!D96+'MODOC UPDATE04'!D96+'MONO UPDATE04'!D96+'MONTEREY UPDATE04'!D96+'NAPA UPDATE04'!D96+'NEVADA UPDATE04'!D96+'ORANGE UPDATE04'!D96+'PLACER UPDATE04 '!D96+'PLUMAS UPDATE04'!D96+'RIVERSIDE UPDATE04'!D96+'SACRAMENTO UPDATE04'!D96+'SAN BENITO UPDATE04'!D96+'SAN BERNARDINO UPDATE04'!D96+'SAN DIEGO UPDATE04'!D96+'SAN FRANCISCO UPDATE04'!D96+'SAN JOAQUIN UPDATE04'!D96+'SAN LUIS OBISPO UPDATE04'!D96+'SAN MATEO UPDATE04'!D96+'SANTA BARBARA UPDATE04'!D96+'SANTA CLARA UPDATE04'!D96+'SANTA CRUZ UPDATE04'!D96+'SHASTA UPDATE04'!D96+'SIERRA UPDATE04'!D96+'SISKIYOU UPDATE04'!D96+'SOLANO UPDATE04'!D96+'SONOMA UPDATE04'!D96+'STANISLAUS UPDATE04'!D96+'SUTTER UPDATE04'!D96+'TEHAMA UPDATE04'!D96+'TRINITY UPDATE04'!D96+'TULARE UPDATE04'!D96+'TUOLUMNE UPDATE04'!D96+'VENTURA UPDATE04'!D96+'YOLO UPDATE04'!D96+'YUBA UPDATE04'!D96</f>
        <v>178279</v>
      </c>
      <c r="E96" s="2">
        <f>' ALAMEDA UPDATE04'!E94+'ALPINE UPDATE04'!E97+'AMADOR UPDATE04'!E96+'BUTTE UPDATE04'!E96+'CALAVERAS UPDATE04'!E96+'COLUSA UPDATED04'!E96+'CONTRA COSTA UPDATE04'!E96+'DEL NORTE UPDAT04'!E96+'EL DORADO UPDATE04'!E96+'FRESNO UPDATE04'!E96+'GLENN UPDATE04'!E96+'HUMBOLDT UPDATE04'!E97+'IMPERIAL UPDATE04'!E96+'INYO UPDATE04'!E96+'KERN UPDATE04'!E96+'KINGS UPDATE04'!E96+'LAKE UPDATE04'!E96+'LASSEN UPDATE04'!E96+'LOS ANGELES UPDATE04'!E96+'MADERA UPDATE04'!E96+'MARIN UPDATE04'!E96+'MARIPOSA UPDATE04'!E96+'MENDOCINO UPDATE04'!E96+'MERCED UPDATE04'!E96+'MODOC UPDATE04'!E96+'MONO UPDATE04'!E96+'MONTEREY UPDATE04'!E96+'NAPA UPDATE04'!E96+'NEVADA UPDATE04'!E96+'ORANGE UPDATE04'!E96+'PLACER UPDATE04 '!E96+'PLUMAS UPDATE04'!E96+'RIVERSIDE UPDATE04'!E96+'SACRAMENTO UPDATE04'!E96+'SAN BENITO UPDATE04'!E96+'SAN BERNARDINO UPDATE04'!E96+'SAN DIEGO UPDATE04'!E96+'SAN FRANCISCO UPDATE04'!E96+'SAN JOAQUIN UPDATE04'!E96+'SAN LUIS OBISPO UPDATE04'!E96+'SAN MATEO UPDATE04'!E96+'SANTA BARBARA UPDATE04'!E96+'SANTA CLARA UPDATE04'!E96+'SANTA CRUZ UPDATE04'!E96+'SHASTA UPDATE04'!E96+'SIERRA UPDATE04'!E96+'SISKIYOU UPDATE04'!E96+'SOLANO UPDATE04'!E96+'SONOMA UPDATE04'!E96+'STANISLAUS UPDATE04'!E96+'SUTTER UPDATE04'!E96+'TEHAMA UPDATE04'!E96+'TRINITY UPDATE04'!E96+'TULARE UPDATE04'!E96+'TUOLUMNE UPDATE04'!E96+'VENTURA UPDATE04'!E96+'YOLO UPDATE04'!E96+'YUBA UPDATE04'!E96</f>
        <v>165778</v>
      </c>
      <c r="F96" s="2">
        <f t="shared" si="23"/>
        <v>12501</v>
      </c>
      <c r="G96" s="2">
        <f t="shared" si="24"/>
        <v>-44270.445051414892</v>
      </c>
      <c r="H96" s="10">
        <f>B96/$B$16</f>
        <v>0.48126903521711745</v>
      </c>
    </row>
    <row r="97" spans="1:11" x14ac:dyDescent="0.2">
      <c r="A97" s="15" t="s">
        <v>74</v>
      </c>
      <c r="B97" s="7">
        <f>' ALAMEDA UPDATE04'!B95+'ALPINE UPDATE04'!B98+'AMADOR UPDATE04'!B97+'BUTTE UPDATE04'!B97+'CALAVERAS UPDATE04'!B97+'COLUSA UPDATED04'!B97+'CONTRA COSTA UPDATE04'!B97+'DEL NORTE UPDAT04'!B97+'EL DORADO UPDATE04'!B97+'FRESNO UPDATE04'!B97+'GLENN UPDATE04'!B97+'HUMBOLDT UPDATE04'!B98+'IMPERIAL UPDATE04'!B97+'INYO UPDATE04'!B97+'KERN UPDATE04'!B97+'KINGS UPDATE04'!B97+'LAKE UPDATE04'!B97+'LASSEN UPDATE04'!B97+'LOS ANGELES UPDATE04'!B97+'MADERA UPDATE04'!B97+'MARIN UPDATE04'!B97+'MARIPOSA UPDATE04'!B97+'MENDOCINO UPDATE04'!B97+'MERCED UPDATE04'!B97+'MODOC UPDATE04'!B97+'MONO UPDATE04'!B97+'MONTEREY UPDATE04'!B97+'NAPA UPDATE04'!B97+'NEVADA UPDATE04'!B97+'ORANGE UPDATE04'!B97+'PLACER UPDATE04 '!B97+'PLUMAS UPDATE04'!B97+'RIVERSIDE UPDATE04'!B97+'SACRAMENTO UPDATE04'!B97+'SAN BENITO UPDATE04'!B97+'SAN BERNARDINO UPDATE04'!B97+'SAN DIEGO UPDATE04'!B97+'SAN FRANCISCO UPDATE04'!B97+'SAN JOAQUIN UPDATE04'!B97+'SAN LUIS OBISPO UPDATE04'!B97+'SAN MATEO UPDATE04'!B97+'SANTA BARBARA UPDATE04'!B97+'SANTA CLARA UPDATE04'!B97+'SANTA CRUZ UPDATE04'!B97+'SHASTA UPDATE04'!B97+'SIERRA UPDATE04'!B97+'SISKIYOU UPDATE04'!B97+'SOLANO UPDATE04'!B97+'SONOMA UPDATE04'!B97+'STANISLAUS UPDATE04'!B97+'SUTTER UPDATE04'!B97+'TEHAMA UPDATE04'!B97+'TRINITY UPDATE04'!B97+'TULARE UPDATE04'!B97+'TUOLUMNE UPDATE04'!B97+'VENTURA UPDATE04'!B97+'YOLO UPDATE04'!B97+'YUBA UPDATE04'!B97</f>
        <v>16069467</v>
      </c>
      <c r="C97" s="7">
        <f t="shared" si="22"/>
        <v>-13859.792387986556</v>
      </c>
      <c r="D97" s="7">
        <f>' ALAMEDA UPDATE04'!D95+'ALPINE UPDATE04'!D98+'AMADOR UPDATE04'!D97+'BUTTE UPDATE04'!D97+'CALAVERAS UPDATE04'!D97+'COLUSA UPDATED04'!D97+'CONTRA COSTA UPDATE04'!D97+'DEL NORTE UPDAT04'!D97+'EL DORADO UPDATE04'!D97+'FRESNO UPDATE04'!D97+'GLENN UPDATE04'!D97+'HUMBOLDT UPDATE04'!D98+'IMPERIAL UPDATE04'!D97+'INYO UPDATE04'!D97+'KERN UPDATE04'!D97+'KINGS UPDATE04'!D97+'LAKE UPDATE04'!D97+'LASSEN UPDATE04'!D97+'LOS ANGELES UPDATE04'!D97+'MADERA UPDATE04'!D97+'MARIN UPDATE04'!D97+'MARIPOSA UPDATE04'!D97+'MENDOCINO UPDATE04'!D97+'MERCED UPDATE04'!D97+'MODOC UPDATE04'!D97+'MONO UPDATE04'!D97+'MONTEREY UPDATE04'!D97+'NAPA UPDATE04'!D97+'NEVADA UPDATE04'!D97+'ORANGE UPDATE04'!D97+'PLACER UPDATE04 '!D97+'PLUMAS UPDATE04'!D97+'RIVERSIDE UPDATE04'!D97+'SACRAMENTO UPDATE04'!D97+'SAN BENITO UPDATE04'!D97+'SAN BERNARDINO UPDATE04'!D97+'SAN DIEGO UPDATE04'!D97+'SAN FRANCISCO UPDATE04'!D97+'SAN JOAQUIN UPDATE04'!D97+'SAN LUIS OBISPO UPDATE04'!D97+'SAN MATEO UPDATE04'!D97+'SANTA BARBARA UPDATE04'!D97+'SANTA CLARA UPDATE04'!D97+'SANTA CRUZ UPDATE04'!D97+'SHASTA UPDATE04'!D97+'SIERRA UPDATE04'!D97+'SISKIYOU UPDATE04'!D97+'SOLANO UPDATE04'!D97+'SONOMA UPDATE04'!D97+'STANISLAUS UPDATE04'!D97+'SUTTER UPDATE04'!D97+'TEHAMA UPDATE04'!D97+'TRINITY UPDATE04'!D97+'TULARE UPDATE04'!D97+'TUOLUMNE UPDATE04'!D97+'VENTURA UPDATE04'!D97+'YOLO UPDATE04'!D97+'YUBA UPDATE04'!D97</f>
        <v>130784</v>
      </c>
      <c r="E97" s="7">
        <f>' ALAMEDA UPDATE04'!E95+'ALPINE UPDATE04'!E98+'AMADOR UPDATE04'!E97+'BUTTE UPDATE04'!E97+'CALAVERAS UPDATE04'!E97+'COLUSA UPDATED04'!E97+'CONTRA COSTA UPDATE04'!E97+'DEL NORTE UPDAT04'!E97+'EL DORADO UPDATE04'!E97+'FRESNO UPDATE04'!E97+'GLENN UPDATE04'!E97+'HUMBOLDT UPDATE04'!E98+'IMPERIAL UPDATE04'!E97+'INYO UPDATE04'!E97+'KERN UPDATE04'!E97+'KINGS UPDATE04'!E97+'LAKE UPDATE04'!E97+'LASSEN UPDATE04'!E97+'LOS ANGELES UPDATE04'!E97+'MADERA UPDATE04'!E97+'MARIN UPDATE04'!E97+'MARIPOSA UPDATE04'!E97+'MENDOCINO UPDATE04'!E97+'MERCED UPDATE04'!E97+'MODOC UPDATE04'!E97+'MONO UPDATE04'!E97+'MONTEREY UPDATE04'!E97+'NAPA UPDATE04'!E97+'NEVADA UPDATE04'!E97+'ORANGE UPDATE04'!E97+'PLACER UPDATE04 '!E97+'PLUMAS UPDATE04'!E97+'RIVERSIDE UPDATE04'!E97+'SACRAMENTO UPDATE04'!E97+'SAN BENITO UPDATE04'!E97+'SAN BERNARDINO UPDATE04'!E97+'SAN DIEGO UPDATE04'!E97+'SAN FRANCISCO UPDATE04'!E97+'SAN JOAQUIN UPDATE04'!E97+'SAN LUIS OBISPO UPDATE04'!E97+'SAN MATEO UPDATE04'!E97+'SANTA BARBARA UPDATE04'!E97+'SANTA CLARA UPDATE04'!E97+'SANTA CRUZ UPDATE04'!E97+'SHASTA UPDATE04'!E97+'SIERRA UPDATE04'!E97+'SISKIYOU UPDATE04'!E97+'SOLANO UPDATE04'!E97+'SONOMA UPDATE04'!E97+'STANISLAUS UPDATE04'!E97+'SUTTER UPDATE04'!E97+'TEHAMA UPDATE04'!E97+'TRINITY UPDATE04'!E97+'TULARE UPDATE04'!E97+'TUOLUMNE UPDATE04'!E97+'VENTURA UPDATE04'!E97+'YOLO UPDATE04'!E97+'YUBA UPDATE04'!E97</f>
        <v>127786</v>
      </c>
      <c r="F97" s="7">
        <f>D97-E97</f>
        <v>2998</v>
      </c>
      <c r="G97" s="7">
        <f>C97-F97</f>
        <v>-16857.792387986556</v>
      </c>
      <c r="H97" s="16">
        <f>B97/$B$17</f>
        <v>0.47442235870613858</v>
      </c>
      <c r="J97" s="38"/>
      <c r="K97" s="38"/>
    </row>
    <row r="98" spans="1:11" x14ac:dyDescent="0.2">
      <c r="A98" s="12" t="s">
        <v>95</v>
      </c>
      <c r="H98" s="10"/>
      <c r="J98" s="38"/>
    </row>
    <row r="99" spans="1:11" x14ac:dyDescent="0.2">
      <c r="A99" s="17" t="s">
        <v>96</v>
      </c>
      <c r="B99" s="2">
        <f>' ALAMEDA UPDATE04'!B97+'ALPINE UPDATE04'!B100+'AMADOR UPDATE04'!B99+'BUTTE UPDATE04'!B99+'CALAVERAS UPDATE04'!B99+'COLUSA UPDATED04'!B99+'CONTRA COSTA UPDATE04'!B99+'DEL NORTE UPDAT04'!B99+'EL DORADO UPDATE04'!B99+'FRESNO UPDATE04'!B99+'GLENN UPDATE04'!B99+'HUMBOLDT UPDATE04'!B100+'IMPERIAL UPDATE04'!B99+'INYO UPDATE04'!B99+'KERN UPDATE04'!B99+'KINGS UPDATE04'!B99+'LAKE UPDATE04'!B99+'LASSEN UPDATE04'!B99+'LOS ANGELES UPDATE04'!B99+'MADERA UPDATE04'!B99+'MARIN UPDATE04'!B99+'MARIPOSA UPDATE04'!B99+'MENDOCINO UPDATE04'!B99+'MERCED UPDATE04'!B99+'MODOC UPDATE04'!B99+'MONO UPDATE04'!B99+'MONTEREY UPDATE04'!B99+'NAPA UPDATE04'!B99+'NEVADA UPDATE04'!B99+'ORANGE UPDATE04'!B99+'PLACER UPDATE04 '!B99+'PLUMAS UPDATE04'!B99+'RIVERSIDE UPDATE04'!B99+'SACRAMENTO UPDATE04'!B99+'SAN BENITO UPDATE04'!B99+'SAN BERNARDINO UPDATE04'!B99+'SAN DIEGO UPDATE04'!B99+'SAN FRANCISCO UPDATE04'!B99+'SAN JOAQUIN UPDATE04'!B99+'SAN LUIS OBISPO UPDATE04'!B99+'SAN MATEO UPDATE04'!B99+'SANTA BARBARA UPDATE04'!B99+'SANTA CLARA UPDATE04'!B99+'SANTA CRUZ UPDATE04'!B99+'SHASTA UPDATE04'!B99+'SIERRA UPDATE04'!B99+'SISKIYOU UPDATE04'!B99+'SOLANO UPDATE04'!B99+'SONOMA UPDATE04'!B99+'STANISLAUS UPDATE04'!B99+'SUTTER UPDATE04'!B99+'TEHAMA UPDATE04'!B99+'TRINITY UPDATE04'!B99+'TULARE UPDATE04'!B99+'TUOLUMNE UPDATE04'!B99+'VENTURA UPDATE04'!B99+'YOLO UPDATE04'!B99+'YUBA UPDATE04'!B99</f>
        <v>2103245</v>
      </c>
      <c r="H99" s="10">
        <f>B99/$B$6</f>
        <v>7.0673505237109885E-2</v>
      </c>
    </row>
    <row r="100" spans="1:11" x14ac:dyDescent="0.2">
      <c r="A100" s="14" t="s">
        <v>81</v>
      </c>
      <c r="B100" s="2">
        <f>' ALAMEDA UPDATE04'!B98+'ALPINE UPDATE04'!B101+'AMADOR UPDATE04'!B100+'BUTTE UPDATE04'!B100+'CALAVERAS UPDATE04'!B100+'COLUSA UPDATED04'!B100+'CONTRA COSTA UPDATE04'!B100+'DEL NORTE UPDAT04'!B100+'EL DORADO UPDATE04'!B100+'FRESNO UPDATE04'!B100+'GLENN UPDATE04'!B100+'HUMBOLDT UPDATE04'!B101+'IMPERIAL UPDATE04'!B100+'INYO UPDATE04'!B100+'KERN UPDATE04'!B100+'KINGS UPDATE04'!B100+'LAKE UPDATE04'!B100+'LASSEN UPDATE04'!B100+'LOS ANGELES UPDATE04'!B100+'MADERA UPDATE04'!B100+'MARIN UPDATE04'!B100+'MARIPOSA UPDATE04'!B100+'MENDOCINO UPDATE04'!B100+'MERCED UPDATE04'!B100+'MODOC UPDATE04'!B100+'MONO UPDATE04'!B100+'MONTEREY UPDATE04'!B100+'NAPA UPDATE04'!B100+'NEVADA UPDATE04'!B100+'ORANGE UPDATE04'!B100+'PLACER UPDATE04 '!B100+'PLUMAS UPDATE04'!B100+'RIVERSIDE UPDATE04'!B100+'SACRAMENTO UPDATE04'!B100+'SAN BENITO UPDATE04'!B100+'SAN BERNARDINO UPDATE04'!B100+'SAN DIEGO UPDATE04'!B100+'SAN FRANCISCO UPDATE04'!B100+'SAN JOAQUIN UPDATE04'!B100+'SAN LUIS OBISPO UPDATE04'!B100+'SAN MATEO UPDATE04'!B100+'SANTA BARBARA UPDATE04'!B100+'SANTA CLARA UPDATE04'!B100+'SANTA CRUZ UPDATE04'!B100+'SHASTA UPDATE04'!B100+'SIERRA UPDATE04'!B100+'SISKIYOU UPDATE04'!B100+'SOLANO UPDATE04'!B100+'SONOMA UPDATE04'!B100+'STANISLAUS UPDATE04'!B100+'SUTTER UPDATE04'!B100+'TEHAMA UPDATE04'!B100+'TRINITY UPDATE04'!B100+'TULARE UPDATE04'!B100+'TUOLUMNE UPDATE04'!B100+'VENTURA UPDATE04'!B100+'YOLO UPDATE04'!B100+'YUBA UPDATE04'!B100</f>
        <v>2106064.9213140989</v>
      </c>
      <c r="C100" s="2">
        <f>B100-B99</f>
        <v>2819.9213140988722</v>
      </c>
      <c r="D100" s="2">
        <f>' ALAMEDA UPDATE04'!D98+'ALPINE UPDATE04'!D101+'AMADOR UPDATE04'!D100+'BUTTE UPDATE04'!D100+'CALAVERAS UPDATE04'!D100+'COLUSA UPDATED04'!D100+'CONTRA COSTA UPDATE04'!D100+'DEL NORTE UPDAT04'!D100+'EL DORADO UPDATE04'!D100+'FRESNO UPDATE04'!D100+'GLENN UPDATE04'!D100+'HUMBOLDT UPDATE04'!D101+'IMPERIAL UPDATE04'!D100+'INYO UPDATE04'!D100+'KERN UPDATE04'!D100+'KINGS UPDATE04'!D100+'LAKE UPDATE04'!D100+'LASSEN UPDATE04'!D100+'LOS ANGELES UPDATE04'!D100+'MADERA UPDATE04'!D100+'MARIN UPDATE04'!D100+'MARIPOSA UPDATE04'!D100+'MENDOCINO UPDATE04'!D100+'MERCED UPDATE04'!D100+'MODOC UPDATE04'!D100+'MONO UPDATE04'!D100+'MONTEREY UPDATE04'!D100+'NAPA UPDATE04'!D100+'NEVADA UPDATE04'!D100+'ORANGE UPDATE04'!D100+'PLACER UPDATE04 '!D100+'PLUMAS UPDATE04'!D100+'RIVERSIDE UPDATE04'!D100+'SACRAMENTO UPDATE04'!D100+'SAN BENITO UPDATE04'!D100+'SAN BERNARDINO UPDATE04'!D100+'SAN DIEGO UPDATE04'!D100+'SAN FRANCISCO UPDATE04'!D100+'SAN JOAQUIN UPDATE04'!D100+'SAN LUIS OBISPO UPDATE04'!D100+'SAN MATEO UPDATE04'!D100+'SANTA BARBARA UPDATE04'!D100+'SANTA CLARA UPDATE04'!D100+'SANTA CRUZ UPDATE04'!D100+'SHASTA UPDATE04'!D100+'SIERRA UPDATE04'!D100+'SISKIYOU UPDATE04'!D100+'SOLANO UPDATE04'!D100+'SONOMA UPDATE04'!D100+'STANISLAUS UPDATE04'!D100+'SUTTER UPDATE04'!D100+'TEHAMA UPDATE04'!D100+'TRINITY UPDATE04'!D100+'TULARE UPDATE04'!D100+'TUOLUMNE UPDATE04'!D100+'VENTURA UPDATE04'!D100+'YOLO UPDATE04'!D100+'YUBA UPDATE04'!D100</f>
        <v>11949</v>
      </c>
      <c r="E100" s="2">
        <f>' ALAMEDA UPDATE04'!E98+'ALPINE UPDATE04'!E101+'AMADOR UPDATE04'!E100+'BUTTE UPDATE04'!E100+'CALAVERAS UPDATE04'!E100+'COLUSA UPDATED04'!E100+'CONTRA COSTA UPDATE04'!E100+'DEL NORTE UPDAT04'!E100+'EL DORADO UPDATE04'!E100+'FRESNO UPDATE04'!E100+'GLENN UPDATE04'!E100+'HUMBOLDT UPDATE04'!E101+'IMPERIAL UPDATE04'!E100+'INYO UPDATE04'!E100+'KERN UPDATE04'!E100+'KINGS UPDATE04'!E100+'LAKE UPDATE04'!E100+'LASSEN UPDATE04'!E100+'LOS ANGELES UPDATE04'!E100+'MADERA UPDATE04'!E100+'MARIN UPDATE04'!E100+'MARIPOSA UPDATE04'!E100+'MENDOCINO UPDATE04'!E100+'MERCED UPDATE04'!E100+'MODOC UPDATE04'!E100+'MONO UPDATE04'!E100+'MONTEREY UPDATE04'!E100+'NAPA UPDATE04'!E100+'NEVADA UPDATE04'!E100+'ORANGE UPDATE04'!E100+'PLACER UPDATE04 '!E100+'PLUMAS UPDATE04'!E100+'RIVERSIDE UPDATE04'!E100+'SACRAMENTO UPDATE04'!E100+'SAN BENITO UPDATE04'!E100+'SAN BERNARDINO UPDATE04'!E100+'SAN DIEGO UPDATE04'!E100+'SAN FRANCISCO UPDATE04'!E100+'SAN JOAQUIN UPDATE04'!E100+'SAN LUIS OBISPO UPDATE04'!E100+'SAN MATEO UPDATE04'!E100+'SANTA BARBARA UPDATE04'!E100+'SANTA CLARA UPDATE04'!E100+'SANTA CRUZ UPDATE04'!E100+'SHASTA UPDATE04'!E100+'SIERRA UPDATE04'!E100+'SISKIYOU UPDATE04'!E100+'SOLANO UPDATE04'!E100+'SONOMA UPDATE04'!E100+'STANISLAUS UPDATE04'!E100+'SUTTER UPDATE04'!E100+'TEHAMA UPDATE04'!E100+'TRINITY UPDATE04'!E100+'TULARE UPDATE04'!E100+'TUOLUMNE UPDATE04'!E100+'VENTURA UPDATE04'!E100+'YOLO UPDATE04'!E100+'YUBA UPDATE04'!E100</f>
        <v>4298</v>
      </c>
      <c r="F100" s="2">
        <f>D100-E100</f>
        <v>7651</v>
      </c>
      <c r="G100" s="2">
        <f>C100-F100</f>
        <v>-4831.0786859011278</v>
      </c>
      <c r="H100" s="10">
        <f>B100/$B$7</f>
        <v>7.0605802776135443E-2</v>
      </c>
    </row>
    <row r="101" spans="1:11" x14ac:dyDescent="0.2">
      <c r="A101" s="14" t="s">
        <v>82</v>
      </c>
      <c r="B101" s="2">
        <f>' ALAMEDA UPDATE04'!B99+'ALPINE UPDATE04'!B102+'AMADOR UPDATE04'!B101+'BUTTE UPDATE04'!B101+'CALAVERAS UPDATE04'!B101+'COLUSA UPDATED04'!B101+'CONTRA COSTA UPDATE04'!B101+'DEL NORTE UPDAT04'!B101+'EL DORADO UPDATE04'!B101+'FRESNO UPDATE04'!B101+'GLENN UPDATE04'!B101+'HUMBOLDT UPDATE04'!B102+'IMPERIAL UPDATE04'!B101+'INYO UPDATE04'!B101+'KERN UPDATE04'!B101+'KINGS UPDATE04'!B101+'LAKE UPDATE04'!B101+'LASSEN UPDATE04'!B101+'LOS ANGELES UPDATE04'!B101+'MADERA UPDATE04'!B101+'MARIN UPDATE04'!B101+'MARIPOSA UPDATE04'!B101+'MENDOCINO UPDATE04'!B101+'MERCED UPDATE04'!B101+'MODOC UPDATE04'!B101+'MONO UPDATE04'!B101+'MONTEREY UPDATE04'!B101+'NAPA UPDATE04'!B101+'NEVADA UPDATE04'!B101+'ORANGE UPDATE04'!B101+'PLACER UPDATE04 '!B101+'PLUMAS UPDATE04'!B101+'RIVERSIDE UPDATE04'!B101+'SACRAMENTO UPDATE04'!B101+'SAN BENITO UPDATE04'!B101+'SAN BERNARDINO UPDATE04'!B101+'SAN DIEGO UPDATE04'!B101+'SAN FRANCISCO UPDATE04'!B101+'SAN JOAQUIN UPDATE04'!B101+'SAN LUIS OBISPO UPDATE04'!B101+'SAN MATEO UPDATE04'!B101+'SANTA BARBARA UPDATE04'!B101+'SANTA CLARA UPDATE04'!B101+'SANTA CRUZ UPDATE04'!B101+'SHASTA UPDATE04'!B101+'SIERRA UPDATE04'!B101+'SISKIYOU UPDATE04'!B101+'SOLANO UPDATE04'!B101+'SONOMA UPDATE04'!B101+'STANISLAUS UPDATE04'!B101+'SUTTER UPDATE04'!B101+'TEHAMA UPDATE04'!B101+'TRINITY UPDATE04'!B101+'TULARE UPDATE04'!B101+'TUOLUMNE UPDATE04'!B101+'VENTURA UPDATE04'!B101+'YOLO UPDATE04'!B101+'YUBA UPDATE04'!B101</f>
        <v>2142690.9057761026</v>
      </c>
      <c r="C101" s="2">
        <f t="shared" ref="C101:C110" si="25">B101-B100</f>
        <v>36625.984462003689</v>
      </c>
      <c r="D101" s="2">
        <f>' ALAMEDA UPDATE04'!D99+'ALPINE UPDATE04'!D102+'AMADOR UPDATE04'!D101+'BUTTE UPDATE04'!D101+'CALAVERAS UPDATE04'!D101+'COLUSA UPDATED04'!D101+'CONTRA COSTA UPDATE04'!D101+'DEL NORTE UPDAT04'!D101+'EL DORADO UPDATE04'!D101+'FRESNO UPDATE04'!D101+'GLENN UPDATE04'!D101+'HUMBOLDT UPDATE04'!D102+'IMPERIAL UPDATE04'!D101+'INYO UPDATE04'!D101+'KERN UPDATE04'!D101+'KINGS UPDATE04'!D101+'LAKE UPDATE04'!D101+'LASSEN UPDATE04'!D101+'LOS ANGELES UPDATE04'!D101+'MADERA UPDATE04'!D101+'MARIN UPDATE04'!D101+'MARIPOSA UPDATE04'!D101+'MENDOCINO UPDATE04'!D101+'MERCED UPDATE04'!D101+'MODOC UPDATE04'!D101+'MONO UPDATE04'!D101+'MONTEREY UPDATE04'!D101+'NAPA UPDATE04'!D101+'NEVADA UPDATE04'!D101+'ORANGE UPDATE04'!D101+'PLACER UPDATE04 '!D101+'PLUMAS UPDATE04'!D101+'RIVERSIDE UPDATE04'!D101+'SACRAMENTO UPDATE04'!D101+'SAN BENITO UPDATE04'!D101+'SAN BERNARDINO UPDATE04'!D101+'SAN DIEGO UPDATE04'!D101+'SAN FRANCISCO UPDATE04'!D101+'SAN JOAQUIN UPDATE04'!D101+'SAN LUIS OBISPO UPDATE04'!D101+'SAN MATEO UPDATE04'!D101+'SANTA BARBARA UPDATE04'!D101+'SANTA CLARA UPDATE04'!D101+'SANTA CRUZ UPDATE04'!D101+'SHASTA UPDATE04'!D101+'SIERRA UPDATE04'!D101+'SISKIYOU UPDATE04'!D101+'SOLANO UPDATE04'!D101+'SONOMA UPDATE04'!D101+'STANISLAUS UPDATE04'!D101+'SUTTER UPDATE04'!D101+'TEHAMA UPDATE04'!D101+'TRINITY UPDATE04'!D101+'TULARE UPDATE04'!D101+'TUOLUMNE UPDATE04'!D101+'VENTURA UPDATE04'!D101+'YOLO UPDATE04'!D101+'YUBA UPDATE04'!D101</f>
        <v>47145</v>
      </c>
      <c r="E101" s="2">
        <f>' ALAMEDA UPDATE04'!E99+'ALPINE UPDATE04'!E102+'AMADOR UPDATE04'!E101+'BUTTE UPDATE04'!E101+'CALAVERAS UPDATE04'!E101+'COLUSA UPDATED04'!E101+'CONTRA COSTA UPDATE04'!E101+'DEL NORTE UPDAT04'!E101+'EL DORADO UPDATE04'!E101+'FRESNO UPDATE04'!E101+'GLENN UPDATE04'!E101+'HUMBOLDT UPDATE04'!E102+'IMPERIAL UPDATE04'!E101+'INYO UPDATE04'!E101+'KERN UPDATE04'!E101+'KINGS UPDATE04'!E101+'LAKE UPDATE04'!E101+'LASSEN UPDATE04'!E101+'LOS ANGELES UPDATE04'!E101+'MADERA UPDATE04'!E101+'MARIN UPDATE04'!E101+'MARIPOSA UPDATE04'!E101+'MENDOCINO UPDATE04'!E101+'MERCED UPDATE04'!E101+'MODOC UPDATE04'!E101+'MONO UPDATE04'!E101+'MONTEREY UPDATE04'!E101+'NAPA UPDATE04'!E101+'NEVADA UPDATE04'!E101+'ORANGE UPDATE04'!E101+'PLACER UPDATE04 '!E101+'PLUMAS UPDATE04'!E101+'RIVERSIDE UPDATE04'!E101+'SACRAMENTO UPDATE04'!E101+'SAN BENITO UPDATE04'!E101+'SAN BERNARDINO UPDATE04'!E101+'SAN DIEGO UPDATE04'!E101+'SAN FRANCISCO UPDATE04'!E101+'SAN JOAQUIN UPDATE04'!E101+'SAN LUIS OBISPO UPDATE04'!E101+'SAN MATEO UPDATE04'!E101+'SANTA BARBARA UPDATE04'!E101+'SANTA CLARA UPDATE04'!E101+'SANTA CRUZ UPDATE04'!E101+'SHASTA UPDATE04'!E101+'SIERRA UPDATE04'!E101+'SISKIYOU UPDATE04'!E101+'SOLANO UPDATE04'!E101+'SONOMA UPDATE04'!E101+'STANISLAUS UPDATE04'!E101+'SUTTER UPDATE04'!E101+'TEHAMA UPDATE04'!E101+'TRINITY UPDATE04'!E101+'TULARE UPDATE04'!E101+'TUOLUMNE UPDATE04'!E101+'VENTURA UPDATE04'!E101+'YOLO UPDATE04'!E101+'YUBA UPDATE04'!E101</f>
        <v>17050</v>
      </c>
      <c r="F101" s="2">
        <f t="shared" ref="F101:F109" si="26">D101-E101</f>
        <v>30095</v>
      </c>
      <c r="G101" s="2">
        <f t="shared" ref="G101:G109" si="27">C101-F101</f>
        <v>6530.9844620036893</v>
      </c>
      <c r="H101" s="10">
        <f>B101/$B$8</f>
        <v>7.0347619104524001E-2</v>
      </c>
    </row>
    <row r="102" spans="1:11" x14ac:dyDescent="0.2">
      <c r="A102" s="14" t="s">
        <v>83</v>
      </c>
      <c r="B102" s="2">
        <f>' ALAMEDA UPDATE04'!B100+'ALPINE UPDATE04'!B103+'AMADOR UPDATE04'!B102+'BUTTE UPDATE04'!B102+'CALAVERAS UPDATE04'!B102+'COLUSA UPDATED04'!B102+'CONTRA COSTA UPDATE04'!B102+'DEL NORTE UPDAT04'!B102+'EL DORADO UPDATE04'!B102+'FRESNO UPDATE04'!B102+'GLENN UPDATE04'!B102+'HUMBOLDT UPDATE04'!B103+'IMPERIAL UPDATE04'!B102+'INYO UPDATE04'!B102+'KERN UPDATE04'!B102+'KINGS UPDATE04'!B102+'LAKE UPDATE04'!B102+'LASSEN UPDATE04'!B102+'LOS ANGELES UPDATE04'!B102+'MADERA UPDATE04'!B102+'MARIN UPDATE04'!B102+'MARIPOSA UPDATE04'!B102+'MENDOCINO UPDATE04'!B102+'MERCED UPDATE04'!B102+'MODOC UPDATE04'!B102+'MONO UPDATE04'!B102+'MONTEREY UPDATE04'!B102+'NAPA UPDATE04'!B102+'NEVADA UPDATE04'!B102+'ORANGE UPDATE04'!B102+'PLACER UPDATE04 '!B102+'PLUMAS UPDATE04'!B102+'RIVERSIDE UPDATE04'!B102+'SACRAMENTO UPDATE04'!B102+'SAN BENITO UPDATE04'!B102+'SAN BERNARDINO UPDATE04'!B102+'SAN DIEGO UPDATE04'!B102+'SAN FRANCISCO UPDATE04'!B102+'SAN JOAQUIN UPDATE04'!B102+'SAN LUIS OBISPO UPDATE04'!B102+'SAN MATEO UPDATE04'!B102+'SANTA BARBARA UPDATE04'!B102+'SANTA CLARA UPDATE04'!B102+'SANTA CRUZ UPDATE04'!B102+'SHASTA UPDATE04'!B102+'SIERRA UPDATE04'!B102+'SISKIYOU UPDATE04'!B102+'SOLANO UPDATE04'!B102+'SONOMA UPDATE04'!B102+'STANISLAUS UPDATE04'!B102+'SUTTER UPDATE04'!B102+'TEHAMA UPDATE04'!B102+'TRINITY UPDATE04'!B102+'TULARE UPDATE04'!B102+'TUOLUMNE UPDATE04'!B102+'VENTURA UPDATE04'!B102+'YOLO UPDATE04'!B102+'YUBA UPDATE04'!B102</f>
        <v>2173329.563890269</v>
      </c>
      <c r="C102" s="2">
        <f t="shared" si="25"/>
        <v>30638.658114166465</v>
      </c>
      <c r="D102" s="2">
        <f>' ALAMEDA UPDATE04'!D100+'ALPINE UPDATE04'!D103+'AMADOR UPDATE04'!D102+'BUTTE UPDATE04'!D102+'CALAVERAS UPDATE04'!D102+'COLUSA UPDATED04'!D102+'CONTRA COSTA UPDATE04'!D102+'DEL NORTE UPDAT04'!D102+'EL DORADO UPDATE04'!D102+'FRESNO UPDATE04'!D102+'GLENN UPDATE04'!D102+'HUMBOLDT UPDATE04'!D103+'IMPERIAL UPDATE04'!D102+'INYO UPDATE04'!D102+'KERN UPDATE04'!D102+'KINGS UPDATE04'!D102+'LAKE UPDATE04'!D102+'LASSEN UPDATE04'!D102+'LOS ANGELES UPDATE04'!D102+'MADERA UPDATE04'!D102+'MARIN UPDATE04'!D102+'MARIPOSA UPDATE04'!D102+'MENDOCINO UPDATE04'!D102+'MERCED UPDATE04'!D102+'MODOC UPDATE04'!D102+'MONO UPDATE04'!D102+'MONTEREY UPDATE04'!D102+'NAPA UPDATE04'!D102+'NEVADA UPDATE04'!D102+'ORANGE UPDATE04'!D102+'PLACER UPDATE04 '!D102+'PLUMAS UPDATE04'!D102+'RIVERSIDE UPDATE04'!D102+'SACRAMENTO UPDATE04'!D102+'SAN BENITO UPDATE04'!D102+'SAN BERNARDINO UPDATE04'!D102+'SAN DIEGO UPDATE04'!D102+'SAN FRANCISCO UPDATE04'!D102+'SAN JOAQUIN UPDATE04'!D102+'SAN LUIS OBISPO UPDATE04'!D102+'SAN MATEO UPDATE04'!D102+'SANTA BARBARA UPDATE04'!D102+'SANTA CLARA UPDATE04'!D102+'SANTA CRUZ UPDATE04'!D102+'SHASTA UPDATE04'!D102+'SIERRA UPDATE04'!D102+'SISKIYOU UPDATE04'!D102+'SOLANO UPDATE04'!D102+'SONOMA UPDATE04'!D102+'STANISLAUS UPDATE04'!D102+'SUTTER UPDATE04'!D102+'TEHAMA UPDATE04'!D102+'TRINITY UPDATE04'!D102+'TULARE UPDATE04'!D102+'TUOLUMNE UPDATE04'!D102+'VENTURA UPDATE04'!D102+'YOLO UPDATE04'!D102+'YUBA UPDATE04'!D102</f>
        <v>46786</v>
      </c>
      <c r="E102" s="2">
        <f>' ALAMEDA UPDATE04'!E100+'ALPINE UPDATE04'!E103+'AMADOR UPDATE04'!E102+'BUTTE UPDATE04'!E102+'CALAVERAS UPDATE04'!E102+'COLUSA UPDATED04'!E102+'CONTRA COSTA UPDATE04'!E102+'DEL NORTE UPDAT04'!E102+'EL DORADO UPDATE04'!E102+'FRESNO UPDATE04'!E102+'GLENN UPDATE04'!E102+'HUMBOLDT UPDATE04'!E103+'IMPERIAL UPDATE04'!E102+'INYO UPDATE04'!E102+'KERN UPDATE04'!E102+'KINGS UPDATE04'!E102+'LAKE UPDATE04'!E102+'LASSEN UPDATE04'!E102+'LOS ANGELES UPDATE04'!E102+'MADERA UPDATE04'!E102+'MARIN UPDATE04'!E102+'MARIPOSA UPDATE04'!E102+'MENDOCINO UPDATE04'!E102+'MERCED UPDATE04'!E102+'MODOC UPDATE04'!E102+'MONO UPDATE04'!E102+'MONTEREY UPDATE04'!E102+'NAPA UPDATE04'!E102+'NEVADA UPDATE04'!E102+'ORANGE UPDATE04'!E102+'PLACER UPDATE04 '!E102+'PLUMAS UPDATE04'!E102+'RIVERSIDE UPDATE04'!E102+'SACRAMENTO UPDATE04'!E102+'SAN BENITO UPDATE04'!E102+'SAN BERNARDINO UPDATE04'!E102+'SAN DIEGO UPDATE04'!E102+'SAN FRANCISCO UPDATE04'!E102+'SAN JOAQUIN UPDATE04'!E102+'SAN LUIS OBISPO UPDATE04'!E102+'SAN MATEO UPDATE04'!E102+'SANTA BARBARA UPDATE04'!E102+'SANTA CLARA UPDATE04'!E102+'SANTA CRUZ UPDATE04'!E102+'SHASTA UPDATE04'!E102+'SIERRA UPDATE04'!E102+'SISKIYOU UPDATE04'!E102+'SOLANO UPDATE04'!E102+'SONOMA UPDATE04'!E102+'STANISLAUS UPDATE04'!E102+'SUTTER UPDATE04'!E102+'TEHAMA UPDATE04'!E102+'TRINITY UPDATE04'!E102+'TULARE UPDATE04'!E102+'TUOLUMNE UPDATE04'!E102+'VENTURA UPDATE04'!E102+'YOLO UPDATE04'!E102+'YUBA UPDATE04'!E102</f>
        <v>17771</v>
      </c>
      <c r="F102" s="2">
        <f t="shared" si="26"/>
        <v>29015</v>
      </c>
      <c r="G102" s="2">
        <f t="shared" si="27"/>
        <v>1623.6581141664647</v>
      </c>
      <c r="H102" s="10">
        <f>B102/$B$9</f>
        <v>7.0135948355313532E-2</v>
      </c>
    </row>
    <row r="103" spans="1:11" x14ac:dyDescent="0.2">
      <c r="A103" s="14" t="s">
        <v>84</v>
      </c>
      <c r="B103" s="2">
        <f>' ALAMEDA UPDATE04'!B101+'ALPINE UPDATE04'!B104+'AMADOR UPDATE04'!B103+'BUTTE UPDATE04'!B103+'CALAVERAS UPDATE04'!B103+'COLUSA UPDATED04'!B103+'CONTRA COSTA UPDATE04'!B103+'DEL NORTE UPDAT04'!B103+'EL DORADO UPDATE04'!B103+'FRESNO UPDATE04'!B103+'GLENN UPDATE04'!B103+'HUMBOLDT UPDATE04'!B104+'IMPERIAL UPDATE04'!B103+'INYO UPDATE04'!B103+'KERN UPDATE04'!B103+'KINGS UPDATE04'!B103+'LAKE UPDATE04'!B103+'LASSEN UPDATE04'!B103+'LOS ANGELES UPDATE04'!B103+'MADERA UPDATE04'!B103+'MARIN UPDATE04'!B103+'MARIPOSA UPDATE04'!B103+'MENDOCINO UPDATE04'!B103+'MERCED UPDATE04'!B103+'MODOC UPDATE04'!B103+'MONO UPDATE04'!B103+'MONTEREY UPDATE04'!B103+'NAPA UPDATE04'!B103+'NEVADA UPDATE04'!B103+'ORANGE UPDATE04'!B103+'PLACER UPDATE04 '!B103+'PLUMAS UPDATE04'!B103+'RIVERSIDE UPDATE04'!B103+'SACRAMENTO UPDATE04'!B103+'SAN BENITO UPDATE04'!B103+'SAN BERNARDINO UPDATE04'!B103+'SAN DIEGO UPDATE04'!B103+'SAN FRANCISCO UPDATE04'!B103+'SAN JOAQUIN UPDATE04'!B103+'SAN LUIS OBISPO UPDATE04'!B103+'SAN MATEO UPDATE04'!B103+'SANTA BARBARA UPDATE04'!B103+'SANTA CLARA UPDATE04'!B103+'SANTA CRUZ UPDATE04'!B103+'SHASTA UPDATE04'!B103+'SIERRA UPDATE04'!B103+'SISKIYOU UPDATE04'!B103+'SOLANO UPDATE04'!B103+'SONOMA UPDATE04'!B103+'STANISLAUS UPDATE04'!B103+'SUTTER UPDATE04'!B103+'TEHAMA UPDATE04'!B103+'TRINITY UPDATE04'!B103+'TULARE UPDATE04'!B103+'TUOLUMNE UPDATE04'!B103+'VENTURA UPDATE04'!B103+'YOLO UPDATE04'!B103+'YUBA UPDATE04'!B103</f>
        <v>2188787.4441225063</v>
      </c>
      <c r="C103" s="2">
        <f t="shared" si="25"/>
        <v>15457.880232237279</v>
      </c>
      <c r="D103" s="2">
        <f>' ALAMEDA UPDATE04'!D101+'ALPINE UPDATE04'!D104+'AMADOR UPDATE04'!D103+'BUTTE UPDATE04'!D103+'CALAVERAS UPDATE04'!D103+'COLUSA UPDATED04'!D103+'CONTRA COSTA UPDATE04'!D103+'DEL NORTE UPDAT04'!D103+'EL DORADO UPDATE04'!D103+'FRESNO UPDATE04'!D103+'GLENN UPDATE04'!D103+'HUMBOLDT UPDATE04'!D104+'IMPERIAL UPDATE04'!D103+'INYO UPDATE04'!D103+'KERN UPDATE04'!D103+'KINGS UPDATE04'!D103+'LAKE UPDATE04'!D103+'LASSEN UPDATE04'!D103+'LOS ANGELES UPDATE04'!D103+'MADERA UPDATE04'!D103+'MARIN UPDATE04'!D103+'MARIPOSA UPDATE04'!D103+'MENDOCINO UPDATE04'!D103+'MERCED UPDATE04'!D103+'MODOC UPDATE04'!D103+'MONO UPDATE04'!D103+'MONTEREY UPDATE04'!D103+'NAPA UPDATE04'!D103+'NEVADA UPDATE04'!D103+'ORANGE UPDATE04'!D103+'PLACER UPDATE04 '!D103+'PLUMAS UPDATE04'!D103+'RIVERSIDE UPDATE04'!D103+'SACRAMENTO UPDATE04'!D103+'SAN BENITO UPDATE04'!D103+'SAN BERNARDINO UPDATE04'!D103+'SAN DIEGO UPDATE04'!D103+'SAN FRANCISCO UPDATE04'!D103+'SAN JOAQUIN UPDATE04'!D103+'SAN LUIS OBISPO UPDATE04'!D103+'SAN MATEO UPDATE04'!D103+'SANTA BARBARA UPDATE04'!D103+'SANTA CLARA UPDATE04'!D103+'SANTA CRUZ UPDATE04'!D103+'SHASTA UPDATE04'!D103+'SIERRA UPDATE04'!D103+'SISKIYOU UPDATE04'!D103+'SOLANO UPDATE04'!D103+'SONOMA UPDATE04'!D103+'STANISLAUS UPDATE04'!D103+'SUTTER UPDATE04'!D103+'TEHAMA UPDATE04'!D103+'TRINITY UPDATE04'!D103+'TULARE UPDATE04'!D103+'TUOLUMNE UPDATE04'!D103+'VENTURA UPDATE04'!D103+'YOLO UPDATE04'!D103+'YUBA UPDATE04'!D103</f>
        <v>44440</v>
      </c>
      <c r="E103" s="2">
        <f>' ALAMEDA UPDATE04'!E101+'ALPINE UPDATE04'!E104+'AMADOR UPDATE04'!E103+'BUTTE UPDATE04'!E103+'CALAVERAS UPDATE04'!E103+'COLUSA UPDATED04'!E103+'CONTRA COSTA UPDATE04'!E103+'DEL NORTE UPDAT04'!E103+'EL DORADO UPDATE04'!E103+'FRESNO UPDATE04'!E103+'GLENN UPDATE04'!E103+'HUMBOLDT UPDATE04'!E104+'IMPERIAL UPDATE04'!E103+'INYO UPDATE04'!E103+'KERN UPDATE04'!E103+'KINGS UPDATE04'!E103+'LAKE UPDATE04'!E103+'LASSEN UPDATE04'!E103+'LOS ANGELES UPDATE04'!E103+'MADERA UPDATE04'!E103+'MARIN UPDATE04'!E103+'MARIPOSA UPDATE04'!E103+'MENDOCINO UPDATE04'!E103+'MERCED UPDATE04'!E103+'MODOC UPDATE04'!E103+'MONO UPDATE04'!E103+'MONTEREY UPDATE04'!E103+'NAPA UPDATE04'!E103+'NEVADA UPDATE04'!E103+'ORANGE UPDATE04'!E103+'PLACER UPDATE04 '!E103+'PLUMAS UPDATE04'!E103+'RIVERSIDE UPDATE04'!E103+'SACRAMENTO UPDATE04'!E103+'SAN BENITO UPDATE04'!E103+'SAN BERNARDINO UPDATE04'!E103+'SAN DIEGO UPDATE04'!E103+'SAN FRANCISCO UPDATE04'!E103+'SAN JOAQUIN UPDATE04'!E103+'SAN LUIS OBISPO UPDATE04'!E103+'SAN MATEO UPDATE04'!E103+'SANTA BARBARA UPDATE04'!E103+'SANTA CLARA UPDATE04'!E103+'SANTA CRUZ UPDATE04'!E103+'SHASTA UPDATE04'!E103+'SIERRA UPDATE04'!E103+'SISKIYOU UPDATE04'!E103+'SOLANO UPDATE04'!E103+'SONOMA UPDATE04'!E103+'STANISLAUS UPDATE04'!E103+'SUTTER UPDATE04'!E103+'TEHAMA UPDATE04'!E103+'TRINITY UPDATE04'!E103+'TULARE UPDATE04'!E103+'TUOLUMNE UPDATE04'!E103+'VENTURA UPDATE04'!E103+'YOLO UPDATE04'!E103+'YUBA UPDATE04'!E103</f>
        <v>17839</v>
      </c>
      <c r="F103" s="2">
        <f t="shared" si="26"/>
        <v>26601</v>
      </c>
      <c r="G103" s="2">
        <f t="shared" si="27"/>
        <v>-11143.119767762721</v>
      </c>
      <c r="H103" s="10">
        <f>B103/$B$10</f>
        <v>6.9897625134807295E-2</v>
      </c>
    </row>
    <row r="104" spans="1:11" x14ac:dyDescent="0.2">
      <c r="A104" s="14" t="s">
        <v>75</v>
      </c>
      <c r="B104" s="2">
        <f>' ALAMEDA UPDATE04'!B102+'ALPINE UPDATE04'!B105+'AMADOR UPDATE04'!B104+'BUTTE UPDATE04'!B104+'CALAVERAS UPDATE04'!B104+'COLUSA UPDATED04'!B104+'CONTRA COSTA UPDATE04'!B104+'DEL NORTE UPDAT04'!B104+'EL DORADO UPDATE04'!B104+'FRESNO UPDATE04'!B104+'GLENN UPDATE04'!B104+'HUMBOLDT UPDATE04'!B105+'IMPERIAL UPDATE04'!B104+'INYO UPDATE04'!B104+'KERN UPDATE04'!B104+'KINGS UPDATE04'!B104+'LAKE UPDATE04'!B104+'LASSEN UPDATE04'!B104+'LOS ANGELES UPDATE04'!B104+'MADERA UPDATE04'!B104+'MARIN UPDATE04'!B104+'MARIPOSA UPDATE04'!B104+'MENDOCINO UPDATE04'!B104+'MERCED UPDATE04'!B104+'MODOC UPDATE04'!B104+'MONO UPDATE04'!B104+'MONTEREY UPDATE04'!B104+'NAPA UPDATE04'!B104+'NEVADA UPDATE04'!B104+'ORANGE UPDATE04'!B104+'PLACER UPDATE04 '!B104+'PLUMAS UPDATE04'!B104+'RIVERSIDE UPDATE04'!B104+'SACRAMENTO UPDATE04'!B104+'SAN BENITO UPDATE04'!B104+'SAN BERNARDINO UPDATE04'!B104+'SAN DIEGO UPDATE04'!B104+'SAN FRANCISCO UPDATE04'!B104+'SAN JOAQUIN UPDATE04'!B104+'SAN LUIS OBISPO UPDATE04'!B104+'SAN MATEO UPDATE04'!B104+'SANTA BARBARA UPDATE04'!B104+'SANTA CLARA UPDATE04'!B104+'SANTA CRUZ UPDATE04'!B104+'SHASTA UPDATE04'!B104+'SIERRA UPDATE04'!B104+'SISKIYOU UPDATE04'!B104+'SOLANO UPDATE04'!B104+'SONOMA UPDATE04'!B104+'STANISLAUS UPDATE04'!B104+'SUTTER UPDATE04'!B104+'TEHAMA UPDATE04'!B104+'TRINITY UPDATE04'!B104+'TULARE UPDATE04'!B104+'TUOLUMNE UPDATE04'!B104+'VENTURA UPDATE04'!B104+'YOLO UPDATE04'!B104+'YUBA UPDATE04'!B104</f>
        <v>2197188.1077470006</v>
      </c>
      <c r="C104" s="2">
        <f t="shared" si="25"/>
        <v>8400.6636244943365</v>
      </c>
      <c r="D104" s="2">
        <f>' ALAMEDA UPDATE04'!D102+'ALPINE UPDATE04'!D105+'AMADOR UPDATE04'!D104+'BUTTE UPDATE04'!D104+'CALAVERAS UPDATE04'!D104+'COLUSA UPDATED04'!D104+'CONTRA COSTA UPDATE04'!D104+'DEL NORTE UPDAT04'!D104+'EL DORADO UPDATE04'!D104+'FRESNO UPDATE04'!D104+'GLENN UPDATE04'!D104+'HUMBOLDT UPDATE04'!D105+'IMPERIAL UPDATE04'!D104+'INYO UPDATE04'!D104+'KERN UPDATE04'!D104+'KINGS UPDATE04'!D104+'LAKE UPDATE04'!D104+'LASSEN UPDATE04'!D104+'LOS ANGELES UPDATE04'!D104+'MADERA UPDATE04'!D104+'MARIN UPDATE04'!D104+'MARIPOSA UPDATE04'!D104+'MENDOCINO UPDATE04'!D104+'MERCED UPDATE04'!D104+'MODOC UPDATE04'!D104+'MONO UPDATE04'!D104+'MONTEREY UPDATE04'!D104+'NAPA UPDATE04'!D104+'NEVADA UPDATE04'!D104+'ORANGE UPDATE04'!D104+'PLACER UPDATE04 '!D104+'PLUMAS UPDATE04'!D104+'RIVERSIDE UPDATE04'!D104+'SACRAMENTO UPDATE04'!D104+'SAN BENITO UPDATE04'!D104+'SAN BERNARDINO UPDATE04'!D104+'SAN DIEGO UPDATE04'!D104+'SAN FRANCISCO UPDATE04'!D104+'SAN JOAQUIN UPDATE04'!D104+'SAN LUIS OBISPO UPDATE04'!D104+'SAN MATEO UPDATE04'!D104+'SANTA BARBARA UPDATE04'!D104+'SANTA CLARA UPDATE04'!D104+'SANTA CRUZ UPDATE04'!D104+'SHASTA UPDATE04'!D104+'SIERRA UPDATE04'!D104+'SISKIYOU UPDATE04'!D104+'SOLANO UPDATE04'!D104+'SONOMA UPDATE04'!D104+'STANISLAUS UPDATE04'!D104+'SUTTER UPDATE04'!D104+'TEHAMA UPDATE04'!D104+'TRINITY UPDATE04'!D104+'TULARE UPDATE04'!D104+'TUOLUMNE UPDATE04'!D104+'VENTURA UPDATE04'!D104+'YOLO UPDATE04'!D104+'YUBA UPDATE04'!D104</f>
        <v>43130</v>
      </c>
      <c r="E104" s="2">
        <f>' ALAMEDA UPDATE04'!E102+'ALPINE UPDATE04'!E105+'AMADOR UPDATE04'!E104+'BUTTE UPDATE04'!E104+'CALAVERAS UPDATE04'!E104+'COLUSA UPDATED04'!E104+'CONTRA COSTA UPDATE04'!E104+'DEL NORTE UPDAT04'!E104+'EL DORADO UPDATE04'!E104+'FRESNO UPDATE04'!E104+'GLENN UPDATE04'!E104+'HUMBOLDT UPDATE04'!E105+'IMPERIAL UPDATE04'!E104+'INYO UPDATE04'!E104+'KERN UPDATE04'!E104+'KINGS UPDATE04'!E104+'LAKE UPDATE04'!E104+'LASSEN UPDATE04'!E104+'LOS ANGELES UPDATE04'!E104+'MADERA UPDATE04'!E104+'MARIN UPDATE04'!E104+'MARIPOSA UPDATE04'!E104+'MENDOCINO UPDATE04'!E104+'MERCED UPDATE04'!E104+'MODOC UPDATE04'!E104+'MONO UPDATE04'!E104+'MONTEREY UPDATE04'!E104+'NAPA UPDATE04'!E104+'NEVADA UPDATE04'!E104+'ORANGE UPDATE04'!E104+'PLACER UPDATE04 '!E104+'PLUMAS UPDATE04'!E104+'RIVERSIDE UPDATE04'!E104+'SACRAMENTO UPDATE04'!E104+'SAN BENITO UPDATE04'!E104+'SAN BERNARDINO UPDATE04'!E104+'SAN DIEGO UPDATE04'!E104+'SAN FRANCISCO UPDATE04'!E104+'SAN JOAQUIN UPDATE04'!E104+'SAN LUIS OBISPO UPDATE04'!E104+'SAN MATEO UPDATE04'!E104+'SANTA BARBARA UPDATE04'!E104+'SANTA CLARA UPDATE04'!E104+'SANTA CRUZ UPDATE04'!E104+'SHASTA UPDATE04'!E104+'SIERRA UPDATE04'!E104+'SISKIYOU UPDATE04'!E104+'SOLANO UPDATE04'!E104+'SONOMA UPDATE04'!E104+'STANISLAUS UPDATE04'!E104+'SUTTER UPDATE04'!E104+'TEHAMA UPDATE04'!E104+'TRINITY UPDATE04'!E104+'TULARE UPDATE04'!E104+'TUOLUMNE UPDATE04'!E104+'VENTURA UPDATE04'!E104+'YOLO UPDATE04'!E104+'YUBA UPDATE04'!E104</f>
        <v>18461</v>
      </c>
      <c r="F104" s="2">
        <f t="shared" si="26"/>
        <v>24669</v>
      </c>
      <c r="G104" s="2">
        <f t="shared" si="27"/>
        <v>-16268.336375505663</v>
      </c>
      <c r="H104" s="10">
        <f>B104/$B$11</f>
        <v>6.9699584907318923E-2</v>
      </c>
    </row>
    <row r="105" spans="1:11" x14ac:dyDescent="0.2">
      <c r="A105" s="14" t="s">
        <v>76</v>
      </c>
      <c r="B105" s="2">
        <f>' ALAMEDA UPDATE04'!B103+'ALPINE UPDATE04'!B106+'AMADOR UPDATE04'!B105+'BUTTE UPDATE04'!B105+'CALAVERAS UPDATE04'!B105+'COLUSA UPDATED04'!B105+'CONTRA COSTA UPDATE04'!B105+'DEL NORTE UPDAT04'!B105+'EL DORADO UPDATE04'!B105+'FRESNO UPDATE04'!B105+'GLENN UPDATE04'!B105+'HUMBOLDT UPDATE04'!B106+'IMPERIAL UPDATE04'!B105+'INYO UPDATE04'!B105+'KERN UPDATE04'!B105+'KINGS UPDATE04'!B105+'LAKE UPDATE04'!B105+'LASSEN UPDATE04'!B105+'LOS ANGELES UPDATE04'!B105+'MADERA UPDATE04'!B105+'MARIN UPDATE04'!B105+'MARIPOSA UPDATE04'!B105+'MENDOCINO UPDATE04'!B105+'MERCED UPDATE04'!B105+'MODOC UPDATE04'!B105+'MONO UPDATE04'!B105+'MONTEREY UPDATE04'!B105+'NAPA UPDATE04'!B105+'NEVADA UPDATE04'!B105+'ORANGE UPDATE04'!B105+'PLACER UPDATE04 '!B105+'PLUMAS UPDATE04'!B105+'RIVERSIDE UPDATE04'!B105+'SACRAMENTO UPDATE04'!B105+'SAN BENITO UPDATE04'!B105+'SAN BERNARDINO UPDATE04'!B105+'SAN DIEGO UPDATE04'!B105+'SAN FRANCISCO UPDATE04'!B105+'SAN JOAQUIN UPDATE04'!B105+'SAN LUIS OBISPO UPDATE04'!B105+'SAN MATEO UPDATE04'!B105+'SANTA BARBARA UPDATE04'!B105+'SANTA CLARA UPDATE04'!B105+'SANTA CRUZ UPDATE04'!B105+'SHASTA UPDATE04'!B105+'SIERRA UPDATE04'!B105+'SISKIYOU UPDATE04'!B105+'SOLANO UPDATE04'!B105+'SONOMA UPDATE04'!B105+'STANISLAUS UPDATE04'!B105+'SUTTER UPDATE04'!B105+'TEHAMA UPDATE04'!B105+'TRINITY UPDATE04'!B105+'TULARE UPDATE04'!B105+'TUOLUMNE UPDATE04'!B105+'VENTURA UPDATE04'!B105+'YOLO UPDATE04'!B105+'YUBA UPDATE04'!B105</f>
        <v>2201953.9191478174</v>
      </c>
      <c r="C105" s="2">
        <f t="shared" si="25"/>
        <v>4765.8114008167759</v>
      </c>
      <c r="D105" s="2">
        <f>' ALAMEDA UPDATE04'!D103+'ALPINE UPDATE04'!D106+'AMADOR UPDATE04'!D105+'BUTTE UPDATE04'!D105+'CALAVERAS UPDATE04'!D105+'COLUSA UPDATED04'!D105+'CONTRA COSTA UPDATE04'!D105+'DEL NORTE UPDAT04'!D105+'EL DORADO UPDATE04'!D105+'FRESNO UPDATE04'!D105+'GLENN UPDATE04'!D105+'HUMBOLDT UPDATE04'!D106+'IMPERIAL UPDATE04'!D105+'INYO UPDATE04'!D105+'KERN UPDATE04'!D105+'KINGS UPDATE04'!D105+'LAKE UPDATE04'!D105+'LASSEN UPDATE04'!D105+'LOS ANGELES UPDATE04'!D105+'MADERA UPDATE04'!D105+'MARIN UPDATE04'!D105+'MARIPOSA UPDATE04'!D105+'MENDOCINO UPDATE04'!D105+'MERCED UPDATE04'!D105+'MODOC UPDATE04'!D105+'MONO UPDATE04'!D105+'MONTEREY UPDATE04'!D105+'NAPA UPDATE04'!D105+'NEVADA UPDATE04'!D105+'ORANGE UPDATE04'!D105+'PLACER UPDATE04 '!D105+'PLUMAS UPDATE04'!D105+'RIVERSIDE UPDATE04'!D105+'SACRAMENTO UPDATE04'!D105+'SAN BENITO UPDATE04'!D105+'SAN BERNARDINO UPDATE04'!D105+'SAN DIEGO UPDATE04'!D105+'SAN FRANCISCO UPDATE04'!D105+'SAN JOAQUIN UPDATE04'!D105+'SAN LUIS OBISPO UPDATE04'!D105+'SAN MATEO UPDATE04'!D105+'SANTA BARBARA UPDATE04'!D105+'SANTA CLARA UPDATE04'!D105+'SANTA CRUZ UPDATE04'!D105+'SHASTA UPDATE04'!D105+'SIERRA UPDATE04'!D105+'SISKIYOU UPDATE04'!D105+'SOLANO UPDATE04'!D105+'SONOMA UPDATE04'!D105+'STANISLAUS UPDATE04'!D105+'SUTTER UPDATE04'!D105+'TEHAMA UPDATE04'!D105+'TRINITY UPDATE04'!D105+'TULARE UPDATE04'!D105+'TUOLUMNE UPDATE04'!D105+'VENTURA UPDATE04'!D105+'YOLO UPDATE04'!D105+'YUBA UPDATE04'!D105</f>
        <v>40280</v>
      </c>
      <c r="E105" s="2">
        <f>' ALAMEDA UPDATE04'!E103+'ALPINE UPDATE04'!E106+'AMADOR UPDATE04'!E105+'BUTTE UPDATE04'!E105+'CALAVERAS UPDATE04'!E105+'COLUSA UPDATED04'!E105+'CONTRA COSTA UPDATE04'!E105+'DEL NORTE UPDAT04'!E105+'EL DORADO UPDATE04'!E105+'FRESNO UPDATE04'!E105+'GLENN UPDATE04'!E105+'HUMBOLDT UPDATE04'!E106+'IMPERIAL UPDATE04'!E105+'INYO UPDATE04'!E105+'KERN UPDATE04'!E105+'KINGS UPDATE04'!E105+'LAKE UPDATE04'!E105+'LASSEN UPDATE04'!E105+'LOS ANGELES UPDATE04'!E105+'MADERA UPDATE04'!E105+'MARIN UPDATE04'!E105+'MARIPOSA UPDATE04'!E105+'MENDOCINO UPDATE04'!E105+'MERCED UPDATE04'!E105+'MODOC UPDATE04'!E105+'MONO UPDATE04'!E105+'MONTEREY UPDATE04'!E105+'NAPA UPDATE04'!E105+'NEVADA UPDATE04'!E105+'ORANGE UPDATE04'!E105+'PLACER UPDATE04 '!E105+'PLUMAS UPDATE04'!E105+'RIVERSIDE UPDATE04'!E105+'SACRAMENTO UPDATE04'!E105+'SAN BENITO UPDATE04'!E105+'SAN BERNARDINO UPDATE04'!E105+'SAN DIEGO UPDATE04'!E105+'SAN FRANCISCO UPDATE04'!E105+'SAN JOAQUIN UPDATE04'!E105+'SAN LUIS OBISPO UPDATE04'!E105+'SAN MATEO UPDATE04'!E105+'SANTA BARBARA UPDATE04'!E105+'SANTA CLARA UPDATE04'!E105+'SANTA CRUZ UPDATE04'!E105+'SHASTA UPDATE04'!E105+'SIERRA UPDATE04'!E105+'SISKIYOU UPDATE04'!E105+'SOLANO UPDATE04'!E105+'SONOMA UPDATE04'!E105+'STANISLAUS UPDATE04'!E105+'SUTTER UPDATE04'!E105+'TEHAMA UPDATE04'!E105+'TRINITY UPDATE04'!E105+'TULARE UPDATE04'!E105+'TUOLUMNE UPDATE04'!E105+'VENTURA UPDATE04'!E105+'YOLO UPDATE04'!E105+'YUBA UPDATE04'!E105</f>
        <v>18165</v>
      </c>
      <c r="F105" s="2">
        <f t="shared" si="26"/>
        <v>22115</v>
      </c>
      <c r="G105" s="2">
        <f t="shared" si="27"/>
        <v>-17349.188599183224</v>
      </c>
      <c r="H105" s="10">
        <f>B105/$B$12</f>
        <v>6.9436314456082879E-2</v>
      </c>
    </row>
    <row r="106" spans="1:11" x14ac:dyDescent="0.2">
      <c r="A106" s="14" t="s">
        <v>77</v>
      </c>
      <c r="B106" s="2">
        <f>' ALAMEDA UPDATE04'!B104+'ALPINE UPDATE04'!B107+'AMADOR UPDATE04'!B106+'BUTTE UPDATE04'!B106+'CALAVERAS UPDATE04'!B106+'COLUSA UPDATED04'!B106+'CONTRA COSTA UPDATE04'!B106+'DEL NORTE UPDAT04'!B106+'EL DORADO UPDATE04'!B106+'FRESNO UPDATE04'!B106+'GLENN UPDATE04'!B106+'HUMBOLDT UPDATE04'!B107+'IMPERIAL UPDATE04'!B106+'INYO UPDATE04'!B106+'KERN UPDATE04'!B106+'KINGS UPDATE04'!B106+'LAKE UPDATE04'!B106+'LASSEN UPDATE04'!B106+'LOS ANGELES UPDATE04'!B106+'MADERA UPDATE04'!B106+'MARIN UPDATE04'!B106+'MARIPOSA UPDATE04'!B106+'MENDOCINO UPDATE04'!B106+'MERCED UPDATE04'!B106+'MODOC UPDATE04'!B106+'MONO UPDATE04'!B106+'MONTEREY UPDATE04'!B106+'NAPA UPDATE04'!B106+'NEVADA UPDATE04'!B106+'ORANGE UPDATE04'!B106+'PLACER UPDATE04 '!B106+'PLUMAS UPDATE04'!B106+'RIVERSIDE UPDATE04'!B106+'SACRAMENTO UPDATE04'!B106+'SAN BENITO UPDATE04'!B106+'SAN BERNARDINO UPDATE04'!B106+'SAN DIEGO UPDATE04'!B106+'SAN FRANCISCO UPDATE04'!B106+'SAN JOAQUIN UPDATE04'!B106+'SAN LUIS OBISPO UPDATE04'!B106+'SAN MATEO UPDATE04'!B106+'SANTA BARBARA UPDATE04'!B106+'SANTA CLARA UPDATE04'!B106+'SANTA CRUZ UPDATE04'!B106+'SHASTA UPDATE04'!B106+'SIERRA UPDATE04'!B106+'SISKIYOU UPDATE04'!B106+'SOLANO UPDATE04'!B106+'SONOMA UPDATE04'!B106+'STANISLAUS UPDATE04'!B106+'SUTTER UPDATE04'!B106+'TEHAMA UPDATE04'!B106+'TRINITY UPDATE04'!B106+'TULARE UPDATE04'!B106+'TUOLUMNE UPDATE04'!B106+'VENTURA UPDATE04'!B106+'YOLO UPDATE04'!B106+'YUBA UPDATE04'!B106</f>
        <v>2213077.3060850548</v>
      </c>
      <c r="C106" s="2">
        <f t="shared" si="25"/>
        <v>11123.386937237345</v>
      </c>
      <c r="D106" s="2">
        <f>' ALAMEDA UPDATE04'!D104+'ALPINE UPDATE04'!D107+'AMADOR UPDATE04'!D106+'BUTTE UPDATE04'!D106+'CALAVERAS UPDATE04'!D106+'COLUSA UPDATED04'!D106+'CONTRA COSTA UPDATE04'!D106+'DEL NORTE UPDAT04'!D106+'EL DORADO UPDATE04'!D106+'FRESNO UPDATE04'!D106+'GLENN UPDATE04'!D106+'HUMBOLDT UPDATE04'!D107+'IMPERIAL UPDATE04'!D106+'INYO UPDATE04'!D106+'KERN UPDATE04'!D106+'KINGS UPDATE04'!D106+'LAKE UPDATE04'!D106+'LASSEN UPDATE04'!D106+'LOS ANGELES UPDATE04'!D106+'MADERA UPDATE04'!D106+'MARIN UPDATE04'!D106+'MARIPOSA UPDATE04'!D106+'MENDOCINO UPDATE04'!D106+'MERCED UPDATE04'!D106+'MODOC UPDATE04'!D106+'MONO UPDATE04'!D106+'MONTEREY UPDATE04'!D106+'NAPA UPDATE04'!D106+'NEVADA UPDATE04'!D106+'ORANGE UPDATE04'!D106+'PLACER UPDATE04 '!D106+'PLUMAS UPDATE04'!D106+'RIVERSIDE UPDATE04'!D106+'SACRAMENTO UPDATE04'!D106+'SAN BENITO UPDATE04'!D106+'SAN BERNARDINO UPDATE04'!D106+'SAN DIEGO UPDATE04'!D106+'SAN FRANCISCO UPDATE04'!D106+'SAN JOAQUIN UPDATE04'!D106+'SAN LUIS OBISPO UPDATE04'!D106+'SAN MATEO UPDATE04'!D106+'SANTA BARBARA UPDATE04'!D106+'SANTA CLARA UPDATE04'!D106+'SANTA CRUZ UPDATE04'!D106+'SHASTA UPDATE04'!D106+'SIERRA UPDATE04'!D106+'SISKIYOU UPDATE04'!D106+'SOLANO UPDATE04'!D106+'SONOMA UPDATE04'!D106+'STANISLAUS UPDATE04'!D106+'SUTTER UPDATE04'!D106+'TEHAMA UPDATE04'!D106+'TRINITY UPDATE04'!D106+'TULARE UPDATE04'!D106+'TUOLUMNE UPDATE04'!D106+'VENTURA UPDATE04'!D106+'YOLO UPDATE04'!D106+'YUBA UPDATE04'!D106</f>
        <v>37660</v>
      </c>
      <c r="E106" s="2">
        <f>' ALAMEDA UPDATE04'!E104+'ALPINE UPDATE04'!E107+'AMADOR UPDATE04'!E106+'BUTTE UPDATE04'!E106+'CALAVERAS UPDATE04'!E106+'COLUSA UPDATED04'!E106+'CONTRA COSTA UPDATE04'!E106+'DEL NORTE UPDAT04'!E106+'EL DORADO UPDATE04'!E106+'FRESNO UPDATE04'!E106+'GLENN UPDATE04'!E106+'HUMBOLDT UPDATE04'!E107+'IMPERIAL UPDATE04'!E106+'INYO UPDATE04'!E106+'KERN UPDATE04'!E106+'KINGS UPDATE04'!E106+'LAKE UPDATE04'!E106+'LASSEN UPDATE04'!E106+'LOS ANGELES UPDATE04'!E106+'MADERA UPDATE04'!E106+'MARIN UPDATE04'!E106+'MARIPOSA UPDATE04'!E106+'MENDOCINO UPDATE04'!E106+'MERCED UPDATE04'!E106+'MODOC UPDATE04'!E106+'MONO UPDATE04'!E106+'MONTEREY UPDATE04'!E106+'NAPA UPDATE04'!E106+'NEVADA UPDATE04'!E106+'ORANGE UPDATE04'!E106+'PLACER UPDATE04 '!E106+'PLUMAS UPDATE04'!E106+'RIVERSIDE UPDATE04'!E106+'SACRAMENTO UPDATE04'!E106+'SAN BENITO UPDATE04'!E106+'SAN BERNARDINO UPDATE04'!E106+'SAN DIEGO UPDATE04'!E106+'SAN FRANCISCO UPDATE04'!E106+'SAN JOAQUIN UPDATE04'!E106+'SAN LUIS OBISPO UPDATE04'!E106+'SAN MATEO UPDATE04'!E106+'SANTA BARBARA UPDATE04'!E106+'SANTA CLARA UPDATE04'!E106+'SANTA CRUZ UPDATE04'!E106+'SHASTA UPDATE04'!E106+'SIERRA UPDATE04'!E106+'SISKIYOU UPDATE04'!E106+'SOLANO UPDATE04'!E106+'SONOMA UPDATE04'!E106+'STANISLAUS UPDATE04'!E106+'SUTTER UPDATE04'!E106+'TEHAMA UPDATE04'!E106+'TRINITY UPDATE04'!E106+'TULARE UPDATE04'!E106+'TUOLUMNE UPDATE04'!E106+'VENTURA UPDATE04'!E106+'YOLO UPDATE04'!E106+'YUBA UPDATE04'!E106</f>
        <v>18166</v>
      </c>
      <c r="F106" s="2">
        <f t="shared" si="26"/>
        <v>19494</v>
      </c>
      <c r="G106" s="2">
        <f t="shared" si="27"/>
        <v>-8370.6130627626553</v>
      </c>
      <c r="H106" s="10">
        <f>B106/$B$13</f>
        <v>6.9238833565859484E-2</v>
      </c>
    </row>
    <row r="107" spans="1:11" x14ac:dyDescent="0.2">
      <c r="A107" s="14" t="s">
        <v>78</v>
      </c>
      <c r="B107" s="2">
        <f>' ALAMEDA UPDATE04'!B105+'ALPINE UPDATE04'!B108+'AMADOR UPDATE04'!B107+'BUTTE UPDATE04'!B107+'CALAVERAS UPDATE04'!B107+'COLUSA UPDATED04'!B107+'CONTRA COSTA UPDATE04'!B107+'DEL NORTE UPDAT04'!B107+'EL DORADO UPDATE04'!B107+'FRESNO UPDATE04'!B107+'GLENN UPDATE04'!B107+'HUMBOLDT UPDATE04'!B108+'IMPERIAL UPDATE04'!B107+'INYO UPDATE04'!B107+'KERN UPDATE04'!B107+'KINGS UPDATE04'!B107+'LAKE UPDATE04'!B107+'LASSEN UPDATE04'!B107+'LOS ANGELES UPDATE04'!B107+'MADERA UPDATE04'!B107+'MARIN UPDATE04'!B107+'MARIPOSA UPDATE04'!B107+'MENDOCINO UPDATE04'!B107+'MERCED UPDATE04'!B107+'MODOC UPDATE04'!B107+'MONO UPDATE04'!B107+'MONTEREY UPDATE04'!B107+'NAPA UPDATE04'!B107+'NEVADA UPDATE04'!B107+'ORANGE UPDATE04'!B107+'PLACER UPDATE04 '!B107+'PLUMAS UPDATE04'!B107+'RIVERSIDE UPDATE04'!B107+'SACRAMENTO UPDATE04'!B107+'SAN BENITO UPDATE04'!B107+'SAN BERNARDINO UPDATE04'!B107+'SAN DIEGO UPDATE04'!B107+'SAN FRANCISCO UPDATE04'!B107+'SAN JOAQUIN UPDATE04'!B107+'SAN LUIS OBISPO UPDATE04'!B107+'SAN MATEO UPDATE04'!B107+'SANTA BARBARA UPDATE04'!B107+'SANTA CLARA UPDATE04'!B107+'SANTA CRUZ UPDATE04'!B107+'SHASTA UPDATE04'!B107+'SIERRA UPDATE04'!B107+'SISKIYOU UPDATE04'!B107+'SOLANO UPDATE04'!B107+'SONOMA UPDATE04'!B107+'STANISLAUS UPDATE04'!B107+'SUTTER UPDATE04'!B107+'TEHAMA UPDATE04'!B107+'TRINITY UPDATE04'!B107+'TULARE UPDATE04'!B107+'TUOLUMNE UPDATE04'!B107+'VENTURA UPDATE04'!B107+'YOLO UPDATE04'!B107+'YUBA UPDATE04'!B107</f>
        <v>2241876.1511708046</v>
      </c>
      <c r="C107" s="2">
        <f t="shared" si="25"/>
        <v>28798.845085749868</v>
      </c>
      <c r="D107" s="2">
        <f>' ALAMEDA UPDATE04'!D105+'ALPINE UPDATE04'!D108+'AMADOR UPDATE04'!D107+'BUTTE UPDATE04'!D107+'CALAVERAS UPDATE04'!D107+'COLUSA UPDATED04'!D107+'CONTRA COSTA UPDATE04'!D107+'DEL NORTE UPDAT04'!D107+'EL DORADO UPDATE04'!D107+'FRESNO UPDATE04'!D107+'GLENN UPDATE04'!D107+'HUMBOLDT UPDATE04'!D108+'IMPERIAL UPDATE04'!D107+'INYO UPDATE04'!D107+'KERN UPDATE04'!D107+'KINGS UPDATE04'!D107+'LAKE UPDATE04'!D107+'LASSEN UPDATE04'!D107+'LOS ANGELES UPDATE04'!D107+'MADERA UPDATE04'!D107+'MARIN UPDATE04'!D107+'MARIPOSA UPDATE04'!D107+'MENDOCINO UPDATE04'!D107+'MERCED UPDATE04'!D107+'MODOC UPDATE04'!D107+'MONO UPDATE04'!D107+'MONTEREY UPDATE04'!D107+'NAPA UPDATE04'!D107+'NEVADA UPDATE04'!D107+'ORANGE UPDATE04'!D107+'PLACER UPDATE04 '!D107+'PLUMAS UPDATE04'!D107+'RIVERSIDE UPDATE04'!D107+'SACRAMENTO UPDATE04'!D107+'SAN BENITO UPDATE04'!D107+'SAN BERNARDINO UPDATE04'!D107+'SAN DIEGO UPDATE04'!D107+'SAN FRANCISCO UPDATE04'!D107+'SAN JOAQUIN UPDATE04'!D107+'SAN LUIS OBISPO UPDATE04'!D107+'SAN MATEO UPDATE04'!D107+'SANTA BARBARA UPDATE04'!D107+'SANTA CLARA UPDATE04'!D107+'SANTA CRUZ UPDATE04'!D107+'SHASTA UPDATE04'!D107+'SIERRA UPDATE04'!D107+'SISKIYOU UPDATE04'!D107+'SOLANO UPDATE04'!D107+'SONOMA UPDATE04'!D107+'STANISLAUS UPDATE04'!D107+'SUTTER UPDATE04'!D107+'TEHAMA UPDATE04'!D107+'TRINITY UPDATE04'!D107+'TULARE UPDATE04'!D107+'TUOLUMNE UPDATE04'!D107+'VENTURA UPDATE04'!D107+'YOLO UPDATE04'!D107+'YUBA UPDATE04'!D107</f>
        <v>36708</v>
      </c>
      <c r="E107" s="2">
        <f>' ALAMEDA UPDATE04'!E105+'ALPINE UPDATE04'!E108+'AMADOR UPDATE04'!E107+'BUTTE UPDATE04'!E107+'CALAVERAS UPDATE04'!E107+'COLUSA UPDATED04'!E107+'CONTRA COSTA UPDATE04'!E107+'DEL NORTE UPDAT04'!E107+'EL DORADO UPDATE04'!E107+'FRESNO UPDATE04'!E107+'GLENN UPDATE04'!E107+'HUMBOLDT UPDATE04'!E108+'IMPERIAL UPDATE04'!E107+'INYO UPDATE04'!E107+'KERN UPDATE04'!E107+'KINGS UPDATE04'!E107+'LAKE UPDATE04'!E107+'LASSEN UPDATE04'!E107+'LOS ANGELES UPDATE04'!E107+'MADERA UPDATE04'!E107+'MARIN UPDATE04'!E107+'MARIPOSA UPDATE04'!E107+'MENDOCINO UPDATE04'!E107+'MERCED UPDATE04'!E107+'MODOC UPDATE04'!E107+'MONO UPDATE04'!E107+'MONTEREY UPDATE04'!E107+'NAPA UPDATE04'!E107+'NEVADA UPDATE04'!E107+'ORANGE UPDATE04'!E107+'PLACER UPDATE04 '!E107+'PLUMAS UPDATE04'!E107+'RIVERSIDE UPDATE04'!E107+'SACRAMENTO UPDATE04'!E107+'SAN BENITO UPDATE04'!E107+'SAN BERNARDINO UPDATE04'!E107+'SAN DIEGO UPDATE04'!E107+'SAN FRANCISCO UPDATE04'!E107+'SAN JOAQUIN UPDATE04'!E107+'SAN LUIS OBISPO UPDATE04'!E107+'SAN MATEO UPDATE04'!E107+'SANTA BARBARA UPDATE04'!E107+'SANTA CLARA UPDATE04'!E107+'SANTA CRUZ UPDATE04'!E107+'SHASTA UPDATE04'!E107+'SIERRA UPDATE04'!E107+'SISKIYOU UPDATE04'!E107+'SOLANO UPDATE04'!E107+'SONOMA UPDATE04'!E107+'STANISLAUS UPDATE04'!E107+'SUTTER UPDATE04'!E107+'TEHAMA UPDATE04'!E107+'TRINITY UPDATE04'!E107+'TULARE UPDATE04'!E107+'TUOLUMNE UPDATE04'!E107+'VENTURA UPDATE04'!E107+'YOLO UPDATE04'!E107+'YUBA UPDATE04'!E107</f>
        <v>17493</v>
      </c>
      <c r="F107" s="2">
        <f t="shared" si="26"/>
        <v>19215</v>
      </c>
      <c r="G107" s="2">
        <f t="shared" si="27"/>
        <v>9583.8450857498683</v>
      </c>
      <c r="H107" s="10">
        <f>B107/$B$14</f>
        <v>6.9081155125705965E-2</v>
      </c>
    </row>
    <row r="108" spans="1:11" x14ac:dyDescent="0.2">
      <c r="A108" s="14" t="s">
        <v>79</v>
      </c>
      <c r="B108" s="2">
        <f>' ALAMEDA UPDATE04'!B106+'ALPINE UPDATE04'!B109+'AMADOR UPDATE04'!B108+'BUTTE UPDATE04'!B108+'CALAVERAS UPDATE04'!B108+'COLUSA UPDATED04'!B108+'CONTRA COSTA UPDATE04'!B108+'DEL NORTE UPDAT04'!B108+'EL DORADO UPDATE04'!B108+'FRESNO UPDATE04'!B108+'GLENN UPDATE04'!B108+'HUMBOLDT UPDATE04'!B109+'IMPERIAL UPDATE04'!B108+'INYO UPDATE04'!B108+'KERN UPDATE04'!B108+'KINGS UPDATE04'!B108+'LAKE UPDATE04'!B108+'LASSEN UPDATE04'!B108+'LOS ANGELES UPDATE04'!B108+'MADERA UPDATE04'!B108+'MARIN UPDATE04'!B108+'MARIPOSA UPDATE04'!B108+'MENDOCINO UPDATE04'!B108+'MERCED UPDATE04'!B108+'MODOC UPDATE04'!B108+'MONO UPDATE04'!B108+'MONTEREY UPDATE04'!B108+'NAPA UPDATE04'!B108+'NEVADA UPDATE04'!B108+'ORANGE UPDATE04'!B108+'PLACER UPDATE04 '!B108+'PLUMAS UPDATE04'!B108+'RIVERSIDE UPDATE04'!B108+'SACRAMENTO UPDATE04'!B108+'SAN BENITO UPDATE04'!B108+'SAN BERNARDINO UPDATE04'!B108+'SAN DIEGO UPDATE04'!B108+'SAN FRANCISCO UPDATE04'!B108+'SAN JOAQUIN UPDATE04'!B108+'SAN LUIS OBISPO UPDATE04'!B108+'SAN MATEO UPDATE04'!B108+'SANTA BARBARA UPDATE04'!B108+'SANTA CLARA UPDATE04'!B108+'SANTA CRUZ UPDATE04'!B108+'SHASTA UPDATE04'!B108+'SIERRA UPDATE04'!B108+'SISKIYOU UPDATE04'!B108+'SOLANO UPDATE04'!B108+'SONOMA UPDATE04'!B108+'STANISLAUS UPDATE04'!B108+'SUTTER UPDATE04'!B108+'TEHAMA UPDATE04'!B108+'TRINITY UPDATE04'!B108+'TULARE UPDATE04'!B108+'TUOLUMNE UPDATE04'!B108+'VENTURA UPDATE04'!B108+'YOLO UPDATE04'!B108+'YUBA UPDATE04'!B108</f>
        <v>2266790.0585328061</v>
      </c>
      <c r="C108" s="2">
        <f t="shared" si="25"/>
        <v>24913.907362001482</v>
      </c>
      <c r="D108" s="2">
        <f>' ALAMEDA UPDATE04'!D106+'ALPINE UPDATE04'!D109+'AMADOR UPDATE04'!D108+'BUTTE UPDATE04'!D108+'CALAVERAS UPDATE04'!D108+'COLUSA UPDATED04'!D108+'CONTRA COSTA UPDATE04'!D108+'DEL NORTE UPDAT04'!D108+'EL DORADO UPDATE04'!D108+'FRESNO UPDATE04'!D108+'GLENN UPDATE04'!D108+'HUMBOLDT UPDATE04'!D109+'IMPERIAL UPDATE04'!D108+'INYO UPDATE04'!D108+'KERN UPDATE04'!D108+'KINGS UPDATE04'!D108+'LAKE UPDATE04'!D108+'LASSEN UPDATE04'!D108+'LOS ANGELES UPDATE04'!D108+'MADERA UPDATE04'!D108+'MARIN UPDATE04'!D108+'MARIPOSA UPDATE04'!D108+'MENDOCINO UPDATE04'!D108+'MERCED UPDATE04'!D108+'MODOC UPDATE04'!D108+'MONO UPDATE04'!D108+'MONTEREY UPDATE04'!D108+'NAPA UPDATE04'!D108+'NEVADA UPDATE04'!D108+'ORANGE UPDATE04'!D108+'PLACER UPDATE04 '!D108+'PLUMAS UPDATE04'!D108+'RIVERSIDE UPDATE04'!D108+'SACRAMENTO UPDATE04'!D108+'SAN BENITO UPDATE04'!D108+'SAN BERNARDINO UPDATE04'!D108+'SAN DIEGO UPDATE04'!D108+'SAN FRANCISCO UPDATE04'!D108+'SAN JOAQUIN UPDATE04'!D108+'SAN LUIS OBISPO UPDATE04'!D108+'SAN MATEO UPDATE04'!D108+'SANTA BARBARA UPDATE04'!D108+'SANTA CLARA UPDATE04'!D108+'SANTA CRUZ UPDATE04'!D108+'SHASTA UPDATE04'!D108+'SIERRA UPDATE04'!D108+'SISKIYOU UPDATE04'!D108+'SOLANO UPDATE04'!D108+'SONOMA UPDATE04'!D108+'STANISLAUS UPDATE04'!D108+'SUTTER UPDATE04'!D108+'TEHAMA UPDATE04'!D108+'TRINITY UPDATE04'!D108+'TULARE UPDATE04'!D108+'TUOLUMNE UPDATE04'!D108+'VENTURA UPDATE04'!D108+'YOLO UPDATE04'!D108+'YUBA UPDATE04'!D108</f>
        <v>35283</v>
      </c>
      <c r="E108" s="2">
        <f>' ALAMEDA UPDATE04'!E106+'ALPINE UPDATE04'!E109+'AMADOR UPDATE04'!E108+'BUTTE UPDATE04'!E108+'CALAVERAS UPDATE04'!E108+'COLUSA UPDATED04'!E108+'CONTRA COSTA UPDATE04'!E108+'DEL NORTE UPDAT04'!E108+'EL DORADO UPDATE04'!E108+'FRESNO UPDATE04'!E108+'GLENN UPDATE04'!E108+'HUMBOLDT UPDATE04'!E109+'IMPERIAL UPDATE04'!E108+'INYO UPDATE04'!E108+'KERN UPDATE04'!E108+'KINGS UPDATE04'!E108+'LAKE UPDATE04'!E108+'LASSEN UPDATE04'!E108+'LOS ANGELES UPDATE04'!E108+'MADERA UPDATE04'!E108+'MARIN UPDATE04'!E108+'MARIPOSA UPDATE04'!E108+'MENDOCINO UPDATE04'!E108+'MERCED UPDATE04'!E108+'MODOC UPDATE04'!E108+'MONO UPDATE04'!E108+'MONTEREY UPDATE04'!E108+'NAPA UPDATE04'!E108+'NEVADA UPDATE04'!E108+'ORANGE UPDATE04'!E108+'PLACER UPDATE04 '!E108+'PLUMAS UPDATE04'!E108+'RIVERSIDE UPDATE04'!E108+'SACRAMENTO UPDATE04'!E108+'SAN BENITO UPDATE04'!E108+'SAN BERNARDINO UPDATE04'!E108+'SAN DIEGO UPDATE04'!E108+'SAN FRANCISCO UPDATE04'!E108+'SAN JOAQUIN UPDATE04'!E108+'SAN LUIS OBISPO UPDATE04'!E108+'SAN MATEO UPDATE04'!E108+'SANTA BARBARA UPDATE04'!E108+'SANTA CLARA UPDATE04'!E108+'SANTA CRUZ UPDATE04'!E108+'SHASTA UPDATE04'!E108+'SIERRA UPDATE04'!E108+'SISKIYOU UPDATE04'!E108+'SOLANO UPDATE04'!E108+'SONOMA UPDATE04'!E108+'STANISLAUS UPDATE04'!E108+'SUTTER UPDATE04'!E108+'TEHAMA UPDATE04'!E108+'TRINITY UPDATE04'!E108+'TULARE UPDATE04'!E108+'TUOLUMNE UPDATE04'!E108+'VENTURA UPDATE04'!E108+'YOLO UPDATE04'!E108+'YUBA UPDATE04'!E108</f>
        <v>17663</v>
      </c>
      <c r="F108" s="2">
        <f t="shared" si="26"/>
        <v>17620</v>
      </c>
      <c r="G108" s="2">
        <f t="shared" si="27"/>
        <v>7293.9073620014824</v>
      </c>
      <c r="H108" s="10">
        <f>B108/$B$15</f>
        <v>6.8977040219371746E-2</v>
      </c>
    </row>
    <row r="109" spans="1:11" x14ac:dyDescent="0.2">
      <c r="A109" s="14" t="s">
        <v>80</v>
      </c>
      <c r="B109" s="2">
        <f>' ALAMEDA UPDATE04'!B107+'ALPINE UPDATE04'!B110+'AMADOR UPDATE04'!B109+'BUTTE UPDATE04'!B109+'CALAVERAS UPDATE04'!B109+'COLUSA UPDATED04'!B109+'CONTRA COSTA UPDATE04'!B109+'DEL NORTE UPDAT04'!B109+'EL DORADO UPDATE04'!B109+'FRESNO UPDATE04'!B109+'GLENN UPDATE04'!B109+'HUMBOLDT UPDATE04'!B110+'IMPERIAL UPDATE04'!B109+'INYO UPDATE04'!B109+'KERN UPDATE04'!B109+'KINGS UPDATE04'!B109+'LAKE UPDATE04'!B109+'LASSEN UPDATE04'!B109+'LOS ANGELES UPDATE04'!B109+'MADERA UPDATE04'!B109+'MARIN UPDATE04'!B109+'MARIPOSA UPDATE04'!B109+'MENDOCINO UPDATE04'!B109+'MERCED UPDATE04'!B109+'MODOC UPDATE04'!B109+'MONO UPDATE04'!B109+'MONTEREY UPDATE04'!B109+'NAPA UPDATE04'!B109+'NEVADA UPDATE04'!B109+'ORANGE UPDATE04'!B109+'PLACER UPDATE04 '!B109+'PLUMAS UPDATE04'!B109+'RIVERSIDE UPDATE04'!B109+'SACRAMENTO UPDATE04'!B109+'SAN BENITO UPDATE04'!B109+'SAN BERNARDINO UPDATE04'!B109+'SAN DIEGO UPDATE04'!B109+'SAN FRANCISCO UPDATE04'!B109+'SAN JOAQUIN UPDATE04'!B109+'SAN LUIS OBISPO UPDATE04'!B109+'SAN MATEO UPDATE04'!B109+'SANTA BARBARA UPDATE04'!B109+'SANTA CLARA UPDATE04'!B109+'SANTA CRUZ UPDATE04'!B109+'SHASTA UPDATE04'!B109+'SIERRA UPDATE04'!B109+'SISKIYOU UPDATE04'!B109+'SOLANO UPDATE04'!B109+'SONOMA UPDATE04'!B109+'STANISLAUS UPDATE04'!B109+'SUTTER UPDATE04'!B109+'TEHAMA UPDATE04'!B109+'TRINITY UPDATE04'!B109+'TULARE UPDATE04'!B109+'TUOLUMNE UPDATE04'!B109+'VENTURA UPDATE04'!B109+'YOLO UPDATE04'!B109+'YUBA UPDATE04'!B109</f>
        <v>2302465.7483906103</v>
      </c>
      <c r="C109" s="2">
        <f t="shared" si="25"/>
        <v>35675.689857804216</v>
      </c>
      <c r="D109" s="2">
        <f>' ALAMEDA UPDATE04'!D107+'ALPINE UPDATE04'!D110+'AMADOR UPDATE04'!D109+'BUTTE UPDATE04'!D109+'CALAVERAS UPDATE04'!D109+'COLUSA UPDATED04'!D109+'CONTRA COSTA UPDATE04'!D109+'DEL NORTE UPDAT04'!D109+'EL DORADO UPDATE04'!D109+'FRESNO UPDATE04'!D109+'GLENN UPDATE04'!D109+'HUMBOLDT UPDATE04'!D110+'IMPERIAL UPDATE04'!D109+'INYO UPDATE04'!D109+'KERN UPDATE04'!D109+'KINGS UPDATE04'!D109+'LAKE UPDATE04'!D109+'LASSEN UPDATE04'!D109+'LOS ANGELES UPDATE04'!D109+'MADERA UPDATE04'!D109+'MARIN UPDATE04'!D109+'MARIPOSA UPDATE04'!D109+'MENDOCINO UPDATE04'!D109+'MERCED UPDATE04'!D109+'MODOC UPDATE04'!D109+'MONO UPDATE04'!D109+'MONTEREY UPDATE04'!D109+'NAPA UPDATE04'!D109+'NEVADA UPDATE04'!D109+'ORANGE UPDATE04'!D109+'PLACER UPDATE04 '!D109+'PLUMAS UPDATE04'!D109+'RIVERSIDE UPDATE04'!D109+'SACRAMENTO UPDATE04'!D109+'SAN BENITO UPDATE04'!D109+'SAN BERNARDINO UPDATE04'!D109+'SAN DIEGO UPDATE04'!D109+'SAN FRANCISCO UPDATE04'!D109+'SAN JOAQUIN UPDATE04'!D109+'SAN LUIS OBISPO UPDATE04'!D109+'SAN MATEO UPDATE04'!D109+'SANTA BARBARA UPDATE04'!D109+'SANTA CLARA UPDATE04'!D109+'SANTA CRUZ UPDATE04'!D109+'SHASTA UPDATE04'!D109+'SIERRA UPDATE04'!D109+'SISKIYOU UPDATE04'!D109+'SOLANO UPDATE04'!D109+'SONOMA UPDATE04'!D109+'STANISLAUS UPDATE04'!D109+'SUTTER UPDATE04'!D109+'TEHAMA UPDATE04'!D109+'TRINITY UPDATE04'!D109+'TULARE UPDATE04'!D109+'TUOLUMNE UPDATE04'!D109+'VENTURA UPDATE04'!D109+'YOLO UPDATE04'!D109+'YUBA UPDATE04'!D109</f>
        <v>34794</v>
      </c>
      <c r="E109" s="2">
        <f>' ALAMEDA UPDATE04'!E107+'ALPINE UPDATE04'!E110+'AMADOR UPDATE04'!E109+'BUTTE UPDATE04'!E109+'CALAVERAS UPDATE04'!E109+'COLUSA UPDATED04'!E109+'CONTRA COSTA UPDATE04'!E109+'DEL NORTE UPDAT04'!E109+'EL DORADO UPDATE04'!E109+'FRESNO UPDATE04'!E109+'GLENN UPDATE04'!E109+'HUMBOLDT UPDATE04'!E110+'IMPERIAL UPDATE04'!E109+'INYO UPDATE04'!E109+'KERN UPDATE04'!E109+'KINGS UPDATE04'!E109+'LAKE UPDATE04'!E109+'LASSEN UPDATE04'!E109+'LOS ANGELES UPDATE04'!E109+'MADERA UPDATE04'!E109+'MARIN UPDATE04'!E109+'MARIPOSA UPDATE04'!E109+'MENDOCINO UPDATE04'!E109+'MERCED UPDATE04'!E109+'MODOC UPDATE04'!E109+'MONO UPDATE04'!E109+'MONTEREY UPDATE04'!E109+'NAPA UPDATE04'!E109+'NEVADA UPDATE04'!E109+'ORANGE UPDATE04'!E109+'PLACER UPDATE04 '!E109+'PLUMAS UPDATE04'!E109+'RIVERSIDE UPDATE04'!E109+'SACRAMENTO UPDATE04'!E109+'SAN BENITO UPDATE04'!E109+'SAN BERNARDINO UPDATE04'!E109+'SAN DIEGO UPDATE04'!E109+'SAN FRANCISCO UPDATE04'!E109+'SAN JOAQUIN UPDATE04'!E109+'SAN LUIS OBISPO UPDATE04'!E109+'SAN MATEO UPDATE04'!E109+'SANTA BARBARA UPDATE04'!E109+'SANTA CLARA UPDATE04'!E109+'SANTA CRUZ UPDATE04'!E109+'SHASTA UPDATE04'!E109+'SIERRA UPDATE04'!E109+'SISKIYOU UPDATE04'!E109+'SOLANO UPDATE04'!E109+'SONOMA UPDATE04'!E109+'STANISLAUS UPDATE04'!E109+'SUTTER UPDATE04'!E109+'TEHAMA UPDATE04'!E109+'TRINITY UPDATE04'!E109+'TULARE UPDATE04'!E109+'TUOLUMNE UPDATE04'!E109+'VENTURA UPDATE04'!E109+'YOLO UPDATE04'!E109+'YUBA UPDATE04'!E109</f>
        <v>17665</v>
      </c>
      <c r="F109" s="2">
        <f t="shared" si="26"/>
        <v>17129</v>
      </c>
      <c r="G109" s="2">
        <f t="shared" si="27"/>
        <v>18546.689857804216</v>
      </c>
      <c r="H109" s="10">
        <f>B109/$B$16</f>
        <v>6.8897777409637553E-2</v>
      </c>
    </row>
    <row r="110" spans="1:11" x14ac:dyDescent="0.2">
      <c r="A110" s="15" t="s">
        <v>74</v>
      </c>
      <c r="B110" s="7">
        <f>' ALAMEDA UPDATE04'!B108+'ALPINE UPDATE04'!B111+'AMADOR UPDATE04'!B110+'BUTTE UPDATE04'!B110+'CALAVERAS UPDATE04'!B110+'COLUSA UPDATED04'!B110+'CONTRA COSTA UPDATE04'!B110+'DEL NORTE UPDAT04'!B110+'EL DORADO UPDATE04'!B110+'FRESNO UPDATE04'!B110+'GLENN UPDATE04'!B110+'HUMBOLDT UPDATE04'!B111+'IMPERIAL UPDATE04'!B110+'INYO UPDATE04'!B110+'KERN UPDATE04'!B110+'KINGS UPDATE04'!B110+'LAKE UPDATE04'!B110+'LASSEN UPDATE04'!B110+'LOS ANGELES UPDATE04'!B110+'MADERA UPDATE04'!B110+'MARIN UPDATE04'!B110+'MARIPOSA UPDATE04'!B110+'MENDOCINO UPDATE04'!B110+'MERCED UPDATE04'!B110+'MODOC UPDATE04'!B110+'MONO UPDATE04'!B110+'MONTEREY UPDATE04'!B110+'NAPA UPDATE04'!B110+'NEVADA UPDATE04'!B110+'ORANGE UPDATE04'!B110+'PLACER UPDATE04 '!B110+'PLUMAS UPDATE04'!B110+'RIVERSIDE UPDATE04'!B110+'SACRAMENTO UPDATE04'!B110+'SAN BENITO UPDATE04'!B110+'SAN BERNARDINO UPDATE04'!B110+'SAN DIEGO UPDATE04'!B110+'SAN FRANCISCO UPDATE04'!B110+'SAN JOAQUIN UPDATE04'!B110+'SAN LUIS OBISPO UPDATE04'!B110+'SAN MATEO UPDATE04'!B110+'SANTA BARBARA UPDATE04'!B110+'SANTA CLARA UPDATE04'!B110+'SANTA CRUZ UPDATE04'!B110+'SHASTA UPDATE04'!B110+'SIERRA UPDATE04'!B110+'SISKIYOU UPDATE04'!B110+'SOLANO UPDATE04'!B110+'SONOMA UPDATE04'!B110+'STANISLAUS UPDATE04'!B110+'SUTTER UPDATE04'!B110+'TEHAMA UPDATE04'!B110+'TRINITY UPDATE04'!B110+'TULARE UPDATE04'!B110+'TUOLUMNE UPDATE04'!B110+'VENTURA UPDATE04'!B110+'YOLO UPDATE04'!B110+'YUBA UPDATE04'!B110</f>
        <v>2331614.4940744946</v>
      </c>
      <c r="C110" s="7">
        <f t="shared" si="25"/>
        <v>29148.745683884248</v>
      </c>
      <c r="D110" s="7">
        <f>' ALAMEDA UPDATE04'!D108+'ALPINE UPDATE04'!D111+'AMADOR UPDATE04'!D110+'BUTTE UPDATE04'!D110+'CALAVERAS UPDATE04'!D110+'COLUSA UPDATED04'!D110+'CONTRA COSTA UPDATE04'!D110+'DEL NORTE UPDAT04'!D110+'EL DORADO UPDATE04'!D110+'FRESNO UPDATE04'!D110+'GLENN UPDATE04'!D110+'HUMBOLDT UPDATE04'!D111+'IMPERIAL UPDATE04'!D110+'INYO UPDATE04'!D110+'KERN UPDATE04'!D110+'KINGS UPDATE04'!D110+'LAKE UPDATE04'!D110+'LASSEN UPDATE04'!D110+'LOS ANGELES UPDATE04'!D110+'MADERA UPDATE04'!D110+'MARIN UPDATE04'!D110+'MARIPOSA UPDATE04'!D110+'MENDOCINO UPDATE04'!D110+'MERCED UPDATE04'!D110+'MODOC UPDATE04'!D110+'MONO UPDATE04'!D110+'MONTEREY UPDATE04'!D110+'NAPA UPDATE04'!D110+'NEVADA UPDATE04'!D110+'ORANGE UPDATE04'!D110+'PLACER UPDATE04 '!D110+'PLUMAS UPDATE04'!D110+'RIVERSIDE UPDATE04'!D110+'SACRAMENTO UPDATE04'!D110+'SAN BENITO UPDATE04'!D110+'SAN BERNARDINO UPDATE04'!D110+'SAN DIEGO UPDATE04'!D110+'SAN FRANCISCO UPDATE04'!D110+'SAN JOAQUIN UPDATE04'!D110+'SAN LUIS OBISPO UPDATE04'!D110+'SAN MATEO UPDATE04'!D110+'SANTA BARBARA UPDATE04'!D110+'SANTA CLARA UPDATE04'!D110+'SANTA CRUZ UPDATE04'!D110+'SHASTA UPDATE04'!D110+'SIERRA UPDATE04'!D110+'SISKIYOU UPDATE04'!D110+'SOLANO UPDATE04'!D110+'SONOMA UPDATE04'!D110+'STANISLAUS UPDATE04'!D110+'SUTTER UPDATE04'!D110+'TEHAMA UPDATE04'!D110+'TRINITY UPDATE04'!D110+'TULARE UPDATE04'!D110+'TUOLUMNE UPDATE04'!D110+'VENTURA UPDATE04'!D110+'YOLO UPDATE04'!D110+'YUBA UPDATE04'!D110</f>
        <v>25932</v>
      </c>
      <c r="E110" s="7">
        <f>' ALAMEDA UPDATE04'!E108+'ALPINE UPDATE04'!E111+'AMADOR UPDATE04'!E110+'BUTTE UPDATE04'!E110+'CALAVERAS UPDATE04'!E110+'COLUSA UPDATED04'!E110+'CONTRA COSTA UPDATE04'!E110+'DEL NORTE UPDAT04'!E110+'EL DORADO UPDATE04'!E110+'FRESNO UPDATE04'!E110+'GLENN UPDATE04'!E110+'HUMBOLDT UPDATE04'!E111+'IMPERIAL UPDATE04'!E110+'INYO UPDATE04'!E110+'KERN UPDATE04'!E110+'KINGS UPDATE04'!E110+'LAKE UPDATE04'!E110+'LASSEN UPDATE04'!E110+'LOS ANGELES UPDATE04'!E110+'MADERA UPDATE04'!E110+'MARIN UPDATE04'!E110+'MARIPOSA UPDATE04'!E110+'MENDOCINO UPDATE04'!E110+'MERCED UPDATE04'!E110+'MODOC UPDATE04'!E110+'MONO UPDATE04'!E110+'MONTEREY UPDATE04'!E110+'NAPA UPDATE04'!E110+'NEVADA UPDATE04'!E110+'ORANGE UPDATE04'!E110+'PLACER UPDATE04 '!E110+'PLUMAS UPDATE04'!E110+'RIVERSIDE UPDATE04'!E110+'SACRAMENTO UPDATE04'!E110+'SAN BENITO UPDATE04'!E110+'SAN BERNARDINO UPDATE04'!E110+'SAN DIEGO UPDATE04'!E110+'SAN FRANCISCO UPDATE04'!E110+'SAN JOAQUIN UPDATE04'!E110+'SAN LUIS OBISPO UPDATE04'!E110+'SAN MATEO UPDATE04'!E110+'SANTA BARBARA UPDATE04'!E110+'SANTA CLARA UPDATE04'!E110+'SANTA CRUZ UPDATE04'!E110+'SHASTA UPDATE04'!E110+'SIERRA UPDATE04'!E110+'SISKIYOU UPDATE04'!E110+'SOLANO UPDATE04'!E110+'SONOMA UPDATE04'!E110+'STANISLAUS UPDATE04'!E110+'SUTTER UPDATE04'!E110+'TEHAMA UPDATE04'!E110+'TRINITY UPDATE04'!E110+'TULARE UPDATE04'!E110+'TUOLUMNE UPDATE04'!E110+'VENTURA UPDATE04'!E110+'YOLO UPDATE04'!E110+'YUBA UPDATE04'!E110</f>
        <v>13384</v>
      </c>
      <c r="F110" s="7">
        <f>D110-E110</f>
        <v>12548</v>
      </c>
      <c r="G110" s="7">
        <f>C110-F110</f>
        <v>16600.745683884248</v>
      </c>
      <c r="H110" s="16">
        <f>B110/$B$17</f>
        <v>6.883676029032211E-2</v>
      </c>
      <c r="I110" s="38"/>
      <c r="K110" s="38"/>
    </row>
    <row r="111" spans="1:11" x14ac:dyDescent="0.2">
      <c r="A111" s="23"/>
      <c r="B111" s="24"/>
      <c r="C111" s="24"/>
      <c r="D111" s="24"/>
      <c r="E111" s="24"/>
      <c r="F111" s="24"/>
      <c r="G111" s="24"/>
      <c r="H111" s="22"/>
    </row>
    <row r="112" spans="1:11" x14ac:dyDescent="0.2">
      <c r="A112" s="1"/>
    </row>
    <row r="113" spans="1:11" x14ac:dyDescent="0.2">
      <c r="A113" s="12" t="s">
        <v>98</v>
      </c>
      <c r="H113" s="10"/>
    </row>
    <row r="114" spans="1:11" x14ac:dyDescent="0.2">
      <c r="A114" s="9" t="s">
        <v>97</v>
      </c>
      <c r="B114" s="2">
        <f>' ALAMEDA UPDATE04'!B110+'ALPINE UPDATE04'!B116+'AMADOR UPDATE04'!B114+'BUTTE UPDATE04'!B114+'CALAVERAS UPDATE04'!B114+'COLUSA UPDATED04'!B114+'CONTRA COSTA UPDATE04'!B114+'DEL NORTE UPDAT04'!B114+'EL DORADO UPDATE04'!B114+'FRESNO UPDATE04'!B114+'GLENN UPDATE04'!B114+'HUMBOLDT UPDATE04'!B115+'IMPERIAL UPDATE04'!B114+'INYO UPDATE04'!B114+'KERN UPDATE04'!B114+'KINGS UPDATE04'!B114+'LAKE UPDATE04'!B114+'LASSEN UPDATE04'!B114+'LOS ANGELES UPDATE04'!B114+'MADERA UPDATE04'!B114+'MARIN UPDATE04'!B114+'MARIPOSA UPDATE04'!B114+'MENDOCINO UPDATE04'!B114+'MERCED UPDATE04'!B114+'MODOC UPDATE04'!B114+'MONO UPDATE04'!B114+'MONTEREY UPDATE04'!B114+'NAPA UPDATE04'!B114+'NEVADA UPDATE04'!B114+'ORANGE UPDATE04'!B114+'PLACER UPDATE04 '!B114+'PLUMAS UPDATE04'!B114+'RIVERSIDE UPDATE04'!B114+'SACRAMENTO UPDATE04'!B114+'SAN BENITO UPDATE04'!B114+'SAN BERNARDINO UPDATE04'!B114+'SAN DIEGO UPDATE04'!B114+'SAN FRANCISCO UPDATE04'!B114+'SAN JOAQUIN UPDATE04'!B114+'SAN LUIS OBISPO UPDATE04'!B114+'SAN MATEO UPDATE04'!B114+'SANTA BARBARA UPDATE04'!B114+'SANTA CLARA UPDATE04'!B114+'SANTA CRUZ UPDATE04'!B114+'SHASTA UPDATE04'!B114+'SIERRA UPDATE04'!B114+'SISKIYOU UPDATE04'!B114+'SOLANO UPDATE04'!B114+'SONOMA UPDATE04'!B114+'STANISLAUS UPDATE04'!B114+'SUTTER UPDATE04'!B114+'TEHAMA UPDATE04'!B114+'TRINITY UPDATE04'!B114+'TULARE UPDATE04'!B114+'TUOLUMNE UPDATE04'!B114+'VENTURA UPDATE04'!B114+'YOLO UPDATE04'!B114+'YUBA UPDATE04'!B114</f>
        <v>184542</v>
      </c>
      <c r="H114" s="10">
        <f>B114/$B$6</f>
        <v>6.2010036888078806E-3</v>
      </c>
    </row>
    <row r="115" spans="1:11" x14ac:dyDescent="0.2">
      <c r="A115" s="14" t="s">
        <v>81</v>
      </c>
      <c r="B115" s="2">
        <f>' ALAMEDA UPDATE04'!B111+'ALPINE UPDATE04'!B117+'AMADOR UPDATE04'!B115+'BUTTE UPDATE04'!B115+'CALAVERAS UPDATE04'!B115+'COLUSA UPDATED04'!B115+'CONTRA COSTA UPDATE04'!B115+'DEL NORTE UPDAT04'!B115+'EL DORADO UPDATE04'!B115+'FRESNO UPDATE04'!B115+'GLENN UPDATE04'!B115+'HUMBOLDT UPDATE04'!B116+'IMPERIAL UPDATE04'!B115+'INYO UPDATE04'!B115+'KERN UPDATE04'!B115+'KINGS UPDATE04'!B115+'LAKE UPDATE04'!B115+'LASSEN UPDATE04'!B115+'LOS ANGELES UPDATE04'!B115+'MADERA UPDATE04'!B115+'MARIN UPDATE04'!B115+'MARIPOSA UPDATE04'!B115+'MENDOCINO UPDATE04'!B115+'MERCED UPDATE04'!B115+'MODOC UPDATE04'!B115+'MONO UPDATE04'!B115+'MONTEREY UPDATE04'!B115+'NAPA UPDATE04'!B115+'NEVADA UPDATE04'!B115+'ORANGE UPDATE04'!B115+'PLACER UPDATE04 '!B115+'PLUMAS UPDATE04'!B115+'RIVERSIDE UPDATE04'!B115+'SACRAMENTO UPDATE04'!B115+'SAN BENITO UPDATE04'!B115+'SAN BERNARDINO UPDATE04'!B115+'SAN DIEGO UPDATE04'!B115+'SAN FRANCISCO UPDATE04'!B115+'SAN JOAQUIN UPDATE04'!B115+'SAN LUIS OBISPO UPDATE04'!B115+'SAN MATEO UPDATE04'!B115+'SANTA BARBARA UPDATE04'!B115+'SANTA CLARA UPDATE04'!B115+'SANTA CRUZ UPDATE04'!B115+'SHASTA UPDATE04'!B115+'SIERRA UPDATE04'!B115+'SISKIYOU UPDATE04'!B115+'SOLANO UPDATE04'!B115+'SONOMA UPDATE04'!B115+'STANISLAUS UPDATE04'!B115+'SUTTER UPDATE04'!B115+'TEHAMA UPDATE04'!B115+'TRINITY UPDATE04'!B115+'TULARE UPDATE04'!B115+'TUOLUMNE UPDATE04'!B115+'VENTURA UPDATE04'!B115+'YOLO UPDATE04'!B115+'YUBA UPDATE04'!B115</f>
        <v>189508.21168666001</v>
      </c>
      <c r="C115" s="2">
        <f>B115-B114</f>
        <v>4966.2116866600118</v>
      </c>
      <c r="D115" s="2">
        <f>' ALAMEDA UPDATE04'!D111+'ALPINE UPDATE04'!D117+'AMADOR UPDATE04'!D115+'BUTTE UPDATE04'!D115+'CALAVERAS UPDATE04'!D115+'COLUSA UPDATED04'!D115+'CONTRA COSTA UPDATE04'!D115+'DEL NORTE UPDAT04'!D115+'EL DORADO UPDATE04'!D115+'FRESNO UPDATE04'!D115+'GLENN UPDATE04'!D115+'HUMBOLDT UPDATE04'!D116+'IMPERIAL UPDATE04'!D115+'INYO UPDATE04'!D115+'KERN UPDATE04'!D115+'KINGS UPDATE04'!D115+'LAKE UPDATE04'!D115+'LASSEN UPDATE04'!D115+'LOS ANGELES UPDATE04'!D115+'MADERA UPDATE04'!D115+'MARIN UPDATE04'!D115+'MARIPOSA UPDATE04'!D115+'MENDOCINO UPDATE04'!D115+'MERCED UPDATE04'!D115+'MODOC UPDATE04'!D115+'MONO UPDATE04'!D115+'MONTEREY UPDATE04'!D115+'NAPA UPDATE04'!D115+'NEVADA UPDATE04'!D115+'ORANGE UPDATE04'!D115+'PLACER UPDATE04 '!D115+'PLUMAS UPDATE04'!D115+'RIVERSIDE UPDATE04'!D115+'SACRAMENTO UPDATE04'!D115+'SAN BENITO UPDATE04'!D115+'SAN BERNARDINO UPDATE04'!D115+'SAN DIEGO UPDATE04'!D115+'SAN FRANCISCO UPDATE04'!D115+'SAN JOAQUIN UPDATE04'!D115+'SAN LUIS OBISPO UPDATE04'!D115+'SAN MATEO UPDATE04'!D115+'SANTA BARBARA UPDATE04'!D115+'SANTA CLARA UPDATE04'!D115+'SANTA CRUZ UPDATE04'!D115+'SHASTA UPDATE04'!D115+'SIERRA UPDATE04'!D115+'SISKIYOU UPDATE04'!D115+'SOLANO UPDATE04'!D115+'SONOMA UPDATE04'!D115+'STANISLAUS UPDATE04'!D115+'SUTTER UPDATE04'!D115+'TEHAMA UPDATE04'!D115+'TRINITY UPDATE04'!D115+'TULARE UPDATE04'!D115+'TUOLUMNE UPDATE04'!D115+'VENTURA UPDATE04'!D115+'YOLO UPDATE04'!D115+'YUBA UPDATE04'!D115</f>
        <v>656</v>
      </c>
      <c r="E115" s="2">
        <f>' ALAMEDA UPDATE04'!E111+'ALPINE UPDATE04'!E117+'AMADOR UPDATE04'!E115+'BUTTE UPDATE04'!E115+'CALAVERAS UPDATE04'!E115+'COLUSA UPDATED04'!E115+'CONTRA COSTA UPDATE04'!E115+'DEL NORTE UPDAT04'!E115+'EL DORADO UPDATE04'!E115+'FRESNO UPDATE04'!E115+'GLENN UPDATE04'!E115+'HUMBOLDT UPDATE04'!E116+'IMPERIAL UPDATE04'!E115+'INYO UPDATE04'!E115+'KERN UPDATE04'!E115+'KINGS UPDATE04'!E115+'LAKE UPDATE04'!E115+'LASSEN UPDATE04'!E115+'LOS ANGELES UPDATE04'!E115+'MADERA UPDATE04'!E115+'MARIN UPDATE04'!E115+'MARIPOSA UPDATE04'!E115+'MENDOCINO UPDATE04'!E115+'MERCED UPDATE04'!E115+'MODOC UPDATE04'!E115+'MONO UPDATE04'!E115+'MONTEREY UPDATE04'!E115+'NAPA UPDATE04'!E115+'NEVADA UPDATE04'!E115+'ORANGE UPDATE04'!E115+'PLACER UPDATE04 '!E115+'PLUMAS UPDATE04'!E115+'RIVERSIDE UPDATE04'!E115+'SACRAMENTO UPDATE04'!E115+'SAN BENITO UPDATE04'!E115+'SAN BERNARDINO UPDATE04'!E115+'SAN DIEGO UPDATE04'!E115+'SAN FRANCISCO UPDATE04'!E115+'SAN JOAQUIN UPDATE04'!E115+'SAN LUIS OBISPO UPDATE04'!E115+'SAN MATEO UPDATE04'!E115+'SANTA BARBARA UPDATE04'!E115+'SANTA CLARA UPDATE04'!E115+'SANTA CRUZ UPDATE04'!E115+'SHASTA UPDATE04'!E115+'SIERRA UPDATE04'!E115+'SISKIYOU UPDATE04'!E115+'SOLANO UPDATE04'!E115+'SONOMA UPDATE04'!E115+'STANISLAUS UPDATE04'!E115+'SUTTER UPDATE04'!E115+'TEHAMA UPDATE04'!E115+'TRINITY UPDATE04'!E115+'TULARE UPDATE04'!E115+'TUOLUMNE UPDATE04'!E115+'VENTURA UPDATE04'!E115+'YOLO UPDATE04'!E115+'YUBA UPDATE04'!E115</f>
        <v>114</v>
      </c>
      <c r="F115" s="2">
        <f>D115-E115</f>
        <v>542</v>
      </c>
      <c r="G115" s="2">
        <f>C115-F115</f>
        <v>4424.2116866600118</v>
      </c>
      <c r="H115" s="10">
        <f>B115/$B$7</f>
        <v>6.3532606632361694E-3</v>
      </c>
    </row>
    <row r="116" spans="1:11" x14ac:dyDescent="0.2">
      <c r="A116" s="14" t="s">
        <v>82</v>
      </c>
      <c r="B116" s="2">
        <f>' ALAMEDA UPDATE04'!B112+'ALPINE UPDATE04'!B118+'AMADOR UPDATE04'!B116+'BUTTE UPDATE04'!B116+'CALAVERAS UPDATE04'!B116+'COLUSA UPDATED04'!B116+'CONTRA COSTA UPDATE04'!B116+'DEL NORTE UPDAT04'!B116+'EL DORADO UPDATE04'!B116+'FRESNO UPDATE04'!B116+'GLENN UPDATE04'!B116+'HUMBOLDT UPDATE04'!B117+'IMPERIAL UPDATE04'!B116+'INYO UPDATE04'!B116+'KERN UPDATE04'!B116+'KINGS UPDATE04'!B116+'LAKE UPDATE04'!B116+'LASSEN UPDATE04'!B116+'LOS ANGELES UPDATE04'!B116+'MADERA UPDATE04'!B116+'MARIN UPDATE04'!B116+'MARIPOSA UPDATE04'!B116+'MENDOCINO UPDATE04'!B116+'MERCED UPDATE04'!B116+'MODOC UPDATE04'!B116+'MONO UPDATE04'!B116+'MONTEREY UPDATE04'!B116+'NAPA UPDATE04'!B116+'NEVADA UPDATE04'!B116+'ORANGE UPDATE04'!B116+'PLACER UPDATE04 '!B116+'PLUMAS UPDATE04'!B116+'RIVERSIDE UPDATE04'!B116+'SACRAMENTO UPDATE04'!B116+'SAN BENITO UPDATE04'!B116+'SAN BERNARDINO UPDATE04'!B116+'SAN DIEGO UPDATE04'!B116+'SAN FRANCISCO UPDATE04'!B116+'SAN JOAQUIN UPDATE04'!B116+'SAN LUIS OBISPO UPDATE04'!B116+'SAN MATEO UPDATE04'!B116+'SANTA BARBARA UPDATE04'!B116+'SANTA CLARA UPDATE04'!B116+'SANTA CRUZ UPDATE04'!B116+'SHASTA UPDATE04'!B116+'SIERRA UPDATE04'!B116+'SISKIYOU UPDATE04'!B116+'SOLANO UPDATE04'!B116+'SONOMA UPDATE04'!B116+'STANISLAUS UPDATE04'!B116+'SUTTER UPDATE04'!B116+'TEHAMA UPDATE04'!B116+'TRINITY UPDATE04'!B116+'TULARE UPDATE04'!B116+'TUOLUMNE UPDATE04'!B116+'VENTURA UPDATE04'!B116+'YOLO UPDATE04'!B116+'YUBA UPDATE04'!B116</f>
        <v>211914.1500830201</v>
      </c>
      <c r="C116" s="2">
        <f t="shared" ref="C116:C125" si="28">B116-B115</f>
        <v>22405.938396360085</v>
      </c>
      <c r="D116" s="2">
        <f>' ALAMEDA UPDATE04'!D112+'ALPINE UPDATE04'!D118+'AMADOR UPDATE04'!D116+'BUTTE UPDATE04'!D116+'CALAVERAS UPDATE04'!D116+'COLUSA UPDATED04'!D116+'CONTRA COSTA UPDATE04'!D116+'DEL NORTE UPDAT04'!D116+'EL DORADO UPDATE04'!D116+'FRESNO UPDATE04'!D116+'GLENN UPDATE04'!D116+'HUMBOLDT UPDATE04'!D117+'IMPERIAL UPDATE04'!D116+'INYO UPDATE04'!D116+'KERN UPDATE04'!D116+'KINGS UPDATE04'!D116+'LAKE UPDATE04'!D116+'LASSEN UPDATE04'!D116+'LOS ANGELES UPDATE04'!D116+'MADERA UPDATE04'!D116+'MARIN UPDATE04'!D116+'MARIPOSA UPDATE04'!D116+'MENDOCINO UPDATE04'!D116+'MERCED UPDATE04'!D116+'MODOC UPDATE04'!D116+'MONO UPDATE04'!D116+'MONTEREY UPDATE04'!D116+'NAPA UPDATE04'!D116+'NEVADA UPDATE04'!D116+'ORANGE UPDATE04'!D116+'PLACER UPDATE04 '!D116+'PLUMAS UPDATE04'!D116+'RIVERSIDE UPDATE04'!D116+'SACRAMENTO UPDATE04'!D116+'SAN BENITO UPDATE04'!D116+'SAN BERNARDINO UPDATE04'!D116+'SAN DIEGO UPDATE04'!D116+'SAN FRANCISCO UPDATE04'!D116+'SAN JOAQUIN UPDATE04'!D116+'SAN LUIS OBISPO UPDATE04'!D116+'SAN MATEO UPDATE04'!D116+'SANTA BARBARA UPDATE04'!D116+'SANTA CLARA UPDATE04'!D116+'SANTA CRUZ UPDATE04'!D116+'SHASTA UPDATE04'!D116+'SIERRA UPDATE04'!D116+'SISKIYOU UPDATE04'!D116+'SOLANO UPDATE04'!D116+'SONOMA UPDATE04'!D116+'STANISLAUS UPDATE04'!D116+'SUTTER UPDATE04'!D116+'TEHAMA UPDATE04'!D116+'TRINITY UPDATE04'!D116+'TULARE UPDATE04'!D116+'TUOLUMNE UPDATE04'!D116+'VENTURA UPDATE04'!D116+'YOLO UPDATE04'!D116+'YUBA UPDATE04'!D116</f>
        <v>2609</v>
      </c>
      <c r="E116" s="2">
        <f>' ALAMEDA UPDATE04'!E112+'ALPINE UPDATE04'!E118+'AMADOR UPDATE04'!E116+'BUTTE UPDATE04'!E116+'CALAVERAS UPDATE04'!E116+'COLUSA UPDATED04'!E116+'CONTRA COSTA UPDATE04'!E116+'DEL NORTE UPDAT04'!E116+'EL DORADO UPDATE04'!E116+'FRESNO UPDATE04'!E116+'GLENN UPDATE04'!E116+'HUMBOLDT UPDATE04'!E117+'IMPERIAL UPDATE04'!E116+'INYO UPDATE04'!E116+'KERN UPDATE04'!E116+'KINGS UPDATE04'!E116+'LAKE UPDATE04'!E116+'LASSEN UPDATE04'!E116+'LOS ANGELES UPDATE04'!E116+'MADERA UPDATE04'!E116+'MARIN UPDATE04'!E116+'MARIPOSA UPDATE04'!E116+'MENDOCINO UPDATE04'!E116+'MERCED UPDATE04'!E116+'MODOC UPDATE04'!E116+'MONO UPDATE04'!E116+'MONTEREY UPDATE04'!E116+'NAPA UPDATE04'!E116+'NEVADA UPDATE04'!E116+'ORANGE UPDATE04'!E116+'PLACER UPDATE04 '!E116+'PLUMAS UPDATE04'!E116+'RIVERSIDE UPDATE04'!E116+'SACRAMENTO UPDATE04'!E116+'SAN BENITO UPDATE04'!E116+'SAN BERNARDINO UPDATE04'!E116+'SAN DIEGO UPDATE04'!E116+'SAN FRANCISCO UPDATE04'!E116+'SAN JOAQUIN UPDATE04'!E116+'SAN LUIS OBISPO UPDATE04'!E116+'SAN MATEO UPDATE04'!E116+'SANTA BARBARA UPDATE04'!E116+'SANTA CLARA UPDATE04'!E116+'SANTA CRUZ UPDATE04'!E116+'SHASTA UPDATE04'!E116+'SIERRA UPDATE04'!E116+'SISKIYOU UPDATE04'!E116+'SOLANO UPDATE04'!E116+'SONOMA UPDATE04'!E116+'STANISLAUS UPDATE04'!E116+'SUTTER UPDATE04'!E116+'TEHAMA UPDATE04'!E116+'TRINITY UPDATE04'!E116+'TULARE UPDATE04'!E116+'TUOLUMNE UPDATE04'!E116+'VENTURA UPDATE04'!E116+'YOLO UPDATE04'!E116+'YUBA UPDATE04'!E116</f>
        <v>531</v>
      </c>
      <c r="F116" s="2">
        <f t="shared" ref="F116:F124" si="29">D116-E116</f>
        <v>2078</v>
      </c>
      <c r="G116" s="2">
        <f t="shared" ref="G116:G124" si="30">C116-F116</f>
        <v>20327.938396360085</v>
      </c>
      <c r="H116" s="10">
        <f>B116/$B$8</f>
        <v>6.9574458325801034E-3</v>
      </c>
    </row>
    <row r="117" spans="1:11" x14ac:dyDescent="0.2">
      <c r="A117" s="14" t="s">
        <v>83</v>
      </c>
      <c r="B117" s="2">
        <f>' ALAMEDA UPDATE04'!B113+'ALPINE UPDATE04'!B119+'AMADOR UPDATE04'!B117+'BUTTE UPDATE04'!B117+'CALAVERAS UPDATE04'!B117+'COLUSA UPDATED04'!B117+'CONTRA COSTA UPDATE04'!B117+'DEL NORTE UPDAT04'!B117+'EL DORADO UPDATE04'!B117+'FRESNO UPDATE04'!B117+'GLENN UPDATE04'!B117+'HUMBOLDT UPDATE04'!B118+'IMPERIAL UPDATE04'!B117+'INYO UPDATE04'!B117+'KERN UPDATE04'!B117+'KINGS UPDATE04'!B117+'LAKE UPDATE04'!B117+'LASSEN UPDATE04'!B117+'LOS ANGELES UPDATE04'!B117+'MADERA UPDATE04'!B117+'MARIN UPDATE04'!B117+'MARIPOSA UPDATE04'!B117+'MENDOCINO UPDATE04'!B117+'MERCED UPDATE04'!B117+'MODOC UPDATE04'!B117+'MONO UPDATE04'!B117+'MONTEREY UPDATE04'!B117+'NAPA UPDATE04'!B117+'NEVADA UPDATE04'!B117+'ORANGE UPDATE04'!B117+'PLACER UPDATE04 '!B117+'PLUMAS UPDATE04'!B117+'RIVERSIDE UPDATE04'!B117+'SACRAMENTO UPDATE04'!B117+'SAN BENITO UPDATE04'!B117+'SAN BERNARDINO UPDATE04'!B117+'SAN DIEGO UPDATE04'!B117+'SAN FRANCISCO UPDATE04'!B117+'SAN JOAQUIN UPDATE04'!B117+'SAN LUIS OBISPO UPDATE04'!B117+'SAN MATEO UPDATE04'!B117+'SANTA BARBARA UPDATE04'!B117+'SANTA CLARA UPDATE04'!B117+'SANTA CRUZ UPDATE04'!B117+'SHASTA UPDATE04'!B117+'SIERRA UPDATE04'!B117+'SISKIYOU UPDATE04'!B117+'SOLANO UPDATE04'!B117+'SONOMA UPDATE04'!B117+'STANISLAUS UPDATE04'!B117+'SUTTER UPDATE04'!B117+'TEHAMA UPDATE04'!B117+'TRINITY UPDATE04'!B117+'TULARE UPDATE04'!B117+'TUOLUMNE UPDATE04'!B117+'VENTURA UPDATE04'!B117+'YOLO UPDATE04'!B117+'YUBA UPDATE04'!B117</f>
        <v>233294.86220598614</v>
      </c>
      <c r="C117" s="2">
        <f t="shared" si="28"/>
        <v>21380.712122966041</v>
      </c>
      <c r="D117" s="2">
        <f>' ALAMEDA UPDATE04'!D113+'ALPINE UPDATE04'!D119+'AMADOR UPDATE04'!D117+'BUTTE UPDATE04'!D117+'CALAVERAS UPDATE04'!D117+'COLUSA UPDATED04'!D117+'CONTRA COSTA UPDATE04'!D117+'DEL NORTE UPDAT04'!D117+'EL DORADO UPDATE04'!D117+'FRESNO UPDATE04'!D117+'GLENN UPDATE04'!D117+'HUMBOLDT UPDATE04'!D118+'IMPERIAL UPDATE04'!D117+'INYO UPDATE04'!D117+'KERN UPDATE04'!D117+'KINGS UPDATE04'!D117+'LAKE UPDATE04'!D117+'LASSEN UPDATE04'!D117+'LOS ANGELES UPDATE04'!D117+'MADERA UPDATE04'!D117+'MARIN UPDATE04'!D117+'MARIPOSA UPDATE04'!D117+'MENDOCINO UPDATE04'!D117+'MERCED UPDATE04'!D117+'MODOC UPDATE04'!D117+'MONO UPDATE04'!D117+'MONTEREY UPDATE04'!D117+'NAPA UPDATE04'!D117+'NEVADA UPDATE04'!D117+'ORANGE UPDATE04'!D117+'PLACER UPDATE04 '!D117+'PLUMAS UPDATE04'!D117+'RIVERSIDE UPDATE04'!D117+'SACRAMENTO UPDATE04'!D117+'SAN BENITO UPDATE04'!D117+'SAN BERNARDINO UPDATE04'!D117+'SAN DIEGO UPDATE04'!D117+'SAN FRANCISCO UPDATE04'!D117+'SAN JOAQUIN UPDATE04'!D117+'SAN LUIS OBISPO UPDATE04'!D117+'SAN MATEO UPDATE04'!D117+'SANTA BARBARA UPDATE04'!D117+'SANTA CLARA UPDATE04'!D117+'SANTA CRUZ UPDATE04'!D117+'SHASTA UPDATE04'!D117+'SIERRA UPDATE04'!D117+'SISKIYOU UPDATE04'!D117+'SOLANO UPDATE04'!D117+'SONOMA UPDATE04'!D117+'STANISLAUS UPDATE04'!D117+'SUTTER UPDATE04'!D117+'TEHAMA UPDATE04'!D117+'TRINITY UPDATE04'!D117+'TULARE UPDATE04'!D117+'TUOLUMNE UPDATE04'!D117+'VENTURA UPDATE04'!D117+'YOLO UPDATE04'!D117+'YUBA UPDATE04'!D117</f>
        <v>2690</v>
      </c>
      <c r="E117" s="2">
        <f>' ALAMEDA UPDATE04'!E113+'ALPINE UPDATE04'!E119+'AMADOR UPDATE04'!E117+'BUTTE UPDATE04'!E117+'CALAVERAS UPDATE04'!E117+'COLUSA UPDATED04'!E117+'CONTRA COSTA UPDATE04'!E117+'DEL NORTE UPDAT04'!E117+'EL DORADO UPDATE04'!E117+'FRESNO UPDATE04'!E117+'GLENN UPDATE04'!E117+'HUMBOLDT UPDATE04'!E118+'IMPERIAL UPDATE04'!E117+'INYO UPDATE04'!E117+'KERN UPDATE04'!E117+'KINGS UPDATE04'!E117+'LAKE UPDATE04'!E117+'LASSEN UPDATE04'!E117+'LOS ANGELES UPDATE04'!E117+'MADERA UPDATE04'!E117+'MARIN UPDATE04'!E117+'MARIPOSA UPDATE04'!E117+'MENDOCINO UPDATE04'!E117+'MERCED UPDATE04'!E117+'MODOC UPDATE04'!E117+'MONO UPDATE04'!E117+'MONTEREY UPDATE04'!E117+'NAPA UPDATE04'!E117+'NEVADA UPDATE04'!E117+'ORANGE UPDATE04'!E117+'PLACER UPDATE04 '!E117+'PLUMAS UPDATE04'!E117+'RIVERSIDE UPDATE04'!E117+'SACRAMENTO UPDATE04'!E117+'SAN BENITO UPDATE04'!E117+'SAN BERNARDINO UPDATE04'!E117+'SAN DIEGO UPDATE04'!E117+'SAN FRANCISCO UPDATE04'!E117+'SAN JOAQUIN UPDATE04'!E117+'SAN LUIS OBISPO UPDATE04'!E117+'SAN MATEO UPDATE04'!E117+'SANTA BARBARA UPDATE04'!E117+'SANTA CLARA UPDATE04'!E117+'SANTA CRUZ UPDATE04'!E117+'SHASTA UPDATE04'!E117+'SIERRA UPDATE04'!E117+'SISKIYOU UPDATE04'!E117+'SOLANO UPDATE04'!E117+'SONOMA UPDATE04'!E117+'STANISLAUS UPDATE04'!E117+'SUTTER UPDATE04'!E117+'TEHAMA UPDATE04'!E117+'TRINITY UPDATE04'!E117+'TULARE UPDATE04'!E117+'TUOLUMNE UPDATE04'!E117+'VENTURA UPDATE04'!E117+'YOLO UPDATE04'!E117+'YUBA UPDATE04'!E117</f>
        <v>565</v>
      </c>
      <c r="F117" s="2">
        <f t="shared" si="29"/>
        <v>2125</v>
      </c>
      <c r="G117" s="2">
        <f t="shared" si="30"/>
        <v>19255.712122966041</v>
      </c>
      <c r="H117" s="10">
        <f>B117/$B$9</f>
        <v>7.5287046562557891E-3</v>
      </c>
    </row>
    <row r="118" spans="1:11" x14ac:dyDescent="0.2">
      <c r="A118" s="14" t="s">
        <v>84</v>
      </c>
      <c r="B118" s="2">
        <f>' ALAMEDA UPDATE04'!B114+'ALPINE UPDATE04'!B120+'AMADOR UPDATE04'!B118+'BUTTE UPDATE04'!B118+'CALAVERAS UPDATE04'!B118+'COLUSA UPDATED04'!B118+'CONTRA COSTA UPDATE04'!B118+'DEL NORTE UPDAT04'!B118+'EL DORADO UPDATE04'!B118+'FRESNO UPDATE04'!B118+'GLENN UPDATE04'!B118+'HUMBOLDT UPDATE04'!B119+'IMPERIAL UPDATE04'!B118+'INYO UPDATE04'!B118+'KERN UPDATE04'!B118+'KINGS UPDATE04'!B118+'LAKE UPDATE04'!B118+'LASSEN UPDATE04'!B118+'LOS ANGELES UPDATE04'!B118+'MADERA UPDATE04'!B118+'MARIN UPDATE04'!B118+'MARIPOSA UPDATE04'!B118+'MENDOCINO UPDATE04'!B118+'MERCED UPDATE04'!B118+'MODOC UPDATE04'!B118+'MONO UPDATE04'!B118+'MONTEREY UPDATE04'!B118+'NAPA UPDATE04'!B118+'NEVADA UPDATE04'!B118+'ORANGE UPDATE04'!B118+'PLACER UPDATE04 '!B118+'PLUMAS UPDATE04'!B118+'RIVERSIDE UPDATE04'!B118+'SACRAMENTO UPDATE04'!B118+'SAN BENITO UPDATE04'!B118+'SAN BERNARDINO UPDATE04'!B118+'SAN DIEGO UPDATE04'!B118+'SAN FRANCISCO UPDATE04'!B118+'SAN JOAQUIN UPDATE04'!B118+'SAN LUIS OBISPO UPDATE04'!B118+'SAN MATEO UPDATE04'!B118+'SANTA BARBARA UPDATE04'!B118+'SANTA CLARA UPDATE04'!B118+'SANTA CRUZ UPDATE04'!B118+'SHASTA UPDATE04'!B118+'SIERRA UPDATE04'!B118+'SISKIYOU UPDATE04'!B118+'SOLANO UPDATE04'!B118+'SONOMA UPDATE04'!B118+'STANISLAUS UPDATE04'!B118+'SUTTER UPDATE04'!B118+'TEHAMA UPDATE04'!B118+'TRINITY UPDATE04'!B118+'TULARE UPDATE04'!B118+'TUOLUMNE UPDATE04'!B118+'VENTURA UPDATE04'!B118+'YOLO UPDATE04'!B118+'YUBA UPDATE04'!B118</f>
        <v>253276.30247066039</v>
      </c>
      <c r="C118" s="2">
        <f t="shared" si="28"/>
        <v>19981.440264674253</v>
      </c>
      <c r="D118" s="2">
        <f>' ALAMEDA UPDATE04'!D114+'ALPINE UPDATE04'!D120+'AMADOR UPDATE04'!D118+'BUTTE UPDATE04'!D118+'CALAVERAS UPDATE04'!D118+'COLUSA UPDATED04'!D118+'CONTRA COSTA UPDATE04'!D118+'DEL NORTE UPDAT04'!D118+'EL DORADO UPDATE04'!D118+'FRESNO UPDATE04'!D118+'GLENN UPDATE04'!D118+'HUMBOLDT UPDATE04'!D119+'IMPERIAL UPDATE04'!D118+'INYO UPDATE04'!D118+'KERN UPDATE04'!D118+'KINGS UPDATE04'!D118+'LAKE UPDATE04'!D118+'LASSEN UPDATE04'!D118+'LOS ANGELES UPDATE04'!D118+'MADERA UPDATE04'!D118+'MARIN UPDATE04'!D118+'MARIPOSA UPDATE04'!D118+'MENDOCINO UPDATE04'!D118+'MERCED UPDATE04'!D118+'MODOC UPDATE04'!D118+'MONO UPDATE04'!D118+'MONTEREY UPDATE04'!D118+'NAPA UPDATE04'!D118+'NEVADA UPDATE04'!D118+'ORANGE UPDATE04'!D118+'PLACER UPDATE04 '!D118+'PLUMAS UPDATE04'!D118+'RIVERSIDE UPDATE04'!D118+'SACRAMENTO UPDATE04'!D118+'SAN BENITO UPDATE04'!D118+'SAN BERNARDINO UPDATE04'!D118+'SAN DIEGO UPDATE04'!D118+'SAN FRANCISCO UPDATE04'!D118+'SAN JOAQUIN UPDATE04'!D118+'SAN LUIS OBISPO UPDATE04'!D118+'SAN MATEO UPDATE04'!D118+'SANTA BARBARA UPDATE04'!D118+'SANTA CLARA UPDATE04'!D118+'SANTA CRUZ UPDATE04'!D118+'SHASTA UPDATE04'!D118+'SIERRA UPDATE04'!D118+'SISKIYOU UPDATE04'!D118+'SOLANO UPDATE04'!D118+'SONOMA UPDATE04'!D118+'STANISLAUS UPDATE04'!D118+'SUTTER UPDATE04'!D118+'TEHAMA UPDATE04'!D118+'TRINITY UPDATE04'!D118+'TULARE UPDATE04'!D118+'TUOLUMNE UPDATE04'!D118+'VENTURA UPDATE04'!D118+'YOLO UPDATE04'!D118+'YUBA UPDATE04'!D118</f>
        <v>2676</v>
      </c>
      <c r="E118" s="2">
        <f>' ALAMEDA UPDATE04'!E114+'ALPINE UPDATE04'!E120+'AMADOR UPDATE04'!E118+'BUTTE UPDATE04'!E118+'CALAVERAS UPDATE04'!E118+'COLUSA UPDATED04'!E118+'CONTRA COSTA UPDATE04'!E118+'DEL NORTE UPDAT04'!E118+'EL DORADO UPDATE04'!E118+'FRESNO UPDATE04'!E118+'GLENN UPDATE04'!E118+'HUMBOLDT UPDATE04'!E119+'IMPERIAL UPDATE04'!E118+'INYO UPDATE04'!E118+'KERN UPDATE04'!E118+'KINGS UPDATE04'!E118+'LAKE UPDATE04'!E118+'LASSEN UPDATE04'!E118+'LOS ANGELES UPDATE04'!E118+'MADERA UPDATE04'!E118+'MARIN UPDATE04'!E118+'MARIPOSA UPDATE04'!E118+'MENDOCINO UPDATE04'!E118+'MERCED UPDATE04'!E118+'MODOC UPDATE04'!E118+'MONO UPDATE04'!E118+'MONTEREY UPDATE04'!E118+'NAPA UPDATE04'!E118+'NEVADA UPDATE04'!E118+'ORANGE UPDATE04'!E118+'PLACER UPDATE04 '!E118+'PLUMAS UPDATE04'!E118+'RIVERSIDE UPDATE04'!E118+'SACRAMENTO UPDATE04'!E118+'SAN BENITO UPDATE04'!E118+'SAN BERNARDINO UPDATE04'!E118+'SAN DIEGO UPDATE04'!E118+'SAN FRANCISCO UPDATE04'!E118+'SAN JOAQUIN UPDATE04'!E118+'SAN LUIS OBISPO UPDATE04'!E118+'SAN MATEO UPDATE04'!E118+'SANTA BARBARA UPDATE04'!E118+'SANTA CLARA UPDATE04'!E118+'SANTA CRUZ UPDATE04'!E118+'SHASTA UPDATE04'!E118+'SIERRA UPDATE04'!E118+'SISKIYOU UPDATE04'!E118+'SOLANO UPDATE04'!E118+'SONOMA UPDATE04'!E118+'STANISLAUS UPDATE04'!E118+'SUTTER UPDATE04'!E118+'TEHAMA UPDATE04'!E118+'TRINITY UPDATE04'!E118+'TULARE UPDATE04'!E118+'TUOLUMNE UPDATE04'!E118+'VENTURA UPDATE04'!E118+'YOLO UPDATE04'!E118+'YUBA UPDATE04'!E118</f>
        <v>592</v>
      </c>
      <c r="F118" s="2">
        <f t="shared" si="29"/>
        <v>2084</v>
      </c>
      <c r="G118" s="2">
        <f t="shared" si="30"/>
        <v>17897.440264674253</v>
      </c>
      <c r="H118" s="10">
        <f>B118/$B$10</f>
        <v>8.0882280703696453E-3</v>
      </c>
    </row>
    <row r="119" spans="1:11" x14ac:dyDescent="0.2">
      <c r="A119" s="14" t="s">
        <v>75</v>
      </c>
      <c r="B119" s="2">
        <f>' ALAMEDA UPDATE04'!B115+'ALPINE UPDATE04'!B121+'AMADOR UPDATE04'!B119+'BUTTE UPDATE04'!B119+'CALAVERAS UPDATE04'!B119+'COLUSA UPDATED04'!B119+'CONTRA COSTA UPDATE04'!B119+'DEL NORTE UPDAT04'!B119+'EL DORADO UPDATE04'!B119+'FRESNO UPDATE04'!B119+'GLENN UPDATE04'!B119+'HUMBOLDT UPDATE04'!B120+'IMPERIAL UPDATE04'!B119+'INYO UPDATE04'!B119+'KERN UPDATE04'!B119+'KINGS UPDATE04'!B119+'LAKE UPDATE04'!B119+'LASSEN UPDATE04'!B119+'LOS ANGELES UPDATE04'!B119+'MADERA UPDATE04'!B119+'MARIN UPDATE04'!B119+'MARIPOSA UPDATE04'!B119+'MENDOCINO UPDATE04'!B119+'MERCED UPDATE04'!B119+'MODOC UPDATE04'!B119+'MONO UPDATE04'!B119+'MONTEREY UPDATE04'!B119+'NAPA UPDATE04'!B119+'NEVADA UPDATE04'!B119+'ORANGE UPDATE04'!B119+'PLACER UPDATE04 '!B119+'PLUMAS UPDATE04'!B119+'RIVERSIDE UPDATE04'!B119+'SACRAMENTO UPDATE04'!B119+'SAN BENITO UPDATE04'!B119+'SAN BERNARDINO UPDATE04'!B119+'SAN DIEGO UPDATE04'!B119+'SAN FRANCISCO UPDATE04'!B119+'SAN JOAQUIN UPDATE04'!B119+'SAN LUIS OBISPO UPDATE04'!B119+'SAN MATEO UPDATE04'!B119+'SANTA BARBARA UPDATE04'!B119+'SANTA CLARA UPDATE04'!B119+'SANTA CRUZ UPDATE04'!B119+'SHASTA UPDATE04'!B119+'SIERRA UPDATE04'!B119+'SISKIYOU UPDATE04'!B119+'SOLANO UPDATE04'!B119+'SONOMA UPDATE04'!B119+'STANISLAUS UPDATE04'!B119+'SUTTER UPDATE04'!B119+'TEHAMA UPDATE04'!B119+'TRINITY UPDATE04'!B119+'TULARE UPDATE04'!B119+'TUOLUMNE UPDATE04'!B119+'VENTURA UPDATE04'!B119+'YOLO UPDATE04'!B119+'YUBA UPDATE04'!B119</f>
        <v>271963.5458568238</v>
      </c>
      <c r="C119" s="2">
        <f t="shared" si="28"/>
        <v>18687.243386163405</v>
      </c>
      <c r="D119" s="2">
        <f>' ALAMEDA UPDATE04'!D115+'ALPINE UPDATE04'!D121+'AMADOR UPDATE04'!D119+'BUTTE UPDATE04'!D119+'CALAVERAS UPDATE04'!D119+'COLUSA UPDATED04'!D119+'CONTRA COSTA UPDATE04'!D119+'DEL NORTE UPDAT04'!D119+'EL DORADO UPDATE04'!D119+'FRESNO UPDATE04'!D119+'GLENN UPDATE04'!D119+'HUMBOLDT UPDATE04'!D120+'IMPERIAL UPDATE04'!D119+'INYO UPDATE04'!D119+'KERN UPDATE04'!D119+'KINGS UPDATE04'!D119+'LAKE UPDATE04'!D119+'LASSEN UPDATE04'!D119+'LOS ANGELES UPDATE04'!D119+'MADERA UPDATE04'!D119+'MARIN UPDATE04'!D119+'MARIPOSA UPDATE04'!D119+'MENDOCINO UPDATE04'!D119+'MERCED UPDATE04'!D119+'MODOC UPDATE04'!D119+'MONO UPDATE04'!D119+'MONTEREY UPDATE04'!D119+'NAPA UPDATE04'!D119+'NEVADA UPDATE04'!D119+'ORANGE UPDATE04'!D119+'PLACER UPDATE04 '!D119+'PLUMAS UPDATE04'!D119+'RIVERSIDE UPDATE04'!D119+'SACRAMENTO UPDATE04'!D119+'SAN BENITO UPDATE04'!D119+'SAN BERNARDINO UPDATE04'!D119+'SAN DIEGO UPDATE04'!D119+'SAN FRANCISCO UPDATE04'!D119+'SAN JOAQUIN UPDATE04'!D119+'SAN LUIS OBISPO UPDATE04'!D119+'SAN MATEO UPDATE04'!D119+'SANTA BARBARA UPDATE04'!D119+'SANTA CLARA UPDATE04'!D119+'SANTA CRUZ UPDATE04'!D119+'SHASTA UPDATE04'!D119+'SIERRA UPDATE04'!D119+'SISKIYOU UPDATE04'!D119+'SOLANO UPDATE04'!D119+'SONOMA UPDATE04'!D119+'STANISLAUS UPDATE04'!D119+'SUTTER UPDATE04'!D119+'TEHAMA UPDATE04'!D119+'TRINITY UPDATE04'!D119+'TULARE UPDATE04'!D119+'TUOLUMNE UPDATE04'!D119+'VENTURA UPDATE04'!D119+'YOLO UPDATE04'!D119+'YUBA UPDATE04'!D119</f>
        <v>2748</v>
      </c>
      <c r="E119" s="2">
        <f>' ALAMEDA UPDATE04'!E115+'ALPINE UPDATE04'!E121+'AMADOR UPDATE04'!E119+'BUTTE UPDATE04'!E119+'CALAVERAS UPDATE04'!E119+'COLUSA UPDATED04'!E119+'CONTRA COSTA UPDATE04'!E119+'DEL NORTE UPDAT04'!E119+'EL DORADO UPDATE04'!E119+'FRESNO UPDATE04'!E119+'GLENN UPDATE04'!E119+'HUMBOLDT UPDATE04'!E120+'IMPERIAL UPDATE04'!E119+'INYO UPDATE04'!E119+'KERN UPDATE04'!E119+'KINGS UPDATE04'!E119+'LAKE UPDATE04'!E119+'LASSEN UPDATE04'!E119+'LOS ANGELES UPDATE04'!E119+'MADERA UPDATE04'!E119+'MARIN UPDATE04'!E119+'MARIPOSA UPDATE04'!E119+'MENDOCINO UPDATE04'!E119+'MERCED UPDATE04'!E119+'MODOC UPDATE04'!E119+'MONO UPDATE04'!E119+'MONTEREY UPDATE04'!E119+'NAPA UPDATE04'!E119+'NEVADA UPDATE04'!E119+'ORANGE UPDATE04'!E119+'PLACER UPDATE04 '!E119+'PLUMAS UPDATE04'!E119+'RIVERSIDE UPDATE04'!E119+'SACRAMENTO UPDATE04'!E119+'SAN BENITO UPDATE04'!E119+'SAN BERNARDINO UPDATE04'!E119+'SAN DIEGO UPDATE04'!E119+'SAN FRANCISCO UPDATE04'!E119+'SAN JOAQUIN UPDATE04'!E119+'SAN LUIS OBISPO UPDATE04'!E119+'SAN MATEO UPDATE04'!E119+'SANTA BARBARA UPDATE04'!E119+'SANTA CLARA UPDATE04'!E119+'SANTA CRUZ UPDATE04'!E119+'SHASTA UPDATE04'!E119+'SIERRA UPDATE04'!E119+'SISKIYOU UPDATE04'!E119+'SOLANO UPDATE04'!E119+'SONOMA UPDATE04'!E119+'STANISLAUS UPDATE04'!E119+'SUTTER UPDATE04'!E119+'TEHAMA UPDATE04'!E119+'TRINITY UPDATE04'!E119+'TULARE UPDATE04'!E119+'TUOLUMNE UPDATE04'!E119+'VENTURA UPDATE04'!E119+'YOLO UPDATE04'!E119+'YUBA UPDATE04'!E119</f>
        <v>651</v>
      </c>
      <c r="F119" s="2">
        <f t="shared" si="29"/>
        <v>2097</v>
      </c>
      <c r="G119" s="2">
        <f t="shared" si="30"/>
        <v>16590.243386163405</v>
      </c>
      <c r="H119" s="10">
        <f>B119/$B$11</f>
        <v>8.6272751018939657E-3</v>
      </c>
    </row>
    <row r="120" spans="1:11" x14ac:dyDescent="0.2">
      <c r="A120" s="14" t="s">
        <v>76</v>
      </c>
      <c r="B120" s="2">
        <f>' ALAMEDA UPDATE04'!B116+'ALPINE UPDATE04'!B122+'AMADOR UPDATE04'!B120+'BUTTE UPDATE04'!B120+'CALAVERAS UPDATE04'!B120+'COLUSA UPDATED04'!B120+'CONTRA COSTA UPDATE04'!B120+'DEL NORTE UPDAT04'!B120+'EL DORADO UPDATE04'!B120+'FRESNO UPDATE04'!B120+'GLENN UPDATE04'!B120+'HUMBOLDT UPDATE04'!B121+'IMPERIAL UPDATE04'!B120+'INYO UPDATE04'!B120+'KERN UPDATE04'!B120+'KINGS UPDATE04'!B120+'LAKE UPDATE04'!B120+'LASSEN UPDATE04'!B120+'LOS ANGELES UPDATE04'!B120+'MADERA UPDATE04'!B120+'MARIN UPDATE04'!B120+'MARIPOSA UPDATE04'!B120+'MENDOCINO UPDATE04'!B120+'MERCED UPDATE04'!B120+'MODOC UPDATE04'!B120+'MONO UPDATE04'!B120+'MONTEREY UPDATE04'!B120+'NAPA UPDATE04'!B120+'NEVADA UPDATE04'!B120+'ORANGE UPDATE04'!B120+'PLACER UPDATE04 '!B120+'PLUMAS UPDATE04'!B120+'RIVERSIDE UPDATE04'!B120+'SACRAMENTO UPDATE04'!B120+'SAN BENITO UPDATE04'!B120+'SAN BERNARDINO UPDATE04'!B120+'SAN DIEGO UPDATE04'!B120+'SAN FRANCISCO UPDATE04'!B120+'SAN JOAQUIN UPDATE04'!B120+'SAN LUIS OBISPO UPDATE04'!B120+'SAN MATEO UPDATE04'!B120+'SANTA BARBARA UPDATE04'!B120+'SANTA CLARA UPDATE04'!B120+'SANTA CRUZ UPDATE04'!B120+'SHASTA UPDATE04'!B120+'SIERRA UPDATE04'!B120+'SISKIYOU UPDATE04'!B120+'SOLANO UPDATE04'!B120+'SONOMA UPDATE04'!B120+'STANISLAUS UPDATE04'!B120+'SUTTER UPDATE04'!B120+'TEHAMA UPDATE04'!B120+'TRINITY UPDATE04'!B120+'TULARE UPDATE04'!B120+'TUOLUMNE UPDATE04'!B120+'VENTURA UPDATE04'!B120+'YOLO UPDATE04'!B120+'YUBA UPDATE04'!B120</f>
        <v>290308.16178392631</v>
      </c>
      <c r="C120" s="2">
        <f t="shared" si="28"/>
        <v>18344.61592710251</v>
      </c>
      <c r="D120" s="2">
        <f>' ALAMEDA UPDATE04'!D116+'ALPINE UPDATE04'!D122+'AMADOR UPDATE04'!D120+'BUTTE UPDATE04'!D120+'CALAVERAS UPDATE04'!D120+'COLUSA UPDATED04'!D120+'CONTRA COSTA UPDATE04'!D120+'DEL NORTE UPDAT04'!D120+'EL DORADO UPDATE04'!D120+'FRESNO UPDATE04'!D120+'GLENN UPDATE04'!D120+'HUMBOLDT UPDATE04'!D121+'IMPERIAL UPDATE04'!D120+'INYO UPDATE04'!D120+'KERN UPDATE04'!D120+'KINGS UPDATE04'!D120+'LAKE UPDATE04'!D120+'LASSEN UPDATE04'!D120+'LOS ANGELES UPDATE04'!D120+'MADERA UPDATE04'!D120+'MARIN UPDATE04'!D120+'MARIPOSA UPDATE04'!D120+'MENDOCINO UPDATE04'!D120+'MERCED UPDATE04'!D120+'MODOC UPDATE04'!D120+'MONO UPDATE04'!D120+'MONTEREY UPDATE04'!D120+'NAPA UPDATE04'!D120+'NEVADA UPDATE04'!D120+'ORANGE UPDATE04'!D120+'PLACER UPDATE04 '!D120+'PLUMAS UPDATE04'!D120+'RIVERSIDE UPDATE04'!D120+'SACRAMENTO UPDATE04'!D120+'SAN BENITO UPDATE04'!D120+'SAN BERNARDINO UPDATE04'!D120+'SAN DIEGO UPDATE04'!D120+'SAN FRANCISCO UPDATE04'!D120+'SAN JOAQUIN UPDATE04'!D120+'SAN LUIS OBISPO UPDATE04'!D120+'SAN MATEO UPDATE04'!D120+'SANTA BARBARA UPDATE04'!D120+'SANTA CLARA UPDATE04'!D120+'SANTA CRUZ UPDATE04'!D120+'SHASTA UPDATE04'!D120+'SIERRA UPDATE04'!D120+'SISKIYOU UPDATE04'!D120+'SOLANO UPDATE04'!D120+'SONOMA UPDATE04'!D120+'STANISLAUS UPDATE04'!D120+'SUTTER UPDATE04'!D120+'TEHAMA UPDATE04'!D120+'TRINITY UPDATE04'!D120+'TULARE UPDATE04'!D120+'TUOLUMNE UPDATE04'!D120+'VENTURA UPDATE04'!D120+'YOLO UPDATE04'!D120+'YUBA UPDATE04'!D120</f>
        <v>2725</v>
      </c>
      <c r="E120" s="2">
        <f>' ALAMEDA UPDATE04'!E116+'ALPINE UPDATE04'!E122+'AMADOR UPDATE04'!E120+'BUTTE UPDATE04'!E120+'CALAVERAS UPDATE04'!E120+'COLUSA UPDATED04'!E120+'CONTRA COSTA UPDATE04'!E120+'DEL NORTE UPDAT04'!E120+'EL DORADO UPDATE04'!E120+'FRESNO UPDATE04'!E120+'GLENN UPDATE04'!E120+'HUMBOLDT UPDATE04'!E121+'IMPERIAL UPDATE04'!E120+'INYO UPDATE04'!E120+'KERN UPDATE04'!E120+'KINGS UPDATE04'!E120+'LAKE UPDATE04'!E120+'LASSEN UPDATE04'!E120+'LOS ANGELES UPDATE04'!E120+'MADERA UPDATE04'!E120+'MARIN UPDATE04'!E120+'MARIPOSA UPDATE04'!E120+'MENDOCINO UPDATE04'!E120+'MERCED UPDATE04'!E120+'MODOC UPDATE04'!E120+'MONO UPDATE04'!E120+'MONTEREY UPDATE04'!E120+'NAPA UPDATE04'!E120+'NEVADA UPDATE04'!E120+'ORANGE UPDATE04'!E120+'PLACER UPDATE04 '!E120+'PLUMAS UPDATE04'!E120+'RIVERSIDE UPDATE04'!E120+'SACRAMENTO UPDATE04'!E120+'SAN BENITO UPDATE04'!E120+'SAN BERNARDINO UPDATE04'!E120+'SAN DIEGO UPDATE04'!E120+'SAN FRANCISCO UPDATE04'!E120+'SAN JOAQUIN UPDATE04'!E120+'SAN LUIS OBISPO UPDATE04'!E120+'SAN MATEO UPDATE04'!E120+'SANTA BARBARA UPDATE04'!E120+'SANTA CLARA UPDATE04'!E120+'SANTA CRUZ UPDATE04'!E120+'SHASTA UPDATE04'!E120+'SIERRA UPDATE04'!E120+'SISKIYOU UPDATE04'!E120+'SOLANO UPDATE04'!E120+'SONOMA UPDATE04'!E120+'STANISLAUS UPDATE04'!E120+'SUTTER UPDATE04'!E120+'TEHAMA UPDATE04'!E120+'TRINITY UPDATE04'!E120+'TULARE UPDATE04'!E120+'TUOLUMNE UPDATE04'!E120+'VENTURA UPDATE04'!E120+'YOLO UPDATE04'!E120+'YUBA UPDATE04'!E120</f>
        <v>736</v>
      </c>
      <c r="F120" s="2">
        <f t="shared" si="29"/>
        <v>1989</v>
      </c>
      <c r="G120" s="2">
        <f t="shared" si="30"/>
        <v>16355.61592710251</v>
      </c>
      <c r="H120" s="10">
        <f>B120/$B$12</f>
        <v>9.1545643328437357E-3</v>
      </c>
    </row>
    <row r="121" spans="1:11" x14ac:dyDescent="0.2">
      <c r="A121" s="14" t="s">
        <v>77</v>
      </c>
      <c r="B121" s="2">
        <f>' ALAMEDA UPDATE04'!B117+'ALPINE UPDATE04'!B123+'AMADOR UPDATE04'!B121+'BUTTE UPDATE04'!B121+'CALAVERAS UPDATE04'!B121+'COLUSA UPDATED04'!B121+'CONTRA COSTA UPDATE04'!B121+'DEL NORTE UPDAT04'!B121+'EL DORADO UPDATE04'!B121+'FRESNO UPDATE04'!B121+'GLENN UPDATE04'!B121+'HUMBOLDT UPDATE04'!B122+'IMPERIAL UPDATE04'!B121+'INYO UPDATE04'!B121+'KERN UPDATE04'!B121+'KINGS UPDATE04'!B121+'LAKE UPDATE04'!B121+'LASSEN UPDATE04'!B121+'LOS ANGELES UPDATE04'!B121+'MADERA UPDATE04'!B121+'MARIN UPDATE04'!B121+'MARIPOSA UPDATE04'!B121+'MENDOCINO UPDATE04'!B121+'MERCED UPDATE04'!B121+'MODOC UPDATE04'!B121+'MONO UPDATE04'!B121+'MONTEREY UPDATE04'!B121+'NAPA UPDATE04'!B121+'NEVADA UPDATE04'!B121+'ORANGE UPDATE04'!B121+'PLACER UPDATE04 '!B121+'PLUMAS UPDATE04'!B121+'RIVERSIDE UPDATE04'!B121+'SACRAMENTO UPDATE04'!B121+'SAN BENITO UPDATE04'!B121+'SAN BERNARDINO UPDATE04'!B121+'SAN DIEGO UPDATE04'!B121+'SAN FRANCISCO UPDATE04'!B121+'SAN JOAQUIN UPDATE04'!B121+'SAN LUIS OBISPO UPDATE04'!B121+'SAN MATEO UPDATE04'!B121+'SANTA BARBARA UPDATE04'!B121+'SANTA CLARA UPDATE04'!B121+'SANTA CRUZ UPDATE04'!B121+'SHASTA UPDATE04'!B121+'SIERRA UPDATE04'!B121+'SISKIYOU UPDATE04'!B121+'SOLANO UPDATE04'!B121+'SONOMA UPDATE04'!B121+'STANISLAUS UPDATE04'!B121+'SUTTER UPDATE04'!B121+'TEHAMA UPDATE04'!B121+'TRINITY UPDATE04'!B121+'TULARE UPDATE04'!B121+'TUOLUMNE UPDATE04'!B121+'VENTURA UPDATE04'!B121+'YOLO UPDATE04'!B121+'YUBA UPDATE04'!B121</f>
        <v>309008.75774041243</v>
      </c>
      <c r="C121" s="2">
        <f t="shared" si="28"/>
        <v>18700.595956486126</v>
      </c>
      <c r="D121" s="2">
        <f>' ALAMEDA UPDATE04'!D117+'ALPINE UPDATE04'!D123+'AMADOR UPDATE04'!D121+'BUTTE UPDATE04'!D121+'CALAVERAS UPDATE04'!D121+'COLUSA UPDATED04'!D121+'CONTRA COSTA UPDATE04'!D121+'DEL NORTE UPDAT04'!D121+'EL DORADO UPDATE04'!D121+'FRESNO UPDATE04'!D121+'GLENN UPDATE04'!D121+'HUMBOLDT UPDATE04'!D122+'IMPERIAL UPDATE04'!D121+'INYO UPDATE04'!D121+'KERN UPDATE04'!D121+'KINGS UPDATE04'!D121+'LAKE UPDATE04'!D121+'LASSEN UPDATE04'!D121+'LOS ANGELES UPDATE04'!D121+'MADERA UPDATE04'!D121+'MARIN UPDATE04'!D121+'MARIPOSA UPDATE04'!D121+'MENDOCINO UPDATE04'!D121+'MERCED UPDATE04'!D121+'MODOC UPDATE04'!D121+'MONO UPDATE04'!D121+'MONTEREY UPDATE04'!D121+'NAPA UPDATE04'!D121+'NEVADA UPDATE04'!D121+'ORANGE UPDATE04'!D121+'PLACER UPDATE04 '!D121+'PLUMAS UPDATE04'!D121+'RIVERSIDE UPDATE04'!D121+'SACRAMENTO UPDATE04'!D121+'SAN BENITO UPDATE04'!D121+'SAN BERNARDINO UPDATE04'!D121+'SAN DIEGO UPDATE04'!D121+'SAN FRANCISCO UPDATE04'!D121+'SAN JOAQUIN UPDATE04'!D121+'SAN LUIS OBISPO UPDATE04'!D121+'SAN MATEO UPDATE04'!D121+'SANTA BARBARA UPDATE04'!D121+'SANTA CLARA UPDATE04'!D121+'SANTA CRUZ UPDATE04'!D121+'SHASTA UPDATE04'!D121+'SIERRA UPDATE04'!D121+'SISKIYOU UPDATE04'!D121+'SOLANO UPDATE04'!D121+'SONOMA UPDATE04'!D121+'STANISLAUS UPDATE04'!D121+'SUTTER UPDATE04'!D121+'TEHAMA UPDATE04'!D121+'TRINITY UPDATE04'!D121+'TULARE UPDATE04'!D121+'TUOLUMNE UPDATE04'!D121+'VENTURA UPDATE04'!D121+'YOLO UPDATE04'!D121+'YUBA UPDATE04'!D121</f>
        <v>2710</v>
      </c>
      <c r="E121" s="2">
        <f>' ALAMEDA UPDATE04'!E117+'ALPINE UPDATE04'!E123+'AMADOR UPDATE04'!E121+'BUTTE UPDATE04'!E121+'CALAVERAS UPDATE04'!E121+'COLUSA UPDATED04'!E121+'CONTRA COSTA UPDATE04'!E121+'DEL NORTE UPDAT04'!E121+'EL DORADO UPDATE04'!E121+'FRESNO UPDATE04'!E121+'GLENN UPDATE04'!E121+'HUMBOLDT UPDATE04'!E122+'IMPERIAL UPDATE04'!E121+'INYO UPDATE04'!E121+'KERN UPDATE04'!E121+'KINGS UPDATE04'!E121+'LAKE UPDATE04'!E121+'LASSEN UPDATE04'!E121+'LOS ANGELES UPDATE04'!E121+'MADERA UPDATE04'!E121+'MARIN UPDATE04'!E121+'MARIPOSA UPDATE04'!E121+'MENDOCINO UPDATE04'!E121+'MERCED UPDATE04'!E121+'MODOC UPDATE04'!E121+'MONO UPDATE04'!E121+'MONTEREY UPDATE04'!E121+'NAPA UPDATE04'!E121+'NEVADA UPDATE04'!E121+'ORANGE UPDATE04'!E121+'PLACER UPDATE04 '!E121+'PLUMAS UPDATE04'!E121+'RIVERSIDE UPDATE04'!E121+'SACRAMENTO UPDATE04'!E121+'SAN BENITO UPDATE04'!E121+'SAN BERNARDINO UPDATE04'!E121+'SAN DIEGO UPDATE04'!E121+'SAN FRANCISCO UPDATE04'!E121+'SAN JOAQUIN UPDATE04'!E121+'SAN LUIS OBISPO UPDATE04'!E121+'SAN MATEO UPDATE04'!E121+'SANTA BARBARA UPDATE04'!E121+'SANTA CLARA UPDATE04'!E121+'SANTA CRUZ UPDATE04'!E121+'SHASTA UPDATE04'!E121+'SIERRA UPDATE04'!E121+'SISKIYOU UPDATE04'!E121+'SOLANO UPDATE04'!E121+'SONOMA UPDATE04'!E121+'STANISLAUS UPDATE04'!E121+'SUTTER UPDATE04'!E121+'TEHAMA UPDATE04'!E121+'TRINITY UPDATE04'!E121+'TULARE UPDATE04'!E121+'TUOLUMNE UPDATE04'!E121+'VENTURA UPDATE04'!E121+'YOLO UPDATE04'!E121+'YUBA UPDATE04'!E121</f>
        <v>759</v>
      </c>
      <c r="F121" s="2">
        <f t="shared" si="29"/>
        <v>1951</v>
      </c>
      <c r="G121" s="2">
        <f t="shared" si="30"/>
        <v>16749.595956486126</v>
      </c>
      <c r="H121" s="10">
        <f>B121/$B$13</f>
        <v>9.6677173855395024E-3</v>
      </c>
    </row>
    <row r="122" spans="1:11" x14ac:dyDescent="0.2">
      <c r="A122" s="14" t="s">
        <v>78</v>
      </c>
      <c r="B122" s="2">
        <f>' ALAMEDA UPDATE04'!B118+'ALPINE UPDATE04'!B124+'AMADOR UPDATE04'!B122+'BUTTE UPDATE04'!B122+'CALAVERAS UPDATE04'!B122+'COLUSA UPDATED04'!B122+'CONTRA COSTA UPDATE04'!B122+'DEL NORTE UPDAT04'!B122+'EL DORADO UPDATE04'!B122+'FRESNO UPDATE04'!B122+'GLENN UPDATE04'!B122+'HUMBOLDT UPDATE04'!B123+'IMPERIAL UPDATE04'!B122+'INYO UPDATE04'!B122+'KERN UPDATE04'!B122+'KINGS UPDATE04'!B122+'LAKE UPDATE04'!B122+'LASSEN UPDATE04'!B122+'LOS ANGELES UPDATE04'!B122+'MADERA UPDATE04'!B122+'MARIN UPDATE04'!B122+'MARIPOSA UPDATE04'!B122+'MENDOCINO UPDATE04'!B122+'MERCED UPDATE04'!B122+'MODOC UPDATE04'!B122+'MONO UPDATE04'!B122+'MONTEREY UPDATE04'!B122+'NAPA UPDATE04'!B122+'NEVADA UPDATE04'!B122+'ORANGE UPDATE04'!B122+'PLACER UPDATE04 '!B122+'PLUMAS UPDATE04'!B122+'RIVERSIDE UPDATE04'!B122+'SACRAMENTO UPDATE04'!B122+'SAN BENITO UPDATE04'!B122+'SAN BERNARDINO UPDATE04'!B122+'SAN DIEGO UPDATE04'!B122+'SAN FRANCISCO UPDATE04'!B122+'SAN JOAQUIN UPDATE04'!B122+'SAN LUIS OBISPO UPDATE04'!B122+'SAN MATEO UPDATE04'!B122+'SANTA BARBARA UPDATE04'!B122+'SANTA CLARA UPDATE04'!B122+'SANTA CRUZ UPDATE04'!B122+'SHASTA UPDATE04'!B122+'SIERRA UPDATE04'!B122+'SISKIYOU UPDATE04'!B122+'SOLANO UPDATE04'!B122+'SONOMA UPDATE04'!B122+'STANISLAUS UPDATE04'!B122+'SUTTER UPDATE04'!B122+'TEHAMA UPDATE04'!B122+'TRINITY UPDATE04'!B122+'TULARE UPDATE04'!B122+'TUOLUMNE UPDATE04'!B122+'VENTURA UPDATE04'!B122+'YOLO UPDATE04'!B122+'YUBA UPDATE04'!B122</f>
        <v>329772.67916370236</v>
      </c>
      <c r="C122" s="2">
        <f t="shared" si="28"/>
        <v>20763.921423289925</v>
      </c>
      <c r="D122" s="2">
        <f>' ALAMEDA UPDATE04'!D118+'ALPINE UPDATE04'!D124+'AMADOR UPDATE04'!D122+'BUTTE UPDATE04'!D122+'CALAVERAS UPDATE04'!D122+'COLUSA UPDATED04'!D122+'CONTRA COSTA UPDATE04'!D122+'DEL NORTE UPDAT04'!D122+'EL DORADO UPDATE04'!D122+'FRESNO UPDATE04'!D122+'GLENN UPDATE04'!D122+'HUMBOLDT UPDATE04'!D123+'IMPERIAL UPDATE04'!D122+'INYO UPDATE04'!D122+'KERN UPDATE04'!D122+'KINGS UPDATE04'!D122+'LAKE UPDATE04'!D122+'LASSEN UPDATE04'!D122+'LOS ANGELES UPDATE04'!D122+'MADERA UPDATE04'!D122+'MARIN UPDATE04'!D122+'MARIPOSA UPDATE04'!D122+'MENDOCINO UPDATE04'!D122+'MERCED UPDATE04'!D122+'MODOC UPDATE04'!D122+'MONO UPDATE04'!D122+'MONTEREY UPDATE04'!D122+'NAPA UPDATE04'!D122+'NEVADA UPDATE04'!D122+'ORANGE UPDATE04'!D122+'PLACER UPDATE04 '!D122+'PLUMAS UPDATE04'!D122+'RIVERSIDE UPDATE04'!D122+'SACRAMENTO UPDATE04'!D122+'SAN BENITO UPDATE04'!D122+'SAN BERNARDINO UPDATE04'!D122+'SAN DIEGO UPDATE04'!D122+'SAN FRANCISCO UPDATE04'!D122+'SAN JOAQUIN UPDATE04'!D122+'SAN LUIS OBISPO UPDATE04'!D122+'SAN MATEO UPDATE04'!D122+'SANTA BARBARA UPDATE04'!D122+'SANTA CLARA UPDATE04'!D122+'SANTA CRUZ UPDATE04'!D122+'SHASTA UPDATE04'!D122+'SIERRA UPDATE04'!D122+'SISKIYOU UPDATE04'!D122+'SOLANO UPDATE04'!D122+'SONOMA UPDATE04'!D122+'STANISLAUS UPDATE04'!D122+'SUTTER UPDATE04'!D122+'TEHAMA UPDATE04'!D122+'TRINITY UPDATE04'!D122+'TULARE UPDATE04'!D122+'TUOLUMNE UPDATE04'!D122+'VENTURA UPDATE04'!D122+'YOLO UPDATE04'!D122+'YUBA UPDATE04'!D122</f>
        <v>2554</v>
      </c>
      <c r="E122" s="2">
        <f>' ALAMEDA UPDATE04'!E118+'ALPINE UPDATE04'!E124+'AMADOR UPDATE04'!E122+'BUTTE UPDATE04'!E122+'CALAVERAS UPDATE04'!E122+'COLUSA UPDATED04'!E122+'CONTRA COSTA UPDATE04'!E122+'DEL NORTE UPDAT04'!E122+'EL DORADO UPDATE04'!E122+'FRESNO UPDATE04'!E122+'GLENN UPDATE04'!E122+'HUMBOLDT UPDATE04'!E123+'IMPERIAL UPDATE04'!E122+'INYO UPDATE04'!E122+'KERN UPDATE04'!E122+'KINGS UPDATE04'!E122+'LAKE UPDATE04'!E122+'LASSEN UPDATE04'!E122+'LOS ANGELES UPDATE04'!E122+'MADERA UPDATE04'!E122+'MARIN UPDATE04'!E122+'MARIPOSA UPDATE04'!E122+'MENDOCINO UPDATE04'!E122+'MERCED UPDATE04'!E122+'MODOC UPDATE04'!E122+'MONO UPDATE04'!E122+'MONTEREY UPDATE04'!E122+'NAPA UPDATE04'!E122+'NEVADA UPDATE04'!E122+'ORANGE UPDATE04'!E122+'PLACER UPDATE04 '!E122+'PLUMAS UPDATE04'!E122+'RIVERSIDE UPDATE04'!E122+'SACRAMENTO UPDATE04'!E122+'SAN BENITO UPDATE04'!E122+'SAN BERNARDINO UPDATE04'!E122+'SAN DIEGO UPDATE04'!E122+'SAN FRANCISCO UPDATE04'!E122+'SAN JOAQUIN UPDATE04'!E122+'SAN LUIS OBISPO UPDATE04'!E122+'SAN MATEO UPDATE04'!E122+'SANTA BARBARA UPDATE04'!E122+'SANTA CLARA UPDATE04'!E122+'SANTA CRUZ UPDATE04'!E122+'SHASTA UPDATE04'!E122+'SIERRA UPDATE04'!E122+'SISKIYOU UPDATE04'!E122+'SOLANO UPDATE04'!E122+'SONOMA UPDATE04'!E122+'STANISLAUS UPDATE04'!E122+'SUTTER UPDATE04'!E122+'TEHAMA UPDATE04'!E122+'TRINITY UPDATE04'!E122+'TULARE UPDATE04'!E122+'TUOLUMNE UPDATE04'!E122+'VENTURA UPDATE04'!E122+'YOLO UPDATE04'!E122+'YUBA UPDATE04'!E122</f>
        <v>754</v>
      </c>
      <c r="F122" s="2">
        <f t="shared" si="29"/>
        <v>1800</v>
      </c>
      <c r="G122" s="2">
        <f t="shared" si="30"/>
        <v>18963.921423289925</v>
      </c>
      <c r="H122" s="10">
        <f>B122/$B$14</f>
        <v>1.0161612894463471E-2</v>
      </c>
    </row>
    <row r="123" spans="1:11" x14ac:dyDescent="0.2">
      <c r="A123" s="14" t="s">
        <v>79</v>
      </c>
      <c r="B123" s="2">
        <f>' ALAMEDA UPDATE04'!B119+'ALPINE UPDATE04'!B125+'AMADOR UPDATE04'!B123+'BUTTE UPDATE04'!B123+'CALAVERAS UPDATE04'!B123+'COLUSA UPDATED04'!B123+'CONTRA COSTA UPDATE04'!B123+'DEL NORTE UPDAT04'!B123+'EL DORADO UPDATE04'!B123+'FRESNO UPDATE04'!B123+'GLENN UPDATE04'!B123+'HUMBOLDT UPDATE04'!B124+'IMPERIAL UPDATE04'!B123+'INYO UPDATE04'!B123+'KERN UPDATE04'!B123+'KINGS UPDATE04'!B123+'LAKE UPDATE04'!B123+'LASSEN UPDATE04'!B123+'LOS ANGELES UPDATE04'!B123+'MADERA UPDATE04'!B123+'MARIN UPDATE04'!B123+'MARIPOSA UPDATE04'!B123+'MENDOCINO UPDATE04'!B123+'MERCED UPDATE04'!B123+'MODOC UPDATE04'!B123+'MONO UPDATE04'!B123+'MONTEREY UPDATE04'!B123+'NAPA UPDATE04'!B123+'NEVADA UPDATE04'!B123+'ORANGE UPDATE04'!B123+'PLACER UPDATE04 '!B123+'PLUMAS UPDATE04'!B123+'RIVERSIDE UPDATE04'!B123+'SACRAMENTO UPDATE04'!B123+'SAN BENITO UPDATE04'!B123+'SAN BERNARDINO UPDATE04'!B123+'SAN DIEGO UPDATE04'!B123+'SAN FRANCISCO UPDATE04'!B123+'SAN JOAQUIN UPDATE04'!B123+'SAN LUIS OBISPO UPDATE04'!B123+'SAN MATEO UPDATE04'!B123+'SANTA BARBARA UPDATE04'!B123+'SANTA CLARA UPDATE04'!B123+'SANTA CRUZ UPDATE04'!B123+'SHASTA UPDATE04'!B123+'SIERRA UPDATE04'!B123+'SISKIYOU UPDATE04'!B123+'SOLANO UPDATE04'!B123+'SONOMA UPDATE04'!B123+'STANISLAUS UPDATE04'!B123+'SUTTER UPDATE04'!B123+'TEHAMA UPDATE04'!B123+'TRINITY UPDATE04'!B123+'TULARE UPDATE04'!B123+'TUOLUMNE UPDATE04'!B123+'VENTURA UPDATE04'!B123+'YOLO UPDATE04'!B123+'YUBA UPDATE04'!B123</f>
        <v>349142.4857534059</v>
      </c>
      <c r="C123" s="2">
        <f t="shared" si="28"/>
        <v>19369.806589703541</v>
      </c>
      <c r="D123" s="2">
        <f>' ALAMEDA UPDATE04'!D119+'ALPINE UPDATE04'!D125+'AMADOR UPDATE04'!D123+'BUTTE UPDATE04'!D123+'CALAVERAS UPDATE04'!D123+'COLUSA UPDATED04'!D123+'CONTRA COSTA UPDATE04'!D123+'DEL NORTE UPDAT04'!D123+'EL DORADO UPDATE04'!D123+'FRESNO UPDATE04'!D123+'GLENN UPDATE04'!D123+'HUMBOLDT UPDATE04'!D124+'IMPERIAL UPDATE04'!D123+'INYO UPDATE04'!D123+'KERN UPDATE04'!D123+'KINGS UPDATE04'!D123+'LAKE UPDATE04'!D123+'LASSEN UPDATE04'!D123+'LOS ANGELES UPDATE04'!D123+'MADERA UPDATE04'!D123+'MARIN UPDATE04'!D123+'MARIPOSA UPDATE04'!D123+'MENDOCINO UPDATE04'!D123+'MERCED UPDATE04'!D123+'MODOC UPDATE04'!D123+'MONO UPDATE04'!D123+'MONTEREY UPDATE04'!D123+'NAPA UPDATE04'!D123+'NEVADA UPDATE04'!D123+'ORANGE UPDATE04'!D123+'PLACER UPDATE04 '!D123+'PLUMAS UPDATE04'!D123+'RIVERSIDE UPDATE04'!D123+'SACRAMENTO UPDATE04'!D123+'SAN BENITO UPDATE04'!D123+'SAN BERNARDINO UPDATE04'!D123+'SAN DIEGO UPDATE04'!D123+'SAN FRANCISCO UPDATE04'!D123+'SAN JOAQUIN UPDATE04'!D123+'SAN LUIS OBISPO UPDATE04'!D123+'SAN MATEO UPDATE04'!D123+'SANTA BARBARA UPDATE04'!D123+'SANTA CLARA UPDATE04'!D123+'SANTA CRUZ UPDATE04'!D123+'SHASTA UPDATE04'!D123+'SIERRA UPDATE04'!D123+'SISKIYOU UPDATE04'!D123+'SOLANO UPDATE04'!D123+'SONOMA UPDATE04'!D123+'STANISLAUS UPDATE04'!D123+'SUTTER UPDATE04'!D123+'TEHAMA UPDATE04'!D123+'TRINITY UPDATE04'!D123+'TULARE UPDATE04'!D123+'TUOLUMNE UPDATE04'!D123+'VENTURA UPDATE04'!D123+'YOLO UPDATE04'!D123+'YUBA UPDATE04'!D123</f>
        <v>2603</v>
      </c>
      <c r="E123" s="2">
        <f>' ALAMEDA UPDATE04'!E119+'ALPINE UPDATE04'!E125+'AMADOR UPDATE04'!E123+'BUTTE UPDATE04'!E123+'CALAVERAS UPDATE04'!E123+'COLUSA UPDATED04'!E123+'CONTRA COSTA UPDATE04'!E123+'DEL NORTE UPDAT04'!E123+'EL DORADO UPDATE04'!E123+'FRESNO UPDATE04'!E123+'GLENN UPDATE04'!E123+'HUMBOLDT UPDATE04'!E124+'IMPERIAL UPDATE04'!E123+'INYO UPDATE04'!E123+'KERN UPDATE04'!E123+'KINGS UPDATE04'!E123+'LAKE UPDATE04'!E123+'LASSEN UPDATE04'!E123+'LOS ANGELES UPDATE04'!E123+'MADERA UPDATE04'!E123+'MARIN UPDATE04'!E123+'MARIPOSA UPDATE04'!E123+'MENDOCINO UPDATE04'!E123+'MERCED UPDATE04'!E123+'MODOC UPDATE04'!E123+'MONO UPDATE04'!E123+'MONTEREY UPDATE04'!E123+'NAPA UPDATE04'!E123+'NEVADA UPDATE04'!E123+'ORANGE UPDATE04'!E123+'PLACER UPDATE04 '!E123+'PLUMAS UPDATE04'!E123+'RIVERSIDE UPDATE04'!E123+'SACRAMENTO UPDATE04'!E123+'SAN BENITO UPDATE04'!E123+'SAN BERNARDINO UPDATE04'!E123+'SAN DIEGO UPDATE04'!E123+'SAN FRANCISCO UPDATE04'!E123+'SAN JOAQUIN UPDATE04'!E123+'SAN LUIS OBISPO UPDATE04'!E123+'SAN MATEO UPDATE04'!E123+'SANTA BARBARA UPDATE04'!E123+'SANTA CLARA UPDATE04'!E123+'SANTA CRUZ UPDATE04'!E123+'SHASTA UPDATE04'!E123+'SIERRA UPDATE04'!E123+'SISKIYOU UPDATE04'!E123+'SOLANO UPDATE04'!E123+'SONOMA UPDATE04'!E123+'STANISLAUS UPDATE04'!E123+'SUTTER UPDATE04'!E123+'TEHAMA UPDATE04'!E123+'TRINITY UPDATE04'!E123+'TULARE UPDATE04'!E123+'TUOLUMNE UPDATE04'!E123+'VENTURA UPDATE04'!E123+'YOLO UPDATE04'!E123+'YUBA UPDATE04'!E123</f>
        <v>790</v>
      </c>
      <c r="F123" s="2">
        <f t="shared" si="29"/>
        <v>1813</v>
      </c>
      <c r="G123" s="2">
        <f t="shared" si="30"/>
        <v>17556.806589703541</v>
      </c>
      <c r="H123" s="10">
        <f>B123/$B$15</f>
        <v>1.0624193092540674E-2</v>
      </c>
    </row>
    <row r="124" spans="1:11" x14ac:dyDescent="0.2">
      <c r="A124" s="14" t="s">
        <v>80</v>
      </c>
      <c r="B124" s="2">
        <f>' ALAMEDA UPDATE04'!B120+'ALPINE UPDATE04'!B126+'AMADOR UPDATE04'!B124+'BUTTE UPDATE04'!B124+'CALAVERAS UPDATE04'!B124+'COLUSA UPDATED04'!B124+'CONTRA COSTA UPDATE04'!B124+'DEL NORTE UPDAT04'!B124+'EL DORADO UPDATE04'!B124+'FRESNO UPDATE04'!B124+'GLENN UPDATE04'!B124+'HUMBOLDT UPDATE04'!B125+'IMPERIAL UPDATE04'!B124+'INYO UPDATE04'!B124+'KERN UPDATE04'!B124+'KINGS UPDATE04'!B124+'LAKE UPDATE04'!B124+'LASSEN UPDATE04'!B124+'LOS ANGELES UPDATE04'!B124+'MADERA UPDATE04'!B124+'MARIN UPDATE04'!B124+'MARIPOSA UPDATE04'!B124+'MENDOCINO UPDATE04'!B124+'MERCED UPDATE04'!B124+'MODOC UPDATE04'!B124+'MONO UPDATE04'!B124+'MONTEREY UPDATE04'!B124+'NAPA UPDATE04'!B124+'NEVADA UPDATE04'!B124+'ORANGE UPDATE04'!B124+'PLACER UPDATE04 '!B124+'PLUMAS UPDATE04'!B124+'RIVERSIDE UPDATE04'!B124+'SACRAMENTO UPDATE04'!B124+'SAN BENITO UPDATE04'!B124+'SAN BERNARDINO UPDATE04'!B124+'SAN DIEGO UPDATE04'!B124+'SAN FRANCISCO UPDATE04'!B124+'SAN JOAQUIN UPDATE04'!B124+'SAN LUIS OBISPO UPDATE04'!B124+'SAN MATEO UPDATE04'!B124+'SANTA BARBARA UPDATE04'!B124+'SANTA CLARA UPDATE04'!B124+'SANTA CRUZ UPDATE04'!B124+'SHASTA UPDATE04'!B124+'SIERRA UPDATE04'!B124+'SISKIYOU UPDATE04'!B124+'SOLANO UPDATE04'!B124+'SONOMA UPDATE04'!B124+'STANISLAUS UPDATE04'!B124+'SUTTER UPDATE04'!B124+'TEHAMA UPDATE04'!B124+'TRINITY UPDATE04'!B124+'TULARE UPDATE04'!B124+'TUOLUMNE UPDATE04'!B124+'VENTURA UPDATE04'!B124+'YOLO UPDATE04'!B124+'YUBA UPDATE04'!B124</f>
        <v>370455.12237359211</v>
      </c>
      <c r="C124" s="2">
        <f t="shared" si="28"/>
        <v>21312.636620186211</v>
      </c>
      <c r="D124" s="2">
        <f>' ALAMEDA UPDATE04'!D120+'ALPINE UPDATE04'!D126+'AMADOR UPDATE04'!D124+'BUTTE UPDATE04'!D124+'CALAVERAS UPDATE04'!D124+'COLUSA UPDATED04'!D124+'CONTRA COSTA UPDATE04'!D124+'DEL NORTE UPDAT04'!D124+'EL DORADO UPDATE04'!D124+'FRESNO UPDATE04'!D124+'GLENN UPDATE04'!D124+'HUMBOLDT UPDATE04'!D125+'IMPERIAL UPDATE04'!D124+'INYO UPDATE04'!D124+'KERN UPDATE04'!D124+'KINGS UPDATE04'!D124+'LAKE UPDATE04'!D124+'LASSEN UPDATE04'!D124+'LOS ANGELES UPDATE04'!D124+'MADERA UPDATE04'!D124+'MARIN UPDATE04'!D124+'MARIPOSA UPDATE04'!D124+'MENDOCINO UPDATE04'!D124+'MERCED UPDATE04'!D124+'MODOC UPDATE04'!D124+'MONO UPDATE04'!D124+'MONTEREY UPDATE04'!D124+'NAPA UPDATE04'!D124+'NEVADA UPDATE04'!D124+'ORANGE UPDATE04'!D124+'PLACER UPDATE04 '!D124+'PLUMAS UPDATE04'!D124+'RIVERSIDE UPDATE04'!D124+'SACRAMENTO UPDATE04'!D124+'SAN BENITO UPDATE04'!D124+'SAN BERNARDINO UPDATE04'!D124+'SAN DIEGO UPDATE04'!D124+'SAN FRANCISCO UPDATE04'!D124+'SAN JOAQUIN UPDATE04'!D124+'SAN LUIS OBISPO UPDATE04'!D124+'SAN MATEO UPDATE04'!D124+'SANTA BARBARA UPDATE04'!D124+'SANTA CLARA UPDATE04'!D124+'SANTA CRUZ UPDATE04'!D124+'SHASTA UPDATE04'!D124+'SIERRA UPDATE04'!D124+'SISKIYOU UPDATE04'!D124+'SOLANO UPDATE04'!D124+'SONOMA UPDATE04'!D124+'STANISLAUS UPDATE04'!D124+'SUTTER UPDATE04'!D124+'TEHAMA UPDATE04'!D124+'TRINITY UPDATE04'!D124+'TULARE UPDATE04'!D124+'TUOLUMNE UPDATE04'!D124+'VENTURA UPDATE04'!D124+'YOLO UPDATE04'!D124+'YUBA UPDATE04'!D124</f>
        <v>2525</v>
      </c>
      <c r="E124" s="2">
        <f>' ALAMEDA UPDATE04'!E120+'ALPINE UPDATE04'!E126+'AMADOR UPDATE04'!E124+'BUTTE UPDATE04'!E124+'CALAVERAS UPDATE04'!E124+'COLUSA UPDATED04'!E124+'CONTRA COSTA UPDATE04'!E124+'DEL NORTE UPDAT04'!E124+'EL DORADO UPDATE04'!E124+'FRESNO UPDATE04'!E124+'GLENN UPDATE04'!E124+'HUMBOLDT UPDATE04'!E125+'IMPERIAL UPDATE04'!E124+'INYO UPDATE04'!E124+'KERN UPDATE04'!E124+'KINGS UPDATE04'!E124+'LAKE UPDATE04'!E124+'LASSEN UPDATE04'!E124+'LOS ANGELES UPDATE04'!E124+'MADERA UPDATE04'!E124+'MARIN UPDATE04'!E124+'MARIPOSA UPDATE04'!E124+'MENDOCINO UPDATE04'!E124+'MERCED UPDATE04'!E124+'MODOC UPDATE04'!E124+'MONO UPDATE04'!E124+'MONTEREY UPDATE04'!E124+'NAPA UPDATE04'!E124+'NEVADA UPDATE04'!E124+'ORANGE UPDATE04'!E124+'PLACER UPDATE04 '!E124+'PLUMAS UPDATE04'!E124+'RIVERSIDE UPDATE04'!E124+'SACRAMENTO UPDATE04'!E124+'SAN BENITO UPDATE04'!E124+'SAN BERNARDINO UPDATE04'!E124+'SAN DIEGO UPDATE04'!E124+'SAN FRANCISCO UPDATE04'!E124+'SAN JOAQUIN UPDATE04'!E124+'SAN LUIS OBISPO UPDATE04'!E124+'SAN MATEO UPDATE04'!E124+'SANTA BARBARA UPDATE04'!E124+'SANTA CLARA UPDATE04'!E124+'SANTA CRUZ UPDATE04'!E124+'SHASTA UPDATE04'!E124+'SIERRA UPDATE04'!E124+'SISKIYOU UPDATE04'!E124+'SOLANO UPDATE04'!E124+'SONOMA UPDATE04'!E124+'STANISLAUS UPDATE04'!E124+'SUTTER UPDATE04'!E124+'TEHAMA UPDATE04'!E124+'TRINITY UPDATE04'!E124+'TULARE UPDATE04'!E124+'TUOLUMNE UPDATE04'!E124+'VENTURA UPDATE04'!E124+'YOLO UPDATE04'!E124+'YUBA UPDATE04'!E124</f>
        <v>793</v>
      </c>
      <c r="F124" s="2">
        <f t="shared" si="29"/>
        <v>1732</v>
      </c>
      <c r="G124" s="2">
        <f t="shared" si="30"/>
        <v>19580.636620186211</v>
      </c>
      <c r="H124" s="10">
        <f>B124/$B$16</f>
        <v>1.1085304777887082E-2</v>
      </c>
    </row>
    <row r="125" spans="1:11" x14ac:dyDescent="0.2">
      <c r="A125" s="15" t="s">
        <v>74</v>
      </c>
      <c r="B125" s="7">
        <f>' ALAMEDA UPDATE04'!B121+'ALPINE UPDATE04'!B127+'AMADOR UPDATE04'!B125+'BUTTE UPDATE04'!B125+'CALAVERAS UPDATE04'!B125+'COLUSA UPDATED04'!B125+'CONTRA COSTA UPDATE04'!B125+'DEL NORTE UPDAT04'!B125+'EL DORADO UPDATE04'!B125+'FRESNO UPDATE04'!B125+'GLENN UPDATE04'!B125+'HUMBOLDT UPDATE04'!B126+'IMPERIAL UPDATE04'!B125+'INYO UPDATE04'!B125+'KERN UPDATE04'!B125+'KINGS UPDATE04'!B125+'LAKE UPDATE04'!B125+'LASSEN UPDATE04'!B125+'LOS ANGELES UPDATE04'!B125+'MADERA UPDATE04'!B125+'MARIN UPDATE04'!B125+'MARIPOSA UPDATE04'!B125+'MENDOCINO UPDATE04'!B125+'MERCED UPDATE04'!B125+'MODOC UPDATE04'!B125+'MONO UPDATE04'!B125+'MONTEREY UPDATE04'!B125+'NAPA UPDATE04'!B125+'NEVADA UPDATE04'!B125+'ORANGE UPDATE04'!B125+'PLACER UPDATE04 '!B125+'PLUMAS UPDATE04'!B125+'RIVERSIDE UPDATE04'!B125+'SACRAMENTO UPDATE04'!B125+'SAN BENITO UPDATE04'!B125+'SAN BERNARDINO UPDATE04'!B125+'SAN DIEGO UPDATE04'!B125+'SAN FRANCISCO UPDATE04'!B125+'SAN JOAQUIN UPDATE04'!B125+'SAN LUIS OBISPO UPDATE04'!B125+'SAN MATEO UPDATE04'!B125+'SANTA BARBARA UPDATE04'!B125+'SANTA CLARA UPDATE04'!B125+'SANTA CRUZ UPDATE04'!B125+'SHASTA UPDATE04'!B125+'SIERRA UPDATE04'!B125+'SISKIYOU UPDATE04'!B125+'SOLANO UPDATE04'!B125+'SONOMA UPDATE04'!B125+'STANISLAUS UPDATE04'!B125+'SUTTER UPDATE04'!B125+'TEHAMA UPDATE04'!B125+'TRINITY UPDATE04'!B125+'TULARE UPDATE04'!B125+'TUOLUMNE UPDATE04'!B125+'VENTURA UPDATE04'!B125+'YOLO UPDATE04'!B125+'YUBA UPDATE04'!B125</f>
        <v>386649.68763756612</v>
      </c>
      <c r="C125" s="7">
        <f t="shared" si="28"/>
        <v>16194.565263974015</v>
      </c>
      <c r="D125" s="7">
        <f>' ALAMEDA UPDATE04'!D121+'ALPINE UPDATE04'!D127+'AMADOR UPDATE04'!D125+'BUTTE UPDATE04'!D125+'CALAVERAS UPDATE04'!D125+'COLUSA UPDATED04'!D125+'CONTRA COSTA UPDATE04'!D125+'DEL NORTE UPDAT04'!D125+'EL DORADO UPDATE04'!D125+'FRESNO UPDATE04'!D125+'GLENN UPDATE04'!D125+'HUMBOLDT UPDATE04'!D126+'IMPERIAL UPDATE04'!D125+'INYO UPDATE04'!D125+'KERN UPDATE04'!D125+'KINGS UPDATE04'!D125+'LAKE UPDATE04'!D125+'LASSEN UPDATE04'!D125+'LOS ANGELES UPDATE04'!D125+'MADERA UPDATE04'!D125+'MARIN UPDATE04'!D125+'MARIPOSA UPDATE04'!D125+'MENDOCINO UPDATE04'!D125+'MERCED UPDATE04'!D125+'MODOC UPDATE04'!D125+'MONO UPDATE04'!D125+'MONTEREY UPDATE04'!D125+'NAPA UPDATE04'!D125+'NEVADA UPDATE04'!D125+'ORANGE UPDATE04'!D125+'PLACER UPDATE04 '!D125+'PLUMAS UPDATE04'!D125+'RIVERSIDE UPDATE04'!D125+'SACRAMENTO UPDATE04'!D125+'SAN BENITO UPDATE04'!D125+'SAN BERNARDINO UPDATE04'!D125+'SAN DIEGO UPDATE04'!D125+'SAN FRANCISCO UPDATE04'!D125+'SAN JOAQUIN UPDATE04'!D125+'SAN LUIS OBISPO UPDATE04'!D125+'SAN MATEO UPDATE04'!D125+'SANTA BARBARA UPDATE04'!D125+'SANTA CLARA UPDATE04'!D125+'SANTA CRUZ UPDATE04'!D125+'SHASTA UPDATE04'!D125+'SIERRA UPDATE04'!D125+'SISKIYOU UPDATE04'!D125+'SOLANO UPDATE04'!D125+'SONOMA UPDATE04'!D125+'STANISLAUS UPDATE04'!D125+'SUTTER UPDATE04'!D125+'TEHAMA UPDATE04'!D125+'TRINITY UPDATE04'!D125+'TULARE UPDATE04'!D125+'TUOLUMNE UPDATE04'!D125+'VENTURA UPDATE04'!D125+'YOLO UPDATE04'!D125+'YUBA UPDATE04'!D125</f>
        <v>1792</v>
      </c>
      <c r="E125" s="7">
        <f>' ALAMEDA UPDATE04'!E121+'ALPINE UPDATE04'!E127+'AMADOR UPDATE04'!E125+'BUTTE UPDATE04'!E125+'CALAVERAS UPDATE04'!E125+'COLUSA UPDATED04'!E125+'CONTRA COSTA UPDATE04'!E125+'DEL NORTE UPDAT04'!E125+'EL DORADO UPDATE04'!E125+'FRESNO UPDATE04'!E125+'GLENN UPDATE04'!E125+'HUMBOLDT UPDATE04'!E126+'IMPERIAL UPDATE04'!E125+'INYO UPDATE04'!E125+'KERN UPDATE04'!E125+'KINGS UPDATE04'!E125+'LAKE UPDATE04'!E125+'LASSEN UPDATE04'!E125+'LOS ANGELES UPDATE04'!E125+'MADERA UPDATE04'!E125+'MARIN UPDATE04'!E125+'MARIPOSA UPDATE04'!E125+'MENDOCINO UPDATE04'!E125+'MERCED UPDATE04'!E125+'MODOC UPDATE04'!E125+'MONO UPDATE04'!E125+'MONTEREY UPDATE04'!E125+'NAPA UPDATE04'!E125+'NEVADA UPDATE04'!E125+'ORANGE UPDATE04'!E125+'PLACER UPDATE04 '!E125+'PLUMAS UPDATE04'!E125+'RIVERSIDE UPDATE04'!E125+'SACRAMENTO UPDATE04'!E125+'SAN BENITO UPDATE04'!E125+'SAN BERNARDINO UPDATE04'!E125+'SAN DIEGO UPDATE04'!E125+'SAN FRANCISCO UPDATE04'!E125+'SAN JOAQUIN UPDATE04'!E125+'SAN LUIS OBISPO UPDATE04'!E125+'SAN MATEO UPDATE04'!E125+'SANTA BARBARA UPDATE04'!E125+'SANTA CLARA UPDATE04'!E125+'SANTA CRUZ UPDATE04'!E125+'SHASTA UPDATE04'!E125+'SIERRA UPDATE04'!E125+'SISKIYOU UPDATE04'!E125+'SOLANO UPDATE04'!E125+'SONOMA UPDATE04'!E125+'STANISLAUS UPDATE04'!E125+'SUTTER UPDATE04'!E125+'TEHAMA UPDATE04'!E125+'TRINITY UPDATE04'!E125+'TULARE UPDATE04'!E125+'TUOLUMNE UPDATE04'!E125+'VENTURA UPDATE04'!E125+'YOLO UPDATE04'!E125+'YUBA UPDATE04'!E125</f>
        <v>623</v>
      </c>
      <c r="F125" s="7">
        <f>D125-E125</f>
        <v>1169</v>
      </c>
      <c r="G125" s="7">
        <f>C125-F125</f>
        <v>15025.565263974015</v>
      </c>
      <c r="H125" s="16">
        <f>B125/$B$17</f>
        <v>1.1415142568325745E-2</v>
      </c>
      <c r="J125" s="38"/>
      <c r="K125" s="38"/>
    </row>
    <row r="126" spans="1:11" x14ac:dyDescent="0.2">
      <c r="A126" s="12" t="s">
        <v>99</v>
      </c>
      <c r="H126" s="10"/>
    </row>
    <row r="127" spans="1:11" x14ac:dyDescent="0.2">
      <c r="A127" s="9" t="s">
        <v>100</v>
      </c>
      <c r="B127" s="2">
        <f>' ALAMEDA UPDATE04'!B123+'ALPINE UPDATE04'!B129+'AMADOR UPDATE04'!B127+'BUTTE UPDATE04'!B127+'CALAVERAS UPDATE04'!B127+'COLUSA UPDATED04'!B127+'CONTRA COSTA UPDATE04'!B127+'DEL NORTE UPDAT04'!B127+'EL DORADO UPDATE04'!B127+'FRESNO UPDATE04'!B127+'GLENN UPDATE04'!B127+'HUMBOLDT UPDATE04'!B128+'IMPERIAL UPDATE04'!B127+'INYO UPDATE04'!B127+'KERN UPDATE04'!B127+'KINGS UPDATE04'!B127+'LAKE UPDATE04'!B127+'LASSEN UPDATE04'!B127+'LOS ANGELES UPDATE04'!B127+'MADERA UPDATE04'!B127+'MARIN UPDATE04'!B127+'MARIPOSA UPDATE04'!B127+'MENDOCINO UPDATE04'!B127+'MERCED UPDATE04'!B127+'MODOC UPDATE04'!B127+'MONO UPDATE04'!B127+'MONTEREY UPDATE04'!B127+'NAPA UPDATE04'!B127+'NEVADA UPDATE04'!B127+'ORANGE UPDATE04'!B127+'PLACER UPDATE04 '!B127+'PLUMAS UPDATE04'!B127+'RIVERSIDE UPDATE04'!B127+'SACRAMENTO UPDATE04'!B127+'SAN BENITO UPDATE04'!B127+'SAN BERNARDINO UPDATE04'!B127+'SAN DIEGO UPDATE04'!B127+'SAN FRANCISCO UPDATE04'!B127+'SAN JOAQUIN UPDATE04'!B127+'SAN LUIS OBISPO UPDATE04'!B127+'SAN MATEO UPDATE04'!B127+'SANTA BARBARA UPDATE04'!B127+'SANTA CLARA UPDATE04'!B127+'SANTA CRUZ UPDATE04'!B127+'SHASTA UPDATE04'!B127+'SIERRA UPDATE04'!B127+'SISKIYOU UPDATE04'!B127+'SOLANO UPDATE04'!B127+'SONOMA UPDATE04'!B127+'STANISLAUS UPDATE04'!B127+'SUTTER UPDATE04'!B127+'TEHAMA UPDATE04'!B127+'TRINITY UPDATE04'!B127+'TULARE UPDATE04'!B127+'TUOLUMNE UPDATE04'!B127+'VENTURA UPDATE04'!B127+'YOLO UPDATE04'!B127+'YUBA UPDATE04'!B127</f>
        <v>2719567</v>
      </c>
      <c r="H127" s="10">
        <f>B127/$B$6</f>
        <v>9.1383235247045017E-2</v>
      </c>
      <c r="I127" s="38"/>
    </row>
    <row r="128" spans="1:11" x14ac:dyDescent="0.2">
      <c r="A128" s="14" t="s">
        <v>81</v>
      </c>
      <c r="B128" s="2">
        <f>' ALAMEDA UPDATE04'!B124+'ALPINE UPDATE04'!B130+'AMADOR UPDATE04'!B128+'BUTTE UPDATE04'!B128+'CALAVERAS UPDATE04'!B128+'COLUSA UPDATED04'!B128+'CONTRA COSTA UPDATE04'!B128+'DEL NORTE UPDAT04'!B128+'EL DORADO UPDATE04'!B128+'FRESNO UPDATE04'!B128+'GLENN UPDATE04'!B128+'HUMBOLDT UPDATE04'!B129+'IMPERIAL UPDATE04'!B128+'INYO UPDATE04'!B128+'KERN UPDATE04'!B128+'KINGS UPDATE04'!B128+'LAKE UPDATE04'!B128+'LASSEN UPDATE04'!B128+'LOS ANGELES UPDATE04'!B128+'MADERA UPDATE04'!B128+'MARIN UPDATE04'!B128+'MARIPOSA UPDATE04'!B128+'MENDOCINO UPDATE04'!B128+'MERCED UPDATE04'!B128+'MODOC UPDATE04'!B128+'MONO UPDATE04'!B128+'MONTEREY UPDATE04'!B128+'NAPA UPDATE04'!B128+'NEVADA UPDATE04'!B128+'ORANGE UPDATE04'!B128+'PLACER UPDATE04 '!B128+'PLUMAS UPDATE04'!B128+'RIVERSIDE UPDATE04'!B128+'SACRAMENTO UPDATE04'!B128+'SAN BENITO UPDATE04'!B128+'SAN BERNARDINO UPDATE04'!B128+'SAN DIEGO UPDATE04'!B128+'SAN FRANCISCO UPDATE04'!B128+'SAN JOAQUIN UPDATE04'!B128+'SAN LUIS OBISPO UPDATE04'!B128+'SAN MATEO UPDATE04'!B128+'SANTA BARBARA UPDATE04'!B128+'SANTA CLARA UPDATE04'!B128+'SANTA CRUZ UPDATE04'!B128+'SHASTA UPDATE04'!B128+'SIERRA UPDATE04'!B128+'SISKIYOU UPDATE04'!B128+'SOLANO UPDATE04'!B128+'SONOMA UPDATE04'!B128+'STANISLAUS UPDATE04'!B128+'SUTTER UPDATE04'!B128+'TEHAMA UPDATE04'!B128+'TRINITY UPDATE04'!B128+'TULARE UPDATE04'!B128+'TUOLUMNE UPDATE04'!B128+'VENTURA UPDATE04'!B128+'YOLO UPDATE04'!B128+'YUBA UPDATE04'!B128</f>
        <v>2748805.2625958826</v>
      </c>
      <c r="C128" s="2">
        <f>B128-B127</f>
        <v>29238.262595882639</v>
      </c>
      <c r="D128" s="2">
        <f>' ALAMEDA UPDATE04'!D124+'ALPINE UPDATE04'!D130+'AMADOR UPDATE04'!D128+'BUTTE UPDATE04'!D128+'CALAVERAS UPDATE04'!D128+'COLUSA UPDATED04'!D128+'CONTRA COSTA UPDATE04'!D128+'DEL NORTE UPDAT04'!D128+'EL DORADO UPDATE04'!D128+'FRESNO UPDATE04'!D128+'GLENN UPDATE04'!D128+'HUMBOLDT UPDATE04'!D129+'IMPERIAL UPDATE04'!D128+'INYO UPDATE04'!D128+'KERN UPDATE04'!D128+'KINGS UPDATE04'!D128+'LAKE UPDATE04'!D128+'LASSEN UPDATE04'!D128+'LOS ANGELES UPDATE04'!D128+'MADERA UPDATE04'!D128+'MARIN UPDATE04'!D128+'MARIPOSA UPDATE04'!D128+'MENDOCINO UPDATE04'!D128+'MERCED UPDATE04'!D128+'MODOC UPDATE04'!D128+'MONO UPDATE04'!D128+'MONTEREY UPDATE04'!D128+'NAPA UPDATE04'!D128+'NEVADA UPDATE04'!D128+'ORANGE UPDATE04'!D128+'PLACER UPDATE04 '!D128+'PLUMAS UPDATE04'!D128+'RIVERSIDE UPDATE04'!D128+'SACRAMENTO UPDATE04'!D128+'SAN BENITO UPDATE04'!D128+'SAN BERNARDINO UPDATE04'!D128+'SAN DIEGO UPDATE04'!D128+'SAN FRANCISCO UPDATE04'!D128+'SAN JOAQUIN UPDATE04'!D128+'SAN LUIS OBISPO UPDATE04'!D128+'SAN MATEO UPDATE04'!D128+'SANTA BARBARA UPDATE04'!D128+'SANTA CLARA UPDATE04'!D128+'SANTA CRUZ UPDATE04'!D128+'SHASTA UPDATE04'!D128+'SIERRA UPDATE04'!D128+'SISKIYOU UPDATE04'!D128+'SOLANO UPDATE04'!D128+'SONOMA UPDATE04'!D128+'STANISLAUS UPDATE04'!D128+'SUTTER UPDATE04'!D128+'TEHAMA UPDATE04'!D128+'TRINITY UPDATE04'!D128+'TULARE UPDATE04'!D128+'TUOLUMNE UPDATE04'!D128+'VENTURA UPDATE04'!D128+'YOLO UPDATE04'!D128+'YUBA UPDATE04'!D128</f>
        <v>13819</v>
      </c>
      <c r="E128" s="2">
        <f>' ALAMEDA UPDATE04'!E124+'ALPINE UPDATE04'!E130+'AMADOR UPDATE04'!E128+'BUTTE UPDATE04'!E128+'CALAVERAS UPDATE04'!E128+'COLUSA UPDATED04'!E128+'CONTRA COSTA UPDATE04'!E128+'DEL NORTE UPDAT04'!E128+'EL DORADO UPDATE04'!E128+'FRESNO UPDATE04'!E128+'GLENN UPDATE04'!E128+'HUMBOLDT UPDATE04'!E129+'IMPERIAL UPDATE04'!E128+'INYO UPDATE04'!E128+'KERN UPDATE04'!E128+'KINGS UPDATE04'!E128+'LAKE UPDATE04'!E128+'LASSEN UPDATE04'!E128+'LOS ANGELES UPDATE04'!E128+'MADERA UPDATE04'!E128+'MARIN UPDATE04'!E128+'MARIPOSA UPDATE04'!E128+'MENDOCINO UPDATE04'!E128+'MERCED UPDATE04'!E128+'MODOC UPDATE04'!E128+'MONO UPDATE04'!E128+'MONTEREY UPDATE04'!E128+'NAPA UPDATE04'!E128+'NEVADA UPDATE04'!E128+'ORANGE UPDATE04'!E128+'PLACER UPDATE04 '!E128+'PLUMAS UPDATE04'!E128+'RIVERSIDE UPDATE04'!E128+'SACRAMENTO UPDATE04'!E128+'SAN BENITO UPDATE04'!E128+'SAN BERNARDINO UPDATE04'!E128+'SAN DIEGO UPDATE04'!E128+'SAN FRANCISCO UPDATE04'!E128+'SAN JOAQUIN UPDATE04'!E128+'SAN LUIS OBISPO UPDATE04'!E128+'SAN MATEO UPDATE04'!E128+'SANTA BARBARA UPDATE04'!E128+'SANTA CLARA UPDATE04'!E128+'SANTA CRUZ UPDATE04'!E128+'SHASTA UPDATE04'!E128+'SIERRA UPDATE04'!E128+'SISKIYOU UPDATE04'!E128+'SOLANO UPDATE04'!E128+'SONOMA UPDATE04'!E128+'STANISLAUS UPDATE04'!E128+'SUTTER UPDATE04'!E128+'TEHAMA UPDATE04'!E128+'TRINITY UPDATE04'!E128+'TULARE UPDATE04'!E128+'TUOLUMNE UPDATE04'!E128+'VENTURA UPDATE04'!E128+'YOLO UPDATE04'!E128+'YUBA UPDATE04'!E128</f>
        <v>2123</v>
      </c>
      <c r="F128" s="2">
        <f>D128-E128</f>
        <v>11696</v>
      </c>
      <c r="G128" s="2">
        <f>C128-F128</f>
        <v>17542.262595882639</v>
      </c>
      <c r="H128" s="10">
        <f>B128/$B$7</f>
        <v>9.2153665481379862E-2</v>
      </c>
    </row>
    <row r="129" spans="1:12" x14ac:dyDescent="0.2">
      <c r="A129" s="14" t="s">
        <v>82</v>
      </c>
      <c r="B129" s="2">
        <f>' ALAMEDA UPDATE04'!B125+'ALPINE UPDATE04'!B131+'AMADOR UPDATE04'!B129+'BUTTE UPDATE04'!B129+'CALAVERAS UPDATE04'!B129+'COLUSA UPDATED04'!B129+'CONTRA COSTA UPDATE04'!B129+'DEL NORTE UPDAT04'!B129+'EL DORADO UPDATE04'!B129+'FRESNO UPDATE04'!B129+'GLENN UPDATE04'!B129+'HUMBOLDT UPDATE04'!B130+'IMPERIAL UPDATE04'!B129+'INYO UPDATE04'!B129+'KERN UPDATE04'!B129+'KINGS UPDATE04'!B129+'LAKE UPDATE04'!B129+'LASSEN UPDATE04'!B129+'LOS ANGELES UPDATE04'!B129+'MADERA UPDATE04'!B129+'MARIN UPDATE04'!B129+'MARIPOSA UPDATE04'!B129+'MENDOCINO UPDATE04'!B129+'MERCED UPDATE04'!B129+'MODOC UPDATE04'!B129+'MONO UPDATE04'!B129+'MONTEREY UPDATE04'!B129+'NAPA UPDATE04'!B129+'NEVADA UPDATE04'!B129+'ORANGE UPDATE04'!B129+'PLACER UPDATE04 '!B129+'PLUMAS UPDATE04'!B129+'RIVERSIDE UPDATE04'!B129+'SACRAMENTO UPDATE04'!B129+'SAN BENITO UPDATE04'!B129+'SAN BERNARDINO UPDATE04'!B129+'SAN DIEGO UPDATE04'!B129+'SAN FRANCISCO UPDATE04'!B129+'SAN JOAQUIN UPDATE04'!B129+'SAN LUIS OBISPO UPDATE04'!B129+'SAN MATEO UPDATE04'!B129+'SANTA BARBARA UPDATE04'!B129+'SANTA CLARA UPDATE04'!B129+'SANTA CRUZ UPDATE04'!B129+'SHASTA UPDATE04'!B129+'SIERRA UPDATE04'!B129+'SISKIYOU UPDATE04'!B129+'SOLANO UPDATE04'!B129+'SONOMA UPDATE04'!B129+'STANISLAUS UPDATE04'!B129+'SUTTER UPDATE04'!B129+'TEHAMA UPDATE04'!B129+'TRINITY UPDATE04'!B129+'TULARE UPDATE04'!B129+'TUOLUMNE UPDATE04'!B129+'VENTURA UPDATE04'!B129+'YOLO UPDATE04'!B129+'YUBA UPDATE04'!B129</f>
        <v>2901678.1267020046</v>
      </c>
      <c r="C129" s="2">
        <f t="shared" ref="C129:C138" si="31">B129-B128</f>
        <v>152872.86410612194</v>
      </c>
      <c r="D129" s="2">
        <f>' ALAMEDA UPDATE04'!D125+'ALPINE UPDATE04'!D131+'AMADOR UPDATE04'!D129+'BUTTE UPDATE04'!D129+'CALAVERAS UPDATE04'!D129+'COLUSA UPDATED04'!D129+'CONTRA COSTA UPDATE04'!D129+'DEL NORTE UPDAT04'!D129+'EL DORADO UPDATE04'!D129+'FRESNO UPDATE04'!D129+'GLENN UPDATE04'!D129+'HUMBOLDT UPDATE04'!D130+'IMPERIAL UPDATE04'!D129+'INYO UPDATE04'!D129+'KERN UPDATE04'!D129+'KINGS UPDATE04'!D129+'LAKE UPDATE04'!D129+'LASSEN UPDATE04'!D129+'LOS ANGELES UPDATE04'!D129+'MADERA UPDATE04'!D129+'MARIN UPDATE04'!D129+'MARIPOSA UPDATE04'!D129+'MENDOCINO UPDATE04'!D129+'MERCED UPDATE04'!D129+'MODOC UPDATE04'!D129+'MONO UPDATE04'!D129+'MONTEREY UPDATE04'!D129+'NAPA UPDATE04'!D129+'NEVADA UPDATE04'!D129+'ORANGE UPDATE04'!D129+'PLACER UPDATE04 '!D129+'PLUMAS UPDATE04'!D129+'RIVERSIDE UPDATE04'!D129+'SACRAMENTO UPDATE04'!D129+'SAN BENITO UPDATE04'!D129+'SAN BERNARDINO UPDATE04'!D129+'SAN DIEGO UPDATE04'!D129+'SAN FRANCISCO UPDATE04'!D129+'SAN JOAQUIN UPDATE04'!D129+'SAN LUIS OBISPO UPDATE04'!D129+'SAN MATEO UPDATE04'!D129+'SANTA BARBARA UPDATE04'!D129+'SANTA CLARA UPDATE04'!D129+'SANTA CRUZ UPDATE04'!D129+'SHASTA UPDATE04'!D129+'SIERRA UPDATE04'!D129+'SISKIYOU UPDATE04'!D129+'SOLANO UPDATE04'!D129+'SONOMA UPDATE04'!D129+'STANISLAUS UPDATE04'!D129+'SUTTER UPDATE04'!D129+'TEHAMA UPDATE04'!D129+'TRINITY UPDATE04'!D129+'TULARE UPDATE04'!D129+'TUOLUMNE UPDATE04'!D129+'VENTURA UPDATE04'!D129+'YOLO UPDATE04'!D129+'YUBA UPDATE04'!D129</f>
        <v>56347</v>
      </c>
      <c r="E129" s="2">
        <f>' ALAMEDA UPDATE04'!E125+'ALPINE UPDATE04'!E131+'AMADOR UPDATE04'!E129+'BUTTE UPDATE04'!E129+'CALAVERAS UPDATE04'!E129+'COLUSA UPDATED04'!E129+'CONTRA COSTA UPDATE04'!E129+'DEL NORTE UPDAT04'!E129+'EL DORADO UPDATE04'!E129+'FRESNO UPDATE04'!E129+'GLENN UPDATE04'!E129+'HUMBOLDT UPDATE04'!E130+'IMPERIAL UPDATE04'!E129+'INYO UPDATE04'!E129+'KERN UPDATE04'!E129+'KINGS UPDATE04'!E129+'LAKE UPDATE04'!E129+'LASSEN UPDATE04'!E129+'LOS ANGELES UPDATE04'!E129+'MADERA UPDATE04'!E129+'MARIN UPDATE04'!E129+'MARIPOSA UPDATE04'!E129+'MENDOCINO UPDATE04'!E129+'MERCED UPDATE04'!E129+'MODOC UPDATE04'!E129+'MONO UPDATE04'!E129+'MONTEREY UPDATE04'!E129+'NAPA UPDATE04'!E129+'NEVADA UPDATE04'!E129+'ORANGE UPDATE04'!E129+'PLACER UPDATE04 '!E129+'PLUMAS UPDATE04'!E129+'RIVERSIDE UPDATE04'!E129+'SACRAMENTO UPDATE04'!E129+'SAN BENITO UPDATE04'!E129+'SAN BERNARDINO UPDATE04'!E129+'SAN DIEGO UPDATE04'!E129+'SAN FRANCISCO UPDATE04'!E129+'SAN JOAQUIN UPDATE04'!E129+'SAN LUIS OBISPO UPDATE04'!E129+'SAN MATEO UPDATE04'!E129+'SANTA BARBARA UPDATE04'!E129+'SANTA CLARA UPDATE04'!E129+'SANTA CRUZ UPDATE04'!E129+'SHASTA UPDATE04'!E129+'SIERRA UPDATE04'!E129+'SISKIYOU UPDATE04'!E129+'SOLANO UPDATE04'!E129+'SONOMA UPDATE04'!E129+'STANISLAUS UPDATE04'!E129+'SUTTER UPDATE04'!E129+'TEHAMA UPDATE04'!E129+'TRINITY UPDATE04'!E129+'TULARE UPDATE04'!E129+'TUOLUMNE UPDATE04'!E129+'VENTURA UPDATE04'!E129+'YOLO UPDATE04'!E129+'YUBA UPDATE04'!E129</f>
        <v>9449</v>
      </c>
      <c r="F129" s="2">
        <f t="shared" ref="F129:F137" si="32">D129-E129</f>
        <v>46898</v>
      </c>
      <c r="G129" s="2">
        <f t="shared" ref="G129:G137" si="33">C129-F129</f>
        <v>105974.86410612194</v>
      </c>
      <c r="H129" s="10">
        <f>B129/$B$8</f>
        <v>9.5266259389487143E-2</v>
      </c>
    </row>
    <row r="130" spans="1:12" x14ac:dyDescent="0.2">
      <c r="A130" s="14" t="s">
        <v>83</v>
      </c>
      <c r="B130" s="2">
        <f>' ALAMEDA UPDATE04'!B126+'ALPINE UPDATE04'!B132+'AMADOR UPDATE04'!B130+'BUTTE UPDATE04'!B130+'CALAVERAS UPDATE04'!B130+'COLUSA UPDATED04'!B130+'CONTRA COSTA UPDATE04'!B130+'DEL NORTE UPDAT04'!B130+'EL DORADO UPDATE04'!B130+'FRESNO UPDATE04'!B130+'GLENN UPDATE04'!B130+'HUMBOLDT UPDATE04'!B131+'IMPERIAL UPDATE04'!B130+'INYO UPDATE04'!B130+'KERN UPDATE04'!B130+'KINGS UPDATE04'!B130+'LAKE UPDATE04'!B130+'LASSEN UPDATE04'!B130+'LOS ANGELES UPDATE04'!B130+'MADERA UPDATE04'!B130+'MARIN UPDATE04'!B130+'MARIPOSA UPDATE04'!B130+'MENDOCINO UPDATE04'!B130+'MERCED UPDATE04'!B130+'MODOC UPDATE04'!B130+'MONO UPDATE04'!B130+'MONTEREY UPDATE04'!B130+'NAPA UPDATE04'!B130+'NEVADA UPDATE04'!B130+'ORANGE UPDATE04'!B130+'PLACER UPDATE04 '!B130+'PLUMAS UPDATE04'!B130+'RIVERSIDE UPDATE04'!B130+'SACRAMENTO UPDATE04'!B130+'SAN BENITO UPDATE04'!B130+'SAN BERNARDINO UPDATE04'!B130+'SAN DIEGO UPDATE04'!B130+'SAN FRANCISCO UPDATE04'!B130+'SAN JOAQUIN UPDATE04'!B130+'SAN LUIS OBISPO UPDATE04'!B130+'SAN MATEO UPDATE04'!B130+'SANTA BARBARA UPDATE04'!B130+'SANTA CLARA UPDATE04'!B130+'SANTA CRUZ UPDATE04'!B130+'SHASTA UPDATE04'!B130+'SIERRA UPDATE04'!B130+'SISKIYOU UPDATE04'!B130+'SOLANO UPDATE04'!B130+'SONOMA UPDATE04'!B130+'STANISLAUS UPDATE04'!B130+'SUTTER UPDATE04'!B130+'TEHAMA UPDATE04'!B130+'TRINITY UPDATE04'!B130+'TULARE UPDATE04'!B130+'TUOLUMNE UPDATE04'!B130+'VENTURA UPDATE04'!B130+'YOLO UPDATE04'!B130+'YUBA UPDATE04'!B130</f>
        <v>3052318.7070081495</v>
      </c>
      <c r="C130" s="2">
        <f t="shared" si="31"/>
        <v>150640.5803061449</v>
      </c>
      <c r="D130" s="2">
        <f>' ALAMEDA UPDATE04'!D126+'ALPINE UPDATE04'!D132+'AMADOR UPDATE04'!D130+'BUTTE UPDATE04'!D130+'CALAVERAS UPDATE04'!D130+'COLUSA UPDATED04'!D130+'CONTRA COSTA UPDATE04'!D130+'DEL NORTE UPDAT04'!D130+'EL DORADO UPDATE04'!D130+'FRESNO UPDATE04'!D130+'GLENN UPDATE04'!D130+'HUMBOLDT UPDATE04'!D131+'IMPERIAL UPDATE04'!D130+'INYO UPDATE04'!D130+'KERN UPDATE04'!D130+'KINGS UPDATE04'!D130+'LAKE UPDATE04'!D130+'LASSEN UPDATE04'!D130+'LOS ANGELES UPDATE04'!D130+'MADERA UPDATE04'!D130+'MARIN UPDATE04'!D130+'MARIPOSA UPDATE04'!D130+'MENDOCINO UPDATE04'!D130+'MERCED UPDATE04'!D130+'MODOC UPDATE04'!D130+'MONO UPDATE04'!D130+'MONTEREY UPDATE04'!D130+'NAPA UPDATE04'!D130+'NEVADA UPDATE04'!D130+'ORANGE UPDATE04'!D130+'PLACER UPDATE04 '!D130+'PLUMAS UPDATE04'!D130+'RIVERSIDE UPDATE04'!D130+'SACRAMENTO UPDATE04'!D130+'SAN BENITO UPDATE04'!D130+'SAN BERNARDINO UPDATE04'!D130+'SAN DIEGO UPDATE04'!D130+'SAN FRANCISCO UPDATE04'!D130+'SAN JOAQUIN UPDATE04'!D130+'SAN LUIS OBISPO UPDATE04'!D130+'SAN MATEO UPDATE04'!D130+'SANTA BARBARA UPDATE04'!D130+'SANTA CLARA UPDATE04'!D130+'SANTA CRUZ UPDATE04'!D130+'SHASTA UPDATE04'!D130+'SIERRA UPDATE04'!D130+'SISKIYOU UPDATE04'!D130+'SOLANO UPDATE04'!D130+'SONOMA UPDATE04'!D130+'STANISLAUS UPDATE04'!D130+'SUTTER UPDATE04'!D130+'TEHAMA UPDATE04'!D130+'TRINITY UPDATE04'!D130+'TULARE UPDATE04'!D130+'TUOLUMNE UPDATE04'!D130+'VENTURA UPDATE04'!D130+'YOLO UPDATE04'!D130+'YUBA UPDATE04'!D130</f>
        <v>58775</v>
      </c>
      <c r="E130" s="2">
        <f>' ALAMEDA UPDATE04'!E126+'ALPINE UPDATE04'!E132+'AMADOR UPDATE04'!E130+'BUTTE UPDATE04'!E130+'CALAVERAS UPDATE04'!E130+'COLUSA UPDATED04'!E130+'CONTRA COSTA UPDATE04'!E130+'DEL NORTE UPDAT04'!E130+'EL DORADO UPDATE04'!E130+'FRESNO UPDATE04'!E130+'GLENN UPDATE04'!E130+'HUMBOLDT UPDATE04'!E131+'IMPERIAL UPDATE04'!E130+'INYO UPDATE04'!E130+'KERN UPDATE04'!E130+'KINGS UPDATE04'!E130+'LAKE UPDATE04'!E130+'LASSEN UPDATE04'!E130+'LOS ANGELES UPDATE04'!E130+'MADERA UPDATE04'!E130+'MARIN UPDATE04'!E130+'MARIPOSA UPDATE04'!E130+'MENDOCINO UPDATE04'!E130+'MERCED UPDATE04'!E130+'MODOC UPDATE04'!E130+'MONO UPDATE04'!E130+'MONTEREY UPDATE04'!E130+'NAPA UPDATE04'!E130+'NEVADA UPDATE04'!E130+'ORANGE UPDATE04'!E130+'PLACER UPDATE04 '!E130+'PLUMAS UPDATE04'!E130+'RIVERSIDE UPDATE04'!E130+'SACRAMENTO UPDATE04'!E130+'SAN BENITO UPDATE04'!E130+'SAN BERNARDINO UPDATE04'!E130+'SAN DIEGO UPDATE04'!E130+'SAN FRANCISCO UPDATE04'!E130+'SAN JOAQUIN UPDATE04'!E130+'SAN LUIS OBISPO UPDATE04'!E130+'SAN MATEO UPDATE04'!E130+'SANTA BARBARA UPDATE04'!E130+'SANTA CLARA UPDATE04'!E130+'SANTA CRUZ UPDATE04'!E130+'SHASTA UPDATE04'!E130+'SIERRA UPDATE04'!E130+'SISKIYOU UPDATE04'!E130+'SOLANO UPDATE04'!E130+'SONOMA UPDATE04'!E130+'STANISLAUS UPDATE04'!E130+'SUTTER UPDATE04'!E130+'TEHAMA UPDATE04'!E130+'TRINITY UPDATE04'!E130+'TULARE UPDATE04'!E130+'TUOLUMNE UPDATE04'!E130+'VENTURA UPDATE04'!E130+'YOLO UPDATE04'!E130+'YUBA UPDATE04'!E130</f>
        <v>10142</v>
      </c>
      <c r="F130" s="2">
        <f t="shared" si="32"/>
        <v>48633</v>
      </c>
      <c r="G130" s="2">
        <f t="shared" si="33"/>
        <v>102007.5803061449</v>
      </c>
      <c r="H130" s="10">
        <f>B130/$B$9</f>
        <v>9.8501980903200781E-2</v>
      </c>
    </row>
    <row r="131" spans="1:12" x14ac:dyDescent="0.2">
      <c r="A131" s="14" t="s">
        <v>84</v>
      </c>
      <c r="B131" s="2">
        <f>' ALAMEDA UPDATE04'!B127+'ALPINE UPDATE04'!B133+'AMADOR UPDATE04'!B131+'BUTTE UPDATE04'!B131+'CALAVERAS UPDATE04'!B131+'COLUSA UPDATED04'!B131+'CONTRA COSTA UPDATE04'!B131+'DEL NORTE UPDAT04'!B131+'EL DORADO UPDATE04'!B131+'FRESNO UPDATE04'!B131+'GLENN UPDATE04'!B131+'HUMBOLDT UPDATE04'!B132+'IMPERIAL UPDATE04'!B131+'INYO UPDATE04'!B131+'KERN UPDATE04'!B131+'KINGS UPDATE04'!B131+'LAKE UPDATE04'!B131+'LASSEN UPDATE04'!B131+'LOS ANGELES UPDATE04'!B131+'MADERA UPDATE04'!B131+'MARIN UPDATE04'!B131+'MARIPOSA UPDATE04'!B131+'MENDOCINO UPDATE04'!B131+'MERCED UPDATE04'!B131+'MODOC UPDATE04'!B131+'MONO UPDATE04'!B131+'MONTEREY UPDATE04'!B131+'NAPA UPDATE04'!B131+'NEVADA UPDATE04'!B131+'ORANGE UPDATE04'!B131+'PLACER UPDATE04 '!B131+'PLUMAS UPDATE04'!B131+'RIVERSIDE UPDATE04'!B131+'SACRAMENTO UPDATE04'!B131+'SAN BENITO UPDATE04'!B131+'SAN BERNARDINO UPDATE04'!B131+'SAN DIEGO UPDATE04'!B131+'SAN FRANCISCO UPDATE04'!B131+'SAN JOAQUIN UPDATE04'!B131+'SAN LUIS OBISPO UPDATE04'!B131+'SAN MATEO UPDATE04'!B131+'SANTA BARBARA UPDATE04'!B131+'SANTA CLARA UPDATE04'!B131+'SANTA CRUZ UPDATE04'!B131+'SHASTA UPDATE04'!B131+'SIERRA UPDATE04'!B131+'SISKIYOU UPDATE04'!B131+'SOLANO UPDATE04'!B131+'SONOMA UPDATE04'!B131+'STANISLAUS UPDATE04'!B131+'SUTTER UPDATE04'!B131+'TEHAMA UPDATE04'!B131+'TRINITY UPDATE04'!B131+'TULARE UPDATE04'!B131+'TUOLUMNE UPDATE04'!B131+'VENTURA UPDATE04'!B131+'YOLO UPDATE04'!B131+'YUBA UPDATE04'!B131</f>
        <v>3186534.4221124351</v>
      </c>
      <c r="C131" s="2">
        <f t="shared" si="31"/>
        <v>134215.71510428563</v>
      </c>
      <c r="D131" s="2">
        <f>' ALAMEDA UPDATE04'!D127+'ALPINE UPDATE04'!D133+'AMADOR UPDATE04'!D131+'BUTTE UPDATE04'!D131+'CALAVERAS UPDATE04'!D131+'COLUSA UPDATED04'!D131+'CONTRA COSTA UPDATE04'!D131+'DEL NORTE UPDAT04'!D131+'EL DORADO UPDATE04'!D131+'FRESNO UPDATE04'!D131+'GLENN UPDATE04'!D131+'HUMBOLDT UPDATE04'!D132+'IMPERIAL UPDATE04'!D131+'INYO UPDATE04'!D131+'KERN UPDATE04'!D131+'KINGS UPDATE04'!D131+'LAKE UPDATE04'!D131+'LASSEN UPDATE04'!D131+'LOS ANGELES UPDATE04'!D131+'MADERA UPDATE04'!D131+'MARIN UPDATE04'!D131+'MARIPOSA UPDATE04'!D131+'MENDOCINO UPDATE04'!D131+'MERCED UPDATE04'!D131+'MODOC UPDATE04'!D131+'MONO UPDATE04'!D131+'MONTEREY UPDATE04'!D131+'NAPA UPDATE04'!D131+'NEVADA UPDATE04'!D131+'ORANGE UPDATE04'!D131+'PLACER UPDATE04 '!D131+'PLUMAS UPDATE04'!D131+'RIVERSIDE UPDATE04'!D131+'SACRAMENTO UPDATE04'!D131+'SAN BENITO UPDATE04'!D131+'SAN BERNARDINO UPDATE04'!D131+'SAN DIEGO UPDATE04'!D131+'SAN FRANCISCO UPDATE04'!D131+'SAN JOAQUIN UPDATE04'!D131+'SAN LUIS OBISPO UPDATE04'!D131+'SAN MATEO UPDATE04'!D131+'SANTA BARBARA UPDATE04'!D131+'SANTA CLARA UPDATE04'!D131+'SANTA CRUZ UPDATE04'!D131+'SHASTA UPDATE04'!D131+'SIERRA UPDATE04'!D131+'SISKIYOU UPDATE04'!D131+'SOLANO UPDATE04'!D131+'SONOMA UPDATE04'!D131+'STANISLAUS UPDATE04'!D131+'SUTTER UPDATE04'!D131+'TEHAMA UPDATE04'!D131+'TRINITY UPDATE04'!D131+'TULARE UPDATE04'!D131+'TUOLUMNE UPDATE04'!D131+'VENTURA UPDATE04'!D131+'YOLO UPDATE04'!D131+'YUBA UPDATE04'!D131</f>
        <v>57809</v>
      </c>
      <c r="E131" s="2">
        <f>' ALAMEDA UPDATE04'!E127+'ALPINE UPDATE04'!E133+'AMADOR UPDATE04'!E131+'BUTTE UPDATE04'!E131+'CALAVERAS UPDATE04'!E131+'COLUSA UPDATED04'!E131+'CONTRA COSTA UPDATE04'!E131+'DEL NORTE UPDAT04'!E131+'EL DORADO UPDATE04'!E131+'FRESNO UPDATE04'!E131+'GLENN UPDATE04'!E131+'HUMBOLDT UPDATE04'!E132+'IMPERIAL UPDATE04'!E131+'INYO UPDATE04'!E131+'KERN UPDATE04'!E131+'KINGS UPDATE04'!E131+'LAKE UPDATE04'!E131+'LASSEN UPDATE04'!E131+'LOS ANGELES UPDATE04'!E131+'MADERA UPDATE04'!E131+'MARIN UPDATE04'!E131+'MARIPOSA UPDATE04'!E131+'MENDOCINO UPDATE04'!E131+'MERCED UPDATE04'!E131+'MODOC UPDATE04'!E131+'MONO UPDATE04'!E131+'MONTEREY UPDATE04'!E131+'NAPA UPDATE04'!E131+'NEVADA UPDATE04'!E131+'ORANGE UPDATE04'!E131+'PLACER UPDATE04 '!E131+'PLUMAS UPDATE04'!E131+'RIVERSIDE UPDATE04'!E131+'SACRAMENTO UPDATE04'!E131+'SAN BENITO UPDATE04'!E131+'SAN BERNARDINO UPDATE04'!E131+'SAN DIEGO UPDATE04'!E131+'SAN FRANCISCO UPDATE04'!E131+'SAN JOAQUIN UPDATE04'!E131+'SAN LUIS OBISPO UPDATE04'!E131+'SAN MATEO UPDATE04'!E131+'SANTA BARBARA UPDATE04'!E131+'SANTA CLARA UPDATE04'!E131+'SANTA CRUZ UPDATE04'!E131+'SHASTA UPDATE04'!E131+'SIERRA UPDATE04'!E131+'SISKIYOU UPDATE04'!E131+'SOLANO UPDATE04'!E131+'SONOMA UPDATE04'!E131+'STANISLAUS UPDATE04'!E131+'SUTTER UPDATE04'!E131+'TEHAMA UPDATE04'!E131+'TRINITY UPDATE04'!E131+'TULARE UPDATE04'!E131+'TUOLUMNE UPDATE04'!E131+'VENTURA UPDATE04'!E131+'YOLO UPDATE04'!E131+'YUBA UPDATE04'!E131</f>
        <v>10523</v>
      </c>
      <c r="F131" s="2">
        <f t="shared" si="32"/>
        <v>47286</v>
      </c>
      <c r="G131" s="2">
        <f t="shared" si="33"/>
        <v>86929.715104285628</v>
      </c>
      <c r="H131" s="10">
        <f>B131/$B$10</f>
        <v>0.10176008141588579</v>
      </c>
    </row>
    <row r="132" spans="1:12" x14ac:dyDescent="0.2">
      <c r="A132" s="14" t="s">
        <v>75</v>
      </c>
      <c r="B132" s="2">
        <f>' ALAMEDA UPDATE04'!B128+'ALPINE UPDATE04'!B134+'AMADOR UPDATE04'!B132+'BUTTE UPDATE04'!B132+'CALAVERAS UPDATE04'!B132+'COLUSA UPDATED04'!B132+'CONTRA COSTA UPDATE04'!B132+'DEL NORTE UPDAT04'!B132+'EL DORADO UPDATE04'!B132+'FRESNO UPDATE04'!B132+'GLENN UPDATE04'!B132+'HUMBOLDT UPDATE04'!B133+'IMPERIAL UPDATE04'!B132+'INYO UPDATE04'!B132+'KERN UPDATE04'!B132+'KINGS UPDATE04'!B132+'LAKE UPDATE04'!B132+'LASSEN UPDATE04'!B132+'LOS ANGELES UPDATE04'!B132+'MADERA UPDATE04'!B132+'MARIN UPDATE04'!B132+'MARIPOSA UPDATE04'!B132+'MENDOCINO UPDATE04'!B132+'MERCED UPDATE04'!B132+'MODOC UPDATE04'!B132+'MONO UPDATE04'!B132+'MONTEREY UPDATE04'!B132+'NAPA UPDATE04'!B132+'NEVADA UPDATE04'!B132+'ORANGE UPDATE04'!B132+'PLACER UPDATE04 '!B132+'PLUMAS UPDATE04'!B132+'RIVERSIDE UPDATE04'!B132+'SACRAMENTO UPDATE04'!B132+'SAN BENITO UPDATE04'!B132+'SAN BERNARDINO UPDATE04'!B132+'SAN DIEGO UPDATE04'!B132+'SAN FRANCISCO UPDATE04'!B132+'SAN JOAQUIN UPDATE04'!B132+'SAN LUIS OBISPO UPDATE04'!B132+'SAN MATEO UPDATE04'!B132+'SANTA BARBARA UPDATE04'!B132+'SANTA CLARA UPDATE04'!B132+'SANTA CRUZ UPDATE04'!B132+'SHASTA UPDATE04'!B132+'SIERRA UPDATE04'!B132+'SISKIYOU UPDATE04'!B132+'SOLANO UPDATE04'!B132+'SONOMA UPDATE04'!B132+'STANISLAUS UPDATE04'!B132+'SUTTER UPDATE04'!B132+'TEHAMA UPDATE04'!B132+'TRINITY UPDATE04'!B132+'TULARE UPDATE04'!B132+'TUOLUMNE UPDATE04'!B132+'VENTURA UPDATE04'!B132+'YOLO UPDATE04'!B132+'YUBA UPDATE04'!B132</f>
        <v>3306747.7543518767</v>
      </c>
      <c r="C132" s="2">
        <f t="shared" si="31"/>
        <v>120213.33223944157</v>
      </c>
      <c r="D132" s="2">
        <f>' ALAMEDA UPDATE04'!D128+'ALPINE UPDATE04'!D134+'AMADOR UPDATE04'!D132+'BUTTE UPDATE04'!D132+'CALAVERAS UPDATE04'!D132+'COLUSA UPDATED04'!D132+'CONTRA COSTA UPDATE04'!D132+'DEL NORTE UPDAT04'!D132+'EL DORADO UPDATE04'!D132+'FRESNO UPDATE04'!D132+'GLENN UPDATE04'!D132+'HUMBOLDT UPDATE04'!D133+'IMPERIAL UPDATE04'!D132+'INYO UPDATE04'!D132+'KERN UPDATE04'!D132+'KINGS UPDATE04'!D132+'LAKE UPDATE04'!D132+'LASSEN UPDATE04'!D132+'LOS ANGELES UPDATE04'!D132+'MADERA UPDATE04'!D132+'MARIN UPDATE04'!D132+'MARIPOSA UPDATE04'!D132+'MENDOCINO UPDATE04'!D132+'MERCED UPDATE04'!D132+'MODOC UPDATE04'!D132+'MONO UPDATE04'!D132+'MONTEREY UPDATE04'!D132+'NAPA UPDATE04'!D132+'NEVADA UPDATE04'!D132+'ORANGE UPDATE04'!D132+'PLACER UPDATE04 '!D132+'PLUMAS UPDATE04'!D132+'RIVERSIDE UPDATE04'!D132+'SACRAMENTO UPDATE04'!D132+'SAN BENITO UPDATE04'!D132+'SAN BERNARDINO UPDATE04'!D132+'SAN DIEGO UPDATE04'!D132+'SAN FRANCISCO UPDATE04'!D132+'SAN JOAQUIN UPDATE04'!D132+'SAN LUIS OBISPO UPDATE04'!D132+'SAN MATEO UPDATE04'!D132+'SANTA BARBARA UPDATE04'!D132+'SANTA CLARA UPDATE04'!D132+'SANTA CRUZ UPDATE04'!D132+'SHASTA UPDATE04'!D132+'SIERRA UPDATE04'!D132+'SISKIYOU UPDATE04'!D132+'SOLANO UPDATE04'!D132+'SONOMA UPDATE04'!D132+'STANISLAUS UPDATE04'!D132+'SUTTER UPDATE04'!D132+'TEHAMA UPDATE04'!D132+'TRINITY UPDATE04'!D132+'TULARE UPDATE04'!D132+'TUOLUMNE UPDATE04'!D132+'VENTURA UPDATE04'!D132+'YOLO UPDATE04'!D132+'YUBA UPDATE04'!D132</f>
        <v>57543</v>
      </c>
      <c r="E132" s="2">
        <f>' ALAMEDA UPDATE04'!E128+'ALPINE UPDATE04'!E134+'AMADOR UPDATE04'!E132+'BUTTE UPDATE04'!E132+'CALAVERAS UPDATE04'!E132+'COLUSA UPDATED04'!E132+'CONTRA COSTA UPDATE04'!E132+'DEL NORTE UPDAT04'!E132+'EL DORADO UPDATE04'!E132+'FRESNO UPDATE04'!E132+'GLENN UPDATE04'!E132+'HUMBOLDT UPDATE04'!E133+'IMPERIAL UPDATE04'!E132+'INYO UPDATE04'!E132+'KERN UPDATE04'!E132+'KINGS UPDATE04'!E132+'LAKE UPDATE04'!E132+'LASSEN UPDATE04'!E132+'LOS ANGELES UPDATE04'!E132+'MADERA UPDATE04'!E132+'MARIN UPDATE04'!E132+'MARIPOSA UPDATE04'!E132+'MENDOCINO UPDATE04'!E132+'MERCED UPDATE04'!E132+'MODOC UPDATE04'!E132+'MONO UPDATE04'!E132+'MONTEREY UPDATE04'!E132+'NAPA UPDATE04'!E132+'NEVADA UPDATE04'!E132+'ORANGE UPDATE04'!E132+'PLACER UPDATE04 '!E132+'PLUMAS UPDATE04'!E132+'RIVERSIDE UPDATE04'!E132+'SACRAMENTO UPDATE04'!E132+'SAN BENITO UPDATE04'!E132+'SAN BERNARDINO UPDATE04'!E132+'SAN DIEGO UPDATE04'!E132+'SAN FRANCISCO UPDATE04'!E132+'SAN JOAQUIN UPDATE04'!E132+'SAN LUIS OBISPO UPDATE04'!E132+'SAN MATEO UPDATE04'!E132+'SANTA BARBARA UPDATE04'!E132+'SANTA CLARA UPDATE04'!E132+'SANTA CRUZ UPDATE04'!E132+'SHASTA UPDATE04'!E132+'SIERRA UPDATE04'!E132+'SISKIYOU UPDATE04'!E132+'SOLANO UPDATE04'!E132+'SONOMA UPDATE04'!E132+'STANISLAUS UPDATE04'!E132+'SUTTER UPDATE04'!E132+'TEHAMA UPDATE04'!E132+'TRINITY UPDATE04'!E132+'TULARE UPDATE04'!E132+'TUOLUMNE UPDATE04'!E132+'VENTURA UPDATE04'!E132+'YOLO UPDATE04'!E132+'YUBA UPDATE04'!E132</f>
        <v>11471</v>
      </c>
      <c r="F132" s="2">
        <f t="shared" si="32"/>
        <v>46072</v>
      </c>
      <c r="G132" s="2">
        <f t="shared" si="33"/>
        <v>74141.332239441574</v>
      </c>
      <c r="H132" s="10">
        <f>B132/$B$11</f>
        <v>0.10489722980881606</v>
      </c>
    </row>
    <row r="133" spans="1:12" x14ac:dyDescent="0.2">
      <c r="A133" s="14" t="s">
        <v>76</v>
      </c>
      <c r="B133" s="2">
        <f>' ALAMEDA UPDATE04'!B129+'ALPINE UPDATE04'!B135+'AMADOR UPDATE04'!B133+'BUTTE UPDATE04'!B133+'CALAVERAS UPDATE04'!B133+'COLUSA UPDATED04'!B133+'CONTRA COSTA UPDATE04'!B133+'DEL NORTE UPDAT04'!B133+'EL DORADO UPDATE04'!B133+'FRESNO UPDATE04'!B133+'GLENN UPDATE04'!B133+'HUMBOLDT UPDATE04'!B134+'IMPERIAL UPDATE04'!B133+'INYO UPDATE04'!B133+'KERN UPDATE04'!B133+'KINGS UPDATE04'!B133+'LAKE UPDATE04'!B133+'LASSEN UPDATE04'!B133+'LOS ANGELES UPDATE04'!B133+'MADERA UPDATE04'!B133+'MARIN UPDATE04'!B133+'MARIPOSA UPDATE04'!B133+'MENDOCINO UPDATE04'!B133+'MERCED UPDATE04'!B133+'MODOC UPDATE04'!B133+'MONO UPDATE04'!B133+'MONTEREY UPDATE04'!B133+'NAPA UPDATE04'!B133+'NEVADA UPDATE04'!B133+'ORANGE UPDATE04'!B133+'PLACER UPDATE04 '!B133+'PLUMAS UPDATE04'!B133+'RIVERSIDE UPDATE04'!B133+'SACRAMENTO UPDATE04'!B133+'SAN BENITO UPDATE04'!B133+'SAN BERNARDINO UPDATE04'!B133+'SAN DIEGO UPDATE04'!B133+'SAN FRANCISCO UPDATE04'!B133+'SAN JOAQUIN UPDATE04'!B133+'SAN LUIS OBISPO UPDATE04'!B133+'SAN MATEO UPDATE04'!B133+'SANTA BARBARA UPDATE04'!B133+'SANTA CLARA UPDATE04'!B133+'SANTA CRUZ UPDATE04'!B133+'SHASTA UPDATE04'!B133+'SIERRA UPDATE04'!B133+'SISKIYOU UPDATE04'!B133+'SOLANO UPDATE04'!B133+'SONOMA UPDATE04'!B133+'STANISLAUS UPDATE04'!B133+'SUTTER UPDATE04'!B133+'TEHAMA UPDATE04'!B133+'TRINITY UPDATE04'!B133+'TULARE UPDATE04'!B133+'TUOLUMNE UPDATE04'!B133+'VENTURA UPDATE04'!B133+'YOLO UPDATE04'!B133+'YUBA UPDATE04'!B133</f>
        <v>3421843.5617155214</v>
      </c>
      <c r="C133" s="2">
        <f t="shared" si="31"/>
        <v>115095.80736364471</v>
      </c>
      <c r="D133" s="2">
        <f>' ALAMEDA UPDATE04'!D129+'ALPINE UPDATE04'!D135+'AMADOR UPDATE04'!D133+'BUTTE UPDATE04'!D133+'CALAVERAS UPDATE04'!D133+'COLUSA UPDATED04'!D133+'CONTRA COSTA UPDATE04'!D133+'DEL NORTE UPDAT04'!D133+'EL DORADO UPDATE04'!D133+'FRESNO UPDATE04'!D133+'GLENN UPDATE04'!D133+'HUMBOLDT UPDATE04'!D134+'IMPERIAL UPDATE04'!D133+'INYO UPDATE04'!D133+'KERN UPDATE04'!D133+'KINGS UPDATE04'!D133+'LAKE UPDATE04'!D133+'LASSEN UPDATE04'!D133+'LOS ANGELES UPDATE04'!D133+'MADERA UPDATE04'!D133+'MARIN UPDATE04'!D133+'MARIPOSA UPDATE04'!D133+'MENDOCINO UPDATE04'!D133+'MERCED UPDATE04'!D133+'MODOC UPDATE04'!D133+'MONO UPDATE04'!D133+'MONTEREY UPDATE04'!D133+'NAPA UPDATE04'!D133+'NEVADA UPDATE04'!D133+'ORANGE UPDATE04'!D133+'PLACER UPDATE04 '!D133+'PLUMAS UPDATE04'!D133+'RIVERSIDE UPDATE04'!D133+'SACRAMENTO UPDATE04'!D133+'SAN BENITO UPDATE04'!D133+'SAN BERNARDINO UPDATE04'!D133+'SAN DIEGO UPDATE04'!D133+'SAN FRANCISCO UPDATE04'!D133+'SAN JOAQUIN UPDATE04'!D133+'SAN LUIS OBISPO UPDATE04'!D133+'SAN MATEO UPDATE04'!D133+'SANTA BARBARA UPDATE04'!D133+'SANTA CLARA UPDATE04'!D133+'SANTA CRUZ UPDATE04'!D133+'SHASTA UPDATE04'!D133+'SIERRA UPDATE04'!D133+'SISKIYOU UPDATE04'!D133+'SOLANO UPDATE04'!D133+'SONOMA UPDATE04'!D133+'STANISLAUS UPDATE04'!D133+'SUTTER UPDATE04'!D133+'TEHAMA UPDATE04'!D133+'TRINITY UPDATE04'!D133+'TULARE UPDATE04'!D133+'TUOLUMNE UPDATE04'!D133+'VENTURA UPDATE04'!D133+'YOLO UPDATE04'!D133+'YUBA UPDATE04'!D133</f>
        <v>57581</v>
      </c>
      <c r="E133" s="2">
        <f>' ALAMEDA UPDATE04'!E129+'ALPINE UPDATE04'!E135+'AMADOR UPDATE04'!E133+'BUTTE UPDATE04'!E133+'CALAVERAS UPDATE04'!E133+'COLUSA UPDATED04'!E133+'CONTRA COSTA UPDATE04'!E133+'DEL NORTE UPDAT04'!E133+'EL DORADO UPDATE04'!E133+'FRESNO UPDATE04'!E133+'GLENN UPDATE04'!E133+'HUMBOLDT UPDATE04'!E134+'IMPERIAL UPDATE04'!E133+'INYO UPDATE04'!E133+'KERN UPDATE04'!E133+'KINGS UPDATE04'!E133+'LAKE UPDATE04'!E133+'LASSEN UPDATE04'!E133+'LOS ANGELES UPDATE04'!E133+'MADERA UPDATE04'!E133+'MARIN UPDATE04'!E133+'MARIPOSA UPDATE04'!E133+'MENDOCINO UPDATE04'!E133+'MERCED UPDATE04'!E133+'MODOC UPDATE04'!E133+'MONO UPDATE04'!E133+'MONTEREY UPDATE04'!E133+'NAPA UPDATE04'!E133+'NEVADA UPDATE04'!E133+'ORANGE UPDATE04'!E133+'PLACER UPDATE04 '!E133+'PLUMAS UPDATE04'!E133+'RIVERSIDE UPDATE04'!E133+'SACRAMENTO UPDATE04'!E133+'SAN BENITO UPDATE04'!E133+'SAN BERNARDINO UPDATE04'!E133+'SAN DIEGO UPDATE04'!E133+'SAN FRANCISCO UPDATE04'!E133+'SAN JOAQUIN UPDATE04'!E133+'SAN LUIS OBISPO UPDATE04'!E133+'SAN MATEO UPDATE04'!E133+'SANTA BARBARA UPDATE04'!E133+'SANTA CLARA UPDATE04'!E133+'SANTA CRUZ UPDATE04'!E133+'SHASTA UPDATE04'!E133+'SIERRA UPDATE04'!E133+'SISKIYOU UPDATE04'!E133+'SOLANO UPDATE04'!E133+'SONOMA UPDATE04'!E133+'STANISLAUS UPDATE04'!E133+'SUTTER UPDATE04'!E133+'TEHAMA UPDATE04'!E133+'TRINITY UPDATE04'!E133+'TULARE UPDATE04'!E133+'TUOLUMNE UPDATE04'!E133+'VENTURA UPDATE04'!E133+'YOLO UPDATE04'!E133+'YUBA UPDATE04'!E133</f>
        <v>11818</v>
      </c>
      <c r="F133" s="2">
        <f t="shared" si="32"/>
        <v>45763</v>
      </c>
      <c r="G133" s="2">
        <f t="shared" si="33"/>
        <v>69332.807363644708</v>
      </c>
      <c r="H133" s="10">
        <f>B133/$B$12</f>
        <v>0.10790425880608606</v>
      </c>
    </row>
    <row r="134" spans="1:12" x14ac:dyDescent="0.2">
      <c r="A134" s="14" t="s">
        <v>77</v>
      </c>
      <c r="B134" s="2">
        <f>' ALAMEDA UPDATE04'!B130+'ALPINE UPDATE04'!B136+'AMADOR UPDATE04'!B134+'BUTTE UPDATE04'!B134+'CALAVERAS UPDATE04'!B134+'COLUSA UPDATED04'!B134+'CONTRA COSTA UPDATE04'!B134+'DEL NORTE UPDAT04'!B134+'EL DORADO UPDATE04'!B134+'FRESNO UPDATE04'!B134+'GLENN UPDATE04'!B134+'HUMBOLDT UPDATE04'!B135+'IMPERIAL UPDATE04'!B134+'INYO UPDATE04'!B134+'KERN UPDATE04'!B134+'KINGS UPDATE04'!B134+'LAKE UPDATE04'!B134+'LASSEN UPDATE04'!B134+'LOS ANGELES UPDATE04'!B134+'MADERA UPDATE04'!B134+'MARIN UPDATE04'!B134+'MARIPOSA UPDATE04'!B134+'MENDOCINO UPDATE04'!B134+'MERCED UPDATE04'!B134+'MODOC UPDATE04'!B134+'MONO UPDATE04'!B134+'MONTEREY UPDATE04'!B134+'NAPA UPDATE04'!B134+'NEVADA UPDATE04'!B134+'ORANGE UPDATE04'!B134+'PLACER UPDATE04 '!B134+'PLUMAS UPDATE04'!B134+'RIVERSIDE UPDATE04'!B134+'SACRAMENTO UPDATE04'!B134+'SAN BENITO UPDATE04'!B134+'SAN BERNARDINO UPDATE04'!B134+'SAN DIEGO UPDATE04'!B134+'SAN FRANCISCO UPDATE04'!B134+'SAN JOAQUIN UPDATE04'!B134+'SAN LUIS OBISPO UPDATE04'!B134+'SAN MATEO UPDATE04'!B134+'SANTA BARBARA UPDATE04'!B134+'SANTA CLARA UPDATE04'!B134+'SANTA CRUZ UPDATE04'!B134+'SHASTA UPDATE04'!B134+'SIERRA UPDATE04'!B134+'SISKIYOU UPDATE04'!B134+'SOLANO UPDATE04'!B134+'SONOMA UPDATE04'!B134+'STANISLAUS UPDATE04'!B134+'SUTTER UPDATE04'!B134+'TEHAMA UPDATE04'!B134+'TRINITY UPDATE04'!B134+'TULARE UPDATE04'!B134+'TUOLUMNE UPDATE04'!B134+'VENTURA UPDATE04'!B134+'YOLO UPDATE04'!B134+'YUBA UPDATE04'!B134</f>
        <v>3547227.4874206572</v>
      </c>
      <c r="C134" s="2">
        <f t="shared" si="31"/>
        <v>125383.9257051358</v>
      </c>
      <c r="D134" s="2">
        <f>' ALAMEDA UPDATE04'!D130+'ALPINE UPDATE04'!D136+'AMADOR UPDATE04'!D134+'BUTTE UPDATE04'!D134+'CALAVERAS UPDATE04'!D134+'COLUSA UPDATED04'!D134+'CONTRA COSTA UPDATE04'!D134+'DEL NORTE UPDAT04'!D134+'EL DORADO UPDATE04'!D134+'FRESNO UPDATE04'!D134+'GLENN UPDATE04'!D134+'HUMBOLDT UPDATE04'!D135+'IMPERIAL UPDATE04'!D134+'INYO UPDATE04'!D134+'KERN UPDATE04'!D134+'KINGS UPDATE04'!D134+'LAKE UPDATE04'!D134+'LASSEN UPDATE04'!D134+'LOS ANGELES UPDATE04'!D134+'MADERA UPDATE04'!D134+'MARIN UPDATE04'!D134+'MARIPOSA UPDATE04'!D134+'MENDOCINO UPDATE04'!D134+'MERCED UPDATE04'!D134+'MODOC UPDATE04'!D134+'MONO UPDATE04'!D134+'MONTEREY UPDATE04'!D134+'NAPA UPDATE04'!D134+'NEVADA UPDATE04'!D134+'ORANGE UPDATE04'!D134+'PLACER UPDATE04 '!D134+'PLUMAS UPDATE04'!D134+'RIVERSIDE UPDATE04'!D134+'SACRAMENTO UPDATE04'!D134+'SAN BENITO UPDATE04'!D134+'SAN BERNARDINO UPDATE04'!D134+'SAN DIEGO UPDATE04'!D134+'SAN FRANCISCO UPDATE04'!D134+'SAN JOAQUIN UPDATE04'!D134+'SAN LUIS OBISPO UPDATE04'!D134+'SAN MATEO UPDATE04'!D134+'SANTA BARBARA UPDATE04'!D134+'SANTA CLARA UPDATE04'!D134+'SANTA CRUZ UPDATE04'!D134+'SHASTA UPDATE04'!D134+'SIERRA UPDATE04'!D134+'SISKIYOU UPDATE04'!D134+'SOLANO UPDATE04'!D134+'SONOMA UPDATE04'!D134+'STANISLAUS UPDATE04'!D134+'SUTTER UPDATE04'!D134+'TEHAMA UPDATE04'!D134+'TRINITY UPDATE04'!D134+'TULARE UPDATE04'!D134+'TUOLUMNE UPDATE04'!D134+'VENTURA UPDATE04'!D134+'YOLO UPDATE04'!D134+'YUBA UPDATE04'!D134</f>
        <v>57088</v>
      </c>
      <c r="E134" s="2">
        <f>' ALAMEDA UPDATE04'!E130+'ALPINE UPDATE04'!E136+'AMADOR UPDATE04'!E134+'BUTTE UPDATE04'!E134+'CALAVERAS UPDATE04'!E134+'COLUSA UPDATED04'!E134+'CONTRA COSTA UPDATE04'!E134+'DEL NORTE UPDAT04'!E134+'EL DORADO UPDATE04'!E134+'FRESNO UPDATE04'!E134+'GLENN UPDATE04'!E134+'HUMBOLDT UPDATE04'!E135+'IMPERIAL UPDATE04'!E134+'INYO UPDATE04'!E134+'KERN UPDATE04'!E134+'KINGS UPDATE04'!E134+'LAKE UPDATE04'!E134+'LASSEN UPDATE04'!E134+'LOS ANGELES UPDATE04'!E134+'MADERA UPDATE04'!E134+'MARIN UPDATE04'!E134+'MARIPOSA UPDATE04'!E134+'MENDOCINO UPDATE04'!E134+'MERCED UPDATE04'!E134+'MODOC UPDATE04'!E134+'MONO UPDATE04'!E134+'MONTEREY UPDATE04'!E134+'NAPA UPDATE04'!E134+'NEVADA UPDATE04'!E134+'ORANGE UPDATE04'!E134+'PLACER UPDATE04 '!E134+'PLUMAS UPDATE04'!E134+'RIVERSIDE UPDATE04'!E134+'SACRAMENTO UPDATE04'!E134+'SAN BENITO UPDATE04'!E134+'SAN BERNARDINO UPDATE04'!E134+'SAN DIEGO UPDATE04'!E134+'SAN FRANCISCO UPDATE04'!E134+'SAN JOAQUIN UPDATE04'!E134+'SAN LUIS OBISPO UPDATE04'!E134+'SAN MATEO UPDATE04'!E134+'SANTA BARBARA UPDATE04'!E134+'SANTA CLARA UPDATE04'!E134+'SANTA CRUZ UPDATE04'!E134+'SHASTA UPDATE04'!E134+'SIERRA UPDATE04'!E134+'SISKIYOU UPDATE04'!E134+'SOLANO UPDATE04'!E134+'SONOMA UPDATE04'!E134+'STANISLAUS UPDATE04'!E134+'SUTTER UPDATE04'!E134+'TEHAMA UPDATE04'!E134+'TRINITY UPDATE04'!E134+'TULARE UPDATE04'!E134+'TUOLUMNE UPDATE04'!E134+'VENTURA UPDATE04'!E134+'YOLO UPDATE04'!E134+'YUBA UPDATE04'!E134</f>
        <v>12267</v>
      </c>
      <c r="F134" s="2">
        <f t="shared" si="32"/>
        <v>44821</v>
      </c>
      <c r="G134" s="2">
        <f t="shared" si="33"/>
        <v>80562.9257051358</v>
      </c>
      <c r="H134" s="10">
        <f>B134/$B$13</f>
        <v>0.1109793557353127</v>
      </c>
      <c r="I134" s="38"/>
    </row>
    <row r="135" spans="1:12" x14ac:dyDescent="0.2">
      <c r="A135" s="14" t="s">
        <v>78</v>
      </c>
      <c r="B135" s="2">
        <f>' ALAMEDA UPDATE04'!B131+'ALPINE UPDATE04'!B137+'AMADOR UPDATE04'!B135+'BUTTE UPDATE04'!B135+'CALAVERAS UPDATE04'!B135+'COLUSA UPDATED04'!B135+'CONTRA COSTA UPDATE04'!B135+'DEL NORTE UPDAT04'!B135+'EL DORADO UPDATE04'!B135+'FRESNO UPDATE04'!B135+'GLENN UPDATE04'!B135+'HUMBOLDT UPDATE04'!B136+'IMPERIAL UPDATE04'!B135+'INYO UPDATE04'!B135+'KERN UPDATE04'!B135+'KINGS UPDATE04'!B135+'LAKE UPDATE04'!B135+'LASSEN UPDATE04'!B135+'LOS ANGELES UPDATE04'!B135+'MADERA UPDATE04'!B135+'MARIN UPDATE04'!B135+'MARIPOSA UPDATE04'!B135+'MENDOCINO UPDATE04'!B135+'MERCED UPDATE04'!B135+'MODOC UPDATE04'!B135+'MONO UPDATE04'!B135+'MONTEREY UPDATE04'!B135+'NAPA UPDATE04'!B135+'NEVADA UPDATE04'!B135+'ORANGE UPDATE04'!B135+'PLACER UPDATE04 '!B135+'PLUMAS UPDATE04'!B135+'RIVERSIDE UPDATE04'!B135+'SACRAMENTO UPDATE04'!B135+'SAN BENITO UPDATE04'!B135+'SAN BERNARDINO UPDATE04'!B135+'SAN DIEGO UPDATE04'!B135+'SAN FRANCISCO UPDATE04'!B135+'SAN JOAQUIN UPDATE04'!B135+'SAN LUIS OBISPO UPDATE04'!B135+'SAN MATEO UPDATE04'!B135+'SANTA BARBARA UPDATE04'!B135+'SANTA CLARA UPDATE04'!B135+'SANTA CRUZ UPDATE04'!B135+'SHASTA UPDATE04'!B135+'SIERRA UPDATE04'!B135+'SISKIYOU UPDATE04'!B135+'SOLANO UPDATE04'!B135+'SONOMA UPDATE04'!B135+'STANISLAUS UPDATE04'!B135+'SUTTER UPDATE04'!B135+'TEHAMA UPDATE04'!B135+'TRINITY UPDATE04'!B135+'TULARE UPDATE04'!B135+'TUOLUMNE UPDATE04'!B135+'VENTURA UPDATE04'!B135+'YOLO UPDATE04'!B135+'YUBA UPDATE04'!B135</f>
        <v>3698206.7909504017</v>
      </c>
      <c r="C135" s="2">
        <f t="shared" si="31"/>
        <v>150979.3035297445</v>
      </c>
      <c r="D135" s="2">
        <f>' ALAMEDA UPDATE04'!D131+'ALPINE UPDATE04'!D137+'AMADOR UPDATE04'!D135+'BUTTE UPDATE04'!D135+'CALAVERAS UPDATE04'!D135+'COLUSA UPDATED04'!D135+'CONTRA COSTA UPDATE04'!D135+'DEL NORTE UPDAT04'!D135+'EL DORADO UPDATE04'!D135+'FRESNO UPDATE04'!D135+'GLENN UPDATE04'!D135+'HUMBOLDT UPDATE04'!D136+'IMPERIAL UPDATE04'!D135+'INYO UPDATE04'!D135+'KERN UPDATE04'!D135+'KINGS UPDATE04'!D135+'LAKE UPDATE04'!D135+'LASSEN UPDATE04'!D135+'LOS ANGELES UPDATE04'!D135+'MADERA UPDATE04'!D135+'MARIN UPDATE04'!D135+'MARIPOSA UPDATE04'!D135+'MENDOCINO UPDATE04'!D135+'MERCED UPDATE04'!D135+'MODOC UPDATE04'!D135+'MONO UPDATE04'!D135+'MONTEREY UPDATE04'!D135+'NAPA UPDATE04'!D135+'NEVADA UPDATE04'!D135+'ORANGE UPDATE04'!D135+'PLACER UPDATE04 '!D135+'PLUMAS UPDATE04'!D135+'RIVERSIDE UPDATE04'!D135+'SACRAMENTO UPDATE04'!D135+'SAN BENITO UPDATE04'!D135+'SAN BERNARDINO UPDATE04'!D135+'SAN DIEGO UPDATE04'!D135+'SAN FRANCISCO UPDATE04'!D135+'SAN JOAQUIN UPDATE04'!D135+'SAN LUIS OBISPO UPDATE04'!D135+'SAN MATEO UPDATE04'!D135+'SANTA BARBARA UPDATE04'!D135+'SANTA CLARA UPDATE04'!D135+'SANTA CRUZ UPDATE04'!D135+'SHASTA UPDATE04'!D135+'SIERRA UPDATE04'!D135+'SISKIYOU UPDATE04'!D135+'SOLANO UPDATE04'!D135+'SONOMA UPDATE04'!D135+'STANISLAUS UPDATE04'!D135+'SUTTER UPDATE04'!D135+'TEHAMA UPDATE04'!D135+'TRINITY UPDATE04'!D135+'TULARE UPDATE04'!D135+'TUOLUMNE UPDATE04'!D135+'VENTURA UPDATE04'!D135+'YOLO UPDATE04'!D135+'YUBA UPDATE04'!D135</f>
        <v>56711</v>
      </c>
      <c r="E135" s="2">
        <f>' ALAMEDA UPDATE04'!E131+'ALPINE UPDATE04'!E137+'AMADOR UPDATE04'!E135+'BUTTE UPDATE04'!E135+'CALAVERAS UPDATE04'!E135+'COLUSA UPDATED04'!E135+'CONTRA COSTA UPDATE04'!E135+'DEL NORTE UPDAT04'!E135+'EL DORADO UPDATE04'!E135+'FRESNO UPDATE04'!E135+'GLENN UPDATE04'!E135+'HUMBOLDT UPDATE04'!E136+'IMPERIAL UPDATE04'!E135+'INYO UPDATE04'!E135+'KERN UPDATE04'!E135+'KINGS UPDATE04'!E135+'LAKE UPDATE04'!E135+'LASSEN UPDATE04'!E135+'LOS ANGELES UPDATE04'!E135+'MADERA UPDATE04'!E135+'MARIN UPDATE04'!E135+'MARIPOSA UPDATE04'!E135+'MENDOCINO UPDATE04'!E135+'MERCED UPDATE04'!E135+'MODOC UPDATE04'!E135+'MONO UPDATE04'!E135+'MONTEREY UPDATE04'!E135+'NAPA UPDATE04'!E135+'NEVADA UPDATE04'!E135+'ORANGE UPDATE04'!E135+'PLACER UPDATE04 '!E135+'PLUMAS UPDATE04'!E135+'RIVERSIDE UPDATE04'!E135+'SACRAMENTO UPDATE04'!E135+'SAN BENITO UPDATE04'!E135+'SAN BERNARDINO UPDATE04'!E135+'SAN DIEGO UPDATE04'!E135+'SAN FRANCISCO UPDATE04'!E135+'SAN JOAQUIN UPDATE04'!E135+'SAN LUIS OBISPO UPDATE04'!E135+'SAN MATEO UPDATE04'!E135+'SANTA BARBARA UPDATE04'!E135+'SANTA CLARA UPDATE04'!E135+'SANTA CRUZ UPDATE04'!E135+'SHASTA UPDATE04'!E135+'SIERRA UPDATE04'!E135+'SISKIYOU UPDATE04'!E135+'SOLANO UPDATE04'!E135+'SONOMA UPDATE04'!E135+'STANISLAUS UPDATE04'!E135+'SUTTER UPDATE04'!E135+'TEHAMA UPDATE04'!E135+'TRINITY UPDATE04'!E135+'TULARE UPDATE04'!E135+'TUOLUMNE UPDATE04'!E135+'VENTURA UPDATE04'!E135+'YOLO UPDATE04'!E135+'YUBA UPDATE04'!E135</f>
        <v>12865</v>
      </c>
      <c r="F135" s="2">
        <f t="shared" si="32"/>
        <v>43846</v>
      </c>
      <c r="G135" s="2">
        <f t="shared" si="33"/>
        <v>107133.3035297445</v>
      </c>
      <c r="H135" s="10">
        <f>B135/$B$14</f>
        <v>0.11395651667874834</v>
      </c>
    </row>
    <row r="136" spans="1:12" x14ac:dyDescent="0.2">
      <c r="A136" s="14" t="s">
        <v>79</v>
      </c>
      <c r="B136" s="2">
        <f>' ALAMEDA UPDATE04'!B132+'ALPINE UPDATE04'!B138+'AMADOR UPDATE04'!B136+'BUTTE UPDATE04'!B136+'CALAVERAS UPDATE04'!B136+'COLUSA UPDATED04'!B136+'CONTRA COSTA UPDATE04'!B136+'DEL NORTE UPDAT04'!B136+'EL DORADO UPDATE04'!B136+'FRESNO UPDATE04'!B136+'GLENN UPDATE04'!B136+'HUMBOLDT UPDATE04'!B137+'IMPERIAL UPDATE04'!B136+'INYO UPDATE04'!B136+'KERN UPDATE04'!B136+'KINGS UPDATE04'!B136+'LAKE UPDATE04'!B136+'LASSEN UPDATE04'!B136+'LOS ANGELES UPDATE04'!B136+'MADERA UPDATE04'!B136+'MARIN UPDATE04'!B136+'MARIPOSA UPDATE04'!B136+'MENDOCINO UPDATE04'!B136+'MERCED UPDATE04'!B136+'MODOC UPDATE04'!B136+'MONO UPDATE04'!B136+'MONTEREY UPDATE04'!B136+'NAPA UPDATE04'!B136+'NEVADA UPDATE04'!B136+'ORANGE UPDATE04'!B136+'PLACER UPDATE04 '!B136+'PLUMAS UPDATE04'!B136+'RIVERSIDE UPDATE04'!B136+'SACRAMENTO UPDATE04'!B136+'SAN BENITO UPDATE04'!B136+'SAN BERNARDINO UPDATE04'!B136+'SAN DIEGO UPDATE04'!B136+'SAN FRANCISCO UPDATE04'!B136+'SAN JOAQUIN UPDATE04'!B136+'SAN LUIS OBISPO UPDATE04'!B136+'SAN MATEO UPDATE04'!B136+'SANTA BARBARA UPDATE04'!B136+'SANTA CLARA UPDATE04'!B136+'SANTA CRUZ UPDATE04'!B136+'SHASTA UPDATE04'!B136+'SIERRA UPDATE04'!B136+'SISKIYOU UPDATE04'!B136+'SOLANO UPDATE04'!B136+'SONOMA UPDATE04'!B136+'STANISLAUS UPDATE04'!B136+'SUTTER UPDATE04'!B136+'TEHAMA UPDATE04'!B136+'TRINITY UPDATE04'!B136+'TULARE UPDATE04'!B136+'TUOLUMNE UPDATE04'!B136+'VENTURA UPDATE04'!B136+'YOLO UPDATE04'!B136+'YUBA UPDATE04'!B136</f>
        <v>3843883.8098515235</v>
      </c>
      <c r="C136" s="2">
        <f t="shared" si="31"/>
        <v>145677.0189011218</v>
      </c>
      <c r="D136" s="2">
        <f>' ALAMEDA UPDATE04'!D132+'ALPINE UPDATE04'!D138+'AMADOR UPDATE04'!D136+'BUTTE UPDATE04'!D136+'CALAVERAS UPDATE04'!D136+'COLUSA UPDATED04'!D136+'CONTRA COSTA UPDATE04'!D136+'DEL NORTE UPDAT04'!D136+'EL DORADO UPDATE04'!D136+'FRESNO UPDATE04'!D136+'GLENN UPDATE04'!D136+'HUMBOLDT UPDATE04'!D137+'IMPERIAL UPDATE04'!D136+'INYO UPDATE04'!D136+'KERN UPDATE04'!D136+'KINGS UPDATE04'!D136+'LAKE UPDATE04'!D136+'LASSEN UPDATE04'!D136+'LOS ANGELES UPDATE04'!D136+'MADERA UPDATE04'!D136+'MARIN UPDATE04'!D136+'MARIPOSA UPDATE04'!D136+'MENDOCINO UPDATE04'!D136+'MERCED UPDATE04'!D136+'MODOC UPDATE04'!D136+'MONO UPDATE04'!D136+'MONTEREY UPDATE04'!D136+'NAPA UPDATE04'!D136+'NEVADA UPDATE04'!D136+'ORANGE UPDATE04'!D136+'PLACER UPDATE04 '!D136+'PLUMAS UPDATE04'!D136+'RIVERSIDE UPDATE04'!D136+'SACRAMENTO UPDATE04'!D136+'SAN BENITO UPDATE04'!D136+'SAN BERNARDINO UPDATE04'!D136+'SAN DIEGO UPDATE04'!D136+'SAN FRANCISCO UPDATE04'!D136+'SAN JOAQUIN UPDATE04'!D136+'SAN LUIS OBISPO UPDATE04'!D136+'SAN MATEO UPDATE04'!D136+'SANTA BARBARA UPDATE04'!D136+'SANTA CLARA UPDATE04'!D136+'SANTA CRUZ UPDATE04'!D136+'SHASTA UPDATE04'!D136+'SIERRA UPDATE04'!D136+'SISKIYOU UPDATE04'!D136+'SOLANO UPDATE04'!D136+'SONOMA UPDATE04'!D136+'STANISLAUS UPDATE04'!D136+'SUTTER UPDATE04'!D136+'TEHAMA UPDATE04'!D136+'TRINITY UPDATE04'!D136+'TULARE UPDATE04'!D136+'TUOLUMNE UPDATE04'!D136+'VENTURA UPDATE04'!D136+'YOLO UPDATE04'!D136+'YUBA UPDATE04'!D136</f>
        <v>56202</v>
      </c>
      <c r="E136" s="2">
        <f>' ALAMEDA UPDATE04'!E132+'ALPINE UPDATE04'!E138+'AMADOR UPDATE04'!E136+'BUTTE UPDATE04'!E136+'CALAVERAS UPDATE04'!E136+'COLUSA UPDATED04'!E136+'CONTRA COSTA UPDATE04'!E136+'DEL NORTE UPDAT04'!E136+'EL DORADO UPDATE04'!E136+'FRESNO UPDATE04'!E136+'GLENN UPDATE04'!E136+'HUMBOLDT UPDATE04'!E137+'IMPERIAL UPDATE04'!E136+'INYO UPDATE04'!E136+'KERN UPDATE04'!E136+'KINGS UPDATE04'!E136+'LAKE UPDATE04'!E136+'LASSEN UPDATE04'!E136+'LOS ANGELES UPDATE04'!E136+'MADERA UPDATE04'!E136+'MARIN UPDATE04'!E136+'MARIPOSA UPDATE04'!E136+'MENDOCINO UPDATE04'!E136+'MERCED UPDATE04'!E136+'MODOC UPDATE04'!E136+'MONO UPDATE04'!E136+'MONTEREY UPDATE04'!E136+'NAPA UPDATE04'!E136+'NEVADA UPDATE04'!E136+'ORANGE UPDATE04'!E136+'PLACER UPDATE04 '!E136+'PLUMAS UPDATE04'!E136+'RIVERSIDE UPDATE04'!E136+'SACRAMENTO UPDATE04'!E136+'SAN BENITO UPDATE04'!E136+'SAN BERNARDINO UPDATE04'!E136+'SAN DIEGO UPDATE04'!E136+'SAN FRANCISCO UPDATE04'!E136+'SAN JOAQUIN UPDATE04'!E136+'SAN LUIS OBISPO UPDATE04'!E136+'SAN MATEO UPDATE04'!E136+'SANTA BARBARA UPDATE04'!E136+'SANTA CLARA UPDATE04'!E136+'SANTA CRUZ UPDATE04'!E136+'SHASTA UPDATE04'!E136+'SIERRA UPDATE04'!E136+'SISKIYOU UPDATE04'!E136+'SOLANO UPDATE04'!E136+'SONOMA UPDATE04'!E136+'STANISLAUS UPDATE04'!E136+'SUTTER UPDATE04'!E136+'TEHAMA UPDATE04'!E136+'TRINITY UPDATE04'!E136+'TULARE UPDATE04'!E136+'TUOLUMNE UPDATE04'!E136+'VENTURA UPDATE04'!E136+'YOLO UPDATE04'!E136+'YUBA UPDATE04'!E136</f>
        <v>13348</v>
      </c>
      <c r="F136" s="2">
        <f t="shared" si="32"/>
        <v>42854</v>
      </c>
      <c r="G136" s="2">
        <f t="shared" si="33"/>
        <v>102823.0189011218</v>
      </c>
      <c r="H136" s="10">
        <f>B136/$B$15</f>
        <v>0.11696704207461267</v>
      </c>
    </row>
    <row r="137" spans="1:12" x14ac:dyDescent="0.2">
      <c r="A137" s="14" t="s">
        <v>80</v>
      </c>
      <c r="B137" s="2">
        <f>' ALAMEDA UPDATE04'!B133+'ALPINE UPDATE04'!B139+'AMADOR UPDATE04'!B137+'BUTTE UPDATE04'!B137+'CALAVERAS UPDATE04'!B137+'COLUSA UPDATED04'!B137+'CONTRA COSTA UPDATE04'!B137+'DEL NORTE UPDAT04'!B137+'EL DORADO UPDATE04'!B137+'FRESNO UPDATE04'!B137+'GLENN UPDATE04'!B137+'HUMBOLDT UPDATE04'!B138+'IMPERIAL UPDATE04'!B137+'INYO UPDATE04'!B137+'KERN UPDATE04'!B137+'KINGS UPDATE04'!B137+'LAKE UPDATE04'!B137+'LASSEN UPDATE04'!B137+'LOS ANGELES UPDATE04'!B137+'MADERA UPDATE04'!B137+'MARIN UPDATE04'!B137+'MARIPOSA UPDATE04'!B137+'MENDOCINO UPDATE04'!B137+'MERCED UPDATE04'!B137+'MODOC UPDATE04'!B137+'MONO UPDATE04'!B137+'MONTEREY UPDATE04'!B137+'NAPA UPDATE04'!B137+'NEVADA UPDATE04'!B137+'ORANGE UPDATE04'!B137+'PLACER UPDATE04 '!B137+'PLUMAS UPDATE04'!B137+'RIVERSIDE UPDATE04'!B137+'SACRAMENTO UPDATE04'!B137+'SAN BENITO UPDATE04'!B137+'SAN BERNARDINO UPDATE04'!B137+'SAN DIEGO UPDATE04'!B137+'SAN FRANCISCO UPDATE04'!B137+'SAN JOAQUIN UPDATE04'!B137+'SAN LUIS OBISPO UPDATE04'!B137+'SAN MATEO UPDATE04'!B137+'SANTA BARBARA UPDATE04'!B137+'SANTA CLARA UPDATE04'!B137+'SANTA CRUZ UPDATE04'!B137+'SHASTA UPDATE04'!B137+'SIERRA UPDATE04'!B137+'SISKIYOU UPDATE04'!B137+'SOLANO UPDATE04'!B137+'SONOMA UPDATE04'!B137+'STANISLAUS UPDATE04'!B137+'SUTTER UPDATE04'!B137+'TEHAMA UPDATE04'!B137+'TRINITY UPDATE04'!B137+'TULARE UPDATE04'!B137+'TUOLUMNE UPDATE04'!B137+'VENTURA UPDATE04'!B137+'YOLO UPDATE04'!B137+'YUBA UPDATE04'!B137</f>
        <v>4001391.5057428004</v>
      </c>
      <c r="C137" s="2">
        <f t="shared" si="31"/>
        <v>157507.69589127693</v>
      </c>
      <c r="D137" s="2">
        <f>' ALAMEDA UPDATE04'!D133+'ALPINE UPDATE04'!D139+'AMADOR UPDATE04'!D137+'BUTTE UPDATE04'!D137+'CALAVERAS UPDATE04'!D137+'COLUSA UPDATED04'!D137+'CONTRA COSTA UPDATE04'!D137+'DEL NORTE UPDAT04'!D137+'EL DORADO UPDATE04'!D137+'FRESNO UPDATE04'!D137+'GLENN UPDATE04'!D137+'HUMBOLDT UPDATE04'!D138+'IMPERIAL UPDATE04'!D137+'INYO UPDATE04'!D137+'KERN UPDATE04'!D137+'KINGS UPDATE04'!D137+'LAKE UPDATE04'!D137+'LASSEN UPDATE04'!D137+'LOS ANGELES UPDATE04'!D137+'MADERA UPDATE04'!D137+'MARIN UPDATE04'!D137+'MARIPOSA UPDATE04'!D137+'MENDOCINO UPDATE04'!D137+'MERCED UPDATE04'!D137+'MODOC UPDATE04'!D137+'MONO UPDATE04'!D137+'MONTEREY UPDATE04'!D137+'NAPA UPDATE04'!D137+'NEVADA UPDATE04'!D137+'ORANGE UPDATE04'!D137+'PLACER UPDATE04 '!D137+'PLUMAS UPDATE04'!D137+'RIVERSIDE UPDATE04'!D137+'SACRAMENTO UPDATE04'!D137+'SAN BENITO UPDATE04'!D137+'SAN BERNARDINO UPDATE04'!D137+'SAN DIEGO UPDATE04'!D137+'SAN FRANCISCO UPDATE04'!D137+'SAN JOAQUIN UPDATE04'!D137+'SAN LUIS OBISPO UPDATE04'!D137+'SAN MATEO UPDATE04'!D137+'SANTA BARBARA UPDATE04'!D137+'SANTA CLARA UPDATE04'!D137+'SANTA CRUZ UPDATE04'!D137+'SHASTA UPDATE04'!D137+'SIERRA UPDATE04'!D137+'SISKIYOU UPDATE04'!D137+'SOLANO UPDATE04'!D137+'SONOMA UPDATE04'!D137+'STANISLAUS UPDATE04'!D137+'SUTTER UPDATE04'!D137+'TEHAMA UPDATE04'!D137+'TRINITY UPDATE04'!D137+'TULARE UPDATE04'!D137+'TUOLUMNE UPDATE04'!D137+'VENTURA UPDATE04'!D137+'YOLO UPDATE04'!D137+'YUBA UPDATE04'!D137</f>
        <v>56031</v>
      </c>
      <c r="E137" s="2">
        <f>' ALAMEDA UPDATE04'!E133+'ALPINE UPDATE04'!E139+'AMADOR UPDATE04'!E137+'BUTTE UPDATE04'!E137+'CALAVERAS UPDATE04'!E137+'COLUSA UPDATED04'!E137+'CONTRA COSTA UPDATE04'!E137+'DEL NORTE UPDAT04'!E137+'EL DORADO UPDATE04'!E137+'FRESNO UPDATE04'!E137+'GLENN UPDATE04'!E137+'HUMBOLDT UPDATE04'!E138+'IMPERIAL UPDATE04'!E137+'INYO UPDATE04'!E137+'KERN UPDATE04'!E137+'KINGS UPDATE04'!E137+'LAKE UPDATE04'!E137+'LASSEN UPDATE04'!E137+'LOS ANGELES UPDATE04'!E137+'MADERA UPDATE04'!E137+'MARIN UPDATE04'!E137+'MARIPOSA UPDATE04'!E137+'MENDOCINO UPDATE04'!E137+'MERCED UPDATE04'!E137+'MODOC UPDATE04'!E137+'MONO UPDATE04'!E137+'MONTEREY UPDATE04'!E137+'NAPA UPDATE04'!E137+'NEVADA UPDATE04'!E137+'ORANGE UPDATE04'!E137+'PLACER UPDATE04 '!E137+'PLUMAS UPDATE04'!E137+'RIVERSIDE UPDATE04'!E137+'SACRAMENTO UPDATE04'!E137+'SAN BENITO UPDATE04'!E137+'SAN BERNARDINO UPDATE04'!E137+'SAN DIEGO UPDATE04'!E137+'SAN FRANCISCO UPDATE04'!E137+'SAN JOAQUIN UPDATE04'!E137+'SAN LUIS OBISPO UPDATE04'!E137+'SAN MATEO UPDATE04'!E137+'SANTA BARBARA UPDATE04'!E137+'SANTA CLARA UPDATE04'!E137+'SANTA CRUZ UPDATE04'!E137+'SHASTA UPDATE04'!E137+'SIERRA UPDATE04'!E137+'SISKIYOU UPDATE04'!E137+'SOLANO UPDATE04'!E137+'SONOMA UPDATE04'!E137+'STANISLAUS UPDATE04'!E137+'SUTTER UPDATE04'!E137+'TEHAMA UPDATE04'!E137+'TRINITY UPDATE04'!E137+'TULARE UPDATE04'!E137+'TUOLUMNE UPDATE04'!E137+'VENTURA UPDATE04'!E137+'YOLO UPDATE04'!E137+'YUBA UPDATE04'!E137</f>
        <v>14030</v>
      </c>
      <c r="F137" s="2">
        <f t="shared" si="32"/>
        <v>42001</v>
      </c>
      <c r="G137" s="2">
        <f t="shared" si="33"/>
        <v>115506.69589127693</v>
      </c>
      <c r="H137" s="10">
        <f>B137/$B$16</f>
        <v>0.11973554068466948</v>
      </c>
    </row>
    <row r="138" spans="1:12" ht="12" thickBot="1" x14ac:dyDescent="0.25">
      <c r="A138" s="11" t="s">
        <v>74</v>
      </c>
      <c r="B138" s="5">
        <f>' ALAMEDA UPDATE04'!B134+'ALPINE UPDATE04'!B140+'AMADOR UPDATE04'!B138+'BUTTE UPDATE04'!B138+'CALAVERAS UPDATE04'!B138+'COLUSA UPDATED04'!B138+'CONTRA COSTA UPDATE04'!B138+'DEL NORTE UPDAT04'!B138+'EL DORADO UPDATE04'!B138+'FRESNO UPDATE04'!B138+'GLENN UPDATE04'!B138+'HUMBOLDT UPDATE04'!B139+'IMPERIAL UPDATE04'!B138+'INYO UPDATE04'!B138+'KERN UPDATE04'!B138+'KINGS UPDATE04'!B138+'LAKE UPDATE04'!B138+'LASSEN UPDATE04'!B138+'LOS ANGELES UPDATE04'!B138+'MADERA UPDATE04'!B138+'MARIN UPDATE04'!B138+'MARIPOSA UPDATE04'!B138+'MENDOCINO UPDATE04'!B138+'MERCED UPDATE04'!B138+'MODOC UPDATE04'!B138+'MONO UPDATE04'!B138+'MONTEREY UPDATE04'!B138+'NAPA UPDATE04'!B138+'NEVADA UPDATE04'!B138+'ORANGE UPDATE04'!B138+'PLACER UPDATE04 '!B138+'PLUMAS UPDATE04'!B138+'RIVERSIDE UPDATE04'!B138+'SACRAMENTO UPDATE04'!B138+'SAN BENITO UPDATE04'!B138+'SAN BERNARDINO UPDATE04'!B138+'SAN DIEGO UPDATE04'!B138+'SAN FRANCISCO UPDATE04'!B138+'SAN JOAQUIN UPDATE04'!B138+'SAN LUIS OBISPO UPDATE04'!B138+'SAN MATEO UPDATE04'!B138+'SANTA BARBARA UPDATE04'!B138+'SANTA CLARA UPDATE04'!B138+'SANTA CRUZ UPDATE04'!B138+'SHASTA UPDATE04'!B138+'SIERRA UPDATE04'!B138+'SISKIYOU UPDATE04'!B138+'SOLANO UPDATE04'!B138+'SONOMA UPDATE04'!B138+'STANISLAUS UPDATE04'!B138+'SUTTER UPDATE04'!B138+'TEHAMA UPDATE04'!B138+'TRINITY UPDATE04'!B138+'TULARE UPDATE04'!B138+'TUOLUMNE UPDATE04'!B138+'VENTURA UPDATE04'!B138+'YOLO UPDATE04'!B138+'YUBA UPDATE04'!B138</f>
        <v>4127018</v>
      </c>
      <c r="C138" s="5">
        <f t="shared" si="31"/>
        <v>125626.49425719958</v>
      </c>
      <c r="D138" s="5">
        <f>' ALAMEDA UPDATE04'!D134+'ALPINE UPDATE04'!D140+'AMADOR UPDATE04'!D138+'BUTTE UPDATE04'!D138+'CALAVERAS UPDATE04'!D138+'COLUSA UPDATED04'!D138+'CONTRA COSTA UPDATE04'!D138+'DEL NORTE UPDAT04'!D138+'EL DORADO UPDATE04'!D138+'FRESNO UPDATE04'!D138+'GLENN UPDATE04'!D138+'HUMBOLDT UPDATE04'!D139+'IMPERIAL UPDATE04'!D138+'INYO UPDATE04'!D138+'KERN UPDATE04'!D138+'KINGS UPDATE04'!D138+'LAKE UPDATE04'!D138+'LASSEN UPDATE04'!D138+'LOS ANGELES UPDATE04'!D138+'MADERA UPDATE04'!D138+'MARIN UPDATE04'!D138+'MARIPOSA UPDATE04'!D138+'MENDOCINO UPDATE04'!D138+'MERCED UPDATE04'!D138+'MODOC UPDATE04'!D138+'MONO UPDATE04'!D138+'MONTEREY UPDATE04'!D138+'NAPA UPDATE04'!D138+'NEVADA UPDATE04'!D138+'ORANGE UPDATE04'!D138+'PLACER UPDATE04 '!D138+'PLUMAS UPDATE04'!D138+'RIVERSIDE UPDATE04'!D138+'SACRAMENTO UPDATE04'!D138+'SAN BENITO UPDATE04'!D138+'SAN BERNARDINO UPDATE04'!D138+'SAN DIEGO UPDATE04'!D138+'SAN FRANCISCO UPDATE04'!D138+'SAN JOAQUIN UPDATE04'!D138+'SAN LUIS OBISPO UPDATE04'!D138+'SAN MATEO UPDATE04'!D138+'SANTA BARBARA UPDATE04'!D138+'SANTA CLARA UPDATE04'!D138+'SANTA CRUZ UPDATE04'!D138+'SHASTA UPDATE04'!D138+'SIERRA UPDATE04'!D138+'SISKIYOU UPDATE04'!D138+'SOLANO UPDATE04'!D138+'SONOMA UPDATE04'!D138+'STANISLAUS UPDATE04'!D138+'SUTTER UPDATE04'!D138+'TEHAMA UPDATE04'!D138+'TRINITY UPDATE04'!D138+'TULARE UPDATE04'!D138+'TUOLUMNE UPDATE04'!D138+'VENTURA UPDATE04'!D138+'YOLO UPDATE04'!D138+'YUBA UPDATE04'!D138</f>
        <v>44011</v>
      </c>
      <c r="E138" s="5">
        <f>' ALAMEDA UPDATE04'!E134+'ALPINE UPDATE04'!E140+'AMADOR UPDATE04'!E138+'BUTTE UPDATE04'!E138+'CALAVERAS UPDATE04'!E138+'COLUSA UPDATED04'!E138+'CONTRA COSTA UPDATE04'!E138+'DEL NORTE UPDAT04'!E138+'EL DORADO UPDATE04'!E138+'FRESNO UPDATE04'!E138+'GLENN UPDATE04'!E138+'HUMBOLDT UPDATE04'!E139+'IMPERIAL UPDATE04'!E138+'INYO UPDATE04'!E138+'KERN UPDATE04'!E138+'KINGS UPDATE04'!E138+'LAKE UPDATE04'!E138+'LASSEN UPDATE04'!E138+'LOS ANGELES UPDATE04'!E138+'MADERA UPDATE04'!E138+'MARIN UPDATE04'!E138+'MARIPOSA UPDATE04'!E138+'MENDOCINO UPDATE04'!E138+'MERCED UPDATE04'!E138+'MODOC UPDATE04'!E138+'MONO UPDATE04'!E138+'MONTEREY UPDATE04'!E138+'NAPA UPDATE04'!E138+'NEVADA UPDATE04'!E138+'ORANGE UPDATE04'!E138+'PLACER UPDATE04 '!E138+'PLUMAS UPDATE04'!E138+'RIVERSIDE UPDATE04'!E138+'SACRAMENTO UPDATE04'!E138+'SAN BENITO UPDATE04'!E138+'SAN BERNARDINO UPDATE04'!E138+'SAN DIEGO UPDATE04'!E138+'SAN FRANCISCO UPDATE04'!E138+'SAN JOAQUIN UPDATE04'!E138+'SAN LUIS OBISPO UPDATE04'!E138+'SAN MATEO UPDATE04'!E138+'SANTA BARBARA UPDATE04'!E138+'SANTA CLARA UPDATE04'!E138+'SANTA CRUZ UPDATE04'!E138+'SHASTA UPDATE04'!E138+'SIERRA UPDATE04'!E138+'SISKIYOU UPDATE04'!E138+'SOLANO UPDATE04'!E138+'SONOMA UPDATE04'!E138+'STANISLAUS UPDATE04'!E138+'SUTTER UPDATE04'!E138+'TEHAMA UPDATE04'!E138+'TRINITY UPDATE04'!E138+'TULARE UPDATE04'!E138+'TUOLUMNE UPDATE04'!E138+'VENTURA UPDATE04'!E138+'YOLO UPDATE04'!E138+'YUBA UPDATE04'!E138</f>
        <v>10713</v>
      </c>
      <c r="F138" s="5">
        <f>D138-E138</f>
        <v>33298</v>
      </c>
      <c r="G138" s="5">
        <f>C138-F138</f>
        <v>92328.494257199578</v>
      </c>
      <c r="H138" s="8">
        <f>B138/$B$17</f>
        <v>0.12184284730680181</v>
      </c>
      <c r="I138" s="39"/>
      <c r="J138" s="38"/>
      <c r="L138" s="38"/>
    </row>
  </sheetData>
  <mergeCells count="1">
    <mergeCell ref="A1:H2"/>
  </mergeCells>
  <phoneticPr fontId="0" type="noConversion"/>
  <pageMargins left="0.75" right="0.75" top="1" bottom="1" header="0.5" footer="0.5"/>
  <pageSetup orientation="portrait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8"/>
  <sheetViews>
    <sheetView workbookViewId="0">
      <selection activeCell="L1" sqref="L1:L65536"/>
    </sheetView>
  </sheetViews>
  <sheetFormatPr defaultRowHeight="11.25" x14ac:dyDescent="0.2"/>
  <cols>
    <col min="1" max="1" width="25.7109375" style="2" customWidth="1"/>
    <col min="2" max="3" width="9.7109375" style="2" customWidth="1"/>
    <col min="4" max="5" width="8.42578125" style="2" customWidth="1"/>
    <col min="6" max="7" width="9.7109375" style="2" customWidth="1"/>
    <col min="8" max="8" width="7.7109375" style="6" customWidth="1"/>
    <col min="9" max="16384" width="9.140625" style="2"/>
  </cols>
  <sheetData>
    <row r="1" spans="1:8" ht="12.75" customHeight="1" x14ac:dyDescent="0.2">
      <c r="A1" s="40" t="s">
        <v>87</v>
      </c>
      <c r="B1" s="41"/>
      <c r="C1" s="41"/>
      <c r="D1" s="41"/>
      <c r="E1" s="41"/>
      <c r="F1" s="41"/>
      <c r="G1" s="41"/>
      <c r="H1" s="42"/>
    </row>
    <row r="2" spans="1:8" ht="12.75" customHeight="1" thickBot="1" x14ac:dyDescent="0.25">
      <c r="A2" s="43"/>
      <c r="B2" s="44"/>
      <c r="C2" s="44"/>
      <c r="D2" s="44"/>
      <c r="E2" s="44"/>
      <c r="F2" s="44"/>
      <c r="G2" s="44"/>
      <c r="H2" s="45"/>
    </row>
    <row r="3" spans="1:8" x14ac:dyDescent="0.2">
      <c r="A3" s="9" t="s">
        <v>10</v>
      </c>
      <c r="C3" s="1" t="s">
        <v>62</v>
      </c>
      <c r="D3" s="3"/>
      <c r="E3" s="3"/>
      <c r="F3" s="1" t="s">
        <v>66</v>
      </c>
      <c r="G3" s="3" t="s">
        <v>68</v>
      </c>
      <c r="H3" s="19" t="s">
        <v>71</v>
      </c>
    </row>
    <row r="4" spans="1:8" ht="12" thickBot="1" x14ac:dyDescent="0.25">
      <c r="A4" s="18" t="s">
        <v>88</v>
      </c>
      <c r="B4" s="5" t="s">
        <v>64</v>
      </c>
      <c r="C4" s="4" t="s">
        <v>63</v>
      </c>
      <c r="D4" s="4" t="s">
        <v>65</v>
      </c>
      <c r="E4" s="4" t="s">
        <v>70</v>
      </c>
      <c r="F4" s="4" t="s">
        <v>67</v>
      </c>
      <c r="G4" s="5" t="s">
        <v>69</v>
      </c>
      <c r="H4" s="20" t="s">
        <v>72</v>
      </c>
    </row>
    <row r="5" spans="1:8" x14ac:dyDescent="0.2">
      <c r="A5" s="12" t="s">
        <v>2</v>
      </c>
      <c r="H5" s="10"/>
    </row>
    <row r="6" spans="1:8" x14ac:dyDescent="0.2">
      <c r="A6" s="13" t="s">
        <v>73</v>
      </c>
      <c r="B6" s="2">
        <f t="shared" ref="B6:B17" si="0">B32+B45+B60+B73+B86+B99+B114+B127</f>
        <v>16275</v>
      </c>
      <c r="H6" s="10"/>
    </row>
    <row r="7" spans="1:8" x14ac:dyDescent="0.2">
      <c r="A7" s="14" t="s">
        <v>81</v>
      </c>
      <c r="B7" s="2">
        <f t="shared" si="0"/>
        <v>16299.999999999998</v>
      </c>
      <c r="C7" s="2">
        <f t="shared" ref="C7:G9" si="1">C33+C46+C61+C74+C87+C100+C115+C128</f>
        <v>24.999999999998479</v>
      </c>
      <c r="D7" s="2">
        <f t="shared" si="1"/>
        <v>67</v>
      </c>
      <c r="E7" s="2">
        <f t="shared" si="1"/>
        <v>34</v>
      </c>
      <c r="F7" s="2">
        <f t="shared" si="1"/>
        <v>33</v>
      </c>
      <c r="G7" s="2">
        <f t="shared" si="1"/>
        <v>-8.0000000000015277</v>
      </c>
      <c r="H7" s="10"/>
    </row>
    <row r="8" spans="1:8" x14ac:dyDescent="0.2">
      <c r="A8" s="14" t="s">
        <v>82</v>
      </c>
      <c r="B8" s="2">
        <f t="shared" si="0"/>
        <v>16693.999999999996</v>
      </c>
      <c r="C8" s="2">
        <f t="shared" si="1"/>
        <v>399.99999999999625</v>
      </c>
      <c r="D8" s="2">
        <f t="shared" si="1"/>
        <v>287</v>
      </c>
      <c r="E8" s="2">
        <f t="shared" si="1"/>
        <v>127</v>
      </c>
      <c r="F8" s="2">
        <f t="shared" si="1"/>
        <v>160</v>
      </c>
      <c r="G8" s="2">
        <f t="shared" si="1"/>
        <v>239.99999999999622</v>
      </c>
      <c r="H8" s="10"/>
    </row>
    <row r="9" spans="1:8" x14ac:dyDescent="0.2">
      <c r="A9" s="14" t="s">
        <v>83</v>
      </c>
      <c r="B9" s="2">
        <f t="shared" si="0"/>
        <v>16982.999999999996</v>
      </c>
      <c r="C9" s="2">
        <f t="shared" si="1"/>
        <v>300.00000000000642</v>
      </c>
      <c r="D9" s="2">
        <f t="shared" si="1"/>
        <v>337</v>
      </c>
      <c r="E9" s="2">
        <f t="shared" si="1"/>
        <v>129</v>
      </c>
      <c r="F9" s="2">
        <f t="shared" si="1"/>
        <v>208</v>
      </c>
      <c r="G9" s="2">
        <f t="shared" si="1"/>
        <v>92.000000000006366</v>
      </c>
      <c r="H9" s="10"/>
    </row>
    <row r="10" spans="1:8" x14ac:dyDescent="0.2">
      <c r="A10" s="14" t="s">
        <v>84</v>
      </c>
      <c r="B10" s="2">
        <f t="shared" si="0"/>
        <v>17318.999999999993</v>
      </c>
      <c r="C10" s="2">
        <f>B10-B9</f>
        <v>335.99999999999636</v>
      </c>
      <c r="D10" s="2">
        <f t="shared" ref="D10:F17" si="2">D36+D49+D64+D77+D90+D103+D118+D131</f>
        <v>322</v>
      </c>
      <c r="E10" s="2">
        <f t="shared" si="2"/>
        <v>144</v>
      </c>
      <c r="F10" s="2">
        <f t="shared" si="2"/>
        <v>178</v>
      </c>
      <c r="G10" s="2">
        <f>C10-F10</f>
        <v>157.99999999999636</v>
      </c>
      <c r="H10" s="10"/>
    </row>
    <row r="11" spans="1:8" x14ac:dyDescent="0.2">
      <c r="A11" s="14" t="s">
        <v>75</v>
      </c>
      <c r="B11" s="2">
        <f t="shared" si="0"/>
        <v>17556</v>
      </c>
      <c r="C11" s="2">
        <f t="shared" ref="C11:C17" si="3">C37+C50+C65+C78+C91+C104+C119+C132</f>
        <v>250.00000000000097</v>
      </c>
      <c r="D11" s="2">
        <f t="shared" si="2"/>
        <v>312</v>
      </c>
      <c r="E11" s="2">
        <f t="shared" si="2"/>
        <v>148</v>
      </c>
      <c r="F11" s="2">
        <f t="shared" si="2"/>
        <v>164</v>
      </c>
      <c r="G11" s="2">
        <f t="shared" ref="G11:G17" si="4">G37+G50+G65+G78+G91+G104+G119+G132</f>
        <v>86.000000000000909</v>
      </c>
      <c r="H11" s="10"/>
    </row>
    <row r="12" spans="1:8" x14ac:dyDescent="0.2">
      <c r="A12" s="14" t="s">
        <v>76</v>
      </c>
      <c r="B12" s="2">
        <f t="shared" si="0"/>
        <v>17833</v>
      </c>
      <c r="C12" s="2">
        <f t="shared" si="3"/>
        <v>300.00000000000358</v>
      </c>
      <c r="D12" s="2">
        <f t="shared" si="2"/>
        <v>344</v>
      </c>
      <c r="E12" s="2">
        <f t="shared" si="2"/>
        <v>136</v>
      </c>
      <c r="F12" s="2">
        <f t="shared" si="2"/>
        <v>208</v>
      </c>
      <c r="G12" s="2">
        <f t="shared" si="4"/>
        <v>92.000000000003581</v>
      </c>
      <c r="H12" s="10"/>
    </row>
    <row r="13" spans="1:8" x14ac:dyDescent="0.2">
      <c r="A13" s="14" t="s">
        <v>77</v>
      </c>
      <c r="B13" s="2">
        <f t="shared" si="0"/>
        <v>18147.999999999996</v>
      </c>
      <c r="C13" s="2">
        <f t="shared" si="3"/>
        <v>299.99999999999199</v>
      </c>
      <c r="D13" s="2">
        <f t="shared" si="2"/>
        <v>308</v>
      </c>
      <c r="E13" s="2">
        <f t="shared" si="2"/>
        <v>167</v>
      </c>
      <c r="F13" s="2">
        <f t="shared" si="2"/>
        <v>141</v>
      </c>
      <c r="G13" s="2">
        <f t="shared" si="4"/>
        <v>158.99999999999193</v>
      </c>
      <c r="H13" s="10"/>
    </row>
    <row r="14" spans="1:8" x14ac:dyDescent="0.2">
      <c r="A14" s="14" t="s">
        <v>78</v>
      </c>
      <c r="B14" s="2">
        <f t="shared" si="0"/>
        <v>18461</v>
      </c>
      <c r="C14" s="2">
        <f t="shared" si="3"/>
        <v>300.00000000000801</v>
      </c>
      <c r="D14" s="2">
        <f t="shared" si="2"/>
        <v>286</v>
      </c>
      <c r="E14" s="2">
        <f t="shared" si="2"/>
        <v>138</v>
      </c>
      <c r="F14" s="2">
        <f t="shared" si="2"/>
        <v>148</v>
      </c>
      <c r="G14" s="2">
        <f t="shared" si="4"/>
        <v>152.00000000000804</v>
      </c>
      <c r="H14" s="10"/>
    </row>
    <row r="15" spans="1:8" x14ac:dyDescent="0.2">
      <c r="A15" s="14" t="s">
        <v>79</v>
      </c>
      <c r="B15" s="2">
        <f t="shared" si="0"/>
        <v>18457.000000000004</v>
      </c>
      <c r="C15" s="2">
        <f t="shared" si="3"/>
        <v>-5.9117155615240335E-12</v>
      </c>
      <c r="D15" s="2">
        <f t="shared" si="2"/>
        <v>338</v>
      </c>
      <c r="E15" s="2">
        <f t="shared" si="2"/>
        <v>140</v>
      </c>
      <c r="F15" s="2">
        <f t="shared" si="2"/>
        <v>198</v>
      </c>
      <c r="G15" s="2">
        <f t="shared" si="4"/>
        <v>-198.00000000000594</v>
      </c>
      <c r="H15" s="10"/>
    </row>
    <row r="16" spans="1:8" x14ac:dyDescent="0.2">
      <c r="A16" s="14" t="s">
        <v>80</v>
      </c>
      <c r="B16" s="2">
        <f t="shared" si="0"/>
        <v>18593.999999999996</v>
      </c>
      <c r="C16" s="2">
        <f t="shared" si="3"/>
        <v>150.00000000000236</v>
      </c>
      <c r="D16" s="2">
        <f t="shared" si="2"/>
        <v>310</v>
      </c>
      <c r="E16" s="2">
        <f t="shared" si="2"/>
        <v>154</v>
      </c>
      <c r="F16" s="2">
        <f t="shared" si="2"/>
        <v>156</v>
      </c>
      <c r="G16" s="2">
        <f t="shared" si="4"/>
        <v>-5.9999999999976268</v>
      </c>
      <c r="H16" s="10"/>
    </row>
    <row r="17" spans="1:11" x14ac:dyDescent="0.2">
      <c r="A17" s="15" t="s">
        <v>74</v>
      </c>
      <c r="B17" s="7">
        <f t="shared" si="0"/>
        <v>18804</v>
      </c>
      <c r="C17" s="7">
        <f t="shared" si="3"/>
        <v>210.00000000000102</v>
      </c>
      <c r="D17" s="7">
        <f t="shared" si="2"/>
        <v>252</v>
      </c>
      <c r="E17" s="7">
        <f t="shared" si="2"/>
        <v>111</v>
      </c>
      <c r="F17" s="7">
        <f t="shared" si="2"/>
        <v>141</v>
      </c>
      <c r="G17" s="7">
        <f t="shared" si="4"/>
        <v>69.000000000001052</v>
      </c>
      <c r="H17" s="16"/>
    </row>
    <row r="18" spans="1:11" x14ac:dyDescent="0.2">
      <c r="A18" s="12" t="s">
        <v>3</v>
      </c>
      <c r="H18" s="10"/>
    </row>
    <row r="19" spans="1:11" x14ac:dyDescent="0.2">
      <c r="A19" s="13" t="s">
        <v>73</v>
      </c>
      <c r="B19" s="2">
        <f t="shared" ref="B19:B30" si="5">B32+B45+B60+B73</f>
        <v>5424</v>
      </c>
      <c r="H19" s="10">
        <f>B19/$B$6</f>
        <v>0.33327188940092167</v>
      </c>
      <c r="K19" s="6"/>
    </row>
    <row r="20" spans="1:11" x14ac:dyDescent="0.2">
      <c r="A20" s="14" t="s">
        <v>81</v>
      </c>
      <c r="B20" s="2">
        <f t="shared" si="5"/>
        <v>5491.6412308827967</v>
      </c>
      <c r="C20" s="2">
        <f>B20-B19</f>
        <v>67.641230882796663</v>
      </c>
      <c r="D20" s="2">
        <f t="shared" ref="D20:E30" si="6">D33+D46+D61+D74</f>
        <v>35</v>
      </c>
      <c r="E20" s="2">
        <f t="shared" si="6"/>
        <v>1</v>
      </c>
      <c r="F20" s="2">
        <f>D20-E20</f>
        <v>34</v>
      </c>
      <c r="G20" s="2">
        <f>C20-F20</f>
        <v>33.641230882796663</v>
      </c>
      <c r="H20" s="10">
        <f>B20/$B$7</f>
        <v>0.33691050496213482</v>
      </c>
    </row>
    <row r="21" spans="1:11" x14ac:dyDescent="0.2">
      <c r="A21" s="14" t="s">
        <v>82</v>
      </c>
      <c r="B21" s="2">
        <f t="shared" si="5"/>
        <v>5862.7266040140312</v>
      </c>
      <c r="C21" s="2">
        <f t="shared" ref="C21:C30" si="7">B21-B20</f>
        <v>371.08537313123452</v>
      </c>
      <c r="D21" s="2">
        <f t="shared" si="6"/>
        <v>154</v>
      </c>
      <c r="E21" s="2">
        <f t="shared" si="6"/>
        <v>18</v>
      </c>
      <c r="F21" s="2">
        <f t="shared" ref="F21:F30" si="8">D21-E21</f>
        <v>136</v>
      </c>
      <c r="G21" s="2">
        <f t="shared" ref="G21:G30" si="9">C21-F21</f>
        <v>235.08537313123452</v>
      </c>
      <c r="H21" s="10">
        <f>B21/$B$8</f>
        <v>0.35118764849730638</v>
      </c>
    </row>
    <row r="22" spans="1:11" x14ac:dyDescent="0.2">
      <c r="A22" s="14" t="s">
        <v>83</v>
      </c>
      <c r="B22" s="2">
        <f t="shared" si="5"/>
        <v>6199.4076024528586</v>
      </c>
      <c r="C22" s="2">
        <f t="shared" si="7"/>
        <v>336.68099843882737</v>
      </c>
      <c r="D22" s="2">
        <f t="shared" si="6"/>
        <v>184</v>
      </c>
      <c r="E22" s="2">
        <f t="shared" si="6"/>
        <v>14</v>
      </c>
      <c r="F22" s="2">
        <f t="shared" si="8"/>
        <v>170</v>
      </c>
      <c r="G22" s="2">
        <f t="shared" si="9"/>
        <v>166.68099843882737</v>
      </c>
      <c r="H22" s="10">
        <f>B22/$B$9</f>
        <v>0.36503607150991346</v>
      </c>
    </row>
    <row r="23" spans="1:11" x14ac:dyDescent="0.2">
      <c r="A23" s="14" t="s">
        <v>84</v>
      </c>
      <c r="B23" s="2">
        <f t="shared" si="5"/>
        <v>6554.8050451589761</v>
      </c>
      <c r="C23" s="2">
        <f t="shared" si="7"/>
        <v>355.39744270611754</v>
      </c>
      <c r="D23" s="2">
        <f t="shared" si="6"/>
        <v>183</v>
      </c>
      <c r="E23" s="2">
        <f t="shared" si="6"/>
        <v>12</v>
      </c>
      <c r="F23" s="2">
        <f t="shared" si="8"/>
        <v>171</v>
      </c>
      <c r="G23" s="2">
        <f t="shared" si="9"/>
        <v>184.39744270611754</v>
      </c>
      <c r="H23" s="10">
        <f>B23/$B$10</f>
        <v>0.37847479907379056</v>
      </c>
    </row>
    <row r="24" spans="1:11" x14ac:dyDescent="0.2">
      <c r="A24" s="14" t="s">
        <v>75</v>
      </c>
      <c r="B24" s="2">
        <f t="shared" si="5"/>
        <v>6873.5557900793219</v>
      </c>
      <c r="C24" s="2">
        <f t="shared" si="7"/>
        <v>318.75074492034582</v>
      </c>
      <c r="D24" s="2">
        <f t="shared" si="6"/>
        <v>183</v>
      </c>
      <c r="E24" s="2">
        <f t="shared" si="6"/>
        <v>20</v>
      </c>
      <c r="F24" s="2">
        <f t="shared" si="8"/>
        <v>163</v>
      </c>
      <c r="G24" s="2">
        <f t="shared" si="9"/>
        <v>155.75074492034582</v>
      </c>
      <c r="H24" s="10">
        <f>B24/$B$11</f>
        <v>0.39152174698560732</v>
      </c>
    </row>
    <row r="25" spans="1:11" x14ac:dyDescent="0.2">
      <c r="A25" s="14" t="s">
        <v>76</v>
      </c>
      <c r="B25" s="2">
        <f t="shared" si="5"/>
        <v>7207.9880612634324</v>
      </c>
      <c r="C25" s="2">
        <f t="shared" si="7"/>
        <v>334.4322711841105</v>
      </c>
      <c r="D25" s="2">
        <f t="shared" si="6"/>
        <v>201</v>
      </c>
      <c r="E25" s="2">
        <f t="shared" si="6"/>
        <v>8</v>
      </c>
      <c r="F25" s="2">
        <f t="shared" si="8"/>
        <v>193</v>
      </c>
      <c r="G25" s="2">
        <f t="shared" si="9"/>
        <v>141.4322711841105</v>
      </c>
      <c r="H25" s="10">
        <f>B25/$B$12</f>
        <v>0.40419380145031303</v>
      </c>
    </row>
    <row r="26" spans="1:11" x14ac:dyDescent="0.2">
      <c r="A26" s="14" t="s">
        <v>77</v>
      </c>
      <c r="B26" s="2">
        <f t="shared" si="5"/>
        <v>7558.7670759213306</v>
      </c>
      <c r="C26" s="2">
        <f t="shared" si="7"/>
        <v>350.77901465789819</v>
      </c>
      <c r="D26" s="2">
        <f t="shared" si="6"/>
        <v>193</v>
      </c>
      <c r="E26" s="2">
        <f t="shared" si="6"/>
        <v>26</v>
      </c>
      <c r="F26" s="2">
        <f t="shared" si="8"/>
        <v>167</v>
      </c>
      <c r="G26" s="2">
        <f t="shared" si="9"/>
        <v>183.77901465789819</v>
      </c>
      <c r="H26" s="10">
        <f>B26/$B$13</f>
        <v>0.41650689199478358</v>
      </c>
    </row>
    <row r="27" spans="1:11" x14ac:dyDescent="0.2">
      <c r="A27" s="14" t="s">
        <v>78</v>
      </c>
      <c r="B27" s="2">
        <f t="shared" si="5"/>
        <v>7910.096511753567</v>
      </c>
      <c r="C27" s="2">
        <f t="shared" si="7"/>
        <v>351.32943583223641</v>
      </c>
      <c r="D27" s="2">
        <f t="shared" si="6"/>
        <v>191</v>
      </c>
      <c r="E27" s="2">
        <f t="shared" si="6"/>
        <v>19</v>
      </c>
      <c r="F27" s="2">
        <f t="shared" si="8"/>
        <v>172</v>
      </c>
      <c r="G27" s="2">
        <f t="shared" si="9"/>
        <v>179.32943583223641</v>
      </c>
      <c r="H27" s="10">
        <f>B27/$B$14</f>
        <v>0.42847605827168445</v>
      </c>
    </row>
    <row r="28" spans="1:11" x14ac:dyDescent="0.2">
      <c r="A28" s="14" t="s">
        <v>79</v>
      </c>
      <c r="B28" s="2">
        <f t="shared" si="5"/>
        <v>8123.2119928507218</v>
      </c>
      <c r="C28" s="2">
        <f t="shared" si="7"/>
        <v>213.11548109715477</v>
      </c>
      <c r="D28" s="2">
        <f t="shared" si="6"/>
        <v>228</v>
      </c>
      <c r="E28" s="2">
        <f t="shared" si="6"/>
        <v>7</v>
      </c>
      <c r="F28" s="2">
        <f t="shared" si="8"/>
        <v>221</v>
      </c>
      <c r="G28" s="2">
        <f t="shared" si="9"/>
        <v>-7.8845189028452296</v>
      </c>
      <c r="H28" s="10">
        <f>B28/$B$15</f>
        <v>0.44011551134261906</v>
      </c>
    </row>
    <row r="29" spans="1:11" x14ac:dyDescent="0.2">
      <c r="A29" s="14" t="s">
        <v>80</v>
      </c>
      <c r="B29" s="2">
        <f t="shared" si="5"/>
        <v>8394.0510012204959</v>
      </c>
      <c r="C29" s="2">
        <f t="shared" si="7"/>
        <v>270.83900836977409</v>
      </c>
      <c r="D29" s="2">
        <f t="shared" si="6"/>
        <v>189</v>
      </c>
      <c r="E29" s="2">
        <f t="shared" si="6"/>
        <v>22</v>
      </c>
      <c r="F29" s="2">
        <f t="shared" si="8"/>
        <v>167</v>
      </c>
      <c r="G29" s="2">
        <f t="shared" si="9"/>
        <v>103.83900836977409</v>
      </c>
      <c r="H29" s="10">
        <f>B29/$B$16</f>
        <v>0.45143868996560704</v>
      </c>
    </row>
    <row r="30" spans="1:11" x14ac:dyDescent="0.2">
      <c r="A30" s="15" t="s">
        <v>74</v>
      </c>
      <c r="B30" s="7">
        <f t="shared" si="5"/>
        <v>8657</v>
      </c>
      <c r="C30" s="7">
        <f t="shared" si="7"/>
        <v>262.94899877950411</v>
      </c>
      <c r="D30" s="7">
        <f t="shared" si="6"/>
        <v>169</v>
      </c>
      <c r="E30" s="7">
        <f t="shared" si="6"/>
        <v>16</v>
      </c>
      <c r="F30" s="7">
        <f t="shared" si="8"/>
        <v>153</v>
      </c>
      <c r="G30" s="7">
        <f t="shared" si="9"/>
        <v>109.94899877950411</v>
      </c>
      <c r="H30" s="16">
        <f>B30/$B$17</f>
        <v>0.46038077004892575</v>
      </c>
      <c r="I30" s="38"/>
      <c r="K30" s="39"/>
    </row>
    <row r="31" spans="1:11" x14ac:dyDescent="0.2">
      <c r="A31" s="12" t="s">
        <v>4</v>
      </c>
      <c r="H31" s="10"/>
    </row>
    <row r="32" spans="1:11" x14ac:dyDescent="0.2">
      <c r="A32" s="13" t="s">
        <v>73</v>
      </c>
      <c r="B32" s="2">
        <v>5253</v>
      </c>
      <c r="H32" s="10">
        <f>B32/$B$6</f>
        <v>0.32276497695852535</v>
      </c>
    </row>
    <row r="33" spans="1:8" x14ac:dyDescent="0.2">
      <c r="A33" s="14" t="s">
        <v>81</v>
      </c>
      <c r="B33" s="2">
        <v>5318.0585131813132</v>
      </c>
      <c r="C33" s="2">
        <f>B33-B32</f>
        <v>65.058513181313174</v>
      </c>
      <c r="D33" s="2">
        <v>35</v>
      </c>
      <c r="E33" s="2">
        <v>1</v>
      </c>
      <c r="F33" s="2">
        <f>D33-E33</f>
        <v>34</v>
      </c>
      <c r="G33" s="2">
        <f>C33-F33</f>
        <v>31.058513181313174</v>
      </c>
      <c r="H33" s="10">
        <f>B33/$B$7</f>
        <v>0.32626125847738119</v>
      </c>
    </row>
    <row r="34" spans="1:8" x14ac:dyDescent="0.2">
      <c r="A34" s="14" t="s">
        <v>82</v>
      </c>
      <c r="B34" s="2">
        <v>5675.6246825750759</v>
      </c>
      <c r="C34" s="2">
        <v>359.60604887713725</v>
      </c>
      <c r="D34" s="2">
        <v>154</v>
      </c>
      <c r="E34" s="2">
        <v>18</v>
      </c>
      <c r="F34" s="2">
        <v>136</v>
      </c>
      <c r="G34" s="2">
        <v>223.60604887713725</v>
      </c>
      <c r="H34" s="10">
        <f>B34/$B$8</f>
        <v>0.33997991389571564</v>
      </c>
    </row>
    <row r="35" spans="1:8" x14ac:dyDescent="0.2">
      <c r="A35" s="14" t="s">
        <v>83</v>
      </c>
      <c r="B35" s="2">
        <v>5999.8666560002221</v>
      </c>
      <c r="C35" s="2">
        <v>328.20796647030056</v>
      </c>
      <c r="D35" s="2">
        <v>184</v>
      </c>
      <c r="E35" s="2">
        <v>14</v>
      </c>
      <c r="F35" s="2">
        <v>170</v>
      </c>
      <c r="G35" s="2">
        <v>158.20796647030056</v>
      </c>
      <c r="H35" s="10">
        <f>B35/$B$9</f>
        <v>0.35328661932522071</v>
      </c>
    </row>
    <row r="36" spans="1:8" x14ac:dyDescent="0.2">
      <c r="A36" s="14" t="s">
        <v>84</v>
      </c>
      <c r="B36" s="2">
        <v>6342.2118357485979</v>
      </c>
      <c r="C36" s="2">
        <v>329.38151376299629</v>
      </c>
      <c r="D36" s="2">
        <v>183</v>
      </c>
      <c r="E36" s="2">
        <v>12</v>
      </c>
      <c r="F36" s="2">
        <v>171</v>
      </c>
      <c r="G36" s="2">
        <v>158.38151376299629</v>
      </c>
      <c r="H36" s="10">
        <f>B36/$B$10</f>
        <v>0.36619965562380047</v>
      </c>
    </row>
    <row r="37" spans="1:8" x14ac:dyDescent="0.2">
      <c r="A37" s="14" t="s">
        <v>75</v>
      </c>
      <c r="B37" s="2">
        <v>6649.0933901934841</v>
      </c>
      <c r="C37" s="2">
        <v>311.56693047514909</v>
      </c>
      <c r="D37" s="2">
        <v>182</v>
      </c>
      <c r="E37" s="2">
        <v>20</v>
      </c>
      <c r="F37" s="2">
        <v>162</v>
      </c>
      <c r="G37" s="2">
        <v>149.56693047514909</v>
      </c>
      <c r="H37" s="10">
        <f>B37/$B$11</f>
        <v>0.37873623776449555</v>
      </c>
    </row>
    <row r="38" spans="1:8" x14ac:dyDescent="0.2">
      <c r="A38" s="14" t="s">
        <v>76</v>
      </c>
      <c r="B38" s="2">
        <v>6971.1442425043488</v>
      </c>
      <c r="C38" s="2">
        <v>330.96878379131704</v>
      </c>
      <c r="D38" s="2">
        <v>201</v>
      </c>
      <c r="E38" s="2">
        <v>8</v>
      </c>
      <c r="F38" s="2">
        <v>193</v>
      </c>
      <c r="G38" s="2">
        <v>137.96878379131704</v>
      </c>
      <c r="H38" s="10">
        <f>B38/$B$12</f>
        <v>0.39091259140382151</v>
      </c>
    </row>
    <row r="39" spans="1:8" x14ac:dyDescent="0.2">
      <c r="A39" s="14" t="s">
        <v>77</v>
      </c>
      <c r="B39" s="2">
        <v>7308.998528373294</v>
      </c>
      <c r="C39" s="2">
        <v>332.01425986096729</v>
      </c>
      <c r="D39" s="2">
        <v>192</v>
      </c>
      <c r="E39" s="2">
        <v>26</v>
      </c>
      <c r="F39" s="2">
        <v>166</v>
      </c>
      <c r="G39" s="2">
        <v>166.01425986096729</v>
      </c>
      <c r="H39" s="10">
        <f>B39/$B$13</f>
        <v>0.4027440229432056</v>
      </c>
    </row>
    <row r="40" spans="1:8" x14ac:dyDescent="0.2">
      <c r="A40" s="14" t="s">
        <v>78</v>
      </c>
      <c r="B40" s="2">
        <v>7647.3766444483017</v>
      </c>
      <c r="C40" s="2">
        <v>333.01593320820575</v>
      </c>
      <c r="D40" s="2">
        <v>189</v>
      </c>
      <c r="E40" s="2">
        <v>19</v>
      </c>
      <c r="F40" s="2">
        <v>170</v>
      </c>
      <c r="G40" s="2">
        <v>163.01593320820575</v>
      </c>
      <c r="H40" s="10">
        <f>B40/$B$14</f>
        <v>0.41424498371964152</v>
      </c>
    </row>
    <row r="41" spans="1:8" x14ac:dyDescent="0.2">
      <c r="A41" s="14" t="s">
        <v>79</v>
      </c>
      <c r="B41" s="2">
        <v>7852.1454319519771</v>
      </c>
      <c r="C41" s="2">
        <v>206.34747842234901</v>
      </c>
      <c r="D41" s="2">
        <v>226</v>
      </c>
      <c r="E41" s="2">
        <v>7</v>
      </c>
      <c r="F41" s="2">
        <v>219</v>
      </c>
      <c r="G41" s="2">
        <v>-12.652521577650987</v>
      </c>
      <c r="H41" s="10">
        <f>B41/$B$15</f>
        <v>0.42542912889158452</v>
      </c>
    </row>
    <row r="42" spans="1:8" x14ac:dyDescent="0.2">
      <c r="A42" s="14" t="s">
        <v>80</v>
      </c>
      <c r="B42" s="2">
        <v>8112.7364541283705</v>
      </c>
      <c r="C42" s="2">
        <v>266.18688230778298</v>
      </c>
      <c r="D42" s="2">
        <v>188</v>
      </c>
      <c r="E42" s="2">
        <v>22</v>
      </c>
      <c r="F42" s="2">
        <v>166</v>
      </c>
      <c r="G42" s="2">
        <v>100.18688230778298</v>
      </c>
      <c r="H42" s="10">
        <f>B42/$B$16</f>
        <v>0.43630937152459781</v>
      </c>
    </row>
    <row r="43" spans="1:8" x14ac:dyDescent="0.2">
      <c r="A43" s="15" t="s">
        <v>74</v>
      </c>
      <c r="B43" s="7">
        <v>8368</v>
      </c>
      <c r="C43" s="7">
        <f>B43-B42</f>
        <v>255.2635458716295</v>
      </c>
      <c r="D43" s="7">
        <v>166</v>
      </c>
      <c r="E43" s="7">
        <v>16</v>
      </c>
      <c r="F43" s="7">
        <f>D43-E43</f>
        <v>150</v>
      </c>
      <c r="G43" s="7">
        <f>C43-F43</f>
        <v>105.2635458716295</v>
      </c>
      <c r="H43" s="16">
        <f>B43/$B$17</f>
        <v>0.44501169963837484</v>
      </c>
    </row>
    <row r="44" spans="1:8" x14ac:dyDescent="0.2">
      <c r="A44" s="12" t="s">
        <v>92</v>
      </c>
      <c r="H44" s="10"/>
    </row>
    <row r="45" spans="1:8" x14ac:dyDescent="0.2">
      <c r="A45" s="9" t="s">
        <v>93</v>
      </c>
      <c r="B45" s="2">
        <v>27</v>
      </c>
      <c r="H45" s="10">
        <f>B45/$B$6</f>
        <v>1.6589861751152074E-3</v>
      </c>
    </row>
    <row r="46" spans="1:8" x14ac:dyDescent="0.2">
      <c r="A46" s="14" t="s">
        <v>81</v>
      </c>
      <c r="B46" s="2">
        <v>26.954130204829127</v>
      </c>
      <c r="C46" s="2">
        <f>B46-B45</f>
        <v>-4.5869795170872862E-2</v>
      </c>
      <c r="D46" s="2">
        <v>0</v>
      </c>
      <c r="E46" s="2">
        <v>0</v>
      </c>
      <c r="F46" s="2">
        <f>D46-E46</f>
        <v>0</v>
      </c>
      <c r="G46" s="2">
        <f>C46-F46</f>
        <v>-4.5869795170872862E-2</v>
      </c>
      <c r="H46" s="10">
        <f>B46/$B$7</f>
        <v>1.6536276199281676E-3</v>
      </c>
    </row>
    <row r="47" spans="1:8" x14ac:dyDescent="0.2">
      <c r="A47" s="14" t="s">
        <v>82</v>
      </c>
      <c r="B47" s="2">
        <v>27.254654513576131</v>
      </c>
      <c r="C47" s="2">
        <v>0.31031991957014071</v>
      </c>
      <c r="D47" s="2">
        <v>0</v>
      </c>
      <c r="E47" s="2">
        <v>0</v>
      </c>
      <c r="F47" s="2">
        <v>0</v>
      </c>
      <c r="G47" s="2">
        <v>0.31031991957014071</v>
      </c>
      <c r="H47" s="10">
        <f>B47/$B$8</f>
        <v>1.632601803856244E-3</v>
      </c>
    </row>
    <row r="48" spans="1:8" x14ac:dyDescent="0.2">
      <c r="A48" s="14" t="s">
        <v>83</v>
      </c>
      <c r="B48" s="2">
        <v>27.38011760333314</v>
      </c>
      <c r="C48" s="2">
        <v>0.14307500406233586</v>
      </c>
      <c r="D48" s="2">
        <v>0</v>
      </c>
      <c r="E48" s="2">
        <v>0</v>
      </c>
      <c r="F48" s="2">
        <v>0</v>
      </c>
      <c r="G48" s="2">
        <v>0.14307500406233586</v>
      </c>
      <c r="H48" s="10">
        <f>B48/$B$9</f>
        <v>1.6122073604977415E-3</v>
      </c>
    </row>
    <row r="49" spans="1:8" x14ac:dyDescent="0.2">
      <c r="A49" s="14" t="s">
        <v>84</v>
      </c>
      <c r="B49" s="2">
        <v>27.579057411372364</v>
      </c>
      <c r="C49" s="2">
        <v>1</v>
      </c>
      <c r="D49" s="2">
        <v>0</v>
      </c>
      <c r="E49" s="2">
        <v>0</v>
      </c>
      <c r="F49" s="2">
        <v>0</v>
      </c>
      <c r="G49" s="2">
        <v>1</v>
      </c>
      <c r="H49" s="10">
        <f>B49/$B$10</f>
        <v>1.5924162718039365E-3</v>
      </c>
    </row>
    <row r="50" spans="1:8" x14ac:dyDescent="0.2">
      <c r="A50" s="14" t="s">
        <v>75</v>
      </c>
      <c r="B50" s="2">
        <v>27.619137004181628</v>
      </c>
      <c r="C50" s="2">
        <v>6.0896289053442132E-2</v>
      </c>
      <c r="D50" s="2">
        <v>0</v>
      </c>
      <c r="E50" s="2">
        <v>0</v>
      </c>
      <c r="F50" s="2">
        <v>0</v>
      </c>
      <c r="G50" s="2">
        <v>6.0896289053442132E-2</v>
      </c>
      <c r="H50" s="10">
        <f>B50/$B$11</f>
        <v>1.5732021533482359E-3</v>
      </c>
    </row>
    <row r="51" spans="1:8" x14ac:dyDescent="0.2">
      <c r="A51" s="14" t="s">
        <v>76</v>
      </c>
      <c r="B51" s="2">
        <v>27.722114262660327</v>
      </c>
      <c r="C51" s="2">
        <v>0.13884365372735274</v>
      </c>
      <c r="D51" s="2">
        <v>0</v>
      </c>
      <c r="E51" s="2">
        <v>0</v>
      </c>
      <c r="F51" s="2">
        <v>0</v>
      </c>
      <c r="G51" s="2">
        <v>0.13884365372735274</v>
      </c>
      <c r="H51" s="10">
        <f>B51/$B$12</f>
        <v>1.5545401369741673E-3</v>
      </c>
    </row>
    <row r="52" spans="1:8" x14ac:dyDescent="0.2">
      <c r="A52" s="14" t="s">
        <v>77</v>
      </c>
      <c r="B52" s="2">
        <v>27.88270994247592</v>
      </c>
      <c r="C52" s="2">
        <v>0.13724131101386661</v>
      </c>
      <c r="D52" s="2">
        <v>0</v>
      </c>
      <c r="E52" s="2">
        <v>0</v>
      </c>
      <c r="F52" s="2">
        <v>0</v>
      </c>
      <c r="G52" s="2">
        <v>0.13724131101386661</v>
      </c>
      <c r="H52" s="10">
        <f>B52/$B$13</f>
        <v>1.5364067634161299E-3</v>
      </c>
    </row>
    <row r="53" spans="1:8" x14ac:dyDescent="0.2">
      <c r="A53" s="14" t="s">
        <v>78</v>
      </c>
      <c r="B53" s="2">
        <v>28.038195437009669</v>
      </c>
      <c r="C53" s="2">
        <v>0.13570610228381597</v>
      </c>
      <c r="D53" s="2">
        <v>0</v>
      </c>
      <c r="E53" s="2">
        <v>0</v>
      </c>
      <c r="F53" s="2">
        <v>0</v>
      </c>
      <c r="G53" s="2">
        <v>0.13570610228381597</v>
      </c>
      <c r="H53" s="10">
        <f>B53/$B$14</f>
        <v>1.5187798839179714E-3</v>
      </c>
    </row>
    <row r="54" spans="1:8" x14ac:dyDescent="0.2">
      <c r="A54" s="14" t="s">
        <v>79</v>
      </c>
      <c r="B54" s="2">
        <v>27.715743086155236</v>
      </c>
      <c r="C54" s="2">
        <v>-0.31625724212121042</v>
      </c>
      <c r="D54" s="2">
        <v>0</v>
      </c>
      <c r="E54" s="2">
        <v>0</v>
      </c>
      <c r="F54" s="2">
        <v>0</v>
      </c>
      <c r="G54" s="2">
        <v>-0.31625724212121042</v>
      </c>
      <c r="H54" s="10">
        <f>B54/$B$15</f>
        <v>1.5016385699818621E-3</v>
      </c>
    </row>
    <row r="55" spans="1:8" x14ac:dyDescent="0.2">
      <c r="A55" s="14" t="s">
        <v>80</v>
      </c>
      <c r="B55" s="2">
        <v>27.611402588638374</v>
      </c>
      <c r="C55" s="2">
        <v>-8.4919249344142855E-2</v>
      </c>
      <c r="D55" s="2">
        <v>0</v>
      </c>
      <c r="E55" s="2">
        <v>0</v>
      </c>
      <c r="F55" s="2">
        <v>0</v>
      </c>
      <c r="G55" s="2">
        <v>-8.4919249344142855E-2</v>
      </c>
      <c r="H55" s="10">
        <f>B55/$B$16</f>
        <v>1.4849630304742594E-3</v>
      </c>
    </row>
    <row r="56" spans="1:8" x14ac:dyDescent="0.2">
      <c r="A56" s="15" t="s">
        <v>74</v>
      </c>
      <c r="B56" s="7">
        <v>28</v>
      </c>
      <c r="C56" s="7">
        <f>B56-B55</f>
        <v>0.3885974113616264</v>
      </c>
      <c r="D56" s="7">
        <v>0</v>
      </c>
      <c r="E56" s="7">
        <v>0</v>
      </c>
      <c r="F56" s="7">
        <f>D56-E56</f>
        <v>0</v>
      </c>
      <c r="G56" s="7">
        <f>C56-F56</f>
        <v>0.3885974113616264</v>
      </c>
      <c r="H56" s="16">
        <f>B56/$B$17</f>
        <v>1.4890448840672197E-3</v>
      </c>
    </row>
    <row r="57" spans="1:8" x14ac:dyDescent="0.2">
      <c r="A57" s="23"/>
      <c r="B57" s="24"/>
      <c r="C57" s="24"/>
      <c r="D57" s="24"/>
      <c r="E57" s="24"/>
      <c r="F57" s="24"/>
      <c r="G57" s="24"/>
      <c r="H57" s="22"/>
    </row>
    <row r="58" spans="1:8" x14ac:dyDescent="0.2">
      <c r="A58" s="1"/>
    </row>
    <row r="59" spans="1:8" x14ac:dyDescent="0.2">
      <c r="A59" s="12" t="s">
        <v>86</v>
      </c>
      <c r="H59" s="10"/>
    </row>
    <row r="60" spans="1:8" x14ac:dyDescent="0.2">
      <c r="A60" s="9" t="s">
        <v>89</v>
      </c>
      <c r="B60" s="2">
        <v>83</v>
      </c>
      <c r="H60" s="10">
        <f>B60/$B$6</f>
        <v>5.0998463901689708E-3</v>
      </c>
    </row>
    <row r="61" spans="1:8" x14ac:dyDescent="0.2">
      <c r="A61" s="14" t="s">
        <v>81</v>
      </c>
      <c r="B61" s="2">
        <v>85.667081792861424</v>
      </c>
      <c r="C61" s="2">
        <f>B61-B60</f>
        <v>2.6670817928614241</v>
      </c>
      <c r="D61" s="2">
        <v>0</v>
      </c>
      <c r="E61" s="2">
        <v>0</v>
      </c>
      <c r="F61" s="2">
        <f>D61-E61</f>
        <v>0</v>
      </c>
      <c r="G61" s="2">
        <f>C61-F61</f>
        <v>2.6670817928614241</v>
      </c>
      <c r="H61" s="10">
        <f>B61/$B$7</f>
        <v>5.2556491897461002E-3</v>
      </c>
    </row>
    <row r="62" spans="1:8" x14ac:dyDescent="0.2">
      <c r="A62" s="14" t="s">
        <v>82</v>
      </c>
      <c r="B62" s="2">
        <v>97.943461080707394</v>
      </c>
      <c r="C62" s="2">
        <v>12.311581202694668</v>
      </c>
      <c r="D62" s="2">
        <v>0</v>
      </c>
      <c r="E62" s="2">
        <v>0</v>
      </c>
      <c r="F62" s="2">
        <v>0</v>
      </c>
      <c r="G62" s="2">
        <v>12.311581202694668</v>
      </c>
      <c r="H62" s="10">
        <f>B62/$B$8</f>
        <v>5.866985808117133E-3</v>
      </c>
    </row>
    <row r="63" spans="1:8" x14ac:dyDescent="0.2">
      <c r="A63" s="14" t="s">
        <v>83</v>
      </c>
      <c r="B63" s="2">
        <v>109.7095844749648</v>
      </c>
      <c r="C63" s="2">
        <v>11.840740883287566</v>
      </c>
      <c r="D63" s="2">
        <v>0</v>
      </c>
      <c r="E63" s="2">
        <v>0</v>
      </c>
      <c r="F63" s="2">
        <v>0</v>
      </c>
      <c r="G63" s="2">
        <v>11.840740883287566</v>
      </c>
      <c r="H63" s="10">
        <f>B63/$B$9</f>
        <v>6.459964934049627E-3</v>
      </c>
    </row>
    <row r="64" spans="1:8" x14ac:dyDescent="0.2">
      <c r="A64" s="14" t="s">
        <v>84</v>
      </c>
      <c r="B64" s="2">
        <v>121.84611350385536</v>
      </c>
      <c r="C64" s="2">
        <v>11.893037002078927</v>
      </c>
      <c r="D64" s="2">
        <v>0</v>
      </c>
      <c r="E64" s="2">
        <v>0</v>
      </c>
      <c r="F64" s="2">
        <v>0</v>
      </c>
      <c r="G64" s="2">
        <v>11.893037002078927</v>
      </c>
      <c r="H64" s="10">
        <f>B64/$B$10</f>
        <v>7.0354012069897458E-3</v>
      </c>
    </row>
    <row r="65" spans="1:8" x14ac:dyDescent="0.2">
      <c r="A65" s="14" t="s">
        <v>75</v>
      </c>
      <c r="B65" s="2">
        <v>133.3213483983811</v>
      </c>
      <c r="C65" s="2">
        <v>11.563343146850727</v>
      </c>
      <c r="D65" s="2">
        <v>1</v>
      </c>
      <c r="E65" s="2">
        <v>0</v>
      </c>
      <c r="F65" s="2">
        <v>1</v>
      </c>
      <c r="G65" s="2">
        <v>10.563343146850727</v>
      </c>
      <c r="H65" s="10">
        <f>B65/$B$11</f>
        <v>7.594061767964292E-3</v>
      </c>
    </row>
    <row r="66" spans="1:8" x14ac:dyDescent="0.2">
      <c r="A66" s="14" t="s">
        <v>76</v>
      </c>
      <c r="B66" s="2">
        <v>145.10123025456861</v>
      </c>
      <c r="C66" s="2">
        <v>11.963769611213394</v>
      </c>
      <c r="D66" s="2">
        <v>0</v>
      </c>
      <c r="E66" s="2">
        <v>0</v>
      </c>
      <c r="F66" s="2">
        <v>0</v>
      </c>
      <c r="G66" s="2">
        <v>11.963769611213394</v>
      </c>
      <c r="H66" s="10">
        <f>B66/$B$12</f>
        <v>8.1366696716519155E-3</v>
      </c>
    </row>
    <row r="67" spans="1:8" x14ac:dyDescent="0.2">
      <c r="A67" s="14" t="s">
        <v>77</v>
      </c>
      <c r="B67" s="2">
        <v>157.23258439009433</v>
      </c>
      <c r="C67" s="2">
        <v>12.010358565124619</v>
      </c>
      <c r="D67" s="2">
        <v>1</v>
      </c>
      <c r="E67" s="2">
        <v>0</v>
      </c>
      <c r="F67" s="2">
        <v>1</v>
      </c>
      <c r="G67" s="2">
        <v>11.010358565124619</v>
      </c>
      <c r="H67" s="10">
        <f>B67/$B$13</f>
        <v>8.6639070084909824E-3</v>
      </c>
    </row>
    <row r="68" spans="1:8" x14ac:dyDescent="0.2">
      <c r="A68" s="14" t="s">
        <v>78</v>
      </c>
      <c r="B68" s="2">
        <v>169.40584836282341</v>
      </c>
      <c r="C68" s="2">
        <v>12.054995563295194</v>
      </c>
      <c r="D68" s="2">
        <v>2</v>
      </c>
      <c r="E68" s="2">
        <v>0</v>
      </c>
      <c r="F68" s="2">
        <v>2</v>
      </c>
      <c r="G68" s="2">
        <v>10.054995563295194</v>
      </c>
      <c r="H68" s="10">
        <f>B68/$B$14</f>
        <v>9.1764177651710854E-3</v>
      </c>
    </row>
    <row r="69" spans="1:8" x14ac:dyDescent="0.2">
      <c r="A69" s="14" t="s">
        <v>79</v>
      </c>
      <c r="B69" s="2">
        <v>178.56797645224012</v>
      </c>
      <c r="C69" s="2">
        <v>9.1953450116924671</v>
      </c>
      <c r="D69" s="2">
        <v>2</v>
      </c>
      <c r="E69" s="2">
        <v>0</v>
      </c>
      <c r="F69" s="2">
        <v>2</v>
      </c>
      <c r="G69" s="2">
        <v>7.1953450116924671</v>
      </c>
      <c r="H69" s="10">
        <f>B69/$B$15</f>
        <v>9.6748104487316515E-3</v>
      </c>
    </row>
    <row r="70" spans="1:8" x14ac:dyDescent="0.2">
      <c r="A70" s="14" t="s">
        <v>80</v>
      </c>
      <c r="B70" s="2">
        <v>188.90872727656404</v>
      </c>
      <c r="C70" s="2">
        <v>10.469432460445546</v>
      </c>
      <c r="D70" s="2">
        <v>0</v>
      </c>
      <c r="E70" s="2">
        <v>0</v>
      </c>
      <c r="F70" s="2">
        <v>0</v>
      </c>
      <c r="G70" s="2">
        <v>10.469432460445546</v>
      </c>
      <c r="H70" s="10">
        <f>B70/$B$16</f>
        <v>1.0159660496749708E-2</v>
      </c>
    </row>
    <row r="71" spans="1:8" x14ac:dyDescent="0.2">
      <c r="A71" s="15" t="s">
        <v>74</v>
      </c>
      <c r="B71" s="7">
        <v>199</v>
      </c>
      <c r="C71" s="7">
        <f>B71-B70</f>
        <v>10.091272723435964</v>
      </c>
      <c r="D71" s="7">
        <v>3</v>
      </c>
      <c r="E71" s="7">
        <v>0</v>
      </c>
      <c r="F71" s="7">
        <f>D71-E71</f>
        <v>3</v>
      </c>
      <c r="G71" s="7">
        <f>C71-F71</f>
        <v>7.0912727234359636</v>
      </c>
      <c r="H71" s="16">
        <f>B71/$B$17</f>
        <v>1.0582854711763455E-2</v>
      </c>
    </row>
    <row r="72" spans="1:8" x14ac:dyDescent="0.2">
      <c r="A72" s="12" t="s">
        <v>85</v>
      </c>
      <c r="H72" s="10"/>
    </row>
    <row r="73" spans="1:8" x14ac:dyDescent="0.2">
      <c r="A73" s="9" t="s">
        <v>90</v>
      </c>
      <c r="B73" s="2">
        <v>61</v>
      </c>
      <c r="H73" s="10">
        <f>B73/$B$6</f>
        <v>3.7480798771121352E-3</v>
      </c>
    </row>
    <row r="74" spans="1:8" x14ac:dyDescent="0.2">
      <c r="A74" s="14" t="s">
        <v>81</v>
      </c>
      <c r="B74" s="2">
        <v>60.961505703792959</v>
      </c>
      <c r="C74" s="2">
        <f>B74-B73</f>
        <v>-3.8494296207041145E-2</v>
      </c>
      <c r="D74" s="2">
        <v>0</v>
      </c>
      <c r="E74" s="2">
        <v>0</v>
      </c>
      <c r="F74" s="2">
        <f>D74-E74</f>
        <v>0</v>
      </c>
      <c r="G74" s="2">
        <f>C74-F74</f>
        <v>-3.8494296207041145E-2</v>
      </c>
      <c r="H74" s="10">
        <f>B74/$B$7</f>
        <v>3.7399696750793228E-3</v>
      </c>
    </row>
    <row r="75" spans="1:8" x14ac:dyDescent="0.2">
      <c r="A75" s="14" t="s">
        <v>82</v>
      </c>
      <c r="B75" s="2">
        <v>61.903805844671247</v>
      </c>
      <c r="C75" s="2">
        <v>0.9645490228159872</v>
      </c>
      <c r="D75" s="2">
        <v>0</v>
      </c>
      <c r="E75" s="2">
        <v>0</v>
      </c>
      <c r="F75" s="2">
        <v>0</v>
      </c>
      <c r="G75" s="2">
        <v>0.9645490228159872</v>
      </c>
      <c r="H75" s="10">
        <f>B75/$B$8</f>
        <v>3.7081469896173033E-3</v>
      </c>
    </row>
    <row r="76" spans="1:8" x14ac:dyDescent="0.2">
      <c r="A76" s="14" t="s">
        <v>83</v>
      </c>
      <c r="B76" s="2">
        <v>62.451244374338835</v>
      </c>
      <c r="C76" s="2">
        <v>0.58770340586236358</v>
      </c>
      <c r="D76" s="2">
        <v>0</v>
      </c>
      <c r="E76" s="2">
        <v>0</v>
      </c>
      <c r="F76" s="2">
        <v>0</v>
      </c>
      <c r="G76" s="2">
        <v>0.58770340586236358</v>
      </c>
      <c r="H76" s="10">
        <f>B76/$B$9</f>
        <v>3.6772798901453718E-3</v>
      </c>
    </row>
    <row r="77" spans="1:8" x14ac:dyDescent="0.2">
      <c r="A77" s="14" t="s">
        <v>84</v>
      </c>
      <c r="B77" s="2">
        <v>63.168038495150817</v>
      </c>
      <c r="C77" s="2">
        <v>0.58498116922678634</v>
      </c>
      <c r="D77" s="2">
        <v>0</v>
      </c>
      <c r="E77" s="2">
        <v>0</v>
      </c>
      <c r="F77" s="2">
        <v>0</v>
      </c>
      <c r="G77" s="2">
        <v>0.58498116922678634</v>
      </c>
      <c r="H77" s="10">
        <f>B77/$B$10</f>
        <v>3.6473259711964226E-3</v>
      </c>
    </row>
    <row r="78" spans="1:8" x14ac:dyDescent="0.2">
      <c r="A78" s="14" t="s">
        <v>75</v>
      </c>
      <c r="B78" s="2">
        <v>63.521914483275005</v>
      </c>
      <c r="C78" s="2">
        <v>0.40146570977810114</v>
      </c>
      <c r="D78" s="2">
        <v>0</v>
      </c>
      <c r="E78" s="2">
        <v>0</v>
      </c>
      <c r="F78" s="2">
        <v>0</v>
      </c>
      <c r="G78" s="2">
        <v>0.40146570977810114</v>
      </c>
      <c r="H78" s="10">
        <f>B78/$B$11</f>
        <v>3.6182452997992141E-3</v>
      </c>
    </row>
    <row r="79" spans="1:8" x14ac:dyDescent="0.2">
      <c r="A79" s="14" t="s">
        <v>76</v>
      </c>
      <c r="B79" s="2">
        <v>64.020474241854885</v>
      </c>
      <c r="C79" s="2">
        <v>0.58129923442240283</v>
      </c>
      <c r="D79" s="2">
        <v>0</v>
      </c>
      <c r="E79" s="2">
        <v>0</v>
      </c>
      <c r="F79" s="2">
        <v>0</v>
      </c>
      <c r="G79" s="2">
        <v>0.58129923442240283</v>
      </c>
      <c r="H79" s="10">
        <f>B79/$B$12</f>
        <v>3.5900002378654676E-3</v>
      </c>
    </row>
    <row r="80" spans="1:8" x14ac:dyDescent="0.2">
      <c r="A80" s="14" t="s">
        <v>77</v>
      </c>
      <c r="B80" s="2">
        <v>64.653253215465639</v>
      </c>
      <c r="C80" s="2">
        <v>0.57887408012638275</v>
      </c>
      <c r="D80" s="2">
        <v>0</v>
      </c>
      <c r="E80" s="2">
        <v>0</v>
      </c>
      <c r="F80" s="2">
        <v>0</v>
      </c>
      <c r="G80" s="2">
        <v>0.57887408012638275</v>
      </c>
      <c r="H80" s="10">
        <f>B80/$B$13</f>
        <v>3.5625552796707985E-3</v>
      </c>
    </row>
    <row r="81" spans="1:11" x14ac:dyDescent="0.2">
      <c r="A81" s="14" t="s">
        <v>78</v>
      </c>
      <c r="B81" s="2">
        <v>65.275823505432101</v>
      </c>
      <c r="C81" s="2">
        <v>0.5765505334746166</v>
      </c>
      <c r="D81" s="2">
        <v>0</v>
      </c>
      <c r="E81" s="2">
        <v>0</v>
      </c>
      <c r="F81" s="2">
        <v>0</v>
      </c>
      <c r="G81" s="2">
        <v>0.5765505334746166</v>
      </c>
      <c r="H81" s="10">
        <f>B81/$B$14</f>
        <v>3.5358769029539081E-3</v>
      </c>
    </row>
    <row r="82" spans="1:11" x14ac:dyDescent="0.2">
      <c r="A82" s="14" t="s">
        <v>79</v>
      </c>
      <c r="B82" s="2">
        <v>64.782841360348982</v>
      </c>
      <c r="C82" s="2">
        <v>-0.47865703317687291</v>
      </c>
      <c r="D82" s="2">
        <v>0</v>
      </c>
      <c r="E82" s="2">
        <v>0</v>
      </c>
      <c r="F82" s="2">
        <v>0</v>
      </c>
      <c r="G82" s="2">
        <v>-0.47865703317687291</v>
      </c>
      <c r="H82" s="10">
        <f>B82/$B$15</f>
        <v>3.5099334323210147E-3</v>
      </c>
    </row>
    <row r="83" spans="1:11" x14ac:dyDescent="0.2">
      <c r="A83" s="14" t="s">
        <v>80</v>
      </c>
      <c r="B83" s="2">
        <v>64.794417226923713</v>
      </c>
      <c r="C83" s="2">
        <v>5.7053570083695604E-2</v>
      </c>
      <c r="D83" s="2">
        <v>1</v>
      </c>
      <c r="E83" s="2">
        <v>0</v>
      </c>
      <c r="F83" s="2">
        <v>1</v>
      </c>
      <c r="G83" s="2">
        <v>-0.9429464299163044</v>
      </c>
      <c r="H83" s="10">
        <f>B83/$B$16</f>
        <v>3.4846949137852922E-3</v>
      </c>
    </row>
    <row r="84" spans="1:11" x14ac:dyDescent="0.2">
      <c r="A84" s="15" t="s">
        <v>74</v>
      </c>
      <c r="B84" s="7">
        <v>62</v>
      </c>
      <c r="C84" s="7">
        <f>B84-B83</f>
        <v>-2.7944172269237129</v>
      </c>
      <c r="D84" s="7">
        <v>0</v>
      </c>
      <c r="E84" s="7">
        <v>0</v>
      </c>
      <c r="F84" s="7">
        <f>D84-E84</f>
        <v>0</v>
      </c>
      <c r="G84" s="7">
        <f>C84-F84</f>
        <v>-2.7944172269237129</v>
      </c>
      <c r="H84" s="16">
        <f>B84/$B$17</f>
        <v>3.2971708147202725E-3</v>
      </c>
    </row>
    <row r="85" spans="1:11" x14ac:dyDescent="0.2">
      <c r="A85" s="12" t="s">
        <v>94</v>
      </c>
      <c r="H85" s="10"/>
    </row>
    <row r="86" spans="1:11" x14ac:dyDescent="0.2">
      <c r="A86" s="13" t="s">
        <v>73</v>
      </c>
      <c r="B86" s="2">
        <v>10145</v>
      </c>
      <c r="H86" s="10">
        <f>B86/$B$6</f>
        <v>0.62334869431643625</v>
      </c>
      <c r="K86" s="38"/>
    </row>
    <row r="87" spans="1:11" x14ac:dyDescent="0.2">
      <c r="A87" s="14" t="s">
        <v>81</v>
      </c>
      <c r="B87" s="2">
        <v>10098.237216236017</v>
      </c>
      <c r="C87" s="2">
        <f>B87-B86</f>
        <v>-46.762783763982952</v>
      </c>
      <c r="D87" s="2">
        <v>31</v>
      </c>
      <c r="E87" s="2">
        <v>31</v>
      </c>
      <c r="F87" s="2">
        <f>D87-E87</f>
        <v>0</v>
      </c>
      <c r="G87" s="2">
        <f>C87-F87</f>
        <v>-46.762783763982952</v>
      </c>
      <c r="H87" s="10">
        <f>B87/$B$7</f>
        <v>0.61952375559730177</v>
      </c>
    </row>
    <row r="88" spans="1:11" x14ac:dyDescent="0.2">
      <c r="A88" s="14" t="s">
        <v>82</v>
      </c>
      <c r="B88" s="2">
        <v>10091.78209310232</v>
      </c>
      <c r="C88" s="2">
        <v>-2.8280300129008538</v>
      </c>
      <c r="D88" s="2">
        <v>125</v>
      </c>
      <c r="E88" s="2">
        <v>105</v>
      </c>
      <c r="F88" s="2">
        <v>20</v>
      </c>
      <c r="G88" s="2">
        <v>-22.828030012900854</v>
      </c>
      <c r="H88" s="10">
        <f>B88/$B$8</f>
        <v>0.60451552013312104</v>
      </c>
    </row>
    <row r="89" spans="1:11" x14ac:dyDescent="0.2">
      <c r="A89" s="14" t="s">
        <v>83</v>
      </c>
      <c r="B89" s="2">
        <v>10019.256013460887</v>
      </c>
      <c r="C89" s="2">
        <v>-66.123887463467327</v>
      </c>
      <c r="D89" s="2">
        <v>144</v>
      </c>
      <c r="E89" s="2">
        <v>113</v>
      </c>
      <c r="F89" s="2">
        <v>31</v>
      </c>
      <c r="G89" s="2">
        <v>-97.123887463467327</v>
      </c>
      <c r="H89" s="10">
        <f>B89/$B$9</f>
        <v>0.58995795875056756</v>
      </c>
    </row>
    <row r="90" spans="1:11" x14ac:dyDescent="0.2">
      <c r="A90" s="14" t="s">
        <v>84</v>
      </c>
      <c r="B90" s="2">
        <v>9972.8183386674409</v>
      </c>
      <c r="C90" s="2">
        <v>-67.407750463167758</v>
      </c>
      <c r="D90" s="2">
        <v>131</v>
      </c>
      <c r="E90" s="2">
        <v>128</v>
      </c>
      <c r="F90" s="2">
        <v>3</v>
      </c>
      <c r="G90" s="2">
        <v>-70.407750463167758</v>
      </c>
      <c r="H90" s="10">
        <f>B90/$B$10</f>
        <v>0.57583107215586615</v>
      </c>
    </row>
    <row r="91" spans="1:11" x14ac:dyDescent="0.2">
      <c r="A91" s="14" t="s">
        <v>75</v>
      </c>
      <c r="B91" s="2">
        <v>9868.508972387961</v>
      </c>
      <c r="C91" s="2">
        <v>-96.741272071334606</v>
      </c>
      <c r="D91" s="2">
        <v>120</v>
      </c>
      <c r="E91" s="2">
        <v>122</v>
      </c>
      <c r="F91" s="2">
        <v>-2</v>
      </c>
      <c r="G91" s="2">
        <v>-94.741272071334606</v>
      </c>
      <c r="H91" s="10">
        <f>B91/$B$11</f>
        <v>0.56211602713533615</v>
      </c>
    </row>
    <row r="92" spans="1:11" x14ac:dyDescent="0.2">
      <c r="A92" s="14" t="s">
        <v>76</v>
      </c>
      <c r="B92" s="2">
        <v>9786.6625330548322</v>
      </c>
      <c r="C92" s="2">
        <v>-69.144226932892707</v>
      </c>
      <c r="D92" s="2">
        <v>131</v>
      </c>
      <c r="E92" s="2">
        <v>124</v>
      </c>
      <c r="F92" s="2">
        <v>7</v>
      </c>
      <c r="G92" s="2">
        <v>-76.144226932892707</v>
      </c>
      <c r="H92" s="10">
        <f>B92/$B$12</f>
        <v>0.54879507278948203</v>
      </c>
    </row>
    <row r="93" spans="1:11" x14ac:dyDescent="0.2">
      <c r="A93" s="14" t="s">
        <v>77</v>
      </c>
      <c r="B93" s="2">
        <v>9724.6323665966975</v>
      </c>
      <c r="C93" s="2">
        <v>-70.287979767785146</v>
      </c>
      <c r="D93" s="2">
        <v>108</v>
      </c>
      <c r="E93" s="2">
        <v>136</v>
      </c>
      <c r="F93" s="2">
        <v>-28</v>
      </c>
      <c r="G93" s="2">
        <v>-42.287979767785146</v>
      </c>
      <c r="H93" s="10">
        <f>B93/$B$13</f>
        <v>0.53585146388564575</v>
      </c>
    </row>
    <row r="94" spans="1:11" x14ac:dyDescent="0.2">
      <c r="A94" s="14" t="s">
        <v>78</v>
      </c>
      <c r="B94" s="2">
        <v>9660.0762204815128</v>
      </c>
      <c r="C94" s="2">
        <v>-71.38381233992186</v>
      </c>
      <c r="D94" s="2">
        <v>86</v>
      </c>
      <c r="E94" s="2">
        <v>113</v>
      </c>
      <c r="F94" s="2">
        <v>-27</v>
      </c>
      <c r="G94" s="2">
        <v>-44.38381233992186</v>
      </c>
      <c r="H94" s="10">
        <f>B94/$B$14</f>
        <v>0.5232693906333088</v>
      </c>
    </row>
    <row r="95" spans="1:11" x14ac:dyDescent="0.2">
      <c r="A95" s="14" t="s">
        <v>79</v>
      </c>
      <c r="B95" s="2">
        <v>9432.152955548605</v>
      </c>
      <c r="C95" s="2">
        <v>-225.74453903578251</v>
      </c>
      <c r="D95" s="2">
        <v>101</v>
      </c>
      <c r="E95" s="2">
        <v>133</v>
      </c>
      <c r="F95" s="2">
        <v>-32</v>
      </c>
      <c r="G95" s="2">
        <v>-193.74453903578251</v>
      </c>
      <c r="H95" s="10">
        <f>B95/$B$15</f>
        <v>0.51103391426280564</v>
      </c>
    </row>
    <row r="96" spans="1:11" x14ac:dyDescent="0.2">
      <c r="A96" s="14" t="s">
        <v>80</v>
      </c>
      <c r="B96" s="2">
        <v>9280.840100665675</v>
      </c>
      <c r="C96" s="2">
        <v>-144.74083203595546</v>
      </c>
      <c r="D96" s="2">
        <v>112</v>
      </c>
      <c r="E96" s="2">
        <v>128</v>
      </c>
      <c r="F96" s="2">
        <v>-16</v>
      </c>
      <c r="G96" s="2">
        <v>-128.74083203595546</v>
      </c>
      <c r="H96" s="10">
        <f>B96/$B$16</f>
        <v>0.49913090785552744</v>
      </c>
    </row>
    <row r="97" spans="1:11" x14ac:dyDescent="0.2">
      <c r="A97" s="15" t="s">
        <v>74</v>
      </c>
      <c r="B97" s="7">
        <v>9220</v>
      </c>
      <c r="C97" s="7">
        <f>B97-B96</f>
        <v>-60.840100665674981</v>
      </c>
      <c r="D97" s="7">
        <v>74</v>
      </c>
      <c r="E97" s="7">
        <v>90</v>
      </c>
      <c r="F97" s="7">
        <f>D97-E97</f>
        <v>-16</v>
      </c>
      <c r="G97" s="7">
        <f>C97-F97</f>
        <v>-44.840100665674981</v>
      </c>
      <c r="H97" s="16">
        <f>B97/$B$17</f>
        <v>0.49032120825356307</v>
      </c>
      <c r="J97" s="38"/>
      <c r="K97" s="38"/>
    </row>
    <row r="98" spans="1:11" x14ac:dyDescent="0.2">
      <c r="A98" s="12" t="s">
        <v>95</v>
      </c>
      <c r="H98" s="10"/>
      <c r="J98" s="38"/>
    </row>
    <row r="99" spans="1:11" x14ac:dyDescent="0.2">
      <c r="A99" s="17" t="s">
        <v>96</v>
      </c>
      <c r="B99" s="2">
        <v>81</v>
      </c>
      <c r="H99" s="10">
        <f>B99/$B$6</f>
        <v>4.9769585253456221E-3</v>
      </c>
    </row>
    <row r="100" spans="1:11" x14ac:dyDescent="0.2">
      <c r="A100" s="14" t="s">
        <v>81</v>
      </c>
      <c r="B100" s="2">
        <v>81.674222707925807</v>
      </c>
      <c r="C100" s="2">
        <f>B100-B99</f>
        <v>0.67422270792580719</v>
      </c>
      <c r="D100" s="2">
        <v>0</v>
      </c>
      <c r="E100" s="2">
        <v>1</v>
      </c>
      <c r="F100" s="2">
        <f>D100-E100</f>
        <v>-1</v>
      </c>
      <c r="G100" s="2">
        <f>C100-F100</f>
        <v>1.6742227079258072</v>
      </c>
      <c r="H100" s="10">
        <f>B100/$B$7</f>
        <v>5.0106885096887002E-3</v>
      </c>
    </row>
    <row r="101" spans="1:11" x14ac:dyDescent="0.2">
      <c r="A101" s="14" t="s">
        <v>82</v>
      </c>
      <c r="B101" s="2">
        <v>85.857871384558734</v>
      </c>
      <c r="C101" s="2">
        <v>4.2145069028403839</v>
      </c>
      <c r="D101" s="2">
        <v>0</v>
      </c>
      <c r="E101" s="2">
        <v>2</v>
      </c>
      <c r="F101" s="2">
        <v>-2</v>
      </c>
      <c r="G101" s="2">
        <v>6.2145069028403839</v>
      </c>
      <c r="H101" s="10">
        <f>B101/$B$8</f>
        <v>5.1430377012434856E-3</v>
      </c>
    </row>
    <row r="102" spans="1:11" x14ac:dyDescent="0.2">
      <c r="A102" s="14" t="s">
        <v>83</v>
      </c>
      <c r="B102" s="2">
        <v>89.524401059109422</v>
      </c>
      <c r="C102" s="2">
        <v>3.7252854634174355</v>
      </c>
      <c r="D102" s="2">
        <v>0</v>
      </c>
      <c r="E102" s="2">
        <v>0</v>
      </c>
      <c r="F102" s="2">
        <v>0</v>
      </c>
      <c r="G102" s="2">
        <v>3.7252854634174355</v>
      </c>
      <c r="H102" s="10">
        <f>B102/$B$9</f>
        <v>5.2714126514225666E-3</v>
      </c>
    </row>
    <row r="103" spans="1:11" x14ac:dyDescent="0.2">
      <c r="A103" s="14" t="s">
        <v>84</v>
      </c>
      <c r="B103" s="2">
        <v>93.453146008393432</v>
      </c>
      <c r="C103" s="2">
        <v>3.736607129477477</v>
      </c>
      <c r="D103" s="2">
        <v>1</v>
      </c>
      <c r="E103" s="2">
        <v>1</v>
      </c>
      <c r="F103" s="2">
        <v>0</v>
      </c>
      <c r="G103" s="2">
        <v>3.736607129477477</v>
      </c>
      <c r="H103" s="10">
        <f>B103/$B$10</f>
        <v>5.3959897227549786E-3</v>
      </c>
    </row>
    <row r="104" spans="1:11" x14ac:dyDescent="0.2">
      <c r="A104" s="14" t="s">
        <v>75</v>
      </c>
      <c r="B104" s="2">
        <v>96.855310768092963</v>
      </c>
      <c r="C104" s="2">
        <v>3.4715869544632483</v>
      </c>
      <c r="D104" s="2">
        <v>0</v>
      </c>
      <c r="E104" s="2">
        <v>2</v>
      </c>
      <c r="F104" s="2">
        <v>-2</v>
      </c>
      <c r="G104" s="2">
        <v>5.4715869544632483</v>
      </c>
      <c r="H104" s="10">
        <f>B104/$B$11</f>
        <v>5.5169349947649217E-3</v>
      </c>
    </row>
    <row r="105" spans="1:11" x14ac:dyDescent="0.2">
      <c r="A105" s="14" t="s">
        <v>76</v>
      </c>
      <c r="B105" s="2">
        <v>100.47834441236863</v>
      </c>
      <c r="C105" s="2">
        <v>3.7519201392894388</v>
      </c>
      <c r="D105" s="2">
        <v>2</v>
      </c>
      <c r="E105" s="2">
        <v>0</v>
      </c>
      <c r="F105" s="2">
        <v>2</v>
      </c>
      <c r="G105" s="2">
        <v>1.7519201392894388</v>
      </c>
      <c r="H105" s="10">
        <f>B105/$B$12</f>
        <v>5.6344050026562341E-3</v>
      </c>
    </row>
    <row r="106" spans="1:11" x14ac:dyDescent="0.2">
      <c r="A106" s="14" t="s">
        <v>77</v>
      </c>
      <c r="B106" s="2">
        <v>104.32463845515743</v>
      </c>
      <c r="C106" s="2">
        <v>3.7620062525700888</v>
      </c>
      <c r="D106" s="2">
        <v>0</v>
      </c>
      <c r="E106" s="2">
        <v>2</v>
      </c>
      <c r="F106" s="2">
        <v>-2</v>
      </c>
      <c r="G106" s="2">
        <v>5.7620062525700888</v>
      </c>
      <c r="H106" s="10">
        <f>B106/$B$13</f>
        <v>5.748547413222253E-3</v>
      </c>
    </row>
    <row r="107" spans="1:11" x14ac:dyDescent="0.2">
      <c r="A107" s="14" t="s">
        <v>78</v>
      </c>
      <c r="B107" s="2">
        <v>108.17225985206174</v>
      </c>
      <c r="C107" s="2">
        <v>3.7716697839925644</v>
      </c>
      <c r="D107" s="2">
        <v>0</v>
      </c>
      <c r="E107" s="2">
        <v>0</v>
      </c>
      <c r="F107" s="2">
        <v>0</v>
      </c>
      <c r="G107" s="2">
        <v>3.7716697839925644</v>
      </c>
      <c r="H107" s="10">
        <f>B107/$B$14</f>
        <v>5.8595016441179643E-3</v>
      </c>
    </row>
    <row r="108" spans="1:11" x14ac:dyDescent="0.2">
      <c r="A108" s="14" t="s">
        <v>79</v>
      </c>
      <c r="B108" s="2">
        <v>110.14029131559501</v>
      </c>
      <c r="C108" s="2">
        <v>1.990714185594868</v>
      </c>
      <c r="D108" s="2">
        <v>0</v>
      </c>
      <c r="E108" s="2">
        <v>0</v>
      </c>
      <c r="F108" s="2">
        <v>0</v>
      </c>
      <c r="G108" s="2">
        <v>1.990714185594868</v>
      </c>
      <c r="H108" s="10">
        <f>B108/$B$15</f>
        <v>5.9673994319550836E-3</v>
      </c>
    </row>
    <row r="109" spans="1:11" x14ac:dyDescent="0.2">
      <c r="A109" s="14" t="s">
        <v>80</v>
      </c>
      <c r="B109" s="2">
        <v>112.90956139389873</v>
      </c>
      <c r="C109" s="2">
        <v>2.8474760664519465</v>
      </c>
      <c r="D109" s="2">
        <v>0</v>
      </c>
      <c r="E109" s="2">
        <v>0</v>
      </c>
      <c r="F109" s="2">
        <v>0</v>
      </c>
      <c r="G109" s="2">
        <v>2.8474760664519465</v>
      </c>
      <c r="H109" s="10">
        <f>B109/$B$16</f>
        <v>6.0723653540872731E-3</v>
      </c>
    </row>
    <row r="110" spans="1:11" x14ac:dyDescent="0.2">
      <c r="A110" s="15" t="s">
        <v>74</v>
      </c>
      <c r="B110" s="7">
        <v>105</v>
      </c>
      <c r="C110" s="7">
        <f>B110-B109</f>
        <v>-7.909561393898727</v>
      </c>
      <c r="D110" s="7">
        <v>0</v>
      </c>
      <c r="E110" s="7">
        <v>1</v>
      </c>
      <c r="F110" s="7">
        <f>D110-E110</f>
        <v>-1</v>
      </c>
      <c r="G110" s="7">
        <f>C110-F110</f>
        <v>-6.909561393898727</v>
      </c>
      <c r="H110" s="16">
        <f>B110/$B$17</f>
        <v>5.5839183152520738E-3</v>
      </c>
      <c r="I110" s="38"/>
      <c r="K110" s="38"/>
    </row>
    <row r="111" spans="1:11" x14ac:dyDescent="0.2">
      <c r="A111" s="23"/>
      <c r="B111" s="24"/>
      <c r="C111" s="24"/>
      <c r="D111" s="24"/>
      <c r="E111" s="24"/>
      <c r="F111" s="24"/>
      <c r="G111" s="24"/>
      <c r="H111" s="22"/>
    </row>
    <row r="112" spans="1:11" x14ac:dyDescent="0.2">
      <c r="A112" s="1"/>
    </row>
    <row r="113" spans="1:11" x14ac:dyDescent="0.2">
      <c r="A113" s="12" t="s">
        <v>98</v>
      </c>
      <c r="H113" s="10"/>
    </row>
    <row r="114" spans="1:11" x14ac:dyDescent="0.2">
      <c r="A114" s="9" t="s">
        <v>97</v>
      </c>
      <c r="B114" s="2">
        <v>304</v>
      </c>
      <c r="H114" s="10">
        <f>B114/$B$6</f>
        <v>1.8678955453149002E-2</v>
      </c>
    </row>
    <row r="115" spans="1:11" x14ac:dyDescent="0.2">
      <c r="A115" s="14" t="s">
        <v>81</v>
      </c>
      <c r="B115" s="2">
        <v>306.49813548821749</v>
      </c>
      <c r="C115" s="2">
        <f>B115-B114</f>
        <v>2.4981354882174855</v>
      </c>
      <c r="D115" s="2">
        <v>0</v>
      </c>
      <c r="E115" s="2">
        <v>0</v>
      </c>
      <c r="F115" s="2">
        <f>D115-E115</f>
        <v>0</v>
      </c>
      <c r="G115" s="2">
        <f>C115-F115</f>
        <v>2.4981354882174855</v>
      </c>
      <c r="H115" s="10">
        <f>B115/$B$7</f>
        <v>1.8803566594369173E-2</v>
      </c>
    </row>
    <row r="116" spans="1:11" x14ac:dyDescent="0.2">
      <c r="A116" s="14" t="s">
        <v>82</v>
      </c>
      <c r="B116" s="2">
        <v>322.06922647034764</v>
      </c>
      <c r="C116" s="2">
        <v>15.686846065323039</v>
      </c>
      <c r="D116" s="2">
        <v>3</v>
      </c>
      <c r="E116" s="2">
        <v>1</v>
      </c>
      <c r="F116" s="2">
        <v>2</v>
      </c>
      <c r="G116" s="2">
        <v>13.686846065323039</v>
      </c>
      <c r="H116" s="10">
        <f>B116/$B$8</f>
        <v>1.9292513865481472E-2</v>
      </c>
    </row>
    <row r="117" spans="1:11" x14ac:dyDescent="0.2">
      <c r="A117" s="14" t="s">
        <v>83</v>
      </c>
      <c r="B117" s="2">
        <v>335.69920447626345</v>
      </c>
      <c r="C117" s="2">
        <v>13.85025816243899</v>
      </c>
      <c r="D117" s="2">
        <v>2</v>
      </c>
      <c r="E117" s="2">
        <v>1</v>
      </c>
      <c r="F117" s="2">
        <v>1</v>
      </c>
      <c r="G117" s="2">
        <v>12.85025816243899</v>
      </c>
      <c r="H117" s="10">
        <f>B117/$B$9</f>
        <v>1.9766778806822323E-2</v>
      </c>
    </row>
    <row r="118" spans="1:11" x14ac:dyDescent="0.2">
      <c r="A118" s="14" t="s">
        <v>84</v>
      </c>
      <c r="B118" s="2">
        <v>350.3116375814576</v>
      </c>
      <c r="C118" s="2">
        <v>13.892084619098569</v>
      </c>
      <c r="D118" s="2">
        <v>4</v>
      </c>
      <c r="E118" s="2">
        <v>1</v>
      </c>
      <c r="F118" s="2">
        <v>3</v>
      </c>
      <c r="G118" s="2">
        <v>10.892084619098569</v>
      </c>
      <c r="H118" s="10">
        <f>B118/$B$10</f>
        <v>2.022701296734556E-2</v>
      </c>
    </row>
    <row r="119" spans="1:11" x14ac:dyDescent="0.2">
      <c r="A119" s="14" t="s">
        <v>75</v>
      </c>
      <c r="B119" s="2">
        <v>362.94975784290779</v>
      </c>
      <c r="C119" s="2">
        <v>12.898390528389143</v>
      </c>
      <c r="D119" s="2">
        <v>3</v>
      </c>
      <c r="E119" s="2">
        <v>1</v>
      </c>
      <c r="F119" s="2">
        <v>2</v>
      </c>
      <c r="G119" s="2">
        <v>10.898390528389143</v>
      </c>
      <c r="H119" s="10">
        <f>B119/$B$11</f>
        <v>2.0673829906750273E-2</v>
      </c>
    </row>
    <row r="120" spans="1:11" x14ac:dyDescent="0.2">
      <c r="A120" s="14" t="s">
        <v>76</v>
      </c>
      <c r="B120" s="2">
        <v>376.41553871683686</v>
      </c>
      <c r="C120" s="2">
        <v>13.948656588085441</v>
      </c>
      <c r="D120" s="2">
        <v>4</v>
      </c>
      <c r="E120" s="2">
        <v>3</v>
      </c>
      <c r="F120" s="2">
        <v>1</v>
      </c>
      <c r="G120" s="2">
        <v>12.948656588085441</v>
      </c>
      <c r="H120" s="10">
        <f>B120/$B$12</f>
        <v>2.1107807924456729E-2</v>
      </c>
    </row>
    <row r="121" spans="1:11" x14ac:dyDescent="0.2">
      <c r="A121" s="14" t="s">
        <v>77</v>
      </c>
      <c r="B121" s="2">
        <v>390.71723091843774</v>
      </c>
      <c r="C121" s="2">
        <v>13.98591845199843</v>
      </c>
      <c r="D121" s="2">
        <v>3</v>
      </c>
      <c r="E121" s="2">
        <v>1</v>
      </c>
      <c r="F121" s="2">
        <v>2</v>
      </c>
      <c r="G121" s="2">
        <v>11.98591845199843</v>
      </c>
      <c r="H121" s="10">
        <f>B121/$B$13</f>
        <v>2.1529492556669486E-2</v>
      </c>
    </row>
    <row r="122" spans="1:11" x14ac:dyDescent="0.2">
      <c r="A122" s="14" t="s">
        <v>78</v>
      </c>
      <c r="B122" s="2">
        <v>405.02324243198944</v>
      </c>
      <c r="C122" s="2">
        <v>14.02161914093216</v>
      </c>
      <c r="D122" s="2">
        <v>8</v>
      </c>
      <c r="E122" s="2">
        <v>3</v>
      </c>
      <c r="F122" s="2">
        <v>5</v>
      </c>
      <c r="G122" s="2">
        <v>9.0216191409321596</v>
      </c>
      <c r="H122" s="10">
        <f>B122/$B$14</f>
        <v>2.1939398864199634E-2</v>
      </c>
    </row>
    <row r="123" spans="1:11" x14ac:dyDescent="0.2">
      <c r="A123" s="14" t="s">
        <v>79</v>
      </c>
      <c r="B123" s="2">
        <v>412.29271574572601</v>
      </c>
      <c r="C123" s="2">
        <v>7.3544406065241787</v>
      </c>
      <c r="D123" s="2">
        <v>2</v>
      </c>
      <c r="E123" s="2">
        <v>0</v>
      </c>
      <c r="F123" s="2">
        <v>2</v>
      </c>
      <c r="G123" s="2">
        <v>5.3544406065241787</v>
      </c>
      <c r="H123" s="10">
        <f>B123/$B$15</f>
        <v>2.2338013531219912E-2</v>
      </c>
    </row>
    <row r="124" spans="1:11" x14ac:dyDescent="0.2">
      <c r="A124" s="14" t="s">
        <v>80</v>
      </c>
      <c r="B124" s="2">
        <v>422.56346556781233</v>
      </c>
      <c r="C124" s="2">
        <v>10.563470697562536</v>
      </c>
      <c r="D124" s="2">
        <v>6</v>
      </c>
      <c r="E124" s="2">
        <v>3</v>
      </c>
      <c r="F124" s="2">
        <v>3</v>
      </c>
      <c r="G124" s="2">
        <v>7.5634706975625363</v>
      </c>
      <c r="H124" s="10">
        <f>B124/$B$16</f>
        <v>2.2725796792933871E-2</v>
      </c>
    </row>
    <row r="125" spans="1:11" x14ac:dyDescent="0.2">
      <c r="A125" s="15" t="s">
        <v>74</v>
      </c>
      <c r="B125" s="7">
        <v>433</v>
      </c>
      <c r="C125" s="7">
        <f>B125-B124</f>
        <v>10.436534432187671</v>
      </c>
      <c r="D125" s="7">
        <v>6</v>
      </c>
      <c r="E125" s="7">
        <v>2</v>
      </c>
      <c r="F125" s="7">
        <f>D125-E125</f>
        <v>4</v>
      </c>
      <c r="G125" s="7">
        <f>C125-F125</f>
        <v>6.4365344321876705</v>
      </c>
      <c r="H125" s="16">
        <f>B125/$B$17</f>
        <v>2.3027015528610934E-2</v>
      </c>
      <c r="J125" s="38"/>
      <c r="K125" s="38"/>
    </row>
    <row r="126" spans="1:11" x14ac:dyDescent="0.2">
      <c r="A126" s="12" t="s">
        <v>99</v>
      </c>
      <c r="H126" s="10"/>
    </row>
    <row r="127" spans="1:11" x14ac:dyDescent="0.2">
      <c r="A127" s="9" t="s">
        <v>100</v>
      </c>
      <c r="B127" s="2">
        <v>321</v>
      </c>
      <c r="H127" s="10">
        <f>B127/$B$6</f>
        <v>1.9723502304147465E-2</v>
      </c>
      <c r="I127" s="38"/>
    </row>
    <row r="128" spans="1:11" x14ac:dyDescent="0.2">
      <c r="A128" s="14" t="s">
        <v>81</v>
      </c>
      <c r="B128" s="2">
        <v>321.94919468504145</v>
      </c>
      <c r="C128" s="2">
        <f>B128-B127</f>
        <v>0.94919468504144788</v>
      </c>
      <c r="D128" s="2">
        <v>1</v>
      </c>
      <c r="E128" s="2">
        <v>1</v>
      </c>
      <c r="F128" s="2">
        <f>D128-E128</f>
        <v>0</v>
      </c>
      <c r="G128" s="2">
        <f>C128-F128</f>
        <v>0.94919468504144788</v>
      </c>
      <c r="H128" s="10">
        <f>B128/$B$7</f>
        <v>1.9751484336505611E-2</v>
      </c>
    </row>
    <row r="129" spans="1:12" x14ac:dyDescent="0.2">
      <c r="A129" s="14" t="s">
        <v>82</v>
      </c>
      <c r="B129" s="2">
        <v>331.56420502873999</v>
      </c>
      <c r="C129" s="2">
        <v>9.7341780225156072</v>
      </c>
      <c r="D129" s="2">
        <v>5</v>
      </c>
      <c r="E129" s="2">
        <v>1</v>
      </c>
      <c r="F129" s="2">
        <v>4</v>
      </c>
      <c r="G129" s="2">
        <v>5.7341780225156072</v>
      </c>
      <c r="H129" s="10">
        <f>B129/$B$8</f>
        <v>1.9861279802847735E-2</v>
      </c>
    </row>
    <row r="130" spans="1:12" x14ac:dyDescent="0.2">
      <c r="A130" s="14" t="s">
        <v>83</v>
      </c>
      <c r="B130" s="2">
        <v>339.11277855087985</v>
      </c>
      <c r="C130" s="2">
        <v>7.7688580741044575</v>
      </c>
      <c r="D130" s="2">
        <v>7</v>
      </c>
      <c r="E130" s="2">
        <v>1</v>
      </c>
      <c r="F130" s="2">
        <v>6</v>
      </c>
      <c r="G130" s="2">
        <v>1.7688580741044575</v>
      </c>
      <c r="H130" s="10">
        <f>B130/$B$9</f>
        <v>1.9967778281274211E-2</v>
      </c>
    </row>
    <row r="131" spans="1:12" x14ac:dyDescent="0.2">
      <c r="A131" s="14" t="s">
        <v>84</v>
      </c>
      <c r="B131" s="2">
        <v>347.61183258372733</v>
      </c>
      <c r="C131" s="2">
        <v>7.7782504065412468</v>
      </c>
      <c r="D131" s="2">
        <v>3</v>
      </c>
      <c r="E131" s="2">
        <v>2</v>
      </c>
      <c r="F131" s="2">
        <v>1</v>
      </c>
      <c r="G131" s="2">
        <v>6.7782504065412468</v>
      </c>
      <c r="H131" s="10">
        <f>B131/$B$10</f>
        <v>2.0071126080242939E-2</v>
      </c>
    </row>
    <row r="132" spans="1:12" x14ac:dyDescent="0.2">
      <c r="A132" s="14" t="s">
        <v>75</v>
      </c>
      <c r="B132" s="2">
        <v>354.13016892171981</v>
      </c>
      <c r="C132" s="2">
        <v>6.7786589676517792</v>
      </c>
      <c r="D132" s="2">
        <v>6</v>
      </c>
      <c r="E132" s="2">
        <v>3</v>
      </c>
      <c r="F132" s="2">
        <v>3</v>
      </c>
      <c r="G132" s="2">
        <v>3.7786589676517792</v>
      </c>
      <c r="H132" s="10">
        <f>B132/$B$11</f>
        <v>2.0171460977541571E-2</v>
      </c>
    </row>
    <row r="133" spans="1:12" x14ac:dyDescent="0.2">
      <c r="A133" s="14" t="s">
        <v>76</v>
      </c>
      <c r="B133" s="2">
        <v>361.45552255253318</v>
      </c>
      <c r="C133" s="2">
        <v>7.790953914841225</v>
      </c>
      <c r="D133" s="2">
        <v>6</v>
      </c>
      <c r="E133" s="2">
        <v>1</v>
      </c>
      <c r="F133" s="2">
        <v>5</v>
      </c>
      <c r="G133" s="2">
        <v>2.790953914841225</v>
      </c>
      <c r="H133" s="10">
        <f>B133/$B$12</f>
        <v>2.0268912833092199E-2</v>
      </c>
    </row>
    <row r="134" spans="1:12" x14ac:dyDescent="0.2">
      <c r="A134" s="14" t="s">
        <v>77</v>
      </c>
      <c r="B134" s="2">
        <v>369.55868810837273</v>
      </c>
      <c r="C134" s="2">
        <v>7.7993212459763868</v>
      </c>
      <c r="D134" s="2">
        <v>4</v>
      </c>
      <c r="E134" s="2">
        <v>2</v>
      </c>
      <c r="F134" s="2">
        <v>2</v>
      </c>
      <c r="G134" s="2">
        <v>5.7993212459763868</v>
      </c>
      <c r="H134" s="10">
        <f>B134/$B$13</f>
        <v>2.0363604149678909E-2</v>
      </c>
      <c r="I134" s="38"/>
    </row>
    <row r="135" spans="1:12" x14ac:dyDescent="0.2">
      <c r="A135" s="14" t="s">
        <v>78</v>
      </c>
      <c r="B135" s="2">
        <v>377.63176548087154</v>
      </c>
      <c r="C135" s="2">
        <v>7.8073380077457841</v>
      </c>
      <c r="D135" s="2">
        <v>1</v>
      </c>
      <c r="E135" s="2">
        <v>3</v>
      </c>
      <c r="F135" s="2">
        <v>-2</v>
      </c>
      <c r="G135" s="2">
        <v>9.8073380077457841</v>
      </c>
      <c r="H135" s="10">
        <f>B135/$B$14</f>
        <v>2.0455650586689321E-2</v>
      </c>
    </row>
    <row r="136" spans="1:12" x14ac:dyDescent="0.2">
      <c r="A136" s="14" t="s">
        <v>79</v>
      </c>
      <c r="B136" s="2">
        <v>379.2020445393519</v>
      </c>
      <c r="C136" s="2">
        <v>1.6514750849141251</v>
      </c>
      <c r="D136" s="2">
        <v>7</v>
      </c>
      <c r="E136" s="2">
        <v>0</v>
      </c>
      <c r="F136" s="2">
        <v>7</v>
      </c>
      <c r="G136" s="2">
        <v>-5.3485249150858749</v>
      </c>
      <c r="H136" s="10">
        <f>B136/$B$15</f>
        <v>2.0545161431400109E-2</v>
      </c>
    </row>
    <row r="137" spans="1:12" x14ac:dyDescent="0.2">
      <c r="A137" s="14" t="s">
        <v>80</v>
      </c>
      <c r="B137" s="2">
        <v>383.63587115211629</v>
      </c>
      <c r="C137" s="2">
        <v>4.7014361829752715</v>
      </c>
      <c r="D137" s="2">
        <v>3</v>
      </c>
      <c r="E137" s="2">
        <v>1</v>
      </c>
      <c r="F137" s="2">
        <v>2</v>
      </c>
      <c r="G137" s="2">
        <v>2.7014361829752715</v>
      </c>
      <c r="H137" s="10">
        <f>B137/$B$16</f>
        <v>2.0632240031844485E-2</v>
      </c>
    </row>
    <row r="138" spans="1:12" ht="12" thickBot="1" x14ac:dyDescent="0.25">
      <c r="A138" s="11" t="s">
        <v>74</v>
      </c>
      <c r="B138" s="5">
        <v>389</v>
      </c>
      <c r="C138" s="5">
        <f>B138-B137</f>
        <v>5.3641288478837055</v>
      </c>
      <c r="D138" s="5">
        <v>3</v>
      </c>
      <c r="E138" s="5">
        <v>2</v>
      </c>
      <c r="F138" s="5">
        <f>D138-E138</f>
        <v>1</v>
      </c>
      <c r="G138" s="5">
        <f>C138-F138</f>
        <v>4.3641288478837055</v>
      </c>
      <c r="H138" s="8">
        <f>B138/$B$17</f>
        <v>2.0687087853648159E-2</v>
      </c>
      <c r="I138" s="39"/>
      <c r="J138" s="38"/>
      <c r="L138" s="38"/>
    </row>
  </sheetData>
  <mergeCells count="1">
    <mergeCell ref="A1:H2"/>
  </mergeCells>
  <phoneticPr fontId="0" type="noConversion"/>
  <pageMargins left="0.75" right="0.75" top="1" bottom="1" header="0.5" footer="0.5"/>
  <pageSetup orientation="portrait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8"/>
  <sheetViews>
    <sheetView workbookViewId="0">
      <selection activeCell="L1" sqref="L1:L65536"/>
    </sheetView>
  </sheetViews>
  <sheetFormatPr defaultRowHeight="11.25" x14ac:dyDescent="0.2"/>
  <cols>
    <col min="1" max="1" width="25.7109375" style="2" customWidth="1"/>
    <col min="2" max="3" width="9.7109375" style="2" customWidth="1"/>
    <col min="4" max="5" width="8.42578125" style="2" customWidth="1"/>
    <col min="6" max="7" width="9.7109375" style="2" customWidth="1"/>
    <col min="8" max="8" width="7.7109375" style="6" customWidth="1"/>
    <col min="9" max="16384" width="9.140625" style="2"/>
  </cols>
  <sheetData>
    <row r="1" spans="1:8" ht="12.75" customHeight="1" x14ac:dyDescent="0.2">
      <c r="A1" s="40" t="s">
        <v>87</v>
      </c>
      <c r="B1" s="41"/>
      <c r="C1" s="41"/>
      <c r="D1" s="41"/>
      <c r="E1" s="41"/>
      <c r="F1" s="41"/>
      <c r="G1" s="41"/>
      <c r="H1" s="42"/>
    </row>
    <row r="2" spans="1:8" ht="12.75" customHeight="1" thickBot="1" x14ac:dyDescent="0.25">
      <c r="A2" s="43"/>
      <c r="B2" s="44"/>
      <c r="C2" s="44"/>
      <c r="D2" s="44"/>
      <c r="E2" s="44"/>
      <c r="F2" s="44"/>
      <c r="G2" s="44"/>
      <c r="H2" s="45"/>
    </row>
    <row r="3" spans="1:8" x14ac:dyDescent="0.2">
      <c r="A3" s="9" t="s">
        <v>11</v>
      </c>
      <c r="C3" s="1" t="s">
        <v>62</v>
      </c>
      <c r="D3" s="3"/>
      <c r="E3" s="3"/>
      <c r="F3" s="1" t="s">
        <v>66</v>
      </c>
      <c r="G3" s="3" t="s">
        <v>68</v>
      </c>
      <c r="H3" s="19" t="s">
        <v>71</v>
      </c>
    </row>
    <row r="4" spans="1:8" ht="12" thickBot="1" x14ac:dyDescent="0.25">
      <c r="A4" s="18" t="s">
        <v>88</v>
      </c>
      <c r="B4" s="5" t="s">
        <v>64</v>
      </c>
      <c r="C4" s="4" t="s">
        <v>63</v>
      </c>
      <c r="D4" s="4" t="s">
        <v>65</v>
      </c>
      <c r="E4" s="4" t="s">
        <v>70</v>
      </c>
      <c r="F4" s="4" t="s">
        <v>67</v>
      </c>
      <c r="G4" s="5" t="s">
        <v>69</v>
      </c>
      <c r="H4" s="20" t="s">
        <v>72</v>
      </c>
    </row>
    <row r="5" spans="1:8" x14ac:dyDescent="0.2">
      <c r="A5" s="12" t="s">
        <v>2</v>
      </c>
      <c r="H5" s="10"/>
    </row>
    <row r="6" spans="1:8" x14ac:dyDescent="0.2">
      <c r="A6" s="13" t="s">
        <v>73</v>
      </c>
      <c r="B6" s="2">
        <f t="shared" ref="B6:B17" si="0">B32+B45+B60+B73+B86+B99+B114+B127</f>
        <v>803732</v>
      </c>
      <c r="H6" s="10"/>
    </row>
    <row r="7" spans="1:8" x14ac:dyDescent="0.2">
      <c r="A7" s="14" t="s">
        <v>81</v>
      </c>
      <c r="B7" s="2">
        <f t="shared" si="0"/>
        <v>806315</v>
      </c>
      <c r="C7" s="2">
        <f t="shared" ref="C7:G17" si="1">C33+C46+C61+C74+C87+C100+C115+C128</f>
        <v>2582.9999999999109</v>
      </c>
      <c r="D7" s="2">
        <f t="shared" si="1"/>
        <v>3533</v>
      </c>
      <c r="E7" s="2">
        <f t="shared" si="1"/>
        <v>1335</v>
      </c>
      <c r="F7" s="2">
        <f t="shared" si="1"/>
        <v>2198</v>
      </c>
      <c r="G7" s="2">
        <f t="shared" si="1"/>
        <v>384.9999999999111</v>
      </c>
      <c r="H7" s="10"/>
    </row>
    <row r="8" spans="1:8" x14ac:dyDescent="0.2">
      <c r="A8" s="14" t="s">
        <v>82</v>
      </c>
      <c r="B8" s="2">
        <f t="shared" si="0"/>
        <v>823657.99999999988</v>
      </c>
      <c r="C8" s="2">
        <f t="shared" si="1"/>
        <v>17342.999999999975</v>
      </c>
      <c r="D8" s="2">
        <f t="shared" si="1"/>
        <v>13358</v>
      </c>
      <c r="E8" s="2">
        <f t="shared" si="1"/>
        <v>5881</v>
      </c>
      <c r="F8" s="2">
        <f t="shared" si="1"/>
        <v>7477</v>
      </c>
      <c r="G8" s="2">
        <f t="shared" si="1"/>
        <v>9865.9999999999745</v>
      </c>
      <c r="H8" s="10"/>
    </row>
    <row r="9" spans="1:8" x14ac:dyDescent="0.2">
      <c r="A9" s="14" t="s">
        <v>83</v>
      </c>
      <c r="B9" s="2">
        <f t="shared" si="0"/>
        <v>840824.99999999977</v>
      </c>
      <c r="C9" s="2">
        <f t="shared" si="1"/>
        <v>17166.999999999905</v>
      </c>
      <c r="D9" s="2">
        <f t="shared" si="1"/>
        <v>13224</v>
      </c>
      <c r="E9" s="2">
        <f t="shared" si="1"/>
        <v>5641</v>
      </c>
      <c r="F9" s="2">
        <f t="shared" si="1"/>
        <v>7583</v>
      </c>
      <c r="G9" s="2">
        <f t="shared" si="1"/>
        <v>9583.9999999999054</v>
      </c>
      <c r="H9" s="10"/>
    </row>
    <row r="10" spans="1:8" x14ac:dyDescent="0.2">
      <c r="A10" s="14" t="s">
        <v>84</v>
      </c>
      <c r="B10" s="2">
        <f t="shared" si="0"/>
        <v>856384</v>
      </c>
      <c r="C10" s="2">
        <f t="shared" si="1"/>
        <v>15559.000000000251</v>
      </c>
      <c r="D10" s="2">
        <f t="shared" si="1"/>
        <v>12677</v>
      </c>
      <c r="E10" s="2">
        <f t="shared" si="1"/>
        <v>5827</v>
      </c>
      <c r="F10" s="2">
        <f t="shared" si="1"/>
        <v>6850</v>
      </c>
      <c r="G10" s="2">
        <f t="shared" si="1"/>
        <v>8709.000000000251</v>
      </c>
      <c r="H10" s="10"/>
    </row>
    <row r="11" spans="1:8" x14ac:dyDescent="0.2">
      <c r="A11" s="14" t="s">
        <v>75</v>
      </c>
      <c r="B11" s="2">
        <f t="shared" si="0"/>
        <v>865553.99999999977</v>
      </c>
      <c r="C11" s="2">
        <f t="shared" si="1"/>
        <v>9169.9999999997781</v>
      </c>
      <c r="D11" s="2">
        <f t="shared" si="1"/>
        <v>12514</v>
      </c>
      <c r="E11" s="2">
        <f t="shared" si="1"/>
        <v>6039</v>
      </c>
      <c r="F11" s="2">
        <f t="shared" si="1"/>
        <v>6476</v>
      </c>
      <c r="G11" s="2">
        <f t="shared" si="1"/>
        <v>2693.999999999779</v>
      </c>
      <c r="H11" s="10"/>
    </row>
    <row r="12" spans="1:8" x14ac:dyDescent="0.2">
      <c r="A12" s="14" t="s">
        <v>76</v>
      </c>
      <c r="B12" s="2">
        <f t="shared" si="0"/>
        <v>872804</v>
      </c>
      <c r="C12" s="2">
        <f t="shared" si="1"/>
        <v>7250.0000000001328</v>
      </c>
      <c r="D12" s="2">
        <f t="shared" si="1"/>
        <v>12430</v>
      </c>
      <c r="E12" s="2">
        <f t="shared" si="1"/>
        <v>6059</v>
      </c>
      <c r="F12" s="2">
        <f t="shared" si="1"/>
        <v>6371</v>
      </c>
      <c r="G12" s="2">
        <f t="shared" si="1"/>
        <v>879.00000000013188</v>
      </c>
      <c r="H12" s="10"/>
    </row>
    <row r="13" spans="1:8" x14ac:dyDescent="0.2">
      <c r="A13" s="14" t="s">
        <v>77</v>
      </c>
      <c r="B13" s="2">
        <f t="shared" si="0"/>
        <v>883351</v>
      </c>
      <c r="C13" s="2">
        <f t="shared" si="1"/>
        <v>10547.000000000047</v>
      </c>
      <c r="D13" s="2">
        <f t="shared" si="1"/>
        <v>12344</v>
      </c>
      <c r="E13" s="2">
        <f t="shared" si="1"/>
        <v>6313</v>
      </c>
      <c r="F13" s="2">
        <f t="shared" si="1"/>
        <v>6031</v>
      </c>
      <c r="G13" s="2">
        <f t="shared" si="1"/>
        <v>4516.0000000000473</v>
      </c>
      <c r="H13" s="10"/>
    </row>
    <row r="14" spans="1:8" x14ac:dyDescent="0.2">
      <c r="A14" s="14" t="s">
        <v>78</v>
      </c>
      <c r="B14" s="2">
        <f t="shared" si="0"/>
        <v>901948.00000000023</v>
      </c>
      <c r="C14" s="2">
        <f t="shared" si="1"/>
        <v>18597.000000000106</v>
      </c>
      <c r="D14" s="2">
        <f t="shared" si="1"/>
        <v>12325</v>
      </c>
      <c r="E14" s="2">
        <f t="shared" si="1"/>
        <v>6401</v>
      </c>
      <c r="F14" s="2">
        <f t="shared" si="1"/>
        <v>5924</v>
      </c>
      <c r="G14" s="2">
        <f t="shared" si="1"/>
        <v>12673.000000000106</v>
      </c>
      <c r="H14" s="10"/>
    </row>
    <row r="15" spans="1:8" x14ac:dyDescent="0.2">
      <c r="A15" s="14" t="s">
        <v>79</v>
      </c>
      <c r="B15" s="2">
        <f t="shared" si="0"/>
        <v>919754</v>
      </c>
      <c r="C15" s="2">
        <f t="shared" si="1"/>
        <v>17805.999999999967</v>
      </c>
      <c r="D15" s="2">
        <f t="shared" si="1"/>
        <v>12310</v>
      </c>
      <c r="E15" s="2">
        <f t="shared" si="1"/>
        <v>6615</v>
      </c>
      <c r="F15" s="2">
        <f t="shared" si="1"/>
        <v>5695</v>
      </c>
      <c r="G15" s="2">
        <f t="shared" si="1"/>
        <v>12110.999999999967</v>
      </c>
      <c r="H15" s="10"/>
    </row>
    <row r="16" spans="1:8" x14ac:dyDescent="0.2">
      <c r="A16" s="14" t="s">
        <v>80</v>
      </c>
      <c r="B16" s="2">
        <f t="shared" si="0"/>
        <v>937226.00000000012</v>
      </c>
      <c r="C16" s="2">
        <f t="shared" si="1"/>
        <v>17472.000000000015</v>
      </c>
      <c r="D16" s="2">
        <f t="shared" si="1"/>
        <v>12577</v>
      </c>
      <c r="E16" s="2">
        <f t="shared" si="1"/>
        <v>6621</v>
      </c>
      <c r="F16" s="2">
        <f t="shared" si="1"/>
        <v>5956</v>
      </c>
      <c r="G16" s="2">
        <f t="shared" si="1"/>
        <v>11516.000000000018</v>
      </c>
      <c r="H16" s="10"/>
    </row>
    <row r="17" spans="1:11" x14ac:dyDescent="0.2">
      <c r="A17" s="15" t="s">
        <v>74</v>
      </c>
      <c r="B17" s="7">
        <f t="shared" si="0"/>
        <v>948815.68763756612</v>
      </c>
      <c r="C17" s="7">
        <f t="shared" si="1"/>
        <v>11589.68763756605</v>
      </c>
      <c r="D17" s="7">
        <f t="shared" si="1"/>
        <v>9538</v>
      </c>
      <c r="E17" s="7">
        <f t="shared" si="1"/>
        <v>4939</v>
      </c>
      <c r="F17" s="7">
        <f t="shared" si="1"/>
        <v>4599</v>
      </c>
      <c r="G17" s="7">
        <f t="shared" si="1"/>
        <v>6990.6876375660504</v>
      </c>
      <c r="H17" s="16"/>
    </row>
    <row r="18" spans="1:11" x14ac:dyDescent="0.2">
      <c r="A18" s="12" t="s">
        <v>3</v>
      </c>
      <c r="H18" s="10"/>
    </row>
    <row r="19" spans="1:11" x14ac:dyDescent="0.2">
      <c r="A19" s="13" t="s">
        <v>73</v>
      </c>
      <c r="B19" s="2">
        <f t="shared" ref="B19:B30" si="2">B32+B45+B60+B73</f>
        <v>91284</v>
      </c>
      <c r="H19" s="10">
        <f>B19/$B$6</f>
        <v>0.11357517182344364</v>
      </c>
      <c r="K19" s="6"/>
    </row>
    <row r="20" spans="1:11" x14ac:dyDescent="0.2">
      <c r="A20" s="14" t="s">
        <v>81</v>
      </c>
      <c r="B20" s="2">
        <f t="shared" si="2"/>
        <v>93069.415187060644</v>
      </c>
      <c r="C20" s="2">
        <f>B20-B19</f>
        <v>1785.4151870606438</v>
      </c>
      <c r="D20" s="2">
        <f t="shared" ref="D20:E30" si="3">D33+D46+D61+D74</f>
        <v>504</v>
      </c>
      <c r="E20" s="2">
        <f t="shared" si="3"/>
        <v>59</v>
      </c>
      <c r="F20" s="2">
        <f>D20-E20</f>
        <v>445</v>
      </c>
      <c r="G20" s="2">
        <f>C20-F20</f>
        <v>1340.4151870606438</v>
      </c>
      <c r="H20" s="10">
        <f>B20/$B$7</f>
        <v>0.1154256279333271</v>
      </c>
    </row>
    <row r="21" spans="1:11" x14ac:dyDescent="0.2">
      <c r="A21" s="14" t="s">
        <v>82</v>
      </c>
      <c r="B21" s="2">
        <f t="shared" si="2"/>
        <v>101033.28553667103</v>
      </c>
      <c r="C21" s="2">
        <f t="shared" ref="C21:C30" si="4">B21-B20</f>
        <v>7963.8703496103844</v>
      </c>
      <c r="D21" s="2">
        <f t="shared" si="3"/>
        <v>2232</v>
      </c>
      <c r="E21" s="2">
        <f t="shared" si="3"/>
        <v>262</v>
      </c>
      <c r="F21" s="2">
        <f t="shared" ref="F21:F30" si="5">D21-E21</f>
        <v>1970</v>
      </c>
      <c r="G21" s="2">
        <f t="shared" ref="G21:G30" si="6">C21-F21</f>
        <v>5993.8703496103844</v>
      </c>
      <c r="H21" s="10">
        <f>B21/$B$8</f>
        <v>0.12266412216802489</v>
      </c>
    </row>
    <row r="22" spans="1:11" x14ac:dyDescent="0.2">
      <c r="A22" s="14" t="s">
        <v>83</v>
      </c>
      <c r="B22" s="2">
        <f t="shared" si="2"/>
        <v>109014.21220089248</v>
      </c>
      <c r="C22" s="2">
        <f t="shared" si="4"/>
        <v>7980.9266642214498</v>
      </c>
      <c r="D22" s="2">
        <f t="shared" si="3"/>
        <v>2397</v>
      </c>
      <c r="E22" s="2">
        <f t="shared" si="3"/>
        <v>273</v>
      </c>
      <c r="F22" s="2">
        <f t="shared" si="5"/>
        <v>2124</v>
      </c>
      <c r="G22" s="2">
        <f t="shared" si="6"/>
        <v>5856.9266642214498</v>
      </c>
      <c r="H22" s="10">
        <f>B22/$B$9</f>
        <v>0.12965148776605417</v>
      </c>
    </row>
    <row r="23" spans="1:11" x14ac:dyDescent="0.2">
      <c r="A23" s="14" t="s">
        <v>84</v>
      </c>
      <c r="B23" s="2">
        <f t="shared" si="2"/>
        <v>116811.26632601548</v>
      </c>
      <c r="C23" s="2">
        <f t="shared" si="4"/>
        <v>7797.0541251230024</v>
      </c>
      <c r="D23" s="2">
        <f t="shared" si="3"/>
        <v>2500</v>
      </c>
      <c r="E23" s="2">
        <f t="shared" si="3"/>
        <v>278</v>
      </c>
      <c r="F23" s="2">
        <f t="shared" si="5"/>
        <v>2222</v>
      </c>
      <c r="G23" s="2">
        <f t="shared" si="6"/>
        <v>5575.0541251230024</v>
      </c>
      <c r="H23" s="10">
        <f>B23/$B$10</f>
        <v>0.13640057068559838</v>
      </c>
    </row>
    <row r="24" spans="1:11" x14ac:dyDescent="0.2">
      <c r="A24" s="14" t="s">
        <v>75</v>
      </c>
      <c r="B24" s="2">
        <f t="shared" si="2"/>
        <v>123707.88198539001</v>
      </c>
      <c r="C24" s="2">
        <f t="shared" si="4"/>
        <v>6896.6156593745254</v>
      </c>
      <c r="D24" s="2">
        <f t="shared" si="3"/>
        <v>2627</v>
      </c>
      <c r="E24" s="2">
        <f t="shared" si="3"/>
        <v>301</v>
      </c>
      <c r="F24" s="2">
        <f t="shared" si="5"/>
        <v>2326</v>
      </c>
      <c r="G24" s="2">
        <f t="shared" si="6"/>
        <v>4570.6156593745254</v>
      </c>
      <c r="H24" s="10">
        <f>B24/$B$11</f>
        <v>0.14292335542945911</v>
      </c>
    </row>
    <row r="25" spans="1:11" x14ac:dyDescent="0.2">
      <c r="A25" s="14" t="s">
        <v>76</v>
      </c>
      <c r="B25" s="2">
        <f t="shared" si="2"/>
        <v>130249.44520283624</v>
      </c>
      <c r="C25" s="2">
        <f t="shared" si="4"/>
        <v>6541.5632174462371</v>
      </c>
      <c r="D25" s="2">
        <f t="shared" si="3"/>
        <v>2632</v>
      </c>
      <c r="E25" s="2">
        <f t="shared" si="3"/>
        <v>330</v>
      </c>
      <c r="F25" s="2">
        <f t="shared" si="5"/>
        <v>2302</v>
      </c>
      <c r="G25" s="2">
        <f t="shared" si="6"/>
        <v>4239.5632174462371</v>
      </c>
      <c r="H25" s="10">
        <f>B25/$B$12</f>
        <v>0.14923103606632904</v>
      </c>
    </row>
    <row r="26" spans="1:11" x14ac:dyDescent="0.2">
      <c r="A26" s="14" t="s">
        <v>77</v>
      </c>
      <c r="B26" s="2">
        <f t="shared" si="2"/>
        <v>137214.51520220865</v>
      </c>
      <c r="C26" s="2">
        <f t="shared" si="4"/>
        <v>6965.069999372412</v>
      </c>
      <c r="D26" s="2">
        <f t="shared" si="3"/>
        <v>2816</v>
      </c>
      <c r="E26" s="2">
        <f t="shared" si="3"/>
        <v>332</v>
      </c>
      <c r="F26" s="2">
        <f t="shared" si="5"/>
        <v>2484</v>
      </c>
      <c r="G26" s="2">
        <f t="shared" si="6"/>
        <v>4481.069999372412</v>
      </c>
      <c r="H26" s="10">
        <f>B26/$B$13</f>
        <v>0.15533408033976148</v>
      </c>
    </row>
    <row r="27" spans="1:11" x14ac:dyDescent="0.2">
      <c r="A27" s="14" t="s">
        <v>78</v>
      </c>
      <c r="B27" s="2">
        <f t="shared" si="2"/>
        <v>145432.15884978688</v>
      </c>
      <c r="C27" s="2">
        <f t="shared" si="4"/>
        <v>8217.6436475782248</v>
      </c>
      <c r="D27" s="2">
        <f t="shared" si="3"/>
        <v>2917</v>
      </c>
      <c r="E27" s="2">
        <f t="shared" si="3"/>
        <v>373</v>
      </c>
      <c r="F27" s="2">
        <f t="shared" si="5"/>
        <v>2544</v>
      </c>
      <c r="G27" s="2">
        <f t="shared" si="6"/>
        <v>5673.6436475782248</v>
      </c>
      <c r="H27" s="10">
        <f>B27/$B$14</f>
        <v>0.16124228763718845</v>
      </c>
    </row>
    <row r="28" spans="1:11" x14ac:dyDescent="0.2">
      <c r="A28" s="14" t="s">
        <v>79</v>
      </c>
      <c r="B28" s="2">
        <f t="shared" si="2"/>
        <v>153566.58082371324</v>
      </c>
      <c r="C28" s="2">
        <f t="shared" si="4"/>
        <v>8134.4219739263644</v>
      </c>
      <c r="D28" s="2">
        <f t="shared" si="3"/>
        <v>2967</v>
      </c>
      <c r="E28" s="2">
        <f t="shared" si="3"/>
        <v>359</v>
      </c>
      <c r="F28" s="2">
        <f t="shared" si="5"/>
        <v>2608</v>
      </c>
      <c r="G28" s="2">
        <f t="shared" si="6"/>
        <v>5526.4219739263644</v>
      </c>
      <c r="H28" s="10">
        <f>B28/$B$15</f>
        <v>0.16696484149426177</v>
      </c>
    </row>
    <row r="29" spans="1:11" x14ac:dyDescent="0.2">
      <c r="A29" s="14" t="s">
        <v>80</v>
      </c>
      <c r="B29" s="2">
        <f t="shared" si="2"/>
        <v>161681.19206170976</v>
      </c>
      <c r="C29" s="2">
        <f t="shared" si="4"/>
        <v>8114.6112379965198</v>
      </c>
      <c r="D29" s="2">
        <f t="shared" si="3"/>
        <v>3127</v>
      </c>
      <c r="E29" s="2">
        <f t="shared" si="3"/>
        <v>421</v>
      </c>
      <c r="F29" s="2">
        <f t="shared" si="5"/>
        <v>2706</v>
      </c>
      <c r="G29" s="2">
        <f t="shared" si="6"/>
        <v>5408.6112379965198</v>
      </c>
      <c r="H29" s="10">
        <f>B29/$B$16</f>
        <v>0.17251035722622904</v>
      </c>
    </row>
    <row r="30" spans="1:11" x14ac:dyDescent="0.2">
      <c r="A30" s="15" t="s">
        <v>74</v>
      </c>
      <c r="B30" s="7">
        <f t="shared" si="2"/>
        <v>167526</v>
      </c>
      <c r="C30" s="7">
        <f t="shared" si="4"/>
        <v>5844.8079382902361</v>
      </c>
      <c r="D30" s="7">
        <f t="shared" si="3"/>
        <v>2580</v>
      </c>
      <c r="E30" s="7">
        <f t="shared" si="3"/>
        <v>304</v>
      </c>
      <c r="F30" s="7">
        <f t="shared" si="5"/>
        <v>2276</v>
      </c>
      <c r="G30" s="7">
        <f t="shared" si="6"/>
        <v>3568.8079382902361</v>
      </c>
      <c r="H30" s="16">
        <f>B30/$B$17</f>
        <v>0.17656326953986085</v>
      </c>
      <c r="I30" s="38"/>
      <c r="K30" s="39"/>
    </row>
    <row r="31" spans="1:11" x14ac:dyDescent="0.2">
      <c r="A31" s="12" t="s">
        <v>4</v>
      </c>
      <c r="H31" s="10"/>
    </row>
    <row r="32" spans="1:11" x14ac:dyDescent="0.2">
      <c r="A32" s="13" t="s">
        <v>73</v>
      </c>
      <c r="B32" s="2">
        <v>82557</v>
      </c>
      <c r="H32" s="10">
        <f>B32/$B$6</f>
        <v>0.10271707484584414</v>
      </c>
    </row>
    <row r="33" spans="1:8" x14ac:dyDescent="0.2">
      <c r="A33" s="14" t="s">
        <v>81</v>
      </c>
      <c r="B33" s="2">
        <v>84204.835173346321</v>
      </c>
      <c r="C33" s="2">
        <f>B33-B32</f>
        <v>1647.8351733463205</v>
      </c>
      <c r="D33" s="2">
        <v>493</v>
      </c>
      <c r="E33" s="2">
        <v>59</v>
      </c>
      <c r="F33" s="2">
        <f>D33-E33</f>
        <v>434</v>
      </c>
      <c r="G33" s="2">
        <f>C33-F33</f>
        <v>1213.8351733463205</v>
      </c>
      <c r="H33" s="10">
        <f>B33/$B$7</f>
        <v>0.10443168634261588</v>
      </c>
    </row>
    <row r="34" spans="1:8" x14ac:dyDescent="0.2">
      <c r="A34" s="14" t="s">
        <v>82</v>
      </c>
      <c r="B34" s="2">
        <v>91540.3554931244</v>
      </c>
      <c r="C34" s="2">
        <f t="shared" ref="C34:C43" si="7">B34-B33</f>
        <v>7335.5203197780793</v>
      </c>
      <c r="D34" s="2">
        <v>2196</v>
      </c>
      <c r="E34" s="2">
        <v>258</v>
      </c>
      <c r="F34" s="2">
        <v>1938</v>
      </c>
      <c r="G34" s="2">
        <f t="shared" ref="G34:G43" si="8">C34-F34</f>
        <v>5397.5203197780793</v>
      </c>
      <c r="H34" s="10">
        <f>B34/$B$8</f>
        <v>0.11113879242734777</v>
      </c>
    </row>
    <row r="35" spans="1:8" x14ac:dyDescent="0.2">
      <c r="A35" s="14" t="s">
        <v>83</v>
      </c>
      <c r="B35" s="2">
        <v>98892.123586480549</v>
      </c>
      <c r="C35" s="2">
        <f t="shared" si="7"/>
        <v>7351.7680933561496</v>
      </c>
      <c r="D35" s="2">
        <v>2363</v>
      </c>
      <c r="E35" s="2">
        <v>270</v>
      </c>
      <c r="F35" s="2">
        <v>2093</v>
      </c>
      <c r="G35" s="2">
        <f t="shared" si="8"/>
        <v>5258.7680933561496</v>
      </c>
      <c r="H35" s="10">
        <f>B35/$B$9</f>
        <v>0.11761320558556249</v>
      </c>
    </row>
    <row r="36" spans="1:8" x14ac:dyDescent="0.2">
      <c r="A36" s="14" t="s">
        <v>84</v>
      </c>
      <c r="B36" s="2">
        <v>106077.5702597325</v>
      </c>
      <c r="C36" s="2">
        <f t="shared" si="7"/>
        <v>7185.4466732519504</v>
      </c>
      <c r="D36" s="2">
        <v>2446</v>
      </c>
      <c r="E36" s="2">
        <v>277</v>
      </c>
      <c r="F36" s="2">
        <v>2169</v>
      </c>
      <c r="G36" s="2">
        <f t="shared" si="8"/>
        <v>5016.4466732519504</v>
      </c>
      <c r="H36" s="10">
        <f>B36/$B$10</f>
        <v>0.12386682873539498</v>
      </c>
    </row>
    <row r="37" spans="1:8" x14ac:dyDescent="0.2">
      <c r="A37" s="14" t="s">
        <v>75</v>
      </c>
      <c r="B37" s="2">
        <v>112444.78365661243</v>
      </c>
      <c r="C37" s="2">
        <f t="shared" si="7"/>
        <v>6367.2133968799317</v>
      </c>
      <c r="D37" s="2">
        <v>2578</v>
      </c>
      <c r="E37" s="2">
        <v>298</v>
      </c>
      <c r="F37" s="2">
        <v>2280</v>
      </c>
      <c r="G37" s="2">
        <f t="shared" si="8"/>
        <v>4087.2133968799317</v>
      </c>
      <c r="H37" s="10">
        <f>B37/$B$11</f>
        <v>0.12991076658026243</v>
      </c>
    </row>
    <row r="38" spans="1:8" x14ac:dyDescent="0.2">
      <c r="A38" s="14" t="s">
        <v>76</v>
      </c>
      <c r="B38" s="2">
        <v>118487.84864976857</v>
      </c>
      <c r="C38" s="2">
        <f t="shared" si="7"/>
        <v>6043.0649931561347</v>
      </c>
      <c r="D38" s="2">
        <v>2589</v>
      </c>
      <c r="E38" s="2">
        <v>327</v>
      </c>
      <c r="F38" s="2">
        <v>2262</v>
      </c>
      <c r="G38" s="2">
        <f t="shared" si="8"/>
        <v>3781.0649931561347</v>
      </c>
      <c r="H38" s="10">
        <f>B38/$B$12</f>
        <v>0.13575539141636447</v>
      </c>
    </row>
    <row r="39" spans="1:8" x14ac:dyDescent="0.2">
      <c r="A39" s="14" t="s">
        <v>77</v>
      </c>
      <c r="B39" s="2">
        <v>124915.02048997938</v>
      </c>
      <c r="C39" s="2">
        <f t="shared" si="7"/>
        <v>6427.171840210809</v>
      </c>
      <c r="D39" s="2">
        <v>2757</v>
      </c>
      <c r="E39" s="2">
        <v>326</v>
      </c>
      <c r="F39" s="2">
        <v>2431</v>
      </c>
      <c r="G39" s="2">
        <f t="shared" si="8"/>
        <v>3996.171840210809</v>
      </c>
      <c r="H39" s="10">
        <f>B39/$B$13</f>
        <v>0.14141040253532217</v>
      </c>
    </row>
    <row r="40" spans="1:8" x14ac:dyDescent="0.2">
      <c r="A40" s="14" t="s">
        <v>78</v>
      </c>
      <c r="B40" s="2">
        <v>132482.52368996572</v>
      </c>
      <c r="C40" s="2">
        <f t="shared" si="7"/>
        <v>7567.5031999863422</v>
      </c>
      <c r="D40" s="2">
        <v>2859</v>
      </c>
      <c r="E40" s="2">
        <v>368</v>
      </c>
      <c r="F40" s="2">
        <v>2491</v>
      </c>
      <c r="G40" s="2">
        <f t="shared" si="8"/>
        <v>5076.5031999863422</v>
      </c>
      <c r="H40" s="10">
        <f>B40/$B$14</f>
        <v>0.14688487993760801</v>
      </c>
    </row>
    <row r="41" spans="1:8" x14ac:dyDescent="0.2">
      <c r="A41" s="14" t="s">
        <v>79</v>
      </c>
      <c r="B41" s="2">
        <v>139974.90825995791</v>
      </c>
      <c r="C41" s="2">
        <f t="shared" si="7"/>
        <v>7492.3845699921949</v>
      </c>
      <c r="D41" s="2">
        <v>2905</v>
      </c>
      <c r="E41" s="2">
        <v>355</v>
      </c>
      <c r="F41" s="2">
        <v>2550</v>
      </c>
      <c r="G41" s="2">
        <f t="shared" si="8"/>
        <v>4942.3845699921949</v>
      </c>
      <c r="H41" s="10">
        <f>B41/$B$15</f>
        <v>0.15218733298246914</v>
      </c>
    </row>
    <row r="42" spans="1:8" x14ac:dyDescent="0.2">
      <c r="A42" s="14" t="s">
        <v>80</v>
      </c>
      <c r="B42" s="2">
        <v>147449.77823595286</v>
      </c>
      <c r="C42" s="2">
        <f t="shared" si="7"/>
        <v>7474.8699759949523</v>
      </c>
      <c r="D42" s="2">
        <v>3047</v>
      </c>
      <c r="E42" s="2">
        <v>413</v>
      </c>
      <c r="F42" s="2">
        <v>2634</v>
      </c>
      <c r="G42" s="2">
        <f t="shared" si="8"/>
        <v>4840.8699759949523</v>
      </c>
      <c r="H42" s="10">
        <f>B42/$B$16</f>
        <v>0.15732574452261552</v>
      </c>
    </row>
    <row r="43" spans="1:8" x14ac:dyDescent="0.2">
      <c r="A43" s="15" t="s">
        <v>74</v>
      </c>
      <c r="B43" s="7">
        <v>152833</v>
      </c>
      <c r="C43" s="7">
        <f t="shared" si="7"/>
        <v>5383.2217640471354</v>
      </c>
      <c r="D43" s="7">
        <v>2524</v>
      </c>
      <c r="E43" s="7">
        <v>300</v>
      </c>
      <c r="F43" s="7">
        <f>D43-E43</f>
        <v>2224</v>
      </c>
      <c r="G43" s="7">
        <f t="shared" si="8"/>
        <v>3159.2217640471354</v>
      </c>
      <c r="H43" s="16">
        <f>B43/$B$17</f>
        <v>0.16107764868489399</v>
      </c>
    </row>
    <row r="44" spans="1:8" x14ac:dyDescent="0.2">
      <c r="A44" s="12" t="s">
        <v>92</v>
      </c>
      <c r="H44" s="10"/>
    </row>
    <row r="45" spans="1:8" x14ac:dyDescent="0.2">
      <c r="A45" s="9" t="s">
        <v>93</v>
      </c>
      <c r="B45" s="2">
        <v>2638</v>
      </c>
      <c r="H45" s="10">
        <f>B45/$B$6</f>
        <v>3.282188590226593E-3</v>
      </c>
    </row>
    <row r="46" spans="1:8" x14ac:dyDescent="0.2">
      <c r="A46" s="14" t="s">
        <v>81</v>
      </c>
      <c r="B46" s="2">
        <v>2687.6733764105911</v>
      </c>
      <c r="C46" s="2">
        <f>B46-B45</f>
        <v>49.673376410591118</v>
      </c>
      <c r="D46" s="2">
        <v>5</v>
      </c>
      <c r="E46" s="2">
        <v>0</v>
      </c>
      <c r="F46" s="2">
        <f>D46-E46</f>
        <v>5</v>
      </c>
      <c r="G46" s="2">
        <f>C46-F46</f>
        <v>44.673376410591118</v>
      </c>
      <c r="H46" s="10">
        <f>B46/$B$7</f>
        <v>3.3332796443208811E-3</v>
      </c>
    </row>
    <row r="47" spans="1:8" x14ac:dyDescent="0.2">
      <c r="A47" s="14" t="s">
        <v>82</v>
      </c>
      <c r="B47" s="2">
        <v>2910.0943454310654</v>
      </c>
      <c r="C47" s="2">
        <f t="shared" ref="C47:C56" si="9">B47-B46</f>
        <v>222.42096902047433</v>
      </c>
      <c r="D47" s="2">
        <v>17</v>
      </c>
      <c r="E47" s="2">
        <v>1</v>
      </c>
      <c r="F47" s="2">
        <v>16</v>
      </c>
      <c r="G47" s="2">
        <f t="shared" ref="G47:G56" si="10">C47-F47</f>
        <v>206.42096902047433</v>
      </c>
      <c r="H47" s="10">
        <f>B47/$B$8</f>
        <v>3.5331343171936241E-3</v>
      </c>
    </row>
    <row r="48" spans="1:8" x14ac:dyDescent="0.2">
      <c r="A48" s="14" t="s">
        <v>83</v>
      </c>
      <c r="B48" s="2">
        <v>3132.960475970262</v>
      </c>
      <c r="C48" s="2">
        <f t="shared" si="9"/>
        <v>222.86613053919655</v>
      </c>
      <c r="D48" s="2">
        <v>11</v>
      </c>
      <c r="E48" s="2">
        <v>0</v>
      </c>
      <c r="F48" s="2">
        <v>11</v>
      </c>
      <c r="G48" s="2">
        <f t="shared" si="10"/>
        <v>211.86613053919655</v>
      </c>
      <c r="H48" s="10">
        <f>B48/$B$9</f>
        <v>3.7260553337142245E-3</v>
      </c>
    </row>
    <row r="49" spans="1:8" x14ac:dyDescent="0.2">
      <c r="A49" s="14" t="s">
        <v>84</v>
      </c>
      <c r="B49" s="2">
        <v>3350.5145097525697</v>
      </c>
      <c r="C49" s="2">
        <f t="shared" si="9"/>
        <v>217.55403378230767</v>
      </c>
      <c r="D49" s="2">
        <v>21</v>
      </c>
      <c r="E49" s="2">
        <v>0</v>
      </c>
      <c r="F49" s="2">
        <v>21</v>
      </c>
      <c r="G49" s="2">
        <f t="shared" si="10"/>
        <v>196.55403378230767</v>
      </c>
      <c r="H49" s="10">
        <f>B49/$B$10</f>
        <v>3.9123973705166952E-3</v>
      </c>
    </row>
    <row r="50" spans="1:8" x14ac:dyDescent="0.2">
      <c r="A50" s="14" t="s">
        <v>75</v>
      </c>
      <c r="B50" s="2">
        <v>3542.2722315326728</v>
      </c>
      <c r="C50" s="2">
        <f t="shared" si="9"/>
        <v>191.75772178010311</v>
      </c>
      <c r="D50" s="2">
        <v>13</v>
      </c>
      <c r="E50" s="2">
        <v>0</v>
      </c>
      <c r="F50" s="2">
        <v>13</v>
      </c>
      <c r="G50" s="2">
        <f t="shared" si="10"/>
        <v>178.75772178010311</v>
      </c>
      <c r="H50" s="10">
        <f>B50/$B$11</f>
        <v>4.0924913194701588E-3</v>
      </c>
    </row>
    <row r="51" spans="1:8" x14ac:dyDescent="0.2">
      <c r="A51" s="14" t="s">
        <v>76</v>
      </c>
      <c r="B51" s="2">
        <v>3723.9459123409874</v>
      </c>
      <c r="C51" s="2">
        <f t="shared" si="9"/>
        <v>181.67368080831466</v>
      </c>
      <c r="D51" s="2">
        <v>13</v>
      </c>
      <c r="E51" s="2">
        <v>1</v>
      </c>
      <c r="F51" s="2">
        <v>12</v>
      </c>
      <c r="G51" s="2">
        <f t="shared" si="10"/>
        <v>169.67368080831466</v>
      </c>
      <c r="H51" s="10">
        <f>B51/$B$12</f>
        <v>4.2666462485746945E-3</v>
      </c>
    </row>
    <row r="52" spans="1:8" x14ac:dyDescent="0.2">
      <c r="A52" s="14" t="s">
        <v>77</v>
      </c>
      <c r="B52" s="2">
        <v>3917.7952229449934</v>
      </c>
      <c r="C52" s="2">
        <f t="shared" si="9"/>
        <v>193.84931060400595</v>
      </c>
      <c r="D52" s="2">
        <v>21</v>
      </c>
      <c r="E52" s="2">
        <v>3</v>
      </c>
      <c r="F52" s="2">
        <v>18</v>
      </c>
      <c r="G52" s="2">
        <f t="shared" si="10"/>
        <v>175.84931060400595</v>
      </c>
      <c r="H52" s="10">
        <f>B52/$B$13</f>
        <v>4.4351511720086279E-3</v>
      </c>
    </row>
    <row r="53" spans="1:8" x14ac:dyDescent="0.2">
      <c r="A53" s="14" t="s">
        <v>78</v>
      </c>
      <c r="B53" s="2">
        <v>4147.4064285021768</v>
      </c>
      <c r="C53" s="2">
        <f t="shared" si="9"/>
        <v>229.61120555718344</v>
      </c>
      <c r="D53" s="2">
        <v>14</v>
      </c>
      <c r="E53" s="2">
        <v>1</v>
      </c>
      <c r="F53" s="2">
        <v>13</v>
      </c>
      <c r="G53" s="2">
        <f t="shared" si="10"/>
        <v>216.61120555718344</v>
      </c>
      <c r="H53" s="10">
        <f>B53/$B$14</f>
        <v>4.5982766506518953E-3</v>
      </c>
    </row>
    <row r="54" spans="1:8" x14ac:dyDescent="0.2">
      <c r="A54" s="14" t="s">
        <v>79</v>
      </c>
      <c r="B54" s="2">
        <v>4374.6040984359543</v>
      </c>
      <c r="C54" s="2">
        <f t="shared" si="9"/>
        <v>227.19766993377743</v>
      </c>
      <c r="D54" s="2">
        <v>19</v>
      </c>
      <c r="E54" s="2">
        <v>0</v>
      </c>
      <c r="F54" s="2">
        <v>19</v>
      </c>
      <c r="G54" s="2">
        <f t="shared" si="10"/>
        <v>208.19766993377743</v>
      </c>
      <c r="H54" s="10">
        <f>B54/$B$15</f>
        <v>4.756276241729804E-3</v>
      </c>
    </row>
    <row r="55" spans="1:8" x14ac:dyDescent="0.2">
      <c r="A55" s="14" t="s">
        <v>80</v>
      </c>
      <c r="B55" s="2">
        <v>4601.2059032836423</v>
      </c>
      <c r="C55" s="2">
        <f t="shared" si="9"/>
        <v>226.60180484768807</v>
      </c>
      <c r="D55" s="2">
        <v>18</v>
      </c>
      <c r="E55" s="2">
        <v>1</v>
      </c>
      <c r="F55" s="2">
        <v>17</v>
      </c>
      <c r="G55" s="2">
        <f t="shared" si="10"/>
        <v>209.60180484768807</v>
      </c>
      <c r="H55" s="10">
        <f>B55/$B$16</f>
        <v>4.9093878139142982E-3</v>
      </c>
    </row>
    <row r="56" spans="1:8" x14ac:dyDescent="0.2">
      <c r="A56" s="15" t="s">
        <v>74</v>
      </c>
      <c r="B56" s="7">
        <v>4767</v>
      </c>
      <c r="C56" s="7">
        <f t="shared" si="9"/>
        <v>165.79409671635767</v>
      </c>
      <c r="D56" s="7">
        <v>16</v>
      </c>
      <c r="E56" s="7">
        <v>3</v>
      </c>
      <c r="F56" s="7">
        <f>D56-E56</f>
        <v>13</v>
      </c>
      <c r="G56" s="7">
        <f t="shared" si="10"/>
        <v>152.79409671635767</v>
      </c>
      <c r="H56" s="16">
        <f>B56/$B$17</f>
        <v>5.0241580763375039E-3</v>
      </c>
    </row>
    <row r="57" spans="1:8" x14ac:dyDescent="0.2">
      <c r="A57" s="23"/>
      <c r="B57" s="24"/>
      <c r="C57" s="24"/>
      <c r="D57" s="24"/>
      <c r="E57" s="24"/>
      <c r="F57" s="24"/>
      <c r="G57" s="24"/>
      <c r="H57" s="22"/>
    </row>
    <row r="58" spans="1:8" x14ac:dyDescent="0.2">
      <c r="A58" s="1"/>
    </row>
    <row r="59" spans="1:8" x14ac:dyDescent="0.2">
      <c r="A59" s="12" t="s">
        <v>86</v>
      </c>
      <c r="H59" s="10"/>
    </row>
    <row r="60" spans="1:8" x14ac:dyDescent="0.2">
      <c r="A60" s="9" t="s">
        <v>89</v>
      </c>
      <c r="B60" s="2">
        <v>1347</v>
      </c>
      <c r="H60" s="10">
        <f>B60/$B$6</f>
        <v>1.675931778254443E-3</v>
      </c>
    </row>
    <row r="61" spans="1:8" x14ac:dyDescent="0.2">
      <c r="A61" s="14" t="s">
        <v>81</v>
      </c>
      <c r="B61" s="2">
        <v>1435.6805069769146</v>
      </c>
      <c r="C61" s="2">
        <f>B61-B60</f>
        <v>88.680506976914558</v>
      </c>
      <c r="D61" s="2">
        <v>1</v>
      </c>
      <c r="E61" s="2">
        <v>0</v>
      </c>
      <c r="F61" s="2">
        <f>D61-E61</f>
        <v>1</v>
      </c>
      <c r="G61" s="2">
        <f>C61-F61</f>
        <v>87.680506976914558</v>
      </c>
      <c r="H61" s="10">
        <f>B61/$B$7</f>
        <v>1.7805454530511208E-3</v>
      </c>
    </row>
    <row r="62" spans="1:8" x14ac:dyDescent="0.2">
      <c r="A62" s="14" t="s">
        <v>82</v>
      </c>
      <c r="B62" s="2">
        <v>1803.6186492391362</v>
      </c>
      <c r="C62" s="2">
        <f t="shared" ref="C62:C71" si="11">B62-B61</f>
        <v>367.93814226222162</v>
      </c>
      <c r="D62" s="2">
        <v>5</v>
      </c>
      <c r="E62" s="2">
        <v>2</v>
      </c>
      <c r="F62" s="2">
        <v>3</v>
      </c>
      <c r="G62" s="2">
        <f t="shared" ref="G62:G71" si="12">C62-F62</f>
        <v>364.93814226222162</v>
      </c>
      <c r="H62" s="10">
        <f>B62/$B$8</f>
        <v>2.1897664434014316E-3</v>
      </c>
    </row>
    <row r="63" spans="1:8" x14ac:dyDescent="0.2">
      <c r="A63" s="14" t="s">
        <v>83</v>
      </c>
      <c r="B63" s="2">
        <v>2173.3561601224428</v>
      </c>
      <c r="C63" s="2">
        <f t="shared" si="11"/>
        <v>369.73751088330664</v>
      </c>
      <c r="D63" s="2">
        <v>6</v>
      </c>
      <c r="E63" s="2">
        <v>0</v>
      </c>
      <c r="F63" s="2">
        <v>6</v>
      </c>
      <c r="G63" s="2">
        <f t="shared" si="12"/>
        <v>363.73751088330664</v>
      </c>
      <c r="H63" s="10">
        <f>B63/$B$9</f>
        <v>2.5847901288882269E-3</v>
      </c>
    </row>
    <row r="64" spans="1:8" x14ac:dyDescent="0.2">
      <c r="A64" s="14" t="s">
        <v>84</v>
      </c>
      <c r="B64" s="2">
        <v>2540.3284634805605</v>
      </c>
      <c r="C64" s="2">
        <f t="shared" si="11"/>
        <v>366.97230335811764</v>
      </c>
      <c r="D64" s="2">
        <v>7</v>
      </c>
      <c r="E64" s="2">
        <v>0</v>
      </c>
      <c r="F64" s="2">
        <v>7</v>
      </c>
      <c r="G64" s="2">
        <f t="shared" si="12"/>
        <v>359.97230335811764</v>
      </c>
      <c r="H64" s="10">
        <f>B64/$B$10</f>
        <v>2.9663427428356444E-3</v>
      </c>
    </row>
    <row r="65" spans="1:8" x14ac:dyDescent="0.2">
      <c r="A65" s="14" t="s">
        <v>75</v>
      </c>
      <c r="B65" s="2">
        <v>2886.7107181586584</v>
      </c>
      <c r="C65" s="2">
        <f t="shared" si="11"/>
        <v>346.38225467809798</v>
      </c>
      <c r="D65" s="2">
        <v>8</v>
      </c>
      <c r="E65" s="2">
        <v>1</v>
      </c>
      <c r="F65" s="2">
        <v>7</v>
      </c>
      <c r="G65" s="2">
        <f t="shared" si="12"/>
        <v>339.38225467809798</v>
      </c>
      <c r="H65" s="10">
        <f>B65/$B$11</f>
        <v>3.3351018170543483E-3</v>
      </c>
    </row>
    <row r="66" spans="1:8" x14ac:dyDescent="0.2">
      <c r="A66" s="14" t="s">
        <v>76</v>
      </c>
      <c r="B66" s="2">
        <v>3222.1306987055195</v>
      </c>
      <c r="C66" s="2">
        <f t="shared" si="11"/>
        <v>335.4199805468611</v>
      </c>
      <c r="D66" s="2">
        <v>11</v>
      </c>
      <c r="E66" s="2">
        <v>1</v>
      </c>
      <c r="F66" s="2">
        <v>10</v>
      </c>
      <c r="G66" s="2">
        <f t="shared" si="12"/>
        <v>325.4199805468611</v>
      </c>
      <c r="H66" s="10">
        <f>B66/$B$12</f>
        <v>3.6917001969577587E-3</v>
      </c>
    </row>
    <row r="67" spans="1:8" x14ac:dyDescent="0.2">
      <c r="A67" s="14" t="s">
        <v>77</v>
      </c>
      <c r="B67" s="2">
        <v>3565.8491871007941</v>
      </c>
      <c r="C67" s="2">
        <f t="shared" si="11"/>
        <v>343.71848839527456</v>
      </c>
      <c r="D67" s="2">
        <v>11</v>
      </c>
      <c r="E67" s="2">
        <v>0</v>
      </c>
      <c r="F67" s="2">
        <v>11</v>
      </c>
      <c r="G67" s="2">
        <f t="shared" si="12"/>
        <v>332.71848839527456</v>
      </c>
      <c r="H67" s="10">
        <f>B67/$B$13</f>
        <v>4.0367296658981467E-3</v>
      </c>
    </row>
    <row r="68" spans="1:8" x14ac:dyDescent="0.2">
      <c r="A68" s="14" t="s">
        <v>78</v>
      </c>
      <c r="B68" s="2">
        <v>3942.1840098932962</v>
      </c>
      <c r="C68" s="2">
        <f t="shared" si="11"/>
        <v>376.33482279250211</v>
      </c>
      <c r="D68" s="2">
        <v>16</v>
      </c>
      <c r="E68" s="2">
        <v>0</v>
      </c>
      <c r="F68" s="2">
        <v>16</v>
      </c>
      <c r="G68" s="2">
        <f t="shared" si="12"/>
        <v>360.33482279250211</v>
      </c>
      <c r="H68" s="10">
        <f>B68/$B$14</f>
        <v>4.370744222386762E-3</v>
      </c>
    </row>
    <row r="69" spans="1:8" x14ac:dyDescent="0.2">
      <c r="A69" s="14" t="s">
        <v>79</v>
      </c>
      <c r="B69" s="2">
        <v>4317.5672157941463</v>
      </c>
      <c r="C69" s="2">
        <f t="shared" si="11"/>
        <v>375.38320590085004</v>
      </c>
      <c r="D69" s="2">
        <v>12</v>
      </c>
      <c r="E69" s="2">
        <v>2</v>
      </c>
      <c r="F69" s="2">
        <v>10</v>
      </c>
      <c r="G69" s="2">
        <f t="shared" si="12"/>
        <v>365.38320590085004</v>
      </c>
      <c r="H69" s="10">
        <f>B69/$B$15</f>
        <v>4.6942630483739634E-3</v>
      </c>
    </row>
    <row r="70" spans="1:8" x14ac:dyDescent="0.2">
      <c r="A70" s="14" t="s">
        <v>80</v>
      </c>
      <c r="B70" s="2">
        <v>4693.4152470561839</v>
      </c>
      <c r="C70" s="2">
        <f t="shared" si="11"/>
        <v>375.84803126203769</v>
      </c>
      <c r="D70" s="2">
        <v>21</v>
      </c>
      <c r="E70" s="2">
        <v>1</v>
      </c>
      <c r="F70" s="2">
        <v>20</v>
      </c>
      <c r="G70" s="2">
        <f t="shared" si="12"/>
        <v>355.84803126203769</v>
      </c>
      <c r="H70" s="10">
        <f>B70/$B$16</f>
        <v>5.0077732020411122E-3</v>
      </c>
    </row>
    <row r="71" spans="1:8" x14ac:dyDescent="0.2">
      <c r="A71" s="15" t="s">
        <v>74</v>
      </c>
      <c r="B71" s="7">
        <v>4967</v>
      </c>
      <c r="C71" s="7">
        <f t="shared" si="11"/>
        <v>273.58475294381606</v>
      </c>
      <c r="D71" s="7">
        <v>14</v>
      </c>
      <c r="E71" s="7">
        <v>0</v>
      </c>
      <c r="F71" s="7">
        <f>D71-E71</f>
        <v>14</v>
      </c>
      <c r="G71" s="7">
        <f t="shared" si="12"/>
        <v>259.58475294381606</v>
      </c>
      <c r="H71" s="16">
        <f>B71/$B$17</f>
        <v>5.2349471712121627E-3</v>
      </c>
    </row>
    <row r="72" spans="1:8" x14ac:dyDescent="0.2">
      <c r="A72" s="12" t="s">
        <v>85</v>
      </c>
      <c r="H72" s="10"/>
    </row>
    <row r="73" spans="1:8" x14ac:dyDescent="0.2">
      <c r="A73" s="9" t="s">
        <v>90</v>
      </c>
      <c r="B73" s="2">
        <v>4742</v>
      </c>
      <c r="H73" s="10">
        <f>B73/$B$6</f>
        <v>5.8999766091184626E-3</v>
      </c>
    </row>
    <row r="74" spans="1:8" x14ac:dyDescent="0.2">
      <c r="A74" s="14" t="s">
        <v>81</v>
      </c>
      <c r="B74" s="2">
        <v>4741.2261303268215</v>
      </c>
      <c r="C74" s="2">
        <f>B74-B73</f>
        <v>-0.77386967317852395</v>
      </c>
      <c r="D74" s="2">
        <v>5</v>
      </c>
      <c r="E74" s="2">
        <v>0</v>
      </c>
      <c r="F74" s="2">
        <f>D74-E74</f>
        <v>5</v>
      </c>
      <c r="G74" s="2">
        <f>C74-F74</f>
        <v>-5.773869673178524</v>
      </c>
      <c r="H74" s="10">
        <f>B74/$B$7</f>
        <v>5.88011649333923E-3</v>
      </c>
    </row>
    <row r="75" spans="1:8" x14ac:dyDescent="0.2">
      <c r="A75" s="14" t="s">
        <v>82</v>
      </c>
      <c r="B75" s="2">
        <v>4779.2170488764195</v>
      </c>
      <c r="C75" s="2">
        <f t="shared" ref="C75:C84" si="13">B75-B74</f>
        <v>37.990918549598064</v>
      </c>
      <c r="D75" s="2">
        <v>14</v>
      </c>
      <c r="E75" s="2">
        <v>1</v>
      </c>
      <c r="F75" s="2">
        <v>13</v>
      </c>
      <c r="G75" s="2">
        <f t="shared" ref="G75:G84" si="14">C75-F75</f>
        <v>24.990918549598064</v>
      </c>
      <c r="H75" s="10">
        <f>B75/$B$8</f>
        <v>5.8024289800820486E-3</v>
      </c>
    </row>
    <row r="76" spans="1:8" x14ac:dyDescent="0.2">
      <c r="A76" s="14" t="s">
        <v>83</v>
      </c>
      <c r="B76" s="2">
        <v>4815.7719783192106</v>
      </c>
      <c r="C76" s="2">
        <f t="shared" si="13"/>
        <v>36.554929442791035</v>
      </c>
      <c r="D76" s="2">
        <v>17</v>
      </c>
      <c r="E76" s="2">
        <v>3</v>
      </c>
      <c r="F76" s="2">
        <v>14</v>
      </c>
      <c r="G76" s="2">
        <f t="shared" si="14"/>
        <v>22.554929442791035</v>
      </c>
      <c r="H76" s="10">
        <f>B76/$B$9</f>
        <v>5.7274367178892305E-3</v>
      </c>
    </row>
    <row r="77" spans="1:8" x14ac:dyDescent="0.2">
      <c r="A77" s="14" t="s">
        <v>84</v>
      </c>
      <c r="B77" s="2">
        <v>4842.8530930498473</v>
      </c>
      <c r="C77" s="2">
        <f t="shared" si="13"/>
        <v>27.081114730636727</v>
      </c>
      <c r="D77" s="2">
        <v>26</v>
      </c>
      <c r="E77" s="2">
        <v>1</v>
      </c>
      <c r="F77" s="2">
        <v>25</v>
      </c>
      <c r="G77" s="2">
        <f t="shared" si="14"/>
        <v>2.0811147306367275</v>
      </c>
      <c r="H77" s="10">
        <f>B77/$B$10</f>
        <v>5.6550018368510474E-3</v>
      </c>
    </row>
    <row r="78" spans="1:8" x14ac:dyDescent="0.2">
      <c r="A78" s="14" t="s">
        <v>75</v>
      </c>
      <c r="B78" s="2">
        <v>4834.1153790862372</v>
      </c>
      <c r="C78" s="2">
        <f t="shared" si="13"/>
        <v>-8.7377139636100765</v>
      </c>
      <c r="D78" s="2">
        <v>28</v>
      </c>
      <c r="E78" s="2">
        <v>2</v>
      </c>
      <c r="F78" s="2">
        <v>27</v>
      </c>
      <c r="G78" s="2">
        <f t="shared" si="14"/>
        <v>-35.737713963610076</v>
      </c>
      <c r="H78" s="10">
        <f>B78/$B$11</f>
        <v>5.5849957126721597E-3</v>
      </c>
    </row>
    <row r="79" spans="1:8" x14ac:dyDescent="0.2">
      <c r="A79" s="14" t="s">
        <v>76</v>
      </c>
      <c r="B79" s="2">
        <v>4815.5199420211757</v>
      </c>
      <c r="C79" s="2">
        <f t="shared" si="13"/>
        <v>-18.59543706506156</v>
      </c>
      <c r="D79" s="2">
        <v>19</v>
      </c>
      <c r="E79" s="2">
        <v>1</v>
      </c>
      <c r="F79" s="2">
        <v>18</v>
      </c>
      <c r="G79" s="2">
        <f t="shared" si="14"/>
        <v>-36.59543706506156</v>
      </c>
      <c r="H79" s="10">
        <f>B79/$B$12</f>
        <v>5.5172982044321243E-3</v>
      </c>
    </row>
    <row r="80" spans="1:8" x14ac:dyDescent="0.2">
      <c r="A80" s="14" t="s">
        <v>77</v>
      </c>
      <c r="B80" s="2">
        <v>4815.8503021835168</v>
      </c>
      <c r="C80" s="2">
        <f t="shared" si="13"/>
        <v>0.33036016234109411</v>
      </c>
      <c r="D80" s="2">
        <v>27</v>
      </c>
      <c r="E80" s="2">
        <v>3</v>
      </c>
      <c r="F80" s="2">
        <v>24</v>
      </c>
      <c r="G80" s="2">
        <f t="shared" si="14"/>
        <v>-23.669639837658906</v>
      </c>
      <c r="H80" s="10">
        <f>B80/$B$13</f>
        <v>5.4517969665325754E-3</v>
      </c>
    </row>
    <row r="81" spans="1:11" x14ac:dyDescent="0.2">
      <c r="A81" s="14" t="s">
        <v>78</v>
      </c>
      <c r="B81" s="2">
        <v>4860.0447214256719</v>
      </c>
      <c r="C81" s="2">
        <f t="shared" si="13"/>
        <v>44.194419242155163</v>
      </c>
      <c r="D81" s="2">
        <v>28</v>
      </c>
      <c r="E81" s="2">
        <v>4</v>
      </c>
      <c r="F81" s="2">
        <v>24</v>
      </c>
      <c r="G81" s="2">
        <f t="shared" si="14"/>
        <v>20.194419242155163</v>
      </c>
      <c r="H81" s="10">
        <f>B81/$B$14</f>
        <v>5.3883868265417415E-3</v>
      </c>
    </row>
    <row r="82" spans="1:11" x14ac:dyDescent="0.2">
      <c r="A82" s="14" t="s">
        <v>79</v>
      </c>
      <c r="B82" s="2">
        <v>4899.5012495252431</v>
      </c>
      <c r="C82" s="2">
        <f t="shared" si="13"/>
        <v>39.456528099571187</v>
      </c>
      <c r="D82" s="2">
        <v>31</v>
      </c>
      <c r="E82" s="2">
        <v>2</v>
      </c>
      <c r="F82" s="2">
        <v>29</v>
      </c>
      <c r="G82" s="2">
        <f t="shared" si="14"/>
        <v>10.456528099571187</v>
      </c>
      <c r="H82" s="10">
        <f>B82/$B$15</f>
        <v>5.3269692216888894E-3</v>
      </c>
    </row>
    <row r="83" spans="1:11" x14ac:dyDescent="0.2">
      <c r="A83" s="14" t="s">
        <v>80</v>
      </c>
      <c r="B83" s="2">
        <v>4936.7926754170749</v>
      </c>
      <c r="C83" s="2">
        <f t="shared" si="13"/>
        <v>37.29142589183175</v>
      </c>
      <c r="D83" s="2">
        <v>41</v>
      </c>
      <c r="E83" s="2">
        <v>6</v>
      </c>
      <c r="F83" s="2">
        <v>35</v>
      </c>
      <c r="G83" s="2">
        <f t="shared" si="14"/>
        <v>2.2914258918317501</v>
      </c>
      <c r="H83" s="10">
        <f>B83/$B$16</f>
        <v>5.2674516876581251E-3</v>
      </c>
    </row>
    <row r="84" spans="1:11" x14ac:dyDescent="0.2">
      <c r="A84" s="15" t="s">
        <v>74</v>
      </c>
      <c r="B84" s="7">
        <v>4959</v>
      </c>
      <c r="C84" s="7">
        <f t="shared" si="13"/>
        <v>22.207324582925139</v>
      </c>
      <c r="D84" s="7">
        <v>26</v>
      </c>
      <c r="E84" s="7">
        <v>1</v>
      </c>
      <c r="F84" s="7">
        <f>D84-E84</f>
        <v>25</v>
      </c>
      <c r="G84" s="7">
        <f t="shared" si="14"/>
        <v>-2.7926754170748609</v>
      </c>
      <c r="H84" s="16">
        <f>B84/$B$17</f>
        <v>5.2265156074171766E-3</v>
      </c>
    </row>
    <row r="85" spans="1:11" x14ac:dyDescent="0.2">
      <c r="A85" s="12" t="s">
        <v>94</v>
      </c>
      <c r="H85" s="10"/>
    </row>
    <row r="86" spans="1:11" x14ac:dyDescent="0.2">
      <c r="A86" s="13" t="s">
        <v>73</v>
      </c>
      <c r="B86" s="2">
        <v>561040</v>
      </c>
      <c r="H86" s="10">
        <f>B86/$B$6</f>
        <v>0.69804362648245932</v>
      </c>
      <c r="K86" s="38"/>
    </row>
    <row r="87" spans="1:11" x14ac:dyDescent="0.2">
      <c r="A87" s="14" t="s">
        <v>81</v>
      </c>
      <c r="B87" s="2">
        <v>560222.24214907037</v>
      </c>
      <c r="C87" s="2">
        <f>B87-B86</f>
        <v>-817.75785092962906</v>
      </c>
      <c r="D87" s="2">
        <v>2202</v>
      </c>
      <c r="E87" s="2">
        <v>1076</v>
      </c>
      <c r="F87" s="2">
        <f>D87-E87</f>
        <v>1126</v>
      </c>
      <c r="G87" s="2">
        <f>C87-F87</f>
        <v>-1943.7578509296291</v>
      </c>
      <c r="H87" s="10">
        <f>B87/$B$7</f>
        <v>0.6947932782461822</v>
      </c>
    </row>
    <row r="88" spans="1:11" x14ac:dyDescent="0.2">
      <c r="A88" s="14" t="s">
        <v>82</v>
      </c>
      <c r="B88" s="2">
        <v>561799.64110421564</v>
      </c>
      <c r="C88" s="2">
        <f t="shared" ref="C88:C97" si="15">B88-B87</f>
        <v>1577.3989551452687</v>
      </c>
      <c r="D88" s="2">
        <v>7975</v>
      </c>
      <c r="E88" s="2">
        <v>4821</v>
      </c>
      <c r="F88" s="2">
        <v>3154</v>
      </c>
      <c r="G88" s="2">
        <f t="shared" ref="G88:G97" si="16">C88-F88</f>
        <v>-1576.6010448547313</v>
      </c>
      <c r="H88" s="10">
        <f>B88/$B$8</f>
        <v>0.68207877675469153</v>
      </c>
    </row>
    <row r="89" spans="1:11" x14ac:dyDescent="0.2">
      <c r="A89" s="14" t="s">
        <v>83</v>
      </c>
      <c r="B89" s="2">
        <v>563189.11343954748</v>
      </c>
      <c r="C89" s="2">
        <f t="shared" si="15"/>
        <v>1389.4723353318404</v>
      </c>
      <c r="D89" s="2">
        <v>7652</v>
      </c>
      <c r="E89" s="2">
        <v>4529</v>
      </c>
      <c r="F89" s="2">
        <v>3123</v>
      </c>
      <c r="G89" s="2">
        <f t="shared" si="16"/>
        <v>-1733.5276646681596</v>
      </c>
      <c r="H89" s="10">
        <f>B89/$B$9</f>
        <v>0.66980538570992498</v>
      </c>
    </row>
    <row r="90" spans="1:11" x14ac:dyDescent="0.2">
      <c r="A90" s="14" t="s">
        <v>84</v>
      </c>
      <c r="B90" s="2">
        <v>563458.31613205431</v>
      </c>
      <c r="C90" s="2">
        <f t="shared" si="15"/>
        <v>269.20269250683486</v>
      </c>
      <c r="D90" s="2">
        <v>7071</v>
      </c>
      <c r="E90" s="2">
        <v>4684</v>
      </c>
      <c r="F90" s="2">
        <v>2387</v>
      </c>
      <c r="G90" s="2">
        <f t="shared" si="16"/>
        <v>-2117.7973074931651</v>
      </c>
      <c r="H90" s="10">
        <f>B90/$B$10</f>
        <v>0.65795054103305795</v>
      </c>
    </row>
    <row r="91" spans="1:11" x14ac:dyDescent="0.2">
      <c r="A91" s="14" t="s">
        <v>75</v>
      </c>
      <c r="B91" s="2">
        <v>559574.76813692146</v>
      </c>
      <c r="C91" s="2">
        <f t="shared" si="15"/>
        <v>-3883.5479951328598</v>
      </c>
      <c r="D91" s="2">
        <v>6942</v>
      </c>
      <c r="E91" s="2">
        <v>4765</v>
      </c>
      <c r="F91" s="2">
        <v>2177</v>
      </c>
      <c r="G91" s="2">
        <f t="shared" si="16"/>
        <v>-6060.5479951328598</v>
      </c>
      <c r="H91" s="10">
        <f>B91/$B$11</f>
        <v>0.64649319180192288</v>
      </c>
    </row>
    <row r="92" spans="1:11" x14ac:dyDescent="0.2">
      <c r="A92" s="14" t="s">
        <v>76</v>
      </c>
      <c r="B92" s="2">
        <v>554591.59763223282</v>
      </c>
      <c r="C92" s="2">
        <f t="shared" si="15"/>
        <v>-4983.1705046886345</v>
      </c>
      <c r="D92" s="2">
        <v>6821</v>
      </c>
      <c r="E92" s="2">
        <v>4787</v>
      </c>
      <c r="F92" s="2">
        <v>2034</v>
      </c>
      <c r="G92" s="2">
        <f t="shared" si="16"/>
        <v>-7017.1705046886345</v>
      </c>
      <c r="H92" s="10">
        <f>B92/$B$12</f>
        <v>0.63541367550129557</v>
      </c>
    </row>
    <row r="93" spans="1:11" x14ac:dyDescent="0.2">
      <c r="A93" s="14" t="s">
        <v>77</v>
      </c>
      <c r="B93" s="2">
        <v>551823.72103670356</v>
      </c>
      <c r="C93" s="2">
        <f t="shared" si="15"/>
        <v>-2767.876595529262</v>
      </c>
      <c r="D93" s="2">
        <v>6684</v>
      </c>
      <c r="E93" s="2">
        <v>4966</v>
      </c>
      <c r="F93" s="2">
        <v>1718</v>
      </c>
      <c r="G93" s="2">
        <f t="shared" si="16"/>
        <v>-4485.876595529262</v>
      </c>
      <c r="H93" s="10">
        <f>B93/$B$13</f>
        <v>0.62469360541472596</v>
      </c>
    </row>
    <row r="94" spans="1:11" x14ac:dyDescent="0.2">
      <c r="A94" s="14" t="s">
        <v>78</v>
      </c>
      <c r="B94" s="2">
        <v>554080.87903876358</v>
      </c>
      <c r="C94" s="2">
        <f t="shared" si="15"/>
        <v>2257.1580020600231</v>
      </c>
      <c r="D94" s="2">
        <v>6543</v>
      </c>
      <c r="E94" s="2">
        <v>5052</v>
      </c>
      <c r="F94" s="2">
        <v>1491</v>
      </c>
      <c r="G94" s="2">
        <f t="shared" si="16"/>
        <v>766.15800206002314</v>
      </c>
      <c r="H94" s="10">
        <f>B94/$B$14</f>
        <v>0.61431576880126504</v>
      </c>
    </row>
    <row r="95" spans="1:11" x14ac:dyDescent="0.2">
      <c r="A95" s="14" t="s">
        <v>79</v>
      </c>
      <c r="B95" s="2">
        <v>555774.26294475852</v>
      </c>
      <c r="C95" s="2">
        <f t="shared" si="15"/>
        <v>1693.3839059949387</v>
      </c>
      <c r="D95" s="2">
        <v>6568</v>
      </c>
      <c r="E95" s="2">
        <v>5181</v>
      </c>
      <c r="F95" s="2">
        <v>1387</v>
      </c>
      <c r="G95" s="2">
        <f t="shared" si="16"/>
        <v>306.38390599493869</v>
      </c>
      <c r="H95" s="10">
        <f>B95/$B$15</f>
        <v>0.60426403467096479</v>
      </c>
    </row>
    <row r="96" spans="1:11" x14ac:dyDescent="0.2">
      <c r="A96" s="14" t="s">
        <v>80</v>
      </c>
      <c r="B96" s="2">
        <v>557202.66636129597</v>
      </c>
      <c r="C96" s="2">
        <f t="shared" si="15"/>
        <v>1428.4034165374469</v>
      </c>
      <c r="D96" s="2">
        <v>6477</v>
      </c>
      <c r="E96" s="2">
        <v>5174</v>
      </c>
      <c r="F96" s="2">
        <v>1303</v>
      </c>
      <c r="G96" s="2">
        <f t="shared" si="16"/>
        <v>125.4034165374469</v>
      </c>
      <c r="H96" s="10">
        <f>B96/$B$16</f>
        <v>0.594523270119796</v>
      </c>
    </row>
    <row r="97" spans="1:11" x14ac:dyDescent="0.2">
      <c r="A97" s="15" t="s">
        <v>74</v>
      </c>
      <c r="B97" s="7">
        <v>557339</v>
      </c>
      <c r="C97" s="7">
        <f t="shared" si="15"/>
        <v>136.33363870403264</v>
      </c>
      <c r="D97" s="7">
        <v>4643</v>
      </c>
      <c r="E97" s="7">
        <v>3859</v>
      </c>
      <c r="F97" s="7">
        <f>D97-E97</f>
        <v>784</v>
      </c>
      <c r="G97" s="7">
        <f t="shared" si="16"/>
        <v>-647.66636129596736</v>
      </c>
      <c r="H97" s="16">
        <f>B97/$B$17</f>
        <v>0.58740491674173856</v>
      </c>
      <c r="J97" s="38"/>
      <c r="K97" s="38"/>
    </row>
    <row r="98" spans="1:11" x14ac:dyDescent="0.2">
      <c r="A98" s="12" t="s">
        <v>95</v>
      </c>
      <c r="H98" s="10"/>
      <c r="J98" s="38"/>
    </row>
    <row r="99" spans="1:11" x14ac:dyDescent="0.2">
      <c r="A99" s="17" t="s">
        <v>96</v>
      </c>
      <c r="B99" s="2">
        <v>73012</v>
      </c>
      <c r="H99" s="10">
        <f>B99/$B$6</f>
        <v>9.0841225682192578E-2</v>
      </c>
    </row>
    <row r="100" spans="1:11" x14ac:dyDescent="0.2">
      <c r="A100" s="14" t="s">
        <v>81</v>
      </c>
      <c r="B100" s="2">
        <v>73408.740083599638</v>
      </c>
      <c r="C100" s="2">
        <f>B100-B99</f>
        <v>396.74008359963773</v>
      </c>
      <c r="D100" s="2">
        <v>481</v>
      </c>
      <c r="E100" s="2">
        <v>138</v>
      </c>
      <c r="F100" s="2">
        <f>D100-E100</f>
        <v>343</v>
      </c>
      <c r="G100" s="2">
        <f>C100-F100</f>
        <v>53.740083599637728</v>
      </c>
      <c r="H100" s="10">
        <f>B100/$B$7</f>
        <v>9.1042260262552022E-2</v>
      </c>
    </row>
    <row r="101" spans="1:11" x14ac:dyDescent="0.2">
      <c r="A101" s="14" t="s">
        <v>82</v>
      </c>
      <c r="B101" s="2">
        <v>75635.405743222567</v>
      </c>
      <c r="C101" s="2">
        <f t="shared" ref="C101:C110" si="17">B101-B100</f>
        <v>2226.6656596229295</v>
      </c>
      <c r="D101" s="2">
        <v>1669</v>
      </c>
      <c r="E101" s="2">
        <v>552</v>
      </c>
      <c r="F101" s="2">
        <v>1117</v>
      </c>
      <c r="G101" s="2">
        <f t="shared" ref="G101:G110" si="18">C101-F101</f>
        <v>1109.6656596229295</v>
      </c>
      <c r="H101" s="10">
        <f>B101/$B$8</f>
        <v>9.1828654299748902E-2</v>
      </c>
    </row>
    <row r="102" spans="1:11" x14ac:dyDescent="0.2">
      <c r="A102" s="14" t="s">
        <v>83</v>
      </c>
      <c r="B102" s="2">
        <v>77850.10799571003</v>
      </c>
      <c r="C102" s="2">
        <f t="shared" si="17"/>
        <v>2214.7022524874628</v>
      </c>
      <c r="D102" s="2">
        <v>1668</v>
      </c>
      <c r="E102" s="2">
        <v>611</v>
      </c>
      <c r="F102" s="2">
        <v>1057</v>
      </c>
      <c r="G102" s="2">
        <f t="shared" si="18"/>
        <v>1157.7022524874628</v>
      </c>
      <c r="H102" s="10">
        <f>B102/$B$9</f>
        <v>9.2587765582267473E-2</v>
      </c>
    </row>
    <row r="103" spans="1:11" x14ac:dyDescent="0.2">
      <c r="A103" s="14" t="s">
        <v>84</v>
      </c>
      <c r="B103" s="2">
        <v>79918.602445081968</v>
      </c>
      <c r="C103" s="2">
        <f t="shared" si="17"/>
        <v>2068.4944493719377</v>
      </c>
      <c r="D103" s="2">
        <v>1621</v>
      </c>
      <c r="E103" s="2">
        <v>613</v>
      </c>
      <c r="F103" s="2">
        <v>1008</v>
      </c>
      <c r="G103" s="2">
        <f t="shared" si="18"/>
        <v>1060.4944493719377</v>
      </c>
      <c r="H103" s="10">
        <f>B103/$B$10</f>
        <v>9.3320989702145266E-2</v>
      </c>
    </row>
    <row r="104" spans="1:11" x14ac:dyDescent="0.2">
      <c r="A104" s="14" t="s">
        <v>75</v>
      </c>
      <c r="B104" s="2">
        <v>81387.721207279406</v>
      </c>
      <c r="C104" s="2">
        <f t="shared" si="17"/>
        <v>1469.1187621974386</v>
      </c>
      <c r="D104" s="2">
        <v>1517</v>
      </c>
      <c r="E104" s="2">
        <v>665</v>
      </c>
      <c r="F104" s="2">
        <v>852</v>
      </c>
      <c r="G104" s="2">
        <f t="shared" si="18"/>
        <v>617.11876219743863</v>
      </c>
      <c r="H104" s="10">
        <f>B104/$B$11</f>
        <v>9.4029628662428255E-2</v>
      </c>
    </row>
    <row r="105" spans="1:11" x14ac:dyDescent="0.2">
      <c r="A105" s="14" t="s">
        <v>76</v>
      </c>
      <c r="B105" s="2">
        <v>82667.542351531156</v>
      </c>
      <c r="C105" s="2">
        <f t="shared" si="17"/>
        <v>1279.8211442517495</v>
      </c>
      <c r="D105" s="2">
        <v>1447</v>
      </c>
      <c r="E105" s="2">
        <v>637</v>
      </c>
      <c r="F105" s="2">
        <v>810</v>
      </c>
      <c r="G105" s="2">
        <f t="shared" si="18"/>
        <v>469.8211442517495</v>
      </c>
      <c r="H105" s="10">
        <f>B105/$B$12</f>
        <v>9.4714898592961491E-2</v>
      </c>
    </row>
    <row r="106" spans="1:11" x14ac:dyDescent="0.2">
      <c r="A106" s="14" t="s">
        <v>77</v>
      </c>
      <c r="B106" s="2">
        <v>84252.195775329048</v>
      </c>
      <c r="C106" s="2">
        <f t="shared" si="17"/>
        <v>1584.6534237978922</v>
      </c>
      <c r="D106" s="2">
        <v>1411</v>
      </c>
      <c r="E106" s="2">
        <v>690</v>
      </c>
      <c r="F106" s="2">
        <v>721</v>
      </c>
      <c r="G106" s="2">
        <f t="shared" si="18"/>
        <v>863.65342379789217</v>
      </c>
      <c r="H106" s="10">
        <f>B106/$B$13</f>
        <v>9.5377936715223113E-2</v>
      </c>
    </row>
    <row r="107" spans="1:11" x14ac:dyDescent="0.2">
      <c r="A107" s="14" t="s">
        <v>78</v>
      </c>
      <c r="B107" s="2">
        <v>86604.873461382653</v>
      </c>
      <c r="C107" s="2">
        <f t="shared" si="17"/>
        <v>2352.6776860536047</v>
      </c>
      <c r="D107" s="2">
        <v>1357</v>
      </c>
      <c r="E107" s="2">
        <v>625</v>
      </c>
      <c r="F107" s="2">
        <v>732</v>
      </c>
      <c r="G107" s="2">
        <f t="shared" si="18"/>
        <v>1620.6776860536047</v>
      </c>
      <c r="H107" s="10">
        <f>B107/$B$14</f>
        <v>9.6019807640110769E-2</v>
      </c>
    </row>
    <row r="108" spans="1:11" x14ac:dyDescent="0.2">
      <c r="A108" s="14" t="s">
        <v>79</v>
      </c>
      <c r="B108" s="2">
        <v>88886.414535047283</v>
      </c>
      <c r="C108" s="2">
        <f t="shared" si="17"/>
        <v>2281.5410736646299</v>
      </c>
      <c r="D108" s="2">
        <v>1309</v>
      </c>
      <c r="E108" s="2">
        <v>709</v>
      </c>
      <c r="F108" s="2">
        <v>600</v>
      </c>
      <c r="G108" s="2">
        <f t="shared" si="18"/>
        <v>1681.5410736646299</v>
      </c>
      <c r="H108" s="10">
        <f>B108/$B$15</f>
        <v>9.66415090720424E-2</v>
      </c>
    </row>
    <row r="109" spans="1:11" x14ac:dyDescent="0.2">
      <c r="A109" s="14" t="s">
        <v>80</v>
      </c>
      <c r="B109" s="2">
        <v>91139.583572483316</v>
      </c>
      <c r="C109" s="2">
        <f t="shared" si="17"/>
        <v>2253.1690374360332</v>
      </c>
      <c r="D109" s="2">
        <v>1454</v>
      </c>
      <c r="E109" s="2">
        <v>655</v>
      </c>
      <c r="F109" s="2">
        <v>799</v>
      </c>
      <c r="G109" s="2">
        <f t="shared" si="18"/>
        <v>1454.1690374360332</v>
      </c>
      <c r="H109" s="10">
        <f>B109/$B$16</f>
        <v>9.7243976983655278E-2</v>
      </c>
    </row>
    <row r="110" spans="1:11" x14ac:dyDescent="0.2">
      <c r="A110" s="15" t="s">
        <v>74</v>
      </c>
      <c r="B110" s="7">
        <v>92689</v>
      </c>
      <c r="C110" s="7">
        <f t="shared" si="17"/>
        <v>1549.4164275166841</v>
      </c>
      <c r="D110" s="7">
        <v>1068</v>
      </c>
      <c r="E110" s="7">
        <v>499</v>
      </c>
      <c r="F110" s="7">
        <f>D110-E110</f>
        <v>569</v>
      </c>
      <c r="G110" s="7">
        <f t="shared" si="18"/>
        <v>980.41642751668405</v>
      </c>
      <c r="H110" s="16">
        <f>B110/$B$17</f>
        <v>9.7689152074186464E-2</v>
      </c>
      <c r="I110" s="38"/>
      <c r="K110" s="38"/>
    </row>
    <row r="111" spans="1:11" x14ac:dyDescent="0.2">
      <c r="A111" s="23"/>
      <c r="B111" s="24"/>
      <c r="C111" s="24"/>
      <c r="D111" s="24"/>
      <c r="E111" s="24"/>
      <c r="F111" s="24"/>
      <c r="G111" s="24"/>
      <c r="H111" s="22"/>
    </row>
    <row r="112" spans="1:11" x14ac:dyDescent="0.2">
      <c r="A112" s="1"/>
    </row>
    <row r="113" spans="1:11" x14ac:dyDescent="0.2">
      <c r="A113" s="12" t="s">
        <v>98</v>
      </c>
      <c r="H113" s="10"/>
    </row>
    <row r="114" spans="1:11" x14ac:dyDescent="0.2">
      <c r="A114" s="9" t="s">
        <v>97</v>
      </c>
      <c r="B114" s="2">
        <v>4450</v>
      </c>
      <c r="H114" s="10">
        <f>B114/$B$6</f>
        <v>5.5366714277893629E-3</v>
      </c>
    </row>
    <row r="115" spans="1:11" x14ac:dyDescent="0.2">
      <c r="A115" s="14" t="s">
        <v>81</v>
      </c>
      <c r="B115" s="2">
        <v>4599.4363653510609</v>
      </c>
      <c r="C115" s="2">
        <f>B115-B114</f>
        <v>149.43636535106089</v>
      </c>
      <c r="D115" s="2">
        <v>13</v>
      </c>
      <c r="E115" s="2">
        <v>3</v>
      </c>
      <c r="F115" s="2">
        <f>D115-E115</f>
        <v>10</v>
      </c>
      <c r="G115" s="2">
        <f>C115-F115</f>
        <v>139.43636535106089</v>
      </c>
      <c r="H115" s="10">
        <f>B115/$B$7</f>
        <v>5.7042673959321862E-3</v>
      </c>
    </row>
    <row r="116" spans="1:11" x14ac:dyDescent="0.2">
      <c r="A116" s="14" t="s">
        <v>82</v>
      </c>
      <c r="B116" s="2">
        <v>5238.3482812287939</v>
      </c>
      <c r="C116" s="2">
        <f t="shared" ref="C116:C125" si="19">B116-B115</f>
        <v>638.91191587773301</v>
      </c>
      <c r="D116" s="2">
        <v>38</v>
      </c>
      <c r="E116" s="2">
        <v>10</v>
      </c>
      <c r="F116" s="2">
        <v>28</v>
      </c>
      <c r="G116" s="2">
        <f t="shared" ref="G116:G125" si="20">C116-F116</f>
        <v>610.91191587773301</v>
      </c>
      <c r="H116" s="10">
        <f>B116/$B$8</f>
        <v>6.3598584378817356E-3</v>
      </c>
    </row>
    <row r="117" spans="1:11" x14ac:dyDescent="0.2">
      <c r="A117" s="14" t="s">
        <v>83</v>
      </c>
      <c r="B117" s="2">
        <v>5879.6409611010104</v>
      </c>
      <c r="C117" s="2">
        <f t="shared" si="19"/>
        <v>641.29267987221647</v>
      </c>
      <c r="D117" s="2">
        <v>46</v>
      </c>
      <c r="E117" s="2">
        <v>11</v>
      </c>
      <c r="F117" s="2">
        <v>35</v>
      </c>
      <c r="G117" s="2">
        <f t="shared" si="20"/>
        <v>606.29267987221647</v>
      </c>
      <c r="H117" s="10">
        <f>B117/$B$9</f>
        <v>6.9927047377290304E-3</v>
      </c>
    </row>
    <row r="118" spans="1:11" x14ac:dyDescent="0.2">
      <c r="A118" s="14" t="s">
        <v>84</v>
      </c>
      <c r="B118" s="2">
        <v>6511.9180346705989</v>
      </c>
      <c r="C118" s="2">
        <f t="shared" si="19"/>
        <v>632.27707356958854</v>
      </c>
      <c r="D118" s="2">
        <v>42</v>
      </c>
      <c r="E118" s="2">
        <v>12</v>
      </c>
      <c r="F118" s="2">
        <v>30</v>
      </c>
      <c r="G118" s="2">
        <f t="shared" si="20"/>
        <v>602.27707356958854</v>
      </c>
      <c r="H118" s="10">
        <f>B118/$B$10</f>
        <v>7.6039697550054639E-3</v>
      </c>
    </row>
    <row r="119" spans="1:11" x14ac:dyDescent="0.2">
      <c r="A119" s="14" t="s">
        <v>75</v>
      </c>
      <c r="B119" s="2">
        <v>7092.9890573545581</v>
      </c>
      <c r="C119" s="2">
        <f t="shared" si="19"/>
        <v>581.0710226839592</v>
      </c>
      <c r="D119" s="2">
        <v>38</v>
      </c>
      <c r="E119" s="2">
        <v>13</v>
      </c>
      <c r="F119" s="2">
        <v>25</v>
      </c>
      <c r="G119" s="2">
        <f t="shared" si="20"/>
        <v>556.0710226839592</v>
      </c>
      <c r="H119" s="10">
        <f>B119/$B$11</f>
        <v>8.1947389271548165E-3</v>
      </c>
    </row>
    <row r="120" spans="1:11" x14ac:dyDescent="0.2">
      <c r="A120" s="14" t="s">
        <v>76</v>
      </c>
      <c r="B120" s="2">
        <v>7651.0226458741727</v>
      </c>
      <c r="C120" s="2">
        <f t="shared" si="19"/>
        <v>558.03358851961457</v>
      </c>
      <c r="D120" s="2">
        <v>44</v>
      </c>
      <c r="E120" s="2">
        <v>13</v>
      </c>
      <c r="F120" s="2">
        <v>31</v>
      </c>
      <c r="G120" s="2">
        <f t="shared" si="20"/>
        <v>527.03358851961457</v>
      </c>
      <c r="H120" s="10">
        <f>B120/$B$12</f>
        <v>8.766026101936027E-3</v>
      </c>
    </row>
    <row r="121" spans="1:11" x14ac:dyDescent="0.2">
      <c r="A121" s="14" t="s">
        <v>77</v>
      </c>
      <c r="B121" s="2">
        <v>8231.7530521056669</v>
      </c>
      <c r="C121" s="2">
        <f t="shared" si="19"/>
        <v>580.73040623149427</v>
      </c>
      <c r="D121" s="2">
        <v>28</v>
      </c>
      <c r="E121" s="2">
        <v>10</v>
      </c>
      <c r="F121" s="2">
        <v>18</v>
      </c>
      <c r="G121" s="2">
        <f t="shared" si="20"/>
        <v>562.73040623149427</v>
      </c>
      <c r="H121" s="10">
        <f>B121/$B$13</f>
        <v>9.3187793437780296E-3</v>
      </c>
    </row>
    <row r="122" spans="1:11" x14ac:dyDescent="0.2">
      <c r="A122" s="14" t="s">
        <v>78</v>
      </c>
      <c r="B122" s="2">
        <v>8887.6929359213191</v>
      </c>
      <c r="C122" s="2">
        <f t="shared" si="19"/>
        <v>655.93988381565214</v>
      </c>
      <c r="D122" s="2">
        <v>52</v>
      </c>
      <c r="E122" s="2">
        <v>11</v>
      </c>
      <c r="F122" s="2">
        <v>41</v>
      </c>
      <c r="G122" s="2">
        <f t="shared" si="20"/>
        <v>614.93988381565214</v>
      </c>
      <c r="H122" s="10">
        <f>B122/$B$14</f>
        <v>9.8538861840386776E-3</v>
      </c>
    </row>
    <row r="123" spans="1:11" x14ac:dyDescent="0.2">
      <c r="A123" s="14" t="s">
        <v>79</v>
      </c>
      <c r="B123" s="2">
        <v>9539.8525503406763</v>
      </c>
      <c r="C123" s="2">
        <f t="shared" si="19"/>
        <v>652.15961441935724</v>
      </c>
      <c r="D123" s="2">
        <v>49</v>
      </c>
      <c r="E123" s="2">
        <v>20</v>
      </c>
      <c r="F123" s="2">
        <v>29</v>
      </c>
      <c r="G123" s="2">
        <f t="shared" si="20"/>
        <v>623.15961441935724</v>
      </c>
      <c r="H123" s="10">
        <f>B123/$B$15</f>
        <v>1.0372178376327449E-2</v>
      </c>
    </row>
    <row r="124" spans="1:11" x14ac:dyDescent="0.2">
      <c r="A124" s="14" t="s">
        <v>80</v>
      </c>
      <c r="B124" s="2">
        <v>10191.80435180631</v>
      </c>
      <c r="C124" s="2">
        <f t="shared" si="19"/>
        <v>651.95180146563325</v>
      </c>
      <c r="D124" s="2">
        <v>39</v>
      </c>
      <c r="E124" s="2">
        <v>13</v>
      </c>
      <c r="F124" s="2">
        <v>26</v>
      </c>
      <c r="G124" s="2">
        <f t="shared" si="20"/>
        <v>625.95180146563325</v>
      </c>
      <c r="H124" s="10">
        <f>B124/$B$16</f>
        <v>1.0874436210483179E-2</v>
      </c>
    </row>
    <row r="125" spans="1:11" x14ac:dyDescent="0.2">
      <c r="A125" s="15" t="s">
        <v>74</v>
      </c>
      <c r="B125" s="7">
        <v>10665.687637566143</v>
      </c>
      <c r="C125" s="7">
        <f t="shared" si="19"/>
        <v>473.8832857598336</v>
      </c>
      <c r="D125" s="7">
        <v>30</v>
      </c>
      <c r="E125" s="7">
        <v>3</v>
      </c>
      <c r="F125" s="7">
        <f>D125-E125</f>
        <v>27</v>
      </c>
      <c r="G125" s="7">
        <f t="shared" si="20"/>
        <v>446.8832857598336</v>
      </c>
      <c r="H125" s="16">
        <f>B125/$B$17</f>
        <v>1.1241053216692051E-2</v>
      </c>
      <c r="J125" s="38"/>
      <c r="K125" s="38"/>
    </row>
    <row r="126" spans="1:11" x14ac:dyDescent="0.2">
      <c r="A126" s="12" t="s">
        <v>99</v>
      </c>
      <c r="H126" s="10"/>
    </row>
    <row r="127" spans="1:11" x14ac:dyDescent="0.2">
      <c r="A127" s="9" t="s">
        <v>100</v>
      </c>
      <c r="B127" s="2">
        <v>73946</v>
      </c>
      <c r="H127" s="10">
        <f>B127/$B$6</f>
        <v>9.2003304584115098E-2</v>
      </c>
      <c r="I127" s="38"/>
    </row>
    <row r="128" spans="1:11" x14ac:dyDescent="0.2">
      <c r="A128" s="14" t="s">
        <v>81</v>
      </c>
      <c r="B128" s="2">
        <v>75015.166214918194</v>
      </c>
      <c r="C128" s="2">
        <f>B128-B127</f>
        <v>1069.1662149181939</v>
      </c>
      <c r="D128" s="2">
        <f>319+14</f>
        <v>333</v>
      </c>
      <c r="E128" s="2">
        <v>59</v>
      </c>
      <c r="F128" s="2">
        <f>D128-E128</f>
        <v>274</v>
      </c>
      <c r="G128" s="2">
        <f>C128-F128</f>
        <v>795.16621491819387</v>
      </c>
      <c r="H128" s="10">
        <f>B128/$B$7</f>
        <v>9.3034566162006407E-2</v>
      </c>
    </row>
    <row r="129" spans="1:12" x14ac:dyDescent="0.2">
      <c r="A129" s="14" t="s">
        <v>82</v>
      </c>
      <c r="B129" s="2">
        <v>79951.319334661865</v>
      </c>
      <c r="C129" s="2">
        <f t="shared" ref="C129:C138" si="21">B129-B128</f>
        <v>4936.1531197436707</v>
      </c>
      <c r="D129" s="2">
        <v>1444</v>
      </c>
      <c r="E129" s="2">
        <v>236</v>
      </c>
      <c r="F129" s="2">
        <v>1208</v>
      </c>
      <c r="G129" s="2">
        <f t="shared" ref="G129:G138" si="22">C129-F129</f>
        <v>3728.1531197436707</v>
      </c>
      <c r="H129" s="10">
        <f>B129/$B$8</f>
        <v>9.7068588339652956E-2</v>
      </c>
    </row>
    <row r="130" spans="1:12" x14ac:dyDescent="0.2">
      <c r="A130" s="14" t="s">
        <v>83</v>
      </c>
      <c r="B130" s="2">
        <v>84891.925402748806</v>
      </c>
      <c r="C130" s="2">
        <f t="shared" si="21"/>
        <v>4940.6060680869414</v>
      </c>
      <c r="D130" s="2">
        <v>1461</v>
      </c>
      <c r="E130" s="2">
        <v>217</v>
      </c>
      <c r="F130" s="2">
        <v>1244</v>
      </c>
      <c r="G130" s="2">
        <f t="shared" si="22"/>
        <v>3696.6060680869414</v>
      </c>
      <c r="H130" s="10">
        <f>B130/$B$9</f>
        <v>0.10096265620402442</v>
      </c>
    </row>
    <row r="131" spans="1:12" x14ac:dyDescent="0.2">
      <c r="A131" s="14" t="s">
        <v>84</v>
      </c>
      <c r="B131" s="2">
        <v>89683.897062177683</v>
      </c>
      <c r="C131" s="2">
        <f t="shared" si="21"/>
        <v>4791.9716594288766</v>
      </c>
      <c r="D131" s="2">
        <v>1443</v>
      </c>
      <c r="E131" s="2">
        <v>240</v>
      </c>
      <c r="F131" s="2">
        <v>1203</v>
      </c>
      <c r="G131" s="2">
        <f t="shared" si="22"/>
        <v>3588.9716594288766</v>
      </c>
      <c r="H131" s="10">
        <f>B131/$B$10</f>
        <v>0.10472392882419299</v>
      </c>
    </row>
    <row r="132" spans="1:12" x14ac:dyDescent="0.2">
      <c r="A132" s="14" t="s">
        <v>75</v>
      </c>
      <c r="B132" s="2">
        <v>93790.639613054402</v>
      </c>
      <c r="C132" s="2">
        <f t="shared" si="21"/>
        <v>4106.7425508767192</v>
      </c>
      <c r="D132" s="2">
        <v>1390</v>
      </c>
      <c r="E132" s="2">
        <v>295</v>
      </c>
      <c r="F132" s="2">
        <v>1095</v>
      </c>
      <c r="G132" s="2">
        <f t="shared" si="22"/>
        <v>3011.7425508767192</v>
      </c>
      <c r="H132" s="10">
        <f>B132/$B$11</f>
        <v>0.10835908517903496</v>
      </c>
    </row>
    <row r="133" spans="1:12" x14ac:dyDescent="0.2">
      <c r="A133" s="14" t="s">
        <v>76</v>
      </c>
      <c r="B133" s="2">
        <v>97644.392167525555</v>
      </c>
      <c r="C133" s="2">
        <f t="shared" si="21"/>
        <v>3853.7525544711534</v>
      </c>
      <c r="D133" s="2">
        <v>1486</v>
      </c>
      <c r="E133" s="2">
        <v>292</v>
      </c>
      <c r="F133" s="2">
        <v>1194</v>
      </c>
      <c r="G133" s="2">
        <f t="shared" si="22"/>
        <v>2659.7525544711534</v>
      </c>
      <c r="H133" s="10">
        <f>B133/$B$12</f>
        <v>0.11187436373747778</v>
      </c>
    </row>
    <row r="134" spans="1:12" x14ac:dyDescent="0.2">
      <c r="A134" s="14" t="s">
        <v>77</v>
      </c>
      <c r="B134" s="2">
        <v>101828.81493365305</v>
      </c>
      <c r="C134" s="2">
        <f t="shared" si="21"/>
        <v>4184.4227661274927</v>
      </c>
      <c r="D134" s="2">
        <v>1405</v>
      </c>
      <c r="E134" s="2">
        <v>315</v>
      </c>
      <c r="F134" s="2">
        <v>1090</v>
      </c>
      <c r="G134" s="2">
        <f t="shared" si="22"/>
        <v>3094.4227661274927</v>
      </c>
      <c r="H134" s="10">
        <f>B134/$B$13</f>
        <v>0.11527559818651142</v>
      </c>
      <c r="I134" s="38"/>
    </row>
    <row r="135" spans="1:12" x14ac:dyDescent="0.2">
      <c r="A135" s="14" t="s">
        <v>78</v>
      </c>
      <c r="B135" s="2">
        <v>106942.39571414569</v>
      </c>
      <c r="C135" s="2">
        <f t="shared" si="21"/>
        <v>5113.5807804926444</v>
      </c>
      <c r="D135" s="2">
        <v>1456</v>
      </c>
      <c r="E135" s="2">
        <v>340</v>
      </c>
      <c r="F135" s="2">
        <v>1116</v>
      </c>
      <c r="G135" s="2">
        <f t="shared" si="22"/>
        <v>3997.5807804926444</v>
      </c>
      <c r="H135" s="10">
        <f>B135/$B$14</f>
        <v>0.11856824973739691</v>
      </c>
    </row>
    <row r="136" spans="1:12" x14ac:dyDescent="0.2">
      <c r="A136" s="14" t="s">
        <v>79</v>
      </c>
      <c r="B136" s="2">
        <v>111986.88914614034</v>
      </c>
      <c r="C136" s="2">
        <f t="shared" si="21"/>
        <v>5044.4934319946478</v>
      </c>
      <c r="D136" s="2">
        <v>1417</v>
      </c>
      <c r="E136" s="2">
        <v>346</v>
      </c>
      <c r="F136" s="2">
        <v>1071</v>
      </c>
      <c r="G136" s="2">
        <f t="shared" si="22"/>
        <v>3973.4934319946478</v>
      </c>
      <c r="H136" s="10">
        <f>B136/$B$15</f>
        <v>0.1217574363864037</v>
      </c>
    </row>
    <row r="137" spans="1:12" x14ac:dyDescent="0.2">
      <c r="A137" s="14" t="s">
        <v>80</v>
      </c>
      <c r="B137" s="2">
        <v>117010.75365270473</v>
      </c>
      <c r="C137" s="2">
        <f t="shared" si="21"/>
        <v>5023.8645065643941</v>
      </c>
      <c r="D137" s="2">
        <v>1480</v>
      </c>
      <c r="E137" s="2">
        <v>358</v>
      </c>
      <c r="F137" s="2">
        <v>1122</v>
      </c>
      <c r="G137" s="2">
        <f t="shared" si="22"/>
        <v>3901.8645065643941</v>
      </c>
      <c r="H137" s="10">
        <f>B137/$B$16</f>
        <v>0.1248479594598365</v>
      </c>
    </row>
    <row r="138" spans="1:12" ht="12" thickBot="1" x14ac:dyDescent="0.25">
      <c r="A138" s="11" t="s">
        <v>74</v>
      </c>
      <c r="B138" s="5">
        <v>120596</v>
      </c>
      <c r="C138" s="5">
        <f t="shared" si="21"/>
        <v>3585.2463472952659</v>
      </c>
      <c r="D138" s="5">
        <v>1217</v>
      </c>
      <c r="E138" s="5">
        <v>274</v>
      </c>
      <c r="F138" s="5">
        <f>D138-E138</f>
        <v>943</v>
      </c>
      <c r="G138" s="5">
        <f t="shared" si="22"/>
        <v>2642.2463472952659</v>
      </c>
      <c r="H138" s="8">
        <f>B138/$B$17</f>
        <v>0.12710160842752205</v>
      </c>
      <c r="I138" s="39"/>
      <c r="J138" s="38"/>
      <c r="L138" s="38"/>
    </row>
  </sheetData>
  <mergeCells count="1">
    <mergeCell ref="A1:H2"/>
  </mergeCells>
  <phoneticPr fontId="0" type="noConversion"/>
  <pageMargins left="0.75" right="0.75" top="1" bottom="1" header="0.5" footer="0.5"/>
  <pageSetup orientation="portrait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8"/>
  <sheetViews>
    <sheetView workbookViewId="0">
      <selection activeCell="L1" sqref="L1:L65536"/>
    </sheetView>
  </sheetViews>
  <sheetFormatPr defaultRowHeight="11.25" x14ac:dyDescent="0.2"/>
  <cols>
    <col min="1" max="1" width="25.7109375" style="2" customWidth="1"/>
    <col min="2" max="3" width="9.7109375" style="2" customWidth="1"/>
    <col min="4" max="5" width="8.42578125" style="2" customWidth="1"/>
    <col min="6" max="7" width="9.7109375" style="2" customWidth="1"/>
    <col min="8" max="8" width="7.7109375" style="6" customWidth="1"/>
    <col min="9" max="16384" width="9.140625" style="2"/>
  </cols>
  <sheetData>
    <row r="1" spans="1:8" ht="12.75" customHeight="1" x14ac:dyDescent="0.2">
      <c r="A1" s="40" t="s">
        <v>87</v>
      </c>
      <c r="B1" s="41"/>
      <c r="C1" s="41"/>
      <c r="D1" s="41"/>
      <c r="E1" s="41"/>
      <c r="F1" s="41"/>
      <c r="G1" s="41"/>
      <c r="H1" s="42"/>
    </row>
    <row r="2" spans="1:8" ht="12.75" customHeight="1" thickBot="1" x14ac:dyDescent="0.25">
      <c r="A2" s="43"/>
      <c r="B2" s="44"/>
      <c r="C2" s="44"/>
      <c r="D2" s="44"/>
      <c r="E2" s="44"/>
      <c r="F2" s="44"/>
      <c r="G2" s="44"/>
      <c r="H2" s="45"/>
    </row>
    <row r="3" spans="1:8" x14ac:dyDescent="0.2">
      <c r="A3" s="9" t="s">
        <v>12</v>
      </c>
      <c r="C3" s="1" t="s">
        <v>62</v>
      </c>
      <c r="D3" s="3"/>
      <c r="E3" s="3"/>
      <c r="F3" s="1" t="s">
        <v>66</v>
      </c>
      <c r="G3" s="3" t="s">
        <v>68</v>
      </c>
      <c r="H3" s="19" t="s">
        <v>71</v>
      </c>
    </row>
    <row r="4" spans="1:8" ht="12" thickBot="1" x14ac:dyDescent="0.25">
      <c r="A4" s="18" t="s">
        <v>88</v>
      </c>
      <c r="B4" s="5" t="s">
        <v>64</v>
      </c>
      <c r="C4" s="4" t="s">
        <v>63</v>
      </c>
      <c r="D4" s="4" t="s">
        <v>65</v>
      </c>
      <c r="E4" s="4" t="s">
        <v>70</v>
      </c>
      <c r="F4" s="4" t="s">
        <v>67</v>
      </c>
      <c r="G4" s="5" t="s">
        <v>69</v>
      </c>
      <c r="H4" s="20" t="s">
        <v>72</v>
      </c>
    </row>
    <row r="5" spans="1:8" x14ac:dyDescent="0.2">
      <c r="A5" s="12" t="s">
        <v>2</v>
      </c>
      <c r="H5" s="10"/>
    </row>
    <row r="6" spans="1:8" x14ac:dyDescent="0.2">
      <c r="A6" s="13" t="s">
        <v>73</v>
      </c>
      <c r="B6" s="2">
        <f t="shared" ref="B6:B17" si="0">B32+B45+B60+B73+B86+B99+B114+B127</f>
        <v>23460</v>
      </c>
      <c r="H6" s="10"/>
    </row>
    <row r="7" spans="1:8" x14ac:dyDescent="0.2">
      <c r="A7" s="14" t="s">
        <v>81</v>
      </c>
      <c r="B7" s="2">
        <f t="shared" si="0"/>
        <v>24425.999999999996</v>
      </c>
      <c r="C7" s="2">
        <f t="shared" ref="C7:G17" si="1">C33+C46+C61+C74+C87+C100+C115+C128</f>
        <v>965.99999999999693</v>
      </c>
      <c r="D7" s="2">
        <f t="shared" si="1"/>
        <v>100</v>
      </c>
      <c r="E7" s="2">
        <f t="shared" si="1"/>
        <v>59</v>
      </c>
      <c r="F7" s="2">
        <f t="shared" si="1"/>
        <v>41</v>
      </c>
      <c r="G7" s="2">
        <f t="shared" si="1"/>
        <v>924.99999999999693</v>
      </c>
      <c r="H7" s="10"/>
    </row>
    <row r="8" spans="1:8" x14ac:dyDescent="0.2">
      <c r="A8" s="14" t="s">
        <v>82</v>
      </c>
      <c r="B8" s="2">
        <f t="shared" si="0"/>
        <v>26567</v>
      </c>
      <c r="C8" s="2">
        <f t="shared" si="1"/>
        <v>2100</v>
      </c>
      <c r="D8" s="2">
        <f t="shared" si="1"/>
        <v>411</v>
      </c>
      <c r="E8" s="2">
        <f t="shared" si="1"/>
        <v>198</v>
      </c>
      <c r="F8" s="2">
        <f t="shared" si="1"/>
        <v>213</v>
      </c>
      <c r="G8" s="2">
        <f t="shared" si="1"/>
        <v>1887.0000000000002</v>
      </c>
      <c r="H8" s="10"/>
    </row>
    <row r="9" spans="1:8" x14ac:dyDescent="0.2">
      <c r="A9" s="14" t="s">
        <v>83</v>
      </c>
      <c r="B9" s="2">
        <f t="shared" si="0"/>
        <v>27263.999999999996</v>
      </c>
      <c r="C9" s="2">
        <f t="shared" si="1"/>
        <v>699.99999999999841</v>
      </c>
      <c r="D9" s="2">
        <f t="shared" si="1"/>
        <v>345</v>
      </c>
      <c r="E9" s="2">
        <f t="shared" si="1"/>
        <v>205</v>
      </c>
      <c r="F9" s="2">
        <f t="shared" si="1"/>
        <v>140</v>
      </c>
      <c r="G9" s="2">
        <f t="shared" si="1"/>
        <v>559.99999999999841</v>
      </c>
      <c r="H9" s="10"/>
    </row>
    <row r="10" spans="1:8" x14ac:dyDescent="0.2">
      <c r="A10" s="14" t="s">
        <v>84</v>
      </c>
      <c r="B10" s="2">
        <f t="shared" si="0"/>
        <v>27590.999999999993</v>
      </c>
      <c r="C10" s="2">
        <f t="shared" si="1"/>
        <v>350.00000000000205</v>
      </c>
      <c r="D10" s="2">
        <f t="shared" si="1"/>
        <v>381</v>
      </c>
      <c r="E10" s="2">
        <f t="shared" si="1"/>
        <v>231</v>
      </c>
      <c r="F10" s="2">
        <f t="shared" si="1"/>
        <v>150</v>
      </c>
      <c r="G10" s="2">
        <f t="shared" si="1"/>
        <v>200.00000000000205</v>
      </c>
      <c r="H10" s="10"/>
    </row>
    <row r="11" spans="1:8" x14ac:dyDescent="0.2">
      <c r="A11" s="14" t="s">
        <v>75</v>
      </c>
      <c r="B11" s="2">
        <f t="shared" si="0"/>
        <v>27823.999999999996</v>
      </c>
      <c r="C11" s="2">
        <f t="shared" si="1"/>
        <v>199.99999999999557</v>
      </c>
      <c r="D11" s="2">
        <f t="shared" si="1"/>
        <v>330</v>
      </c>
      <c r="E11" s="2">
        <f t="shared" si="1"/>
        <v>257</v>
      </c>
      <c r="F11" s="2">
        <f t="shared" si="1"/>
        <v>73</v>
      </c>
      <c r="G11" s="2">
        <f t="shared" si="1"/>
        <v>126.99999999999557</v>
      </c>
      <c r="H11" s="10"/>
    </row>
    <row r="12" spans="1:8" x14ac:dyDescent="0.2">
      <c r="A12" s="14" t="s">
        <v>76</v>
      </c>
      <c r="B12" s="2">
        <f t="shared" si="0"/>
        <v>27861.999999999996</v>
      </c>
      <c r="C12" s="2">
        <f t="shared" si="1"/>
        <v>50.000000000008669</v>
      </c>
      <c r="D12" s="2">
        <f t="shared" si="1"/>
        <v>342</v>
      </c>
      <c r="E12" s="2">
        <f t="shared" si="1"/>
        <v>242</v>
      </c>
      <c r="F12" s="2">
        <f t="shared" si="1"/>
        <v>100</v>
      </c>
      <c r="G12" s="2">
        <f t="shared" si="1"/>
        <v>-49.999999999991331</v>
      </c>
      <c r="H12" s="10"/>
    </row>
    <row r="13" spans="1:8" x14ac:dyDescent="0.2">
      <c r="A13" s="14" t="s">
        <v>77</v>
      </c>
      <c r="B13" s="2">
        <f t="shared" si="0"/>
        <v>27783</v>
      </c>
      <c r="C13" s="2">
        <f t="shared" si="1"/>
        <v>-50.000000000001535</v>
      </c>
      <c r="D13" s="2">
        <f t="shared" si="1"/>
        <v>302</v>
      </c>
      <c r="E13" s="2">
        <f t="shared" si="1"/>
        <v>214</v>
      </c>
      <c r="F13" s="2">
        <f t="shared" si="1"/>
        <v>88</v>
      </c>
      <c r="G13" s="2">
        <f t="shared" si="1"/>
        <v>-138.00000000000153</v>
      </c>
      <c r="H13" s="10"/>
    </row>
    <row r="14" spans="1:8" x14ac:dyDescent="0.2">
      <c r="A14" s="14" t="s">
        <v>78</v>
      </c>
      <c r="B14" s="2">
        <f t="shared" si="0"/>
        <v>28648.000000000004</v>
      </c>
      <c r="C14" s="2">
        <f t="shared" si="1"/>
        <v>849.99999999999807</v>
      </c>
      <c r="D14" s="2">
        <f t="shared" si="1"/>
        <v>337</v>
      </c>
      <c r="E14" s="2">
        <f t="shared" si="1"/>
        <v>250</v>
      </c>
      <c r="F14" s="2">
        <f t="shared" si="1"/>
        <v>87</v>
      </c>
      <c r="G14" s="2">
        <f t="shared" si="1"/>
        <v>762.99999999999807</v>
      </c>
      <c r="H14" s="10"/>
    </row>
    <row r="15" spans="1:8" x14ac:dyDescent="0.2">
      <c r="A15" s="14" t="s">
        <v>79</v>
      </c>
      <c r="B15" s="2">
        <f t="shared" si="0"/>
        <v>27963</v>
      </c>
      <c r="C15" s="2">
        <f t="shared" si="1"/>
        <v>-700.00000000000182</v>
      </c>
      <c r="D15" s="2">
        <f t="shared" si="1"/>
        <v>306</v>
      </c>
      <c r="E15" s="2">
        <f t="shared" si="1"/>
        <v>264</v>
      </c>
      <c r="F15" s="2">
        <f t="shared" si="1"/>
        <v>42</v>
      </c>
      <c r="G15" s="2">
        <f t="shared" si="1"/>
        <v>-742.00000000000182</v>
      </c>
      <c r="H15" s="10"/>
    </row>
    <row r="16" spans="1:8" x14ac:dyDescent="0.2">
      <c r="A16" s="14" t="s">
        <v>80</v>
      </c>
      <c r="B16" s="2">
        <f t="shared" si="0"/>
        <v>27513.000000000004</v>
      </c>
      <c r="C16" s="2">
        <f t="shared" si="1"/>
        <v>-449.99999999999875</v>
      </c>
      <c r="D16" s="2">
        <f t="shared" si="1"/>
        <v>322</v>
      </c>
      <c r="E16" s="2">
        <f t="shared" si="1"/>
        <v>267</v>
      </c>
      <c r="F16" s="2">
        <f t="shared" si="1"/>
        <v>55</v>
      </c>
      <c r="G16" s="2">
        <f t="shared" si="1"/>
        <v>-504.99999999999875</v>
      </c>
      <c r="H16" s="10"/>
    </row>
    <row r="17" spans="1:11" x14ac:dyDescent="0.2">
      <c r="A17" s="15" t="s">
        <v>74</v>
      </c>
      <c r="B17" s="7">
        <f t="shared" si="0"/>
        <v>27507</v>
      </c>
      <c r="C17" s="7">
        <f t="shared" si="1"/>
        <v>-6.000000000001819</v>
      </c>
      <c r="D17" s="7">
        <f t="shared" si="1"/>
        <v>220</v>
      </c>
      <c r="E17" s="7">
        <f t="shared" si="1"/>
        <v>150</v>
      </c>
      <c r="F17" s="7">
        <f t="shared" si="1"/>
        <v>70</v>
      </c>
      <c r="G17" s="7">
        <f t="shared" si="1"/>
        <v>-76.000000000001819</v>
      </c>
      <c r="H17" s="16"/>
    </row>
    <row r="18" spans="1:11" x14ac:dyDescent="0.2">
      <c r="A18" s="12" t="s">
        <v>3</v>
      </c>
      <c r="H18" s="10"/>
    </row>
    <row r="19" spans="1:11" x14ac:dyDescent="0.2">
      <c r="A19" s="13" t="s">
        <v>73</v>
      </c>
      <c r="B19" s="2">
        <f t="shared" ref="B19:B30" si="2">B32+B45+B60+B73</f>
        <v>2414</v>
      </c>
      <c r="H19" s="10">
        <f>B19/$B$6</f>
        <v>0.10289855072463767</v>
      </c>
      <c r="K19" s="6"/>
    </row>
    <row r="20" spans="1:11" x14ac:dyDescent="0.2">
      <c r="A20" s="14" t="s">
        <v>81</v>
      </c>
      <c r="B20" s="2">
        <f t="shared" si="2"/>
        <v>3492.1979739813946</v>
      </c>
      <c r="C20" s="2">
        <f>B20-B19</f>
        <v>1078.1979739813946</v>
      </c>
      <c r="D20" s="2">
        <f t="shared" ref="D20:E30" si="3">D33+D46+D61+D74</f>
        <v>10</v>
      </c>
      <c r="E20" s="2">
        <f t="shared" si="3"/>
        <v>0</v>
      </c>
      <c r="F20" s="2">
        <f>D20-E20</f>
        <v>10</v>
      </c>
      <c r="G20" s="2">
        <f>C20-F20</f>
        <v>1068.1979739813946</v>
      </c>
      <c r="H20" s="10">
        <f>B20/$B$7</f>
        <v>0.14297052214776856</v>
      </c>
    </row>
    <row r="21" spans="1:11" x14ac:dyDescent="0.2">
      <c r="A21" s="14" t="s">
        <v>82</v>
      </c>
      <c r="B21" s="2">
        <f t="shared" si="2"/>
        <v>3781.4207402404095</v>
      </c>
      <c r="C21" s="2">
        <f t="shared" ref="C21:C30" si="4">B21-B20</f>
        <v>289.22276625901486</v>
      </c>
      <c r="D21" s="2">
        <f t="shared" si="3"/>
        <v>54</v>
      </c>
      <c r="E21" s="2">
        <f t="shared" si="3"/>
        <v>4</v>
      </c>
      <c r="F21" s="2">
        <f t="shared" ref="F21:F30" si="5">D21-E21</f>
        <v>50</v>
      </c>
      <c r="G21" s="2">
        <f t="shared" ref="G21:G30" si="6">C21-F21</f>
        <v>239.22276625901486</v>
      </c>
      <c r="H21" s="10">
        <f>B21/$B$8</f>
        <v>0.14233525577748371</v>
      </c>
    </row>
    <row r="22" spans="1:11" x14ac:dyDescent="0.2">
      <c r="A22" s="14" t="s">
        <v>83</v>
      </c>
      <c r="B22" s="2">
        <f t="shared" si="2"/>
        <v>3863.6560338801496</v>
      </c>
      <c r="C22" s="2">
        <f t="shared" si="4"/>
        <v>82.235293639740121</v>
      </c>
      <c r="D22" s="2">
        <f t="shared" si="3"/>
        <v>40</v>
      </c>
      <c r="E22" s="2">
        <f t="shared" si="3"/>
        <v>4</v>
      </c>
      <c r="F22" s="2">
        <f t="shared" si="5"/>
        <v>36</v>
      </c>
      <c r="G22" s="2">
        <f t="shared" si="6"/>
        <v>46.235293639740121</v>
      </c>
      <c r="H22" s="10">
        <f>B22/$B$9</f>
        <v>0.14171273598445386</v>
      </c>
    </row>
    <row r="23" spans="1:11" x14ac:dyDescent="0.2">
      <c r="A23" s="14" t="s">
        <v>84</v>
      </c>
      <c r="B23" s="2">
        <f t="shared" si="2"/>
        <v>3893.1613659102891</v>
      </c>
      <c r="C23" s="2">
        <f t="shared" si="4"/>
        <v>29.505332030139471</v>
      </c>
      <c r="D23" s="2">
        <f t="shared" si="3"/>
        <v>62</v>
      </c>
      <c r="E23" s="2">
        <f t="shared" si="3"/>
        <v>2</v>
      </c>
      <c r="F23" s="2">
        <f t="shared" si="5"/>
        <v>60</v>
      </c>
      <c r="G23" s="2">
        <f t="shared" si="6"/>
        <v>-30.494667969860529</v>
      </c>
      <c r="H23" s="10">
        <f>B23/$B$10</f>
        <v>0.1411025829404621</v>
      </c>
    </row>
    <row r="24" spans="1:11" x14ac:dyDescent="0.2">
      <c r="A24" s="14" t="s">
        <v>75</v>
      </c>
      <c r="B24" s="2">
        <f t="shared" si="2"/>
        <v>3909.3953092881256</v>
      </c>
      <c r="C24" s="2">
        <f t="shared" si="4"/>
        <v>16.233943377836567</v>
      </c>
      <c r="D24" s="2">
        <f t="shared" si="3"/>
        <v>48</v>
      </c>
      <c r="E24" s="2">
        <f t="shared" si="3"/>
        <v>7</v>
      </c>
      <c r="F24" s="2">
        <f t="shared" si="5"/>
        <v>41</v>
      </c>
      <c r="G24" s="2">
        <f t="shared" si="6"/>
        <v>-24.766056622163433</v>
      </c>
      <c r="H24" s="10">
        <f>B24/$B$11</f>
        <v>0.14050443175992403</v>
      </c>
    </row>
    <row r="25" spans="1:11" x14ac:dyDescent="0.2">
      <c r="A25" s="14" t="s">
        <v>76</v>
      </c>
      <c r="B25" s="2">
        <f t="shared" si="2"/>
        <v>3898.3934150379082</v>
      </c>
      <c r="C25" s="2">
        <f t="shared" si="4"/>
        <v>-11.001894250217447</v>
      </c>
      <c r="D25" s="2">
        <f t="shared" si="3"/>
        <v>44</v>
      </c>
      <c r="E25" s="2">
        <f t="shared" si="3"/>
        <v>1</v>
      </c>
      <c r="F25" s="2">
        <f t="shared" si="5"/>
        <v>43</v>
      </c>
      <c r="G25" s="2">
        <f t="shared" si="6"/>
        <v>-54.001894250217447</v>
      </c>
      <c r="H25" s="10">
        <f>B25/$B$12</f>
        <v>0.1399179317722313</v>
      </c>
    </row>
    <row r="26" spans="1:11" x14ac:dyDescent="0.2">
      <c r="A26" s="14" t="s">
        <v>77</v>
      </c>
      <c r="B26" s="2">
        <f t="shared" si="2"/>
        <v>3871.3595075673079</v>
      </c>
      <c r="C26" s="2">
        <f t="shared" si="4"/>
        <v>-27.033907470600298</v>
      </c>
      <c r="D26" s="2">
        <f t="shared" si="3"/>
        <v>38</v>
      </c>
      <c r="E26" s="2">
        <f t="shared" si="3"/>
        <v>4</v>
      </c>
      <c r="F26" s="2">
        <f t="shared" si="5"/>
        <v>34</v>
      </c>
      <c r="G26" s="2">
        <f t="shared" si="6"/>
        <v>-61.033907470600298</v>
      </c>
      <c r="H26" s="10">
        <f>B26/$B$13</f>
        <v>0.13934274583620587</v>
      </c>
    </row>
    <row r="27" spans="1:11" x14ac:dyDescent="0.2">
      <c r="A27" s="14" t="s">
        <v>78</v>
      </c>
      <c r="B27" s="2">
        <f t="shared" si="2"/>
        <v>3975.7278916294076</v>
      </c>
      <c r="C27" s="2">
        <f t="shared" si="4"/>
        <v>104.36838406209972</v>
      </c>
      <c r="D27" s="2">
        <f t="shared" si="3"/>
        <v>47</v>
      </c>
      <c r="E27" s="2">
        <f t="shared" si="3"/>
        <v>1</v>
      </c>
      <c r="F27" s="2">
        <f t="shared" si="5"/>
        <v>46</v>
      </c>
      <c r="G27" s="2">
        <f t="shared" si="6"/>
        <v>58.368384062099722</v>
      </c>
      <c r="H27" s="10">
        <f>B27/$B$14</f>
        <v>0.13877854969384973</v>
      </c>
    </row>
    <row r="28" spans="1:11" x14ac:dyDescent="0.2">
      <c r="A28" s="14" t="s">
        <v>79</v>
      </c>
      <c r="B28" s="2">
        <f t="shared" si="2"/>
        <v>3865.1865519416833</v>
      </c>
      <c r="C28" s="2">
        <f t="shared" si="4"/>
        <v>-110.5413396877243</v>
      </c>
      <c r="D28" s="2">
        <f t="shared" si="3"/>
        <v>44</v>
      </c>
      <c r="E28" s="2">
        <f t="shared" si="3"/>
        <v>3</v>
      </c>
      <c r="F28" s="2">
        <f t="shared" si="5"/>
        <v>41</v>
      </c>
      <c r="G28" s="2">
        <f t="shared" si="6"/>
        <v>-151.5413396877243</v>
      </c>
      <c r="H28" s="10">
        <f>B28/$B$15</f>
        <v>0.13822503136078687</v>
      </c>
    </row>
    <row r="29" spans="1:11" x14ac:dyDescent="0.2">
      <c r="A29" s="14" t="s">
        <v>80</v>
      </c>
      <c r="B29" s="2">
        <f t="shared" si="2"/>
        <v>3788.041854729373</v>
      </c>
      <c r="C29" s="2">
        <f t="shared" si="4"/>
        <v>-77.144697212310348</v>
      </c>
      <c r="D29" s="2">
        <f t="shared" si="3"/>
        <v>54</v>
      </c>
      <c r="E29" s="2">
        <f t="shared" si="3"/>
        <v>8</v>
      </c>
      <c r="F29" s="2">
        <f t="shared" si="5"/>
        <v>46</v>
      </c>
      <c r="G29" s="2">
        <f t="shared" si="6"/>
        <v>-123.14469721231035</v>
      </c>
      <c r="H29" s="10">
        <f>B29/$B$16</f>
        <v>0.13768189055098945</v>
      </c>
    </row>
    <row r="30" spans="1:11" x14ac:dyDescent="0.2">
      <c r="A30" s="15" t="s">
        <v>74</v>
      </c>
      <c r="B30" s="7">
        <f t="shared" si="2"/>
        <v>3767</v>
      </c>
      <c r="C30" s="7">
        <f t="shared" si="4"/>
        <v>-21.041854729372972</v>
      </c>
      <c r="D30" s="7">
        <f t="shared" si="3"/>
        <v>40</v>
      </c>
      <c r="E30" s="7">
        <f t="shared" si="3"/>
        <v>0</v>
      </c>
      <c r="F30" s="7">
        <f t="shared" si="5"/>
        <v>40</v>
      </c>
      <c r="G30" s="7">
        <f t="shared" si="6"/>
        <v>-61.041854729372972</v>
      </c>
      <c r="H30" s="16">
        <f>B30/$B$17</f>
        <v>0.13694695895590214</v>
      </c>
      <c r="I30" s="38"/>
      <c r="K30" s="39"/>
    </row>
    <row r="31" spans="1:11" x14ac:dyDescent="0.2">
      <c r="A31" s="12" t="s">
        <v>4</v>
      </c>
      <c r="H31" s="10"/>
    </row>
    <row r="32" spans="1:11" x14ac:dyDescent="0.2">
      <c r="A32" s="13" t="s">
        <v>73</v>
      </c>
      <c r="B32" s="2">
        <v>2288</v>
      </c>
      <c r="H32" s="10">
        <f>B32/$B$6</f>
        <v>9.7527706734867867E-2</v>
      </c>
    </row>
    <row r="33" spans="1:8" x14ac:dyDescent="0.2">
      <c r="A33" s="14" t="s">
        <v>81</v>
      </c>
      <c r="B33" s="2">
        <v>3223.5673605982101</v>
      </c>
      <c r="C33" s="2">
        <f>B33-B32</f>
        <v>935.56736059821014</v>
      </c>
      <c r="D33" s="2">
        <v>10</v>
      </c>
      <c r="E33" s="2">
        <v>0</v>
      </c>
      <c r="F33" s="2">
        <f>D33-E33</f>
        <v>10</v>
      </c>
      <c r="G33" s="2">
        <f>C33-F33</f>
        <v>925.56736059821014</v>
      </c>
      <c r="H33" s="10">
        <f>B33/$B$7</f>
        <v>0.13197278967486328</v>
      </c>
    </row>
    <row r="34" spans="1:8" x14ac:dyDescent="0.2">
      <c r="A34" s="14" t="s">
        <v>82</v>
      </c>
      <c r="B34" s="2">
        <v>3488.4512350597906</v>
      </c>
      <c r="C34" s="2">
        <v>259.4842968850744</v>
      </c>
      <c r="D34" s="2">
        <v>52</v>
      </c>
      <c r="E34" s="2">
        <v>4</v>
      </c>
      <c r="F34" s="2">
        <v>48</v>
      </c>
      <c r="G34" s="2">
        <v>211.4842968850744</v>
      </c>
      <c r="H34" s="10">
        <f>B34/$B$8</f>
        <v>0.13130768378288066</v>
      </c>
    </row>
    <row r="35" spans="1:8" x14ac:dyDescent="0.2">
      <c r="A35" s="14" t="s">
        <v>83</v>
      </c>
      <c r="B35" s="2">
        <v>3562.2030900201407</v>
      </c>
      <c r="C35" s="2">
        <v>74.15490265991275</v>
      </c>
      <c r="D35" s="2">
        <v>39</v>
      </c>
      <c r="E35" s="2">
        <v>4</v>
      </c>
      <c r="F35" s="2">
        <v>35</v>
      </c>
      <c r="G35" s="2">
        <v>39.15490265991275</v>
      </c>
      <c r="H35" s="10">
        <f>B35/$B$9</f>
        <v>0.13065592319616129</v>
      </c>
    </row>
    <row r="36" spans="1:8" x14ac:dyDescent="0.2">
      <c r="A36" s="14" t="s">
        <v>84</v>
      </c>
      <c r="B36" s="2">
        <v>3587.3020887787029</v>
      </c>
      <c r="C36" s="2">
        <v>28.098335675516864</v>
      </c>
      <c r="D36" s="2">
        <v>60</v>
      </c>
      <c r="E36" s="2">
        <v>2</v>
      </c>
      <c r="F36" s="2">
        <v>58</v>
      </c>
      <c r="G36" s="2">
        <v>-29.901664324483136</v>
      </c>
      <c r="H36" s="10">
        <f>B36/$B$10</f>
        <v>0.13001711024532289</v>
      </c>
    </row>
    <row r="37" spans="1:8" x14ac:dyDescent="0.2">
      <c r="A37" s="14" t="s">
        <v>75</v>
      </c>
      <c r="B37" s="2">
        <v>3600.1713694825262</v>
      </c>
      <c r="C37" s="2">
        <v>8.5937460018831189</v>
      </c>
      <c r="D37" s="2">
        <v>46</v>
      </c>
      <c r="E37" s="2">
        <v>7</v>
      </c>
      <c r="F37" s="2">
        <v>39</v>
      </c>
      <c r="G37" s="2">
        <v>-30.406253998116881</v>
      </c>
      <c r="H37" s="10">
        <f>B37/$B$11</f>
        <v>0.1293908629054962</v>
      </c>
    </row>
    <row r="38" spans="1:8" x14ac:dyDescent="0.2">
      <c r="A38" s="14" t="s">
        <v>76</v>
      </c>
      <c r="B38" s="2">
        <v>3587.9795926289366</v>
      </c>
      <c r="C38" s="2">
        <v>-10.631717912271142</v>
      </c>
      <c r="D38" s="2">
        <v>41</v>
      </c>
      <c r="E38" s="2">
        <v>1</v>
      </c>
      <c r="F38" s="2">
        <v>40</v>
      </c>
      <c r="G38" s="2">
        <v>-50.631717912271142</v>
      </c>
      <c r="H38" s="10">
        <f>B38/$B$12</f>
        <v>0.12877681403448918</v>
      </c>
    </row>
    <row r="39" spans="1:8" x14ac:dyDescent="0.2">
      <c r="A39" s="14" t="s">
        <v>77</v>
      </c>
      <c r="B39" s="2">
        <v>3561.0752078289711</v>
      </c>
      <c r="C39" s="2">
        <v>-23.180094650416322</v>
      </c>
      <c r="D39" s="2">
        <v>35</v>
      </c>
      <c r="E39" s="2">
        <v>4</v>
      </c>
      <c r="F39" s="2">
        <v>31</v>
      </c>
      <c r="G39" s="2">
        <v>-54.180094650416322</v>
      </c>
      <c r="H39" s="10">
        <f>B39/$B$13</f>
        <v>0.12817461065503982</v>
      </c>
    </row>
    <row r="40" spans="1:8" x14ac:dyDescent="0.2">
      <c r="A40" s="14" t="s">
        <v>78</v>
      </c>
      <c r="B40" s="2">
        <v>3655.0239475941839</v>
      </c>
      <c r="C40" s="2">
        <v>92.024939210633875</v>
      </c>
      <c r="D40" s="2">
        <v>45</v>
      </c>
      <c r="E40" s="2">
        <v>1</v>
      </c>
      <c r="F40" s="2">
        <v>44</v>
      </c>
      <c r="G40" s="2">
        <v>48.024939210633875</v>
      </c>
      <c r="H40" s="10">
        <f>B40/$B$14</f>
        <v>0.12758391327821081</v>
      </c>
    </row>
    <row r="41" spans="1:8" x14ac:dyDescent="0.2">
      <c r="A41" s="14" t="s">
        <v>79</v>
      </c>
      <c r="B41" s="2">
        <v>3551.4239048007689</v>
      </c>
      <c r="C41" s="2">
        <v>-105.50626775841965</v>
      </c>
      <c r="D41" s="2">
        <v>42</v>
      </c>
      <c r="E41" s="2">
        <v>3</v>
      </c>
      <c r="F41" s="2">
        <v>39</v>
      </c>
      <c r="G41" s="2">
        <v>-144.50626775841965</v>
      </c>
      <c r="H41" s="10">
        <f>B41/$B$15</f>
        <v>0.12700439526519933</v>
      </c>
    </row>
    <row r="42" spans="1:8" x14ac:dyDescent="0.2">
      <c r="A42" s="14" t="s">
        <v>80</v>
      </c>
      <c r="B42" s="2">
        <v>3478.626575837568</v>
      </c>
      <c r="C42" s="2">
        <v>-72.789936473678608</v>
      </c>
      <c r="D42" s="2">
        <v>50</v>
      </c>
      <c r="E42" s="2">
        <v>8</v>
      </c>
      <c r="F42" s="2">
        <v>42</v>
      </c>
      <c r="G42" s="2">
        <v>-114.78993647367861</v>
      </c>
      <c r="H42" s="10">
        <f>B42/$B$16</f>
        <v>0.12643574222504153</v>
      </c>
    </row>
    <row r="43" spans="1:8" x14ac:dyDescent="0.2">
      <c r="A43" s="15" t="s">
        <v>74</v>
      </c>
      <c r="B43" s="7">
        <v>3469</v>
      </c>
      <c r="C43" s="7">
        <f>B43-B42</f>
        <v>-9.626575837567998</v>
      </c>
      <c r="D43" s="7">
        <v>36</v>
      </c>
      <c r="E43" s="7">
        <v>0</v>
      </c>
      <c r="F43" s="7">
        <f>D43-E43</f>
        <v>36</v>
      </c>
      <c r="G43" s="7">
        <f>C43-F43</f>
        <v>-45.626575837567998</v>
      </c>
      <c r="H43" s="16">
        <f>B43/$B$17</f>
        <v>0.12611335296469989</v>
      </c>
    </row>
    <row r="44" spans="1:8" x14ac:dyDescent="0.2">
      <c r="A44" s="12" t="s">
        <v>92</v>
      </c>
      <c r="H44" s="10"/>
    </row>
    <row r="45" spans="1:8" x14ac:dyDescent="0.2">
      <c r="A45" s="9" t="s">
        <v>93</v>
      </c>
      <c r="B45" s="2">
        <v>5</v>
      </c>
      <c r="H45" s="10">
        <f>B45/$B$6</f>
        <v>2.1312872975277067E-4</v>
      </c>
    </row>
    <row r="46" spans="1:8" x14ac:dyDescent="0.2">
      <c r="A46" s="14" t="s">
        <v>81</v>
      </c>
      <c r="B46" s="2">
        <v>24.420964853016745</v>
      </c>
      <c r="C46" s="2">
        <f>B46-B45</f>
        <v>19.420964853016745</v>
      </c>
      <c r="D46" s="2">
        <v>0</v>
      </c>
      <c r="E46" s="2">
        <v>0</v>
      </c>
      <c r="F46" s="2">
        <f>D46-E46</f>
        <v>0</v>
      </c>
      <c r="G46" s="2">
        <f>C46-F46</f>
        <v>19.420964853016745</v>
      </c>
      <c r="H46" s="10">
        <f>B46/$B$7</f>
        <v>9.9979386117320687E-4</v>
      </c>
    </row>
    <row r="47" spans="1:8" x14ac:dyDescent="0.2">
      <c r="A47" s="14" t="s">
        <v>82</v>
      </c>
      <c r="B47" s="2">
        <v>26.258145899881317</v>
      </c>
      <c r="C47" s="2">
        <v>1.7963836273391145</v>
      </c>
      <c r="D47" s="2">
        <v>0</v>
      </c>
      <c r="E47" s="2">
        <v>0</v>
      </c>
      <c r="F47" s="2">
        <v>0</v>
      </c>
      <c r="G47" s="2">
        <v>1.7963836273391145</v>
      </c>
      <c r="H47" s="10">
        <f>B47/$B$8</f>
        <v>9.8837452101785362E-4</v>
      </c>
    </row>
    <row r="48" spans="1:8" x14ac:dyDescent="0.2">
      <c r="A48" s="14" t="s">
        <v>83</v>
      </c>
      <c r="B48" s="2">
        <v>26.641953004921479</v>
      </c>
      <c r="C48" s="2">
        <v>0.38692889156923371</v>
      </c>
      <c r="D48" s="2">
        <v>0</v>
      </c>
      <c r="E48" s="2">
        <v>0</v>
      </c>
      <c r="F48" s="2">
        <v>0</v>
      </c>
      <c r="G48" s="2">
        <v>0.38692889156923371</v>
      </c>
      <c r="H48" s="10">
        <f>B48/$B$9</f>
        <v>9.7718430915938546E-4</v>
      </c>
    </row>
    <row r="49" spans="1:8" x14ac:dyDescent="0.2">
      <c r="A49" s="14" t="s">
        <v>84</v>
      </c>
      <c r="B49" s="2">
        <v>26.658876635292351</v>
      </c>
      <c r="C49" s="2">
        <v>3.930015828047928E-2</v>
      </c>
      <c r="D49" s="2">
        <v>0</v>
      </c>
      <c r="E49" s="2">
        <v>0</v>
      </c>
      <c r="F49" s="2">
        <v>0</v>
      </c>
      <c r="G49" s="2">
        <v>3.930015828047928E-2</v>
      </c>
      <c r="H49" s="10">
        <f>B49/$B$10</f>
        <v>9.6621639793020766E-4</v>
      </c>
    </row>
    <row r="50" spans="1:8" x14ac:dyDescent="0.2">
      <c r="A50" s="14" t="s">
        <v>75</v>
      </c>
      <c r="B50" s="2">
        <v>26.584836687289737</v>
      </c>
      <c r="C50" s="2">
        <v>-0.10566703706238911</v>
      </c>
      <c r="D50" s="2">
        <v>0</v>
      </c>
      <c r="E50" s="2">
        <v>0</v>
      </c>
      <c r="F50" s="2">
        <v>0</v>
      </c>
      <c r="G50" s="2">
        <v>-0.10566703706238911</v>
      </c>
      <c r="H50" s="10">
        <f>B50/$B$11</f>
        <v>9.5546422826659502E-4</v>
      </c>
    </row>
    <row r="51" spans="1:8" x14ac:dyDescent="0.2">
      <c r="A51" s="14" t="s">
        <v>76</v>
      </c>
      <c r="B51" s="2">
        <v>26.327402739065292</v>
      </c>
      <c r="C51" s="2">
        <v>-0.24584186470558578</v>
      </c>
      <c r="D51" s="2">
        <v>0</v>
      </c>
      <c r="E51" s="2">
        <v>0</v>
      </c>
      <c r="F51" s="2">
        <v>0</v>
      </c>
      <c r="G51" s="2">
        <v>-0.24584186470558578</v>
      </c>
      <c r="H51" s="10">
        <f>B51/$B$12</f>
        <v>9.4492149662857283E-4</v>
      </c>
    </row>
    <row r="52" spans="1:8" x14ac:dyDescent="0.2">
      <c r="A52" s="14" t="s">
        <v>77</v>
      </c>
      <c r="B52" s="2">
        <v>25.965495669988812</v>
      </c>
      <c r="C52" s="2">
        <v>-0.33468011469143377</v>
      </c>
      <c r="D52" s="2">
        <v>0</v>
      </c>
      <c r="E52" s="2">
        <v>0</v>
      </c>
      <c r="F52" s="2">
        <v>0</v>
      </c>
      <c r="G52" s="2">
        <v>-0.33468011469143377</v>
      </c>
      <c r="H52" s="10">
        <f>B52/$B$13</f>
        <v>9.3458214267677403E-4</v>
      </c>
    </row>
    <row r="53" spans="1:8" x14ac:dyDescent="0.2">
      <c r="A53" s="14" t="s">
        <v>78</v>
      </c>
      <c r="B53" s="2">
        <v>26.483366793159227</v>
      </c>
      <c r="C53" s="2">
        <v>0.50383210742021944</v>
      </c>
      <c r="D53" s="2">
        <v>0</v>
      </c>
      <c r="E53" s="2">
        <v>0</v>
      </c>
      <c r="F53" s="2">
        <v>0</v>
      </c>
      <c r="G53" s="2">
        <v>0.50383210742021944</v>
      </c>
      <c r="H53" s="10">
        <f>B53/$B$14</f>
        <v>9.2444033765565572E-4</v>
      </c>
    </row>
    <row r="54" spans="1:8" x14ac:dyDescent="0.2">
      <c r="A54" s="14" t="s">
        <v>79</v>
      </c>
      <c r="B54" s="2">
        <v>25.571897108698746</v>
      </c>
      <c r="C54" s="2">
        <v>-0.92520694129046532</v>
      </c>
      <c r="D54" s="2">
        <v>0</v>
      </c>
      <c r="E54" s="2">
        <v>0</v>
      </c>
      <c r="F54" s="2">
        <v>0</v>
      </c>
      <c r="G54" s="2">
        <v>-0.92520694129046532</v>
      </c>
      <c r="H54" s="10">
        <f>B54/$B$15</f>
        <v>9.1449047343628172E-4</v>
      </c>
    </row>
    <row r="55" spans="1:8" x14ac:dyDescent="0.2">
      <c r="A55" s="14" t="s">
        <v>80</v>
      </c>
      <c r="B55" s="2">
        <v>24.891758137801546</v>
      </c>
      <c r="C55" s="2">
        <v>-0.68001204772080825</v>
      </c>
      <c r="D55" s="2">
        <v>0</v>
      </c>
      <c r="E55" s="2">
        <v>0</v>
      </c>
      <c r="F55" s="2">
        <v>0</v>
      </c>
      <c r="G55" s="2">
        <v>-0.68001204772080825</v>
      </c>
      <c r="H55" s="10">
        <f>B55/$B$16</f>
        <v>9.0472715217539135E-4</v>
      </c>
    </row>
    <row r="56" spans="1:8" x14ac:dyDescent="0.2">
      <c r="A56" s="15" t="s">
        <v>74</v>
      </c>
      <c r="B56" s="7">
        <v>24</v>
      </c>
      <c r="C56" s="7">
        <f>B56-B55</f>
        <v>-0.89175813780154556</v>
      </c>
      <c r="D56" s="7">
        <v>0</v>
      </c>
      <c r="E56" s="7">
        <v>0</v>
      </c>
      <c r="F56" s="7">
        <f>D56-E56</f>
        <v>0</v>
      </c>
      <c r="G56" s="7">
        <f>C56-F56</f>
        <v>-0.89175813780154556</v>
      </c>
      <c r="H56" s="16">
        <f>B56/$B$17</f>
        <v>8.725051804995092E-4</v>
      </c>
    </row>
    <row r="57" spans="1:8" x14ac:dyDescent="0.2">
      <c r="A57" s="23"/>
      <c r="B57" s="24"/>
      <c r="C57" s="24"/>
      <c r="D57" s="24"/>
      <c r="E57" s="24"/>
      <c r="F57" s="24"/>
      <c r="G57" s="24"/>
      <c r="H57" s="22"/>
    </row>
    <row r="58" spans="1:8" x14ac:dyDescent="0.2">
      <c r="A58" s="1"/>
    </row>
    <row r="59" spans="1:8" x14ac:dyDescent="0.2">
      <c r="A59" s="12" t="s">
        <v>86</v>
      </c>
      <c r="H59" s="10"/>
    </row>
    <row r="60" spans="1:8" x14ac:dyDescent="0.2">
      <c r="A60" s="9" t="s">
        <v>89</v>
      </c>
      <c r="B60" s="2">
        <v>101</v>
      </c>
      <c r="H60" s="10">
        <f>B60/$B$6</f>
        <v>4.3052003410059677E-3</v>
      </c>
    </row>
    <row r="61" spans="1:8" x14ac:dyDescent="0.2">
      <c r="A61" s="14" t="s">
        <v>81</v>
      </c>
      <c r="B61" s="2">
        <v>195.36771882413396</v>
      </c>
      <c r="C61" s="2">
        <f>B61-B60</f>
        <v>94.367718824133959</v>
      </c>
      <c r="D61" s="2">
        <v>0</v>
      </c>
      <c r="E61" s="2">
        <v>0</v>
      </c>
      <c r="F61" s="2">
        <f>D61-E61</f>
        <v>0</v>
      </c>
      <c r="G61" s="2">
        <f>C61-F61</f>
        <v>94.367718824133959</v>
      </c>
      <c r="H61" s="10">
        <f>B61/$B$7</f>
        <v>7.998350889385655E-3</v>
      </c>
    </row>
    <row r="62" spans="1:8" x14ac:dyDescent="0.2">
      <c r="A62" s="14" t="s">
        <v>82</v>
      </c>
      <c r="B62" s="2">
        <v>214.20229219599463</v>
      </c>
      <c r="C62" s="2">
        <v>18.505546704144678</v>
      </c>
      <c r="D62" s="2">
        <v>2</v>
      </c>
      <c r="E62" s="2">
        <v>0</v>
      </c>
      <c r="F62" s="2">
        <v>2</v>
      </c>
      <c r="G62" s="2">
        <v>16.505546704144678</v>
      </c>
      <c r="H62" s="10">
        <f>B62/$B$8</f>
        <v>8.0627203747504275E-3</v>
      </c>
    </row>
    <row r="63" spans="1:8" x14ac:dyDescent="0.2">
      <c r="A63" s="14" t="s">
        <v>83</v>
      </c>
      <c r="B63" s="2">
        <v>221.54176459748595</v>
      </c>
      <c r="C63" s="2">
        <v>7.3627774717923558</v>
      </c>
      <c r="D63" s="2">
        <v>1</v>
      </c>
      <c r="E63" s="2">
        <v>0</v>
      </c>
      <c r="F63" s="2">
        <v>1</v>
      </c>
      <c r="G63" s="2">
        <v>6.3627774717923558</v>
      </c>
      <c r="H63" s="10">
        <f>B63/$B$9</f>
        <v>8.1257982906941754E-3</v>
      </c>
    </row>
    <row r="64" spans="1:8" x14ac:dyDescent="0.2">
      <c r="A64" s="14" t="s">
        <v>84</v>
      </c>
      <c r="B64" s="2">
        <v>225.90470961375601</v>
      </c>
      <c r="C64" s="2">
        <v>4.5503948004556207</v>
      </c>
      <c r="D64" s="2">
        <v>1</v>
      </c>
      <c r="E64" s="2">
        <v>0</v>
      </c>
      <c r="F64" s="2">
        <v>1</v>
      </c>
      <c r="G64" s="2">
        <v>3.5503948004556207</v>
      </c>
      <c r="H64" s="10">
        <f>B64/$B$10</f>
        <v>8.1876231239808653E-3</v>
      </c>
    </row>
    <row r="65" spans="1:8" x14ac:dyDescent="0.2">
      <c r="A65" s="14" t="s">
        <v>75</v>
      </c>
      <c r="B65" s="2">
        <v>229.49880291888189</v>
      </c>
      <c r="C65" s="2">
        <v>3.3224471326751654</v>
      </c>
      <c r="D65" s="2">
        <v>2</v>
      </c>
      <c r="E65" s="2">
        <v>0</v>
      </c>
      <c r="F65" s="2">
        <v>2</v>
      </c>
      <c r="G65" s="2">
        <v>1.3224471326751654</v>
      </c>
      <c r="H65" s="10">
        <f>B65/$B$11</f>
        <v>8.2482318472858647E-3</v>
      </c>
    </row>
    <row r="66" spans="1:8" x14ac:dyDescent="0.2">
      <c r="A66" s="14" t="s">
        <v>76</v>
      </c>
      <c r="B66" s="2">
        <v>231.46802272293317</v>
      </c>
      <c r="C66" s="2">
        <v>2.0674854484710465</v>
      </c>
      <c r="D66" s="2">
        <v>2</v>
      </c>
      <c r="E66" s="2">
        <v>0</v>
      </c>
      <c r="F66" s="2">
        <v>2</v>
      </c>
      <c r="G66" s="2">
        <v>6.7485448471046539E-2</v>
      </c>
      <c r="H66" s="10">
        <f>B66/$B$12</f>
        <v>8.3076599929270412E-3</v>
      </c>
    </row>
    <row r="67" spans="1:8" x14ac:dyDescent="0.2">
      <c r="A67" s="14" t="s">
        <v>77</v>
      </c>
      <c r="B67" s="2">
        <v>232.43095887146251</v>
      </c>
      <c r="C67" s="2">
        <v>1.2048490777240488</v>
      </c>
      <c r="D67" s="2">
        <v>3</v>
      </c>
      <c r="E67" s="2">
        <v>0</v>
      </c>
      <c r="F67" s="2">
        <v>3</v>
      </c>
      <c r="G67" s="2">
        <v>-1.7951509222759512</v>
      </c>
      <c r="H67" s="10">
        <f>B67/$B$13</f>
        <v>8.365941722328853E-3</v>
      </c>
    </row>
    <row r="68" spans="1:8" x14ac:dyDescent="0.2">
      <c r="A68" s="14" t="s">
        <v>78</v>
      </c>
      <c r="B68" s="2">
        <v>241.30525217183038</v>
      </c>
      <c r="C68" s="2">
        <v>8.7489185108712775</v>
      </c>
      <c r="D68" s="2">
        <v>2</v>
      </c>
      <c r="E68" s="2">
        <v>0</v>
      </c>
      <c r="F68" s="2">
        <v>2</v>
      </c>
      <c r="G68" s="2">
        <v>6.7489185108712775</v>
      </c>
      <c r="H68" s="10">
        <f>B68/$B$14</f>
        <v>8.4231098915048298E-3</v>
      </c>
    </row>
    <row r="69" spans="1:8" x14ac:dyDescent="0.2">
      <c r="A69" s="14" t="s">
        <v>79</v>
      </c>
      <c r="B69" s="2">
        <v>237.10376090284481</v>
      </c>
      <c r="C69" s="2">
        <v>-4.3285670382352635</v>
      </c>
      <c r="D69" s="2">
        <v>2</v>
      </c>
      <c r="E69" s="2">
        <v>0</v>
      </c>
      <c r="F69" s="2">
        <v>2</v>
      </c>
      <c r="G69" s="2">
        <v>-6.3285670382352635</v>
      </c>
      <c r="H69" s="10">
        <f>B69/$B$15</f>
        <v>8.4791961128221158E-3</v>
      </c>
    </row>
    <row r="70" spans="1:8" x14ac:dyDescent="0.2">
      <c r="A70" s="14" t="s">
        <v>80</v>
      </c>
      <c r="B70" s="2">
        <v>234.80229236610495</v>
      </c>
      <c r="C70" s="2">
        <v>-2.3021839878459787</v>
      </c>
      <c r="D70" s="2">
        <v>3</v>
      </c>
      <c r="E70" s="2">
        <v>0</v>
      </c>
      <c r="F70" s="2">
        <v>3</v>
      </c>
      <c r="G70" s="2">
        <v>-5.3021839878459787</v>
      </c>
      <c r="H70" s="10">
        <f>B70/$B$16</f>
        <v>8.5342308132920763E-3</v>
      </c>
    </row>
    <row r="71" spans="1:8" x14ac:dyDescent="0.2">
      <c r="A71" s="15" t="s">
        <v>74</v>
      </c>
      <c r="B71" s="7">
        <v>231</v>
      </c>
      <c r="C71" s="7">
        <f>B71-B70</f>
        <v>-3.8022923661049504</v>
      </c>
      <c r="D71" s="7">
        <v>4</v>
      </c>
      <c r="E71" s="7">
        <v>0</v>
      </c>
      <c r="F71" s="7">
        <f>D71-E71</f>
        <v>4</v>
      </c>
      <c r="G71" s="7">
        <f>C71-F71</f>
        <v>-7.8022923661049504</v>
      </c>
      <c r="H71" s="16">
        <f>B71/$B$17</f>
        <v>8.3978623623077765E-3</v>
      </c>
    </row>
    <row r="72" spans="1:8" x14ac:dyDescent="0.2">
      <c r="A72" s="12" t="s">
        <v>85</v>
      </c>
      <c r="H72" s="10"/>
    </row>
    <row r="73" spans="1:8" x14ac:dyDescent="0.2">
      <c r="A73" s="9" t="s">
        <v>90</v>
      </c>
      <c r="B73" s="2">
        <v>20</v>
      </c>
      <c r="H73" s="10">
        <f>B73/$B$6</f>
        <v>8.5251491901108269E-4</v>
      </c>
    </row>
    <row r="74" spans="1:8" x14ac:dyDescent="0.2">
      <c r="A74" s="14" t="s">
        <v>81</v>
      </c>
      <c r="B74" s="2">
        <v>48.84192970603349</v>
      </c>
      <c r="C74" s="2">
        <f>B74-B73</f>
        <v>28.84192970603349</v>
      </c>
      <c r="D74" s="2">
        <v>0</v>
      </c>
      <c r="E74" s="2">
        <v>0</v>
      </c>
      <c r="F74" s="2">
        <f>D74-E74</f>
        <v>0</v>
      </c>
      <c r="G74" s="2">
        <f>C74-F74</f>
        <v>28.84192970603349</v>
      </c>
      <c r="H74" s="10">
        <f>B74/$B$7</f>
        <v>1.9995877223464137E-3</v>
      </c>
    </row>
    <row r="75" spans="1:8" x14ac:dyDescent="0.2">
      <c r="A75" s="14" t="s">
        <v>82</v>
      </c>
      <c r="B75" s="2">
        <v>52.509067084743144</v>
      </c>
      <c r="C75" s="2">
        <v>3.5855471626931532</v>
      </c>
      <c r="D75" s="2">
        <v>0</v>
      </c>
      <c r="E75" s="2">
        <v>0</v>
      </c>
      <c r="F75" s="2">
        <v>0</v>
      </c>
      <c r="G75" s="2">
        <v>3.5855471626931532</v>
      </c>
      <c r="H75" s="10">
        <f>B75/$B$8</f>
        <v>1.9764770988347628E-3</v>
      </c>
    </row>
    <row r="76" spans="1:8" x14ac:dyDescent="0.2">
      <c r="A76" s="14" t="s">
        <v>83</v>
      </c>
      <c r="B76" s="2">
        <v>53.269226257601723</v>
      </c>
      <c r="C76" s="2">
        <v>0.76640566090062379</v>
      </c>
      <c r="D76" s="2">
        <v>0</v>
      </c>
      <c r="E76" s="2">
        <v>0</v>
      </c>
      <c r="F76" s="2">
        <v>0</v>
      </c>
      <c r="G76" s="2">
        <v>0.76640566090062379</v>
      </c>
      <c r="H76" s="10">
        <f>B76/$B$9</f>
        <v>1.9538301884390306E-3</v>
      </c>
    </row>
    <row r="77" spans="1:8" x14ac:dyDescent="0.2">
      <c r="A77" s="14" t="s">
        <v>84</v>
      </c>
      <c r="B77" s="2">
        <v>53.295690882537542</v>
      </c>
      <c r="C77" s="2">
        <v>7.1202946133020362E-2</v>
      </c>
      <c r="D77" s="2">
        <v>1</v>
      </c>
      <c r="E77" s="2">
        <v>0</v>
      </c>
      <c r="F77" s="2">
        <v>1</v>
      </c>
      <c r="G77" s="2">
        <v>-0.92879705386697964</v>
      </c>
      <c r="H77" s="10">
        <f>B77/$B$10</f>
        <v>1.9316331732281381E-3</v>
      </c>
    </row>
    <row r="78" spans="1:8" x14ac:dyDescent="0.2">
      <c r="A78" s="14" t="s">
        <v>75</v>
      </c>
      <c r="B78" s="2">
        <v>53.140300199427656</v>
      </c>
      <c r="C78" s="2">
        <v>-0.21861232836194944</v>
      </c>
      <c r="D78" s="2">
        <v>0</v>
      </c>
      <c r="E78" s="2">
        <v>0</v>
      </c>
      <c r="F78" s="2">
        <v>0</v>
      </c>
      <c r="G78" s="2">
        <v>-0.21861232836194944</v>
      </c>
      <c r="H78" s="10">
        <f>B78/$B$11</f>
        <v>1.9098727788753472E-3</v>
      </c>
    </row>
    <row r="79" spans="1:8" x14ac:dyDescent="0.2">
      <c r="A79" s="14" t="s">
        <v>76</v>
      </c>
      <c r="B79" s="2">
        <v>52.618396946973178</v>
      </c>
      <c r="C79" s="2">
        <v>-0.49872874073970053</v>
      </c>
      <c r="D79" s="2">
        <v>1</v>
      </c>
      <c r="E79" s="2">
        <v>0</v>
      </c>
      <c r="F79" s="2">
        <v>1</v>
      </c>
      <c r="G79" s="2">
        <v>-1.4987287407397005</v>
      </c>
      <c r="H79" s="10">
        <f>B79/$B$12</f>
        <v>1.8885362481865331E-3</v>
      </c>
    </row>
    <row r="80" spans="1:8" x14ac:dyDescent="0.2">
      <c r="A80" s="14" t="s">
        <v>77</v>
      </c>
      <c r="B80" s="2">
        <v>51.887845196885209</v>
      </c>
      <c r="C80" s="2">
        <v>-0.67613992273500401</v>
      </c>
      <c r="D80" s="2">
        <v>0</v>
      </c>
      <c r="E80" s="2">
        <v>0</v>
      </c>
      <c r="F80" s="2">
        <v>0</v>
      </c>
      <c r="G80" s="2">
        <v>-0.67613992273500401</v>
      </c>
      <c r="H80" s="10">
        <f>B80/$B$13</f>
        <v>1.8676113161604294E-3</v>
      </c>
    </row>
    <row r="81" spans="1:11" x14ac:dyDescent="0.2">
      <c r="A81" s="14" t="s">
        <v>78</v>
      </c>
      <c r="B81" s="2">
        <v>52.915325070233699</v>
      </c>
      <c r="C81" s="2">
        <v>0.99942465334671482</v>
      </c>
      <c r="D81" s="2">
        <v>0</v>
      </c>
      <c r="E81" s="2">
        <v>0</v>
      </c>
      <c r="F81" s="2">
        <v>0</v>
      </c>
      <c r="G81" s="2">
        <v>0.99942465334671482</v>
      </c>
      <c r="H81" s="10">
        <f>B81/$B$14</f>
        <v>1.8470861864784171E-3</v>
      </c>
    </row>
    <row r="82" spans="1:11" x14ac:dyDescent="0.2">
      <c r="A82" s="14" t="s">
        <v>79</v>
      </c>
      <c r="B82" s="2">
        <v>51.086989129371055</v>
      </c>
      <c r="C82" s="2">
        <v>-1.8557804568568841</v>
      </c>
      <c r="D82" s="2">
        <v>0</v>
      </c>
      <c r="E82" s="2">
        <v>0</v>
      </c>
      <c r="F82" s="2">
        <v>0</v>
      </c>
      <c r="G82" s="2">
        <v>-1.8557804568568841</v>
      </c>
      <c r="H82" s="10">
        <f>B82/$B$15</f>
        <v>1.8269495093291511E-3</v>
      </c>
    </row>
    <row r="83" spans="1:11" x14ac:dyDescent="0.2">
      <c r="A83" s="14" t="s">
        <v>80</v>
      </c>
      <c r="B83" s="2">
        <v>49.721228387898243</v>
      </c>
      <c r="C83" s="2">
        <v>-1.3655038725377793</v>
      </c>
      <c r="D83" s="2">
        <v>1</v>
      </c>
      <c r="E83" s="2">
        <v>0</v>
      </c>
      <c r="F83" s="2">
        <v>1</v>
      </c>
      <c r="G83" s="2">
        <v>-2.3655038725377793</v>
      </c>
      <c r="H83" s="10">
        <f>B83/$B$16</f>
        <v>1.8071903604804361E-3</v>
      </c>
    </row>
    <row r="84" spans="1:11" x14ac:dyDescent="0.2">
      <c r="A84" s="15" t="s">
        <v>74</v>
      </c>
      <c r="B84" s="7">
        <v>43</v>
      </c>
      <c r="C84" s="7">
        <f>B84-B83</f>
        <v>-6.7212283878982433</v>
      </c>
      <c r="D84" s="7">
        <v>0</v>
      </c>
      <c r="E84" s="7">
        <v>0</v>
      </c>
      <c r="F84" s="7">
        <f>D84-E84</f>
        <v>0</v>
      </c>
      <c r="G84" s="7">
        <f>C84-F84</f>
        <v>-6.7212283878982433</v>
      </c>
      <c r="H84" s="16">
        <f>B84/$B$17</f>
        <v>1.563238448394954E-3</v>
      </c>
    </row>
    <row r="85" spans="1:11" x14ac:dyDescent="0.2">
      <c r="A85" s="12" t="s">
        <v>94</v>
      </c>
      <c r="H85" s="10"/>
    </row>
    <row r="86" spans="1:11" x14ac:dyDescent="0.2">
      <c r="A86" s="13" t="s">
        <v>73</v>
      </c>
      <c r="B86" s="2">
        <v>18319</v>
      </c>
      <c r="H86" s="10">
        <f>B86/$B$6</f>
        <v>0.78086104006820123</v>
      </c>
      <c r="K86" s="38"/>
    </row>
    <row r="87" spans="1:11" x14ac:dyDescent="0.2">
      <c r="A87" s="14" t="s">
        <v>81</v>
      </c>
      <c r="B87" s="2">
        <v>17923.282998932558</v>
      </c>
      <c r="C87" s="2">
        <f>B87-B86</f>
        <v>-395.71700106744174</v>
      </c>
      <c r="D87" s="2">
        <v>77</v>
      </c>
      <c r="E87" s="2">
        <v>55</v>
      </c>
      <c r="F87" s="2">
        <f>D87-E87</f>
        <v>22</v>
      </c>
      <c r="G87" s="2">
        <f>C87-F87</f>
        <v>-417.71700106744174</v>
      </c>
      <c r="H87" s="10">
        <f>B87/$B$7</f>
        <v>0.73377888311359052</v>
      </c>
    </row>
    <row r="88" spans="1:11" x14ac:dyDescent="0.2">
      <c r="A88" s="14" t="s">
        <v>82</v>
      </c>
      <c r="B88" s="2">
        <v>19419.812186013842</v>
      </c>
      <c r="C88" s="2">
        <v>1466.4919192954367</v>
      </c>
      <c r="D88" s="2">
        <v>299</v>
      </c>
      <c r="E88" s="2">
        <v>187</v>
      </c>
      <c r="F88" s="2">
        <v>112</v>
      </c>
      <c r="G88" s="2">
        <v>1354.4919192954367</v>
      </c>
      <c r="H88" s="10">
        <f>B88/$B$8</f>
        <v>0.73097497594812522</v>
      </c>
    </row>
    <row r="89" spans="1:11" x14ac:dyDescent="0.2">
      <c r="A89" s="14" t="s">
        <v>83</v>
      </c>
      <c r="B89" s="2">
        <v>19854.389897651687</v>
      </c>
      <c r="C89" s="2">
        <v>436.80910362306895</v>
      </c>
      <c r="D89" s="2">
        <v>253</v>
      </c>
      <c r="E89" s="2">
        <v>194</v>
      </c>
      <c r="F89" s="2">
        <v>59</v>
      </c>
      <c r="G89" s="2">
        <v>377.80910362306895</v>
      </c>
      <c r="H89" s="10">
        <f>B89/$B$9</f>
        <v>0.7282273289925062</v>
      </c>
    </row>
    <row r="90" spans="1:11" x14ac:dyDescent="0.2">
      <c r="A90" s="14" t="s">
        <v>84</v>
      </c>
      <c r="B90" s="2">
        <v>20018.215927130655</v>
      </c>
      <c r="C90" s="2">
        <v>180.55102047688342</v>
      </c>
      <c r="D90" s="2">
        <v>263</v>
      </c>
      <c r="E90" s="2">
        <v>220</v>
      </c>
      <c r="F90" s="2">
        <v>43</v>
      </c>
      <c r="G90" s="2">
        <v>137.55102047688342</v>
      </c>
      <c r="H90" s="10">
        <f>B90/$B$10</f>
        <v>0.72553426577980717</v>
      </c>
    </row>
    <row r="91" spans="1:11" x14ac:dyDescent="0.2">
      <c r="A91" s="14" t="s">
        <v>75</v>
      </c>
      <c r="B91" s="2">
        <v>20113.80754735212</v>
      </c>
      <c r="C91" s="2">
        <v>71.712351610338374</v>
      </c>
      <c r="D91" s="2">
        <v>219</v>
      </c>
      <c r="E91" s="2">
        <v>243</v>
      </c>
      <c r="F91" s="2">
        <v>-24</v>
      </c>
      <c r="G91" s="2">
        <v>95.712351610338374</v>
      </c>
      <c r="H91" s="10">
        <f>B91/$B$11</f>
        <v>0.72289417579615167</v>
      </c>
    </row>
    <row r="92" spans="1:11" x14ac:dyDescent="0.2">
      <c r="A92" s="14" t="s">
        <v>76</v>
      </c>
      <c r="B92" s="2">
        <v>20069.152154977397</v>
      </c>
      <c r="C92" s="2">
        <v>-35.949598290841095</v>
      </c>
      <c r="D92" s="2">
        <v>249</v>
      </c>
      <c r="E92" s="2">
        <v>228</v>
      </c>
      <c r="F92" s="2">
        <v>21</v>
      </c>
      <c r="G92" s="2">
        <v>-56.949598290841095</v>
      </c>
      <c r="H92" s="10">
        <f>B92/$B$12</f>
        <v>0.72030551126901876</v>
      </c>
    </row>
    <row r="93" spans="1:11" x14ac:dyDescent="0.2">
      <c r="A93" s="14" t="s">
        <v>77</v>
      </c>
      <c r="B93" s="2">
        <v>19941.714563800928</v>
      </c>
      <c r="C93" s="2">
        <v>-106.59188971083859</v>
      </c>
      <c r="D93" s="2">
        <v>222</v>
      </c>
      <c r="E93" s="2">
        <v>195</v>
      </c>
      <c r="F93" s="2">
        <v>27</v>
      </c>
      <c r="G93" s="2">
        <v>-133.59188971083859</v>
      </c>
      <c r="H93" s="10">
        <f>B93/$B$13</f>
        <v>0.71776678414141482</v>
      </c>
    </row>
    <row r="94" spans="1:11" x14ac:dyDescent="0.2">
      <c r="A94" s="14" t="s">
        <v>78</v>
      </c>
      <c r="B94" s="2">
        <v>20491.242983111879</v>
      </c>
      <c r="C94" s="2">
        <v>538.75693710698397</v>
      </c>
      <c r="D94" s="2">
        <v>231</v>
      </c>
      <c r="E94" s="2">
        <v>232</v>
      </c>
      <c r="F94" s="2">
        <v>-1</v>
      </c>
      <c r="G94" s="2">
        <v>539.75693710698397</v>
      </c>
      <c r="H94" s="10">
        <f>B94/$B$14</f>
        <v>0.7152765632194874</v>
      </c>
    </row>
    <row r="95" spans="1:11" x14ac:dyDescent="0.2">
      <c r="A95" s="14" t="s">
        <v>79</v>
      </c>
      <c r="B95" s="2">
        <v>19932.962363053597</v>
      </c>
      <c r="C95" s="2">
        <v>-568.97800831398854</v>
      </c>
      <c r="D95" s="2">
        <v>219</v>
      </c>
      <c r="E95" s="2">
        <v>250</v>
      </c>
      <c r="F95" s="2">
        <v>-31</v>
      </c>
      <c r="G95" s="2">
        <v>-537.97800831398854</v>
      </c>
      <c r="H95" s="10">
        <f>B95/$B$15</f>
        <v>0.71283347148208698</v>
      </c>
    </row>
    <row r="96" spans="1:11" x14ac:dyDescent="0.2">
      <c r="A96" s="14" t="s">
        <v>80</v>
      </c>
      <c r="B96" s="2">
        <v>19546.23071778148</v>
      </c>
      <c r="C96" s="2">
        <v>-386.70048052889251</v>
      </c>
      <c r="D96" s="2">
        <v>219</v>
      </c>
      <c r="E96" s="2">
        <v>247</v>
      </c>
      <c r="F96" s="2">
        <v>-28</v>
      </c>
      <c r="G96" s="2">
        <v>-358.70048052889251</v>
      </c>
      <c r="H96" s="10">
        <f>B96/$B$16</f>
        <v>0.71043618354165217</v>
      </c>
    </row>
    <row r="97" spans="1:11" x14ac:dyDescent="0.2">
      <c r="A97" s="15" t="s">
        <v>74</v>
      </c>
      <c r="B97" s="7">
        <v>19505</v>
      </c>
      <c r="C97" s="7">
        <f>B97-B96</f>
        <v>-41.230717781480053</v>
      </c>
      <c r="D97" s="7">
        <v>143</v>
      </c>
      <c r="E97" s="7">
        <v>133</v>
      </c>
      <c r="F97" s="7">
        <f>D97-E97</f>
        <v>10</v>
      </c>
      <c r="G97" s="7">
        <f>C97-F97</f>
        <v>-51.230717781480053</v>
      </c>
      <c r="H97" s="16">
        <f>B97/$B$17</f>
        <v>0.70909223106845531</v>
      </c>
      <c r="J97" s="38"/>
      <c r="K97" s="38"/>
    </row>
    <row r="98" spans="1:11" x14ac:dyDescent="0.2">
      <c r="A98" s="12" t="s">
        <v>95</v>
      </c>
      <c r="H98" s="10"/>
      <c r="J98" s="38"/>
    </row>
    <row r="99" spans="1:11" x14ac:dyDescent="0.2">
      <c r="A99" s="17" t="s">
        <v>96</v>
      </c>
      <c r="B99" s="2">
        <v>874</v>
      </c>
      <c r="H99" s="10">
        <f>B99/$B$6</f>
        <v>3.7254901960784313E-2</v>
      </c>
    </row>
    <row r="100" spans="1:11" x14ac:dyDescent="0.2">
      <c r="A100" s="14" t="s">
        <v>81</v>
      </c>
      <c r="B100" s="2">
        <v>1172.2063129448038</v>
      </c>
      <c r="C100" s="2">
        <f>B100-B99</f>
        <v>298.20631294480381</v>
      </c>
      <c r="D100" s="2">
        <v>2</v>
      </c>
      <c r="E100" s="2">
        <v>0</v>
      </c>
      <c r="F100" s="2">
        <f>D100-E100</f>
        <v>2</v>
      </c>
      <c r="G100" s="2">
        <f>C100-F100</f>
        <v>296.20631294480381</v>
      </c>
      <c r="H100" s="10">
        <f>B100/$B$7</f>
        <v>4.7990105336313926E-2</v>
      </c>
    </row>
    <row r="101" spans="1:11" x14ac:dyDescent="0.2">
      <c r="A101" s="14" t="s">
        <v>82</v>
      </c>
      <c r="B101" s="2">
        <v>1265.007794774355</v>
      </c>
      <c r="C101" s="2">
        <v>90.840251446202046</v>
      </c>
      <c r="D101" s="2">
        <v>2</v>
      </c>
      <c r="E101" s="2">
        <v>1</v>
      </c>
      <c r="F101" s="2">
        <v>1</v>
      </c>
      <c r="G101" s="2">
        <v>89.840251446202046</v>
      </c>
      <c r="H101" s="10">
        <f>B101/$B$8</f>
        <v>4.7615756192808938E-2</v>
      </c>
    </row>
    <row r="102" spans="1:11" x14ac:dyDescent="0.2">
      <c r="A102" s="14" t="s">
        <v>83</v>
      </c>
      <c r="B102" s="2">
        <v>1288.1945096175282</v>
      </c>
      <c r="C102" s="2">
        <v>23.334697841693014</v>
      </c>
      <c r="D102" s="2">
        <v>0</v>
      </c>
      <c r="E102" s="2">
        <v>1</v>
      </c>
      <c r="F102" s="2">
        <v>-1</v>
      </c>
      <c r="G102" s="2">
        <v>24.334697841693014</v>
      </c>
      <c r="H102" s="10">
        <f>B102/$B$9</f>
        <v>4.7248918339844792E-2</v>
      </c>
    </row>
    <row r="103" spans="1:11" x14ac:dyDescent="0.2">
      <c r="A103" s="14" t="s">
        <v>84</v>
      </c>
      <c r="B103" s="2">
        <v>1293.7245511808044</v>
      </c>
      <c r="C103" s="2">
        <v>6.6135307316078524</v>
      </c>
      <c r="D103" s="2">
        <v>2</v>
      </c>
      <c r="E103" s="2">
        <v>3</v>
      </c>
      <c r="F103" s="2">
        <v>-1</v>
      </c>
      <c r="G103" s="2">
        <v>7.6135307316078524</v>
      </c>
      <c r="H103" s="10">
        <f>B103/$B$10</f>
        <v>4.6889367952622406E-2</v>
      </c>
    </row>
    <row r="104" spans="1:11" x14ac:dyDescent="0.2">
      <c r="A104" s="14" t="s">
        <v>75</v>
      </c>
      <c r="B104" s="2">
        <v>1294.8424276861685</v>
      </c>
      <c r="C104" s="2">
        <v>-0.42101316649109322</v>
      </c>
      <c r="D104" s="2">
        <v>2</v>
      </c>
      <c r="E104" s="2">
        <v>1</v>
      </c>
      <c r="F104" s="2">
        <v>1</v>
      </c>
      <c r="G104" s="2">
        <v>-1.4210131664910932</v>
      </c>
      <c r="H104" s="10">
        <f>B104/$B$11</f>
        <v>4.6536890011722565E-2</v>
      </c>
    </row>
    <row r="105" spans="1:11" x14ac:dyDescent="0.2">
      <c r="A105" s="14" t="s">
        <v>76</v>
      </c>
      <c r="B105" s="2">
        <v>1286.9813841341133</v>
      </c>
      <c r="C105" s="2">
        <v>-7.298453526265348</v>
      </c>
      <c r="D105" s="2">
        <v>1</v>
      </c>
      <c r="E105" s="2">
        <v>0</v>
      </c>
      <c r="F105" s="2">
        <v>1</v>
      </c>
      <c r="G105" s="2">
        <v>-8.298453526265348</v>
      </c>
      <c r="H105" s="10">
        <f>B105/$B$12</f>
        <v>4.6191277874313166E-2</v>
      </c>
    </row>
    <row r="106" spans="1:11" x14ac:dyDescent="0.2">
      <c r="A106" s="14" t="s">
        <v>77</v>
      </c>
      <c r="B106" s="2">
        <v>1273.915364131976</v>
      </c>
      <c r="C106" s="2">
        <v>-11.73223500885274</v>
      </c>
      <c r="D106" s="2">
        <v>1</v>
      </c>
      <c r="E106" s="2">
        <v>1</v>
      </c>
      <c r="F106" s="2">
        <v>0</v>
      </c>
      <c r="G106" s="2">
        <v>-11.73223500885274</v>
      </c>
      <c r="H106" s="10">
        <f>B106/$B$13</f>
        <v>4.5852332870171549E-2</v>
      </c>
    </row>
    <row r="107" spans="1:11" x14ac:dyDescent="0.2">
      <c r="A107" s="14" t="s">
        <v>78</v>
      </c>
      <c r="B107" s="2">
        <v>1304.0530616048754</v>
      </c>
      <c r="C107" s="2">
        <v>29.449247541948125</v>
      </c>
      <c r="D107" s="2">
        <v>1</v>
      </c>
      <c r="E107" s="2">
        <v>0</v>
      </c>
      <c r="F107" s="2">
        <v>1</v>
      </c>
      <c r="G107" s="2">
        <v>28.449247541948125</v>
      </c>
      <c r="H107" s="10">
        <f>B107/$B$14</f>
        <v>4.551986392086272E-2</v>
      </c>
    </row>
    <row r="108" spans="1:11" x14ac:dyDescent="0.2">
      <c r="A108" s="14" t="s">
        <v>79</v>
      </c>
      <c r="B108" s="2">
        <v>1263.7510746294299</v>
      </c>
      <c r="C108" s="2">
        <v>-40.980544636634249</v>
      </c>
      <c r="D108" s="2">
        <v>2</v>
      </c>
      <c r="E108" s="2">
        <v>1</v>
      </c>
      <c r="F108" s="2">
        <v>1</v>
      </c>
      <c r="G108" s="2">
        <v>-41.980544636634249</v>
      </c>
      <c r="H108" s="10">
        <f>B108/$B$15</f>
        <v>4.5193687180539642E-2</v>
      </c>
    </row>
    <row r="109" spans="1:11" x14ac:dyDescent="0.2">
      <c r="A109" s="14" t="s">
        <v>80</v>
      </c>
      <c r="B109" s="2">
        <v>1234.608063800086</v>
      </c>
      <c r="C109" s="2">
        <v>-29.138850030057029</v>
      </c>
      <c r="D109" s="2">
        <v>2</v>
      </c>
      <c r="E109" s="2">
        <v>0</v>
      </c>
      <c r="F109" s="2">
        <v>2</v>
      </c>
      <c r="G109" s="2">
        <v>-31.138850030057029</v>
      </c>
      <c r="H109" s="10">
        <f>B109/$B$16</f>
        <v>4.4873625696946383E-2</v>
      </c>
    </row>
    <row r="110" spans="1:11" x14ac:dyDescent="0.2">
      <c r="A110" s="15" t="s">
        <v>74</v>
      </c>
      <c r="B110" s="7">
        <v>1230</v>
      </c>
      <c r="C110" s="7">
        <f>B110-B109</f>
        <v>-4.608063800086029</v>
      </c>
      <c r="D110" s="7">
        <v>0</v>
      </c>
      <c r="E110" s="7">
        <v>1</v>
      </c>
      <c r="F110" s="7">
        <f>D110-E110</f>
        <v>-1</v>
      </c>
      <c r="G110" s="7">
        <f>C110-F110</f>
        <v>-3.608063800086029</v>
      </c>
      <c r="H110" s="16">
        <f>B110/$B$17</f>
        <v>4.4715890500599847E-2</v>
      </c>
      <c r="I110" s="38"/>
      <c r="K110" s="38"/>
    </row>
    <row r="111" spans="1:11" x14ac:dyDescent="0.2">
      <c r="A111" s="23"/>
      <c r="B111" s="24"/>
      <c r="C111" s="24"/>
      <c r="D111" s="24"/>
      <c r="E111" s="24"/>
      <c r="F111" s="24"/>
      <c r="G111" s="24"/>
      <c r="H111" s="22"/>
    </row>
    <row r="112" spans="1:11" x14ac:dyDescent="0.2">
      <c r="A112" s="1"/>
    </row>
    <row r="113" spans="1:11" x14ac:dyDescent="0.2">
      <c r="A113" s="12" t="s">
        <v>98</v>
      </c>
      <c r="H113" s="10"/>
    </row>
    <row r="114" spans="1:11" x14ac:dyDescent="0.2">
      <c r="A114" s="9" t="s">
        <v>97</v>
      </c>
      <c r="B114" s="2">
        <v>1416</v>
      </c>
      <c r="H114" s="10">
        <f>B114/$B$6</f>
        <v>6.0358056265984658E-2</v>
      </c>
    </row>
    <row r="115" spans="1:11" x14ac:dyDescent="0.2">
      <c r="A115" s="14" t="s">
        <v>81</v>
      </c>
      <c r="B115" s="2">
        <v>1402.2876049053423</v>
      </c>
      <c r="C115" s="2">
        <f>B115-B114</f>
        <v>-13.712395094657722</v>
      </c>
      <c r="D115" s="2">
        <v>9</v>
      </c>
      <c r="E115" s="2">
        <v>4</v>
      </c>
      <c r="F115" s="2">
        <f>D115-E115</f>
        <v>5</v>
      </c>
      <c r="G115" s="2">
        <f>C115-F115</f>
        <v>-18.712395094657722</v>
      </c>
      <c r="H115" s="10">
        <f>B115/$B$7</f>
        <v>5.7409629284587836E-2</v>
      </c>
    </row>
    <row r="116" spans="1:11" x14ac:dyDescent="0.2">
      <c r="A116" s="14" t="s">
        <v>82</v>
      </c>
      <c r="B116" s="2">
        <v>1591.9313232372522</v>
      </c>
      <c r="C116" s="2">
        <v>187.24722375578449</v>
      </c>
      <c r="D116" s="2">
        <v>41</v>
      </c>
      <c r="E116" s="2">
        <v>6</v>
      </c>
      <c r="F116" s="2">
        <v>35</v>
      </c>
      <c r="G116" s="2">
        <v>152.24722375578449</v>
      </c>
      <c r="H116" s="10">
        <f>B116/$B$8</f>
        <v>5.992138078206994E-2</v>
      </c>
    </row>
    <row r="117" spans="1:11" x14ac:dyDescent="0.2">
      <c r="A117" s="14" t="s">
        <v>83</v>
      </c>
      <c r="B117" s="2">
        <v>1700.802863965238</v>
      </c>
      <c r="C117" s="2">
        <v>109.01684592312972</v>
      </c>
      <c r="D117" s="2">
        <v>33</v>
      </c>
      <c r="E117" s="2">
        <v>6</v>
      </c>
      <c r="F117" s="2">
        <v>27</v>
      </c>
      <c r="G117" s="2">
        <v>82.016845923129722</v>
      </c>
      <c r="H117" s="10">
        <f>B117/$B$9</f>
        <v>6.238273415365457E-2</v>
      </c>
    </row>
    <row r="118" spans="1:11" x14ac:dyDescent="0.2">
      <c r="A118" s="14" t="s">
        <v>84</v>
      </c>
      <c r="B118" s="2">
        <v>1787.7641199926595</v>
      </c>
      <c r="C118" s="2">
        <v>88.417771026240416</v>
      </c>
      <c r="D118" s="2">
        <v>34</v>
      </c>
      <c r="E118" s="2">
        <v>6</v>
      </c>
      <c r="F118" s="2">
        <v>28</v>
      </c>
      <c r="G118" s="2">
        <v>60.417771026240416</v>
      </c>
      <c r="H118" s="10">
        <f>B118/$B$10</f>
        <v>6.4795191185265485E-2</v>
      </c>
    </row>
    <row r="119" spans="1:11" x14ac:dyDescent="0.2">
      <c r="A119" s="14" t="s">
        <v>75</v>
      </c>
      <c r="B119" s="2">
        <v>1868.6652540444106</v>
      </c>
      <c r="C119" s="2">
        <v>78.706132661119909</v>
      </c>
      <c r="D119" s="2">
        <v>40</v>
      </c>
      <c r="E119" s="2">
        <v>6</v>
      </c>
      <c r="F119" s="2">
        <v>34</v>
      </c>
      <c r="G119" s="2">
        <v>44.706132661119909</v>
      </c>
      <c r="H119" s="10">
        <f>B119/$B$11</f>
        <v>6.7160194581814658E-2</v>
      </c>
    </row>
    <row r="120" spans="1:11" x14ac:dyDescent="0.2">
      <c r="A120" s="14" t="s">
        <v>76</v>
      </c>
      <c r="B120" s="2">
        <v>1935.8275435825481</v>
      </c>
      <c r="C120" s="2">
        <v>67.940384637970283</v>
      </c>
      <c r="D120" s="2">
        <v>30</v>
      </c>
      <c r="E120" s="2">
        <v>11</v>
      </c>
      <c r="F120" s="2">
        <v>19</v>
      </c>
      <c r="G120" s="2">
        <v>48.940384637970283</v>
      </c>
      <c r="H120" s="10">
        <f>B120/$B$12</f>
        <v>6.9479130844251974E-2</v>
      </c>
    </row>
    <row r="121" spans="1:11" x14ac:dyDescent="0.2">
      <c r="A121" s="14" t="s">
        <v>77</v>
      </c>
      <c r="B121" s="2">
        <v>1993.5228501864808</v>
      </c>
      <c r="C121" s="2">
        <v>59.748862834725742</v>
      </c>
      <c r="D121" s="2">
        <v>29</v>
      </c>
      <c r="E121" s="2">
        <v>10</v>
      </c>
      <c r="F121" s="2">
        <v>19</v>
      </c>
      <c r="G121" s="2">
        <v>40.748862834725742</v>
      </c>
      <c r="H121" s="10">
        <f>B121/$B$13</f>
        <v>7.1753332980113049E-2</v>
      </c>
    </row>
    <row r="122" spans="1:11" x14ac:dyDescent="0.2">
      <c r="A122" s="14" t="s">
        <v>78</v>
      </c>
      <c r="B122" s="2">
        <v>2119.4960114656378</v>
      </c>
      <c r="C122" s="2">
        <v>124.90132278461238</v>
      </c>
      <c r="D122" s="2">
        <v>37</v>
      </c>
      <c r="E122" s="2">
        <v>14</v>
      </c>
      <c r="F122" s="2">
        <v>23</v>
      </c>
      <c r="G122" s="2">
        <v>101.90132278461238</v>
      </c>
      <c r="H122" s="10">
        <f>B122/$B$14</f>
        <v>7.3984083058699995E-2</v>
      </c>
    </row>
    <row r="123" spans="1:11" x14ac:dyDescent="0.2">
      <c r="A123" s="14" t="s">
        <v>79</v>
      </c>
      <c r="B123" s="2">
        <v>2130.014822652231</v>
      </c>
      <c r="C123" s="2">
        <v>9.3805990303999351</v>
      </c>
      <c r="D123" s="2">
        <v>30</v>
      </c>
      <c r="E123" s="2">
        <v>8</v>
      </c>
      <c r="F123" s="2">
        <v>22</v>
      </c>
      <c r="G123" s="2">
        <v>-12.619400969600065</v>
      </c>
      <c r="H123" s="10">
        <f>B123/$B$15</f>
        <v>7.6172614621186241E-2</v>
      </c>
    </row>
    <row r="124" spans="1:11" x14ac:dyDescent="0.2">
      <c r="A124" s="14" t="s">
        <v>80</v>
      </c>
      <c r="B124" s="2">
        <v>2154.8213227614601</v>
      </c>
      <c r="C124" s="2">
        <v>24.778582604887561</v>
      </c>
      <c r="D124" s="2">
        <v>33</v>
      </c>
      <c r="E124" s="2">
        <v>10</v>
      </c>
      <c r="F124" s="2">
        <v>23</v>
      </c>
      <c r="G124" s="2">
        <v>1.7785826048875606</v>
      </c>
      <c r="H124" s="10">
        <f>B124/$B$16</f>
        <v>7.8320114955165193E-2</v>
      </c>
    </row>
    <row r="125" spans="1:11" x14ac:dyDescent="0.2">
      <c r="A125" s="15" t="s">
        <v>74</v>
      </c>
      <c r="B125" s="7">
        <v>2196</v>
      </c>
      <c r="C125" s="7">
        <f>B125-B124</f>
        <v>41.178677238539876</v>
      </c>
      <c r="D125" s="7">
        <v>30</v>
      </c>
      <c r="E125" s="7">
        <v>15</v>
      </c>
      <c r="F125" s="7">
        <f>D125-E125</f>
        <v>15</v>
      </c>
      <c r="G125" s="7">
        <f>C125-F125</f>
        <v>26.178677238539876</v>
      </c>
      <c r="H125" s="16">
        <f>B125/$B$17</f>
        <v>7.9834224015705099E-2</v>
      </c>
      <c r="J125" s="38"/>
      <c r="K125" s="38"/>
    </row>
    <row r="126" spans="1:11" x14ac:dyDescent="0.2">
      <c r="A126" s="12" t="s">
        <v>99</v>
      </c>
      <c r="H126" s="10"/>
    </row>
    <row r="127" spans="1:11" x14ac:dyDescent="0.2">
      <c r="A127" s="9" t="s">
        <v>100</v>
      </c>
      <c r="B127" s="2">
        <v>437</v>
      </c>
      <c r="H127" s="10">
        <f>B127/$B$6</f>
        <v>1.8627450980392157E-2</v>
      </c>
      <c r="I127" s="38"/>
    </row>
    <row r="128" spans="1:11" x14ac:dyDescent="0.2">
      <c r="A128" s="14" t="s">
        <v>81</v>
      </c>
      <c r="B128" s="2">
        <v>436.02510923589841</v>
      </c>
      <c r="C128" s="2">
        <f>B128-B127</f>
        <v>-0.97489076410158759</v>
      </c>
      <c r="D128" s="2">
        <v>2</v>
      </c>
      <c r="E128" s="2">
        <v>0</v>
      </c>
      <c r="F128" s="2">
        <f>D128-E128</f>
        <v>2</v>
      </c>
      <c r="G128" s="2">
        <f>C128-F128</f>
        <v>-2.9748907641015876</v>
      </c>
      <c r="H128" s="10">
        <f>B128/$B$7</f>
        <v>1.7850860117739231E-2</v>
      </c>
    </row>
    <row r="129" spans="1:12" x14ac:dyDescent="0.2">
      <c r="A129" s="14" t="s">
        <v>82</v>
      </c>
      <c r="B129" s="2">
        <v>508.82795573414154</v>
      </c>
      <c r="C129" s="2">
        <v>72.04883112332567</v>
      </c>
      <c r="D129" s="2">
        <v>15</v>
      </c>
      <c r="E129" s="2">
        <v>0</v>
      </c>
      <c r="F129" s="2">
        <v>15</v>
      </c>
      <c r="G129" s="2">
        <v>57.04883112332567</v>
      </c>
      <c r="H129" s="10">
        <f>B129/$B$8</f>
        <v>1.9152631299512234E-2</v>
      </c>
    </row>
    <row r="130" spans="1:12" x14ac:dyDescent="0.2">
      <c r="A130" s="14" t="s">
        <v>83</v>
      </c>
      <c r="B130" s="2">
        <v>556.95669488539522</v>
      </c>
      <c r="C130" s="2">
        <v>48.168337927931816</v>
      </c>
      <c r="D130" s="2">
        <v>19</v>
      </c>
      <c r="E130" s="2">
        <v>0</v>
      </c>
      <c r="F130" s="2">
        <v>19</v>
      </c>
      <c r="G130" s="2">
        <v>29.168337927931816</v>
      </c>
      <c r="H130" s="10">
        <f>B130/$B$9</f>
        <v>2.0428282529540615E-2</v>
      </c>
    </row>
    <row r="131" spans="1:12" x14ac:dyDescent="0.2">
      <c r="A131" s="14" t="s">
        <v>84</v>
      </c>
      <c r="B131" s="2">
        <v>598.13403578558939</v>
      </c>
      <c r="C131" s="2">
        <v>41.658444184884388</v>
      </c>
      <c r="D131" s="2">
        <v>20</v>
      </c>
      <c r="E131" s="2">
        <v>0</v>
      </c>
      <c r="F131" s="2">
        <v>20</v>
      </c>
      <c r="G131" s="2">
        <v>21.658444184884388</v>
      </c>
      <c r="H131" s="10">
        <f>B131/$B$10</f>
        <v>2.1678592141842975E-2</v>
      </c>
    </row>
    <row r="132" spans="1:12" x14ac:dyDescent="0.2">
      <c r="A132" s="14" t="s">
        <v>75</v>
      </c>
      <c r="B132" s="2">
        <v>637.28946162916975</v>
      </c>
      <c r="C132" s="2">
        <v>38.410615125894424</v>
      </c>
      <c r="D132" s="2">
        <v>21</v>
      </c>
      <c r="E132" s="2">
        <v>0</v>
      </c>
      <c r="F132" s="2">
        <v>21</v>
      </c>
      <c r="G132" s="2">
        <v>17.410615125894424</v>
      </c>
      <c r="H132" s="10">
        <f>B132/$B$11</f>
        <v>2.2904307850387069E-2</v>
      </c>
    </row>
    <row r="133" spans="1:12" x14ac:dyDescent="0.2">
      <c r="A133" s="14" t="s">
        <v>76</v>
      </c>
      <c r="B133" s="2">
        <v>671.64550226803271</v>
      </c>
      <c r="C133" s="2">
        <v>34.616470248390215</v>
      </c>
      <c r="D133" s="2">
        <v>18</v>
      </c>
      <c r="E133" s="2">
        <v>2</v>
      </c>
      <c r="F133" s="2">
        <v>16</v>
      </c>
      <c r="G133" s="2">
        <v>18.616470248390215</v>
      </c>
      <c r="H133" s="10">
        <f>B133/$B$12</f>
        <v>2.4106148240184939E-2</v>
      </c>
    </row>
    <row r="134" spans="1:12" x14ac:dyDescent="0.2">
      <c r="A134" s="14" t="s">
        <v>77</v>
      </c>
      <c r="B134" s="2">
        <v>702.48771431330783</v>
      </c>
      <c r="C134" s="2">
        <v>31.561327495082764</v>
      </c>
      <c r="D134" s="2">
        <v>12</v>
      </c>
      <c r="E134" s="2">
        <v>4</v>
      </c>
      <c r="F134" s="2">
        <v>8</v>
      </c>
      <c r="G134" s="2">
        <v>23.561327495082764</v>
      </c>
      <c r="H134" s="10">
        <f>B134/$B$13</f>
        <v>2.5284804172094728E-2</v>
      </c>
      <c r="I134" s="38"/>
    </row>
    <row r="135" spans="1:12" x14ac:dyDescent="0.2">
      <c r="A135" s="14" t="s">
        <v>78</v>
      </c>
      <c r="B135" s="2">
        <v>757.48005218820083</v>
      </c>
      <c r="C135" s="2">
        <v>54.615378084181543</v>
      </c>
      <c r="D135" s="2">
        <v>21</v>
      </c>
      <c r="E135" s="2">
        <v>3</v>
      </c>
      <c r="F135" s="2">
        <v>18</v>
      </c>
      <c r="G135" s="2">
        <v>36.615378084181543</v>
      </c>
      <c r="H135" s="10">
        <f>B135/$B$14</f>
        <v>2.6440940107099999E-2</v>
      </c>
    </row>
    <row r="136" spans="1:12" x14ac:dyDescent="0.2">
      <c r="A136" s="14" t="s">
        <v>79</v>
      </c>
      <c r="B136" s="2">
        <v>771.08518772305854</v>
      </c>
      <c r="C136" s="2">
        <v>13.193776115023297</v>
      </c>
      <c r="D136" s="2">
        <v>11</v>
      </c>
      <c r="E136" s="2">
        <v>2</v>
      </c>
      <c r="F136" s="2">
        <v>9</v>
      </c>
      <c r="G136" s="2">
        <v>4.1937761150232973</v>
      </c>
      <c r="H136" s="10">
        <f>B136/$B$15</f>
        <v>2.75751953554003E-2</v>
      </c>
    </row>
    <row r="137" spans="1:12" x14ac:dyDescent="0.2">
      <c r="A137" s="14" t="s">
        <v>80</v>
      </c>
      <c r="B137" s="2">
        <v>789.29804092760287</v>
      </c>
      <c r="C137" s="2">
        <v>18.198384335846413</v>
      </c>
      <c r="D137" s="2">
        <v>14</v>
      </c>
      <c r="E137" s="2">
        <v>2</v>
      </c>
      <c r="F137" s="2">
        <v>12</v>
      </c>
      <c r="G137" s="2">
        <v>6.1983843358464128</v>
      </c>
      <c r="H137" s="10">
        <f>B137/$B$16</f>
        <v>2.8688185255246711E-2</v>
      </c>
    </row>
    <row r="138" spans="1:12" ht="12" thickBot="1" x14ac:dyDescent="0.25">
      <c r="A138" s="11" t="s">
        <v>74</v>
      </c>
      <c r="B138" s="5">
        <v>809</v>
      </c>
      <c r="C138" s="5">
        <f>B138-B137</f>
        <v>19.701959072397131</v>
      </c>
      <c r="D138" s="5">
        <v>7</v>
      </c>
      <c r="E138" s="5">
        <v>1</v>
      </c>
      <c r="F138" s="5">
        <f>D138-E138</f>
        <v>6</v>
      </c>
      <c r="G138" s="5">
        <f>C138-F138</f>
        <v>13.701959072397131</v>
      </c>
      <c r="H138" s="8">
        <f>B138/$B$17</f>
        <v>2.9410695459337624E-2</v>
      </c>
      <c r="I138" s="39"/>
      <c r="J138" s="38"/>
      <c r="L138" s="38"/>
    </row>
  </sheetData>
  <mergeCells count="1">
    <mergeCell ref="A1:H2"/>
  </mergeCells>
  <phoneticPr fontId="0" type="noConversion"/>
  <pageMargins left="0.75" right="0.75" top="1" bottom="1" header="0.5" footer="0.5"/>
  <pageSetup orientation="portrait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8"/>
  <sheetViews>
    <sheetView workbookViewId="0">
      <selection activeCell="L1" sqref="L1:L65536"/>
    </sheetView>
  </sheetViews>
  <sheetFormatPr defaultRowHeight="11.25" x14ac:dyDescent="0.2"/>
  <cols>
    <col min="1" max="1" width="25.7109375" style="2" customWidth="1"/>
    <col min="2" max="3" width="9.7109375" style="2" customWidth="1"/>
    <col min="4" max="5" width="8.42578125" style="2" customWidth="1"/>
    <col min="6" max="7" width="9.7109375" style="2" customWidth="1"/>
    <col min="8" max="8" width="7.7109375" style="6" customWidth="1"/>
    <col min="9" max="16384" width="9.140625" style="2"/>
  </cols>
  <sheetData>
    <row r="1" spans="1:8" ht="12.75" customHeight="1" x14ac:dyDescent="0.2">
      <c r="A1" s="40" t="s">
        <v>87</v>
      </c>
      <c r="B1" s="41"/>
      <c r="C1" s="41"/>
      <c r="D1" s="41"/>
      <c r="E1" s="41"/>
      <c r="F1" s="41"/>
      <c r="G1" s="41"/>
      <c r="H1" s="42"/>
    </row>
    <row r="2" spans="1:8" ht="12.75" customHeight="1" thickBot="1" x14ac:dyDescent="0.25">
      <c r="A2" s="43"/>
      <c r="B2" s="44"/>
      <c r="C2" s="44"/>
      <c r="D2" s="44"/>
      <c r="E2" s="44"/>
      <c r="F2" s="44"/>
      <c r="G2" s="44"/>
      <c r="H2" s="45"/>
    </row>
    <row r="3" spans="1:8" x14ac:dyDescent="0.2">
      <c r="A3" s="9" t="s">
        <v>13</v>
      </c>
      <c r="C3" s="1" t="s">
        <v>62</v>
      </c>
      <c r="D3" s="3"/>
      <c r="E3" s="3"/>
      <c r="F3" s="1" t="s">
        <v>66</v>
      </c>
      <c r="G3" s="3" t="s">
        <v>68</v>
      </c>
      <c r="H3" s="19" t="s">
        <v>71</v>
      </c>
    </row>
    <row r="4" spans="1:8" ht="12" thickBot="1" x14ac:dyDescent="0.25">
      <c r="A4" s="18" t="s">
        <v>88</v>
      </c>
      <c r="B4" s="5" t="s">
        <v>64</v>
      </c>
      <c r="C4" s="4" t="s">
        <v>63</v>
      </c>
      <c r="D4" s="4" t="s">
        <v>65</v>
      </c>
      <c r="E4" s="4" t="s">
        <v>70</v>
      </c>
      <c r="F4" s="4" t="s">
        <v>67</v>
      </c>
      <c r="G4" s="5" t="s">
        <v>69</v>
      </c>
      <c r="H4" s="20" t="s">
        <v>72</v>
      </c>
    </row>
    <row r="5" spans="1:8" x14ac:dyDescent="0.2">
      <c r="A5" s="12" t="s">
        <v>2</v>
      </c>
      <c r="H5" s="10"/>
    </row>
    <row r="6" spans="1:8" x14ac:dyDescent="0.2">
      <c r="A6" s="13" t="s">
        <v>73</v>
      </c>
      <c r="B6" s="2">
        <f t="shared" ref="B6:B17" si="0">B32+B45+B60+B73+B86+B99+B114+B127</f>
        <v>125995</v>
      </c>
      <c r="H6" s="10"/>
    </row>
    <row r="7" spans="1:8" x14ac:dyDescent="0.2">
      <c r="A7" s="14" t="s">
        <v>81</v>
      </c>
      <c r="B7" s="2">
        <f t="shared" si="0"/>
        <v>127305</v>
      </c>
      <c r="C7" s="2">
        <f t="shared" ref="C7:G17" si="1">C33+C46+C61+C74+C87+C100+C115+C128</f>
        <v>1310</v>
      </c>
      <c r="D7" s="2">
        <f t="shared" si="1"/>
        <v>487</v>
      </c>
      <c r="E7" s="2">
        <f t="shared" si="1"/>
        <v>231</v>
      </c>
      <c r="F7" s="2">
        <f t="shared" si="1"/>
        <v>256</v>
      </c>
      <c r="G7" s="2">
        <f t="shared" si="1"/>
        <v>1054</v>
      </c>
      <c r="H7" s="10"/>
    </row>
    <row r="8" spans="1:8" x14ac:dyDescent="0.2">
      <c r="A8" s="14" t="s">
        <v>82</v>
      </c>
      <c r="B8" s="2">
        <f t="shared" si="0"/>
        <v>133089.00000000003</v>
      </c>
      <c r="C8" s="2">
        <f t="shared" si="1"/>
        <v>5799.9999999999836</v>
      </c>
      <c r="D8" s="2">
        <f t="shared" si="1"/>
        <v>1993</v>
      </c>
      <c r="E8" s="2">
        <f t="shared" si="1"/>
        <v>874</v>
      </c>
      <c r="F8" s="2">
        <f t="shared" si="1"/>
        <v>1119</v>
      </c>
      <c r="G8" s="2">
        <f t="shared" si="1"/>
        <v>4680.9999999999836</v>
      </c>
      <c r="H8" s="10"/>
    </row>
    <row r="9" spans="1:8" x14ac:dyDescent="0.2">
      <c r="A9" s="14" t="s">
        <v>83</v>
      </c>
      <c r="B9" s="2">
        <f t="shared" si="0"/>
        <v>136718.99999999997</v>
      </c>
      <c r="C9" s="2">
        <f t="shared" si="1"/>
        <v>3599.9999999999945</v>
      </c>
      <c r="D9" s="2">
        <f t="shared" si="1"/>
        <v>1863</v>
      </c>
      <c r="E9" s="2">
        <f t="shared" si="1"/>
        <v>872</v>
      </c>
      <c r="F9" s="2">
        <f t="shared" si="1"/>
        <v>991</v>
      </c>
      <c r="G9" s="2">
        <f t="shared" si="1"/>
        <v>2608.9999999999945</v>
      </c>
      <c r="H9" s="10"/>
    </row>
    <row r="10" spans="1:8" x14ac:dyDescent="0.2">
      <c r="A10" s="14" t="s">
        <v>84</v>
      </c>
      <c r="B10" s="2">
        <f t="shared" si="0"/>
        <v>140871</v>
      </c>
      <c r="C10" s="2">
        <f t="shared" si="1"/>
        <v>4200.0000000000127</v>
      </c>
      <c r="D10" s="2">
        <f t="shared" si="1"/>
        <v>1786</v>
      </c>
      <c r="E10" s="2">
        <f t="shared" si="1"/>
        <v>830</v>
      </c>
      <c r="F10" s="2">
        <f t="shared" si="1"/>
        <v>956</v>
      </c>
      <c r="G10" s="2">
        <f t="shared" si="1"/>
        <v>3244.0000000000132</v>
      </c>
      <c r="H10" s="10"/>
    </row>
    <row r="11" spans="1:8" x14ac:dyDescent="0.2">
      <c r="A11" s="14" t="s">
        <v>75</v>
      </c>
      <c r="B11" s="2">
        <f t="shared" si="0"/>
        <v>142819</v>
      </c>
      <c r="C11" s="2">
        <f t="shared" si="1"/>
        <v>1899.9999999999943</v>
      </c>
      <c r="D11" s="2">
        <f t="shared" si="1"/>
        <v>1800</v>
      </c>
      <c r="E11" s="2">
        <f t="shared" si="1"/>
        <v>962</v>
      </c>
      <c r="F11" s="2">
        <f t="shared" si="1"/>
        <v>838</v>
      </c>
      <c r="G11" s="2">
        <f t="shared" si="1"/>
        <v>1061.9999999999941</v>
      </c>
      <c r="H11" s="10"/>
    </row>
    <row r="12" spans="1:8" x14ac:dyDescent="0.2">
      <c r="A12" s="14" t="s">
        <v>76</v>
      </c>
      <c r="B12" s="2">
        <f t="shared" si="0"/>
        <v>144909.99999999997</v>
      </c>
      <c r="C12" s="2">
        <f t="shared" si="1"/>
        <v>2100.0000000000009</v>
      </c>
      <c r="D12" s="2">
        <f t="shared" si="1"/>
        <v>1776</v>
      </c>
      <c r="E12" s="2">
        <f t="shared" si="1"/>
        <v>992</v>
      </c>
      <c r="F12" s="2">
        <f t="shared" si="1"/>
        <v>784</v>
      </c>
      <c r="G12" s="2">
        <f t="shared" si="1"/>
        <v>1316.0000000000011</v>
      </c>
      <c r="H12" s="10"/>
    </row>
    <row r="13" spans="1:8" x14ac:dyDescent="0.2">
      <c r="A13" s="14" t="s">
        <v>77</v>
      </c>
      <c r="B13" s="2">
        <f t="shared" si="0"/>
        <v>146991.99999999997</v>
      </c>
      <c r="C13" s="2">
        <f t="shared" si="1"/>
        <v>2099.9999999999777</v>
      </c>
      <c r="D13" s="2">
        <f t="shared" si="1"/>
        <v>1685</v>
      </c>
      <c r="E13" s="2">
        <f t="shared" si="1"/>
        <v>1057</v>
      </c>
      <c r="F13" s="2">
        <f t="shared" si="1"/>
        <v>628</v>
      </c>
      <c r="G13" s="2">
        <f t="shared" si="1"/>
        <v>1471.9999999999777</v>
      </c>
      <c r="H13" s="10"/>
    </row>
    <row r="14" spans="1:8" x14ac:dyDescent="0.2">
      <c r="A14" s="14" t="s">
        <v>78</v>
      </c>
      <c r="B14" s="2">
        <f t="shared" si="0"/>
        <v>149758.00000000003</v>
      </c>
      <c r="C14" s="2">
        <f t="shared" si="1"/>
        <v>2800.0000000000273</v>
      </c>
      <c r="D14" s="2">
        <f t="shared" si="1"/>
        <v>1657</v>
      </c>
      <c r="E14" s="2">
        <f t="shared" si="1"/>
        <v>995</v>
      </c>
      <c r="F14" s="2">
        <f t="shared" si="1"/>
        <v>662</v>
      </c>
      <c r="G14" s="2">
        <f t="shared" si="1"/>
        <v>2138.0000000000273</v>
      </c>
      <c r="H14" s="10"/>
    </row>
    <row r="15" spans="1:8" x14ac:dyDescent="0.2">
      <c r="A15" s="14" t="s">
        <v>79</v>
      </c>
      <c r="B15" s="2">
        <f t="shared" si="0"/>
        <v>151958</v>
      </c>
      <c r="C15" s="2">
        <f t="shared" si="1"/>
        <v>2200.0000000000277</v>
      </c>
      <c r="D15" s="2">
        <f t="shared" si="1"/>
        <v>1655</v>
      </c>
      <c r="E15" s="2">
        <f t="shared" si="1"/>
        <v>1093</v>
      </c>
      <c r="F15" s="2">
        <f t="shared" si="1"/>
        <v>562</v>
      </c>
      <c r="G15" s="2">
        <f t="shared" si="1"/>
        <v>1638.0000000000277</v>
      </c>
      <c r="H15" s="10"/>
    </row>
    <row r="16" spans="1:8" x14ac:dyDescent="0.2">
      <c r="A16" s="14" t="s">
        <v>80</v>
      </c>
      <c r="B16" s="2">
        <f t="shared" si="0"/>
        <v>154507</v>
      </c>
      <c r="C16" s="2">
        <f t="shared" si="1"/>
        <v>2499.9999999999877</v>
      </c>
      <c r="D16" s="2">
        <f t="shared" si="1"/>
        <v>1686</v>
      </c>
      <c r="E16" s="2">
        <f t="shared" si="1"/>
        <v>1130</v>
      </c>
      <c r="F16" s="2">
        <f t="shared" si="1"/>
        <v>556</v>
      </c>
      <c r="G16" s="2">
        <f t="shared" si="1"/>
        <v>1943.9999999999875</v>
      </c>
      <c r="H16" s="10"/>
    </row>
    <row r="17" spans="1:11" x14ac:dyDescent="0.2">
      <c r="A17" s="15" t="s">
        <v>74</v>
      </c>
      <c r="B17" s="7">
        <f t="shared" si="0"/>
        <v>156299</v>
      </c>
      <c r="C17" s="7">
        <f t="shared" si="1"/>
        <v>1791.9999999999941</v>
      </c>
      <c r="D17" s="7">
        <f t="shared" si="1"/>
        <v>1196</v>
      </c>
      <c r="E17" s="7">
        <f t="shared" si="1"/>
        <v>859</v>
      </c>
      <c r="F17" s="7">
        <f t="shared" si="1"/>
        <v>337</v>
      </c>
      <c r="G17" s="7">
        <f t="shared" si="1"/>
        <v>1454.9999999999941</v>
      </c>
      <c r="H17" s="16"/>
    </row>
    <row r="18" spans="1:11" x14ac:dyDescent="0.2">
      <c r="A18" s="12" t="s">
        <v>3</v>
      </c>
      <c r="H18" s="10"/>
    </row>
    <row r="19" spans="1:11" x14ac:dyDescent="0.2">
      <c r="A19" s="13" t="s">
        <v>73</v>
      </c>
      <c r="B19" s="2">
        <f t="shared" ref="B19:B30" si="2">B32+B45+B60+B73</f>
        <v>8777</v>
      </c>
      <c r="H19" s="10">
        <f>B19/$B$6</f>
        <v>6.9661494503750143E-2</v>
      </c>
      <c r="K19" s="6"/>
    </row>
    <row r="20" spans="1:11" x14ac:dyDescent="0.2">
      <c r="A20" s="14" t="s">
        <v>81</v>
      </c>
      <c r="B20" s="2">
        <f t="shared" si="2"/>
        <v>8959.7503480972282</v>
      </c>
      <c r="C20" s="2">
        <f>B20-B19</f>
        <v>182.7503480972282</v>
      </c>
      <c r="D20" s="2">
        <f t="shared" ref="D20:E30" si="3">D33+D46+D61+D74</f>
        <v>59</v>
      </c>
      <c r="E20" s="2">
        <f t="shared" si="3"/>
        <v>4</v>
      </c>
      <c r="F20" s="2">
        <f>D20-E20</f>
        <v>55</v>
      </c>
      <c r="G20" s="2">
        <f>C20-F20</f>
        <v>127.7503480972282</v>
      </c>
      <c r="H20" s="10">
        <f>B20/$B$7</f>
        <v>7.0380192043495771E-2</v>
      </c>
    </row>
    <row r="21" spans="1:11" x14ac:dyDescent="0.2">
      <c r="A21" s="14" t="s">
        <v>82</v>
      </c>
      <c r="B21" s="2">
        <f t="shared" si="2"/>
        <v>9738.2652246064736</v>
      </c>
      <c r="C21" s="2">
        <f t="shared" ref="C21:C30" si="4">B21-B20</f>
        <v>778.51487650924537</v>
      </c>
      <c r="D21" s="2">
        <f t="shared" si="3"/>
        <v>291</v>
      </c>
      <c r="E21" s="2">
        <f t="shared" si="3"/>
        <v>16</v>
      </c>
      <c r="F21" s="2">
        <f t="shared" ref="F21:F30" si="5">D21-E21</f>
        <v>275</v>
      </c>
      <c r="G21" s="2">
        <f t="shared" ref="G21:G30" si="6">C21-F21</f>
        <v>503.51487650924537</v>
      </c>
      <c r="H21" s="10">
        <f>B21/$B$8</f>
        <v>7.3171075179815553E-2</v>
      </c>
    </row>
    <row r="22" spans="1:11" x14ac:dyDescent="0.2">
      <c r="A22" s="14" t="s">
        <v>83</v>
      </c>
      <c r="B22" s="2">
        <f t="shared" si="2"/>
        <v>10368.030581121242</v>
      </c>
      <c r="C22" s="2">
        <f t="shared" si="4"/>
        <v>629.76535651476843</v>
      </c>
      <c r="D22" s="2">
        <f t="shared" si="3"/>
        <v>284</v>
      </c>
      <c r="E22" s="2">
        <f t="shared" si="3"/>
        <v>20</v>
      </c>
      <c r="F22" s="2">
        <f t="shared" si="5"/>
        <v>264</v>
      </c>
      <c r="G22" s="2">
        <f t="shared" si="6"/>
        <v>365.76535651476843</v>
      </c>
      <c r="H22" s="10">
        <f>B22/$B$9</f>
        <v>7.5834599295790964E-2</v>
      </c>
    </row>
    <row r="23" spans="1:11" x14ac:dyDescent="0.2">
      <c r="A23" s="14" t="s">
        <v>84</v>
      </c>
      <c r="B23" s="2">
        <f t="shared" si="2"/>
        <v>11041.368645571596</v>
      </c>
      <c r="C23" s="2">
        <f t="shared" si="4"/>
        <v>673.33806445035407</v>
      </c>
      <c r="D23" s="2">
        <f t="shared" si="3"/>
        <v>343</v>
      </c>
      <c r="E23" s="2">
        <f t="shared" si="3"/>
        <v>17</v>
      </c>
      <c r="F23" s="2">
        <f t="shared" si="5"/>
        <v>326</v>
      </c>
      <c r="G23" s="2">
        <f t="shared" si="6"/>
        <v>347.33806445035407</v>
      </c>
      <c r="H23" s="10">
        <f>B23/$B$10</f>
        <v>7.8379287756682334E-2</v>
      </c>
    </row>
    <row r="24" spans="1:11" x14ac:dyDescent="0.2">
      <c r="A24" s="14" t="s">
        <v>75</v>
      </c>
      <c r="B24" s="2">
        <f t="shared" si="2"/>
        <v>11541.620416900307</v>
      </c>
      <c r="C24" s="2">
        <f t="shared" si="4"/>
        <v>500.25177132871067</v>
      </c>
      <c r="D24" s="2">
        <f t="shared" si="3"/>
        <v>300</v>
      </c>
      <c r="E24" s="2">
        <f t="shared" si="3"/>
        <v>28</v>
      </c>
      <c r="F24" s="2">
        <f t="shared" si="5"/>
        <v>272</v>
      </c>
      <c r="G24" s="2">
        <f t="shared" si="6"/>
        <v>228.25177132871067</v>
      </c>
      <c r="H24" s="10">
        <f>B24/$B$11</f>
        <v>8.0812919967933591E-2</v>
      </c>
    </row>
    <row r="25" spans="1:11" x14ac:dyDescent="0.2">
      <c r="A25" s="14" t="s">
        <v>76</v>
      </c>
      <c r="B25" s="2">
        <f t="shared" si="2"/>
        <v>12048.195732795377</v>
      </c>
      <c r="C25" s="2">
        <f t="shared" si="4"/>
        <v>506.57531589507016</v>
      </c>
      <c r="D25" s="2">
        <f t="shared" si="3"/>
        <v>270</v>
      </c>
      <c r="E25" s="2">
        <f t="shared" si="3"/>
        <v>26</v>
      </c>
      <c r="F25" s="2">
        <f t="shared" si="5"/>
        <v>244</v>
      </c>
      <c r="G25" s="2">
        <f t="shared" si="6"/>
        <v>262.57531589507016</v>
      </c>
      <c r="H25" s="10">
        <f>B25/$B$12</f>
        <v>8.3142610812196399E-2</v>
      </c>
    </row>
    <row r="26" spans="1:11" x14ac:dyDescent="0.2">
      <c r="A26" s="14" t="s">
        <v>77</v>
      </c>
      <c r="B26" s="2">
        <f t="shared" si="2"/>
        <v>12549.424378718515</v>
      </c>
      <c r="C26" s="2">
        <f t="shared" si="4"/>
        <v>501.22864592313817</v>
      </c>
      <c r="D26" s="2">
        <f t="shared" si="3"/>
        <v>307</v>
      </c>
      <c r="E26" s="2">
        <f t="shared" si="3"/>
        <v>30</v>
      </c>
      <c r="F26" s="2">
        <f t="shared" si="5"/>
        <v>277</v>
      </c>
      <c r="G26" s="2">
        <f t="shared" si="6"/>
        <v>224.22864592313817</v>
      </c>
      <c r="H26" s="10">
        <f>B26/$B$13</f>
        <v>8.5374880120812818E-2</v>
      </c>
    </row>
    <row r="27" spans="1:11" x14ac:dyDescent="0.2">
      <c r="A27" s="14" t="s">
        <v>78</v>
      </c>
      <c r="B27" s="2">
        <f t="shared" si="2"/>
        <v>13106.178238574113</v>
      </c>
      <c r="C27" s="2">
        <f t="shared" si="4"/>
        <v>556.75385985559842</v>
      </c>
      <c r="D27" s="2">
        <f t="shared" si="3"/>
        <v>335</v>
      </c>
      <c r="E27" s="2">
        <f t="shared" si="3"/>
        <v>26</v>
      </c>
      <c r="F27" s="2">
        <f t="shared" si="5"/>
        <v>309</v>
      </c>
      <c r="G27" s="2">
        <f t="shared" si="6"/>
        <v>247.75385985559842</v>
      </c>
      <c r="H27" s="10">
        <f>B27/$B$14</f>
        <v>8.7515713608449036E-2</v>
      </c>
    </row>
    <row r="28" spans="1:11" x14ac:dyDescent="0.2">
      <c r="A28" s="14" t="s">
        <v>79</v>
      </c>
      <c r="B28" s="2">
        <f t="shared" si="2"/>
        <v>13610.97173757682</v>
      </c>
      <c r="C28" s="2">
        <f t="shared" si="4"/>
        <v>504.79349900270608</v>
      </c>
      <c r="D28" s="2">
        <f t="shared" si="3"/>
        <v>307</v>
      </c>
      <c r="E28" s="2">
        <f t="shared" si="3"/>
        <v>27</v>
      </c>
      <c r="F28" s="2">
        <f t="shared" si="5"/>
        <v>280</v>
      </c>
      <c r="G28" s="2">
        <f t="shared" si="6"/>
        <v>224.79349900270608</v>
      </c>
      <c r="H28" s="10">
        <f>B28/$B$15</f>
        <v>8.957061647018795E-2</v>
      </c>
    </row>
    <row r="29" spans="1:11" x14ac:dyDescent="0.2">
      <c r="A29" s="14" t="s">
        <v>80</v>
      </c>
      <c r="B29" s="2">
        <f t="shared" si="2"/>
        <v>14144.290883300104</v>
      </c>
      <c r="C29" s="2">
        <f t="shared" si="4"/>
        <v>533.31914572328424</v>
      </c>
      <c r="D29" s="2">
        <f t="shared" si="3"/>
        <v>267</v>
      </c>
      <c r="E29" s="2">
        <f t="shared" si="3"/>
        <v>26</v>
      </c>
      <c r="F29" s="2">
        <f t="shared" si="5"/>
        <v>241</v>
      </c>
      <c r="G29" s="2">
        <f t="shared" si="6"/>
        <v>292.31914572328424</v>
      </c>
      <c r="H29" s="10">
        <f>B29/$B$16</f>
        <v>9.1544660651621632E-2</v>
      </c>
    </row>
    <row r="30" spans="1:11" x14ac:dyDescent="0.2">
      <c r="A30" s="15" t="s">
        <v>74</v>
      </c>
      <c r="B30" s="7">
        <f t="shared" si="2"/>
        <v>14518</v>
      </c>
      <c r="C30" s="7">
        <f t="shared" si="4"/>
        <v>373.70911669989619</v>
      </c>
      <c r="D30" s="7">
        <f t="shared" si="3"/>
        <v>213</v>
      </c>
      <c r="E30" s="7">
        <f t="shared" si="3"/>
        <v>23</v>
      </c>
      <c r="F30" s="7">
        <f t="shared" si="5"/>
        <v>190</v>
      </c>
      <c r="G30" s="7">
        <f t="shared" si="6"/>
        <v>183.70911669989619</v>
      </c>
      <c r="H30" s="16">
        <f>B30/$B$17</f>
        <v>9.2886070928156927E-2</v>
      </c>
      <c r="I30" s="38"/>
      <c r="K30" s="39"/>
    </row>
    <row r="31" spans="1:11" x14ac:dyDescent="0.2">
      <c r="A31" s="12" t="s">
        <v>4</v>
      </c>
      <c r="H31" s="10"/>
    </row>
    <row r="32" spans="1:11" x14ac:dyDescent="0.2">
      <c r="A32" s="13" t="s">
        <v>73</v>
      </c>
      <c r="B32" s="2">
        <v>8358</v>
      </c>
      <c r="H32" s="10">
        <f>B32/$B$6</f>
        <v>6.6335965712925118E-2</v>
      </c>
    </row>
    <row r="33" spans="1:8" x14ac:dyDescent="0.2">
      <c r="A33" s="14" t="s">
        <v>81</v>
      </c>
      <c r="B33" s="2">
        <v>8522.4204438857814</v>
      </c>
      <c r="C33" s="2">
        <f>B33-B32</f>
        <v>164.42044388578142</v>
      </c>
      <c r="D33" s="2">
        <v>57</v>
      </c>
      <c r="E33" s="2">
        <v>4</v>
      </c>
      <c r="F33" s="2">
        <f>D33-E33</f>
        <v>53</v>
      </c>
      <c r="G33" s="2">
        <f>C33-F33</f>
        <v>111.42044388578142</v>
      </c>
      <c r="H33" s="10">
        <f>B33/$B$7</f>
        <v>6.6944899602417673E-2</v>
      </c>
    </row>
    <row r="34" spans="1:8" x14ac:dyDescent="0.2">
      <c r="A34" s="14" t="s">
        <v>82</v>
      </c>
      <c r="B34" s="2">
        <v>9224.3377555680927</v>
      </c>
      <c r="C34" s="2">
        <v>703.01444115226695</v>
      </c>
      <c r="D34" s="2">
        <v>287</v>
      </c>
      <c r="E34" s="2">
        <v>16</v>
      </c>
      <c r="F34" s="2">
        <v>271</v>
      </c>
      <c r="G34" s="2">
        <v>432.01444115226695</v>
      </c>
      <c r="H34" s="10">
        <f>B34/$B$8</f>
        <v>6.9309542904132507E-2</v>
      </c>
    </row>
    <row r="35" spans="1:8" x14ac:dyDescent="0.2">
      <c r="A35" s="14" t="s">
        <v>83</v>
      </c>
      <c r="B35" s="2">
        <v>9784.4699882177756</v>
      </c>
      <c r="C35" s="2">
        <v>558.01006839207912</v>
      </c>
      <c r="D35" s="2">
        <v>282</v>
      </c>
      <c r="E35" s="2">
        <v>20</v>
      </c>
      <c r="F35" s="2">
        <v>262</v>
      </c>
      <c r="G35" s="2">
        <v>296.01006839207912</v>
      </c>
      <c r="H35" s="10">
        <f>B35/$B$9</f>
        <v>7.156627819262705E-2</v>
      </c>
    </row>
    <row r="36" spans="1:8" x14ac:dyDescent="0.2">
      <c r="A36" s="14" t="s">
        <v>84</v>
      </c>
      <c r="B36" s="2">
        <v>10385.337940264573</v>
      </c>
      <c r="C36" s="2">
        <v>604.36565881822571</v>
      </c>
      <c r="D36" s="2">
        <v>336</v>
      </c>
      <c r="E36" s="2">
        <v>17</v>
      </c>
      <c r="F36" s="2">
        <v>319</v>
      </c>
      <c r="G36" s="2">
        <v>285.36565881822571</v>
      </c>
      <c r="H36" s="10">
        <f>B36/$B$10</f>
        <v>7.3722327095460199E-2</v>
      </c>
    </row>
    <row r="37" spans="1:8" x14ac:dyDescent="0.2">
      <c r="A37" s="14" t="s">
        <v>75</v>
      </c>
      <c r="B37" s="2">
        <v>10823.435214174999</v>
      </c>
      <c r="C37" s="2">
        <v>434.51942508751563</v>
      </c>
      <c r="D37" s="2">
        <v>299</v>
      </c>
      <c r="E37" s="2">
        <v>28</v>
      </c>
      <c r="F37" s="2">
        <v>271</v>
      </c>
      <c r="G37" s="2">
        <v>163.51942508751563</v>
      </c>
      <c r="H37" s="10">
        <f>B37/$B$11</f>
        <v>7.5784280902225887E-2</v>
      </c>
    </row>
    <row r="38" spans="1:8" x14ac:dyDescent="0.2">
      <c r="A38" s="14" t="s">
        <v>76</v>
      </c>
      <c r="B38" s="2">
        <v>11267.936105968502</v>
      </c>
      <c r="C38" s="2">
        <v>445.16321145194888</v>
      </c>
      <c r="D38" s="2">
        <v>269</v>
      </c>
      <c r="E38" s="2">
        <v>26</v>
      </c>
      <c r="F38" s="2">
        <v>243</v>
      </c>
      <c r="G38" s="2">
        <v>202.16321145194888</v>
      </c>
      <c r="H38" s="10">
        <f>B38/$B$12</f>
        <v>7.7758167869494882E-2</v>
      </c>
    </row>
    <row r="39" spans="1:8" x14ac:dyDescent="0.2">
      <c r="A39" s="14" t="s">
        <v>77</v>
      </c>
      <c r="B39" s="2">
        <v>11707.841079988251</v>
      </c>
      <c r="C39" s="2">
        <v>441.31975179510118</v>
      </c>
      <c r="D39" s="2">
        <v>304</v>
      </c>
      <c r="E39" s="2">
        <v>29</v>
      </c>
      <c r="F39" s="2">
        <v>275</v>
      </c>
      <c r="G39" s="2">
        <v>166.31975179510118</v>
      </c>
      <c r="H39" s="10">
        <f>B39/$B$13</f>
        <v>7.9649512082210286E-2</v>
      </c>
    </row>
    <row r="40" spans="1:8" x14ac:dyDescent="0.2">
      <c r="A40" s="14" t="s">
        <v>78</v>
      </c>
      <c r="B40" s="2">
        <v>12199.79362311482</v>
      </c>
      <c r="C40" s="2">
        <v>494.73680920335573</v>
      </c>
      <c r="D40" s="2">
        <v>332</v>
      </c>
      <c r="E40" s="2">
        <v>26</v>
      </c>
      <c r="F40" s="2">
        <v>306</v>
      </c>
      <c r="G40" s="2">
        <v>188.73680920335573</v>
      </c>
      <c r="H40" s="10">
        <f>B40/$B$14</f>
        <v>8.1463385082031131E-2</v>
      </c>
    </row>
    <row r="41" spans="1:8" x14ac:dyDescent="0.2">
      <c r="A41" s="14" t="s">
        <v>79</v>
      </c>
      <c r="B41" s="2">
        <v>12643.582007418821</v>
      </c>
      <c r="C41" s="2">
        <v>443.86150908426862</v>
      </c>
      <c r="D41" s="2">
        <v>304</v>
      </c>
      <c r="E41" s="2">
        <v>27</v>
      </c>
      <c r="F41" s="2">
        <v>277</v>
      </c>
      <c r="G41" s="2">
        <v>166.86150908426862</v>
      </c>
      <c r="H41" s="10">
        <f>B41/$B$15</f>
        <v>8.3204451278766647E-2</v>
      </c>
    </row>
    <row r="42" spans="1:8" x14ac:dyDescent="0.2">
      <c r="A42" s="14" t="s">
        <v>80</v>
      </c>
      <c r="B42" s="2">
        <v>13114.091875226948</v>
      </c>
      <c r="C42" s="2">
        <v>466.42114179840974</v>
      </c>
      <c r="D42" s="2">
        <v>263</v>
      </c>
      <c r="E42" s="2">
        <v>26</v>
      </c>
      <c r="F42" s="2">
        <v>237</v>
      </c>
      <c r="G42" s="2">
        <v>229.42114179840974</v>
      </c>
      <c r="H42" s="10">
        <f>B42/$B$16</f>
        <v>8.487700800110641E-2</v>
      </c>
    </row>
    <row r="43" spans="1:8" x14ac:dyDescent="0.2">
      <c r="A43" s="15" t="s">
        <v>74</v>
      </c>
      <c r="B43" s="7">
        <v>13452</v>
      </c>
      <c r="C43" s="7">
        <f>B43-B42</f>
        <v>337.9081247730519</v>
      </c>
      <c r="D43" s="7">
        <v>209</v>
      </c>
      <c r="E43" s="7">
        <v>23</v>
      </c>
      <c r="F43" s="7">
        <f>D43-E43</f>
        <v>186</v>
      </c>
      <c r="G43" s="7">
        <f>C43-F43</f>
        <v>151.9081247730519</v>
      </c>
      <c r="H43" s="16">
        <f>B43/$B$17</f>
        <v>8.6065809762058618E-2</v>
      </c>
    </row>
    <row r="44" spans="1:8" x14ac:dyDescent="0.2">
      <c r="A44" s="12" t="s">
        <v>92</v>
      </c>
      <c r="H44" s="10"/>
    </row>
    <row r="45" spans="1:8" x14ac:dyDescent="0.2">
      <c r="A45" s="9" t="s">
        <v>93</v>
      </c>
      <c r="B45" s="2">
        <v>38</v>
      </c>
      <c r="H45" s="10">
        <f>B45/$B$6</f>
        <v>3.0159926981229414E-4</v>
      </c>
    </row>
    <row r="46" spans="1:8" x14ac:dyDescent="0.2">
      <c r="A46" s="14" t="s">
        <v>81</v>
      </c>
      <c r="B46" s="2">
        <v>41.490587339643277</v>
      </c>
      <c r="C46" s="2">
        <f>B46-B45</f>
        <v>3.4905873396432767</v>
      </c>
      <c r="D46" s="2">
        <v>0</v>
      </c>
      <c r="E46" s="2">
        <v>0</v>
      </c>
      <c r="F46" s="2">
        <f>D46-E46</f>
        <v>0</v>
      </c>
      <c r="G46" s="2">
        <f>C46-F46</f>
        <v>3.4905873396432767</v>
      </c>
      <c r="H46" s="10">
        <f>B46/$B$7</f>
        <v>3.2591482926549054E-4</v>
      </c>
    </row>
    <row r="47" spans="1:8" x14ac:dyDescent="0.2">
      <c r="A47" s="14" t="s">
        <v>82</v>
      </c>
      <c r="B47" s="2">
        <v>55.942398215683568</v>
      </c>
      <c r="C47" s="2">
        <v>14.458064171007813</v>
      </c>
      <c r="D47" s="2">
        <v>0</v>
      </c>
      <c r="E47" s="2">
        <v>0</v>
      </c>
      <c r="F47" s="2">
        <v>0</v>
      </c>
      <c r="G47" s="2">
        <v>14.458064171007813</v>
      </c>
      <c r="H47" s="10">
        <f>B47/$B$8</f>
        <v>4.2033825647261271E-4</v>
      </c>
    </row>
    <row r="48" spans="1:8" x14ac:dyDescent="0.2">
      <c r="A48" s="14" t="s">
        <v>83</v>
      </c>
      <c r="B48" s="2">
        <v>69.788592229198713</v>
      </c>
      <c r="C48" s="2">
        <v>13.831871690068475</v>
      </c>
      <c r="D48" s="2">
        <v>0</v>
      </c>
      <c r="E48" s="2">
        <v>0</v>
      </c>
      <c r="F48" s="2">
        <v>0</v>
      </c>
      <c r="G48" s="2">
        <v>13.831871690068475</v>
      </c>
      <c r="H48" s="10">
        <f>B48/$B$9</f>
        <v>5.1045276976278888E-4</v>
      </c>
    </row>
    <row r="49" spans="1:8" x14ac:dyDescent="0.2">
      <c r="A49" s="14" t="s">
        <v>84</v>
      </c>
      <c r="B49" s="2">
        <v>84.036135607524329</v>
      </c>
      <c r="C49" s="2">
        <v>14.274541836369309</v>
      </c>
      <c r="D49" s="2">
        <v>0</v>
      </c>
      <c r="E49" s="2">
        <v>0</v>
      </c>
      <c r="F49" s="2">
        <v>0</v>
      </c>
      <c r="G49" s="2">
        <v>14.274541836369309</v>
      </c>
      <c r="H49" s="10">
        <f>B49/$B$10</f>
        <v>5.9654673855885404E-4</v>
      </c>
    </row>
    <row r="50" spans="1:8" x14ac:dyDescent="0.2">
      <c r="A50" s="14" t="s">
        <v>75</v>
      </c>
      <c r="B50" s="2">
        <v>96.957442881806486</v>
      </c>
      <c r="C50" s="2">
        <v>12.891108634985372</v>
      </c>
      <c r="D50" s="2">
        <v>0</v>
      </c>
      <c r="E50" s="2">
        <v>0</v>
      </c>
      <c r="F50" s="2">
        <v>0</v>
      </c>
      <c r="G50" s="2">
        <v>12.891108634985372</v>
      </c>
      <c r="H50" s="10">
        <f>B50/$B$11</f>
        <v>6.7888336203030745E-4</v>
      </c>
    </row>
    <row r="51" spans="1:8" x14ac:dyDescent="0.2">
      <c r="A51" s="14" t="s">
        <v>76</v>
      </c>
      <c r="B51" s="2">
        <v>109.79879341523731</v>
      </c>
      <c r="C51" s="2">
        <v>12.846672283742691</v>
      </c>
      <c r="D51" s="2">
        <v>1</v>
      </c>
      <c r="E51" s="2">
        <v>0</v>
      </c>
      <c r="F51" s="2">
        <v>1</v>
      </c>
      <c r="G51" s="2">
        <v>11.846672283742691</v>
      </c>
      <c r="H51" s="10">
        <f>B51/$B$12</f>
        <v>7.577033566712948E-4</v>
      </c>
    </row>
    <row r="52" spans="1:8" x14ac:dyDescent="0.2">
      <c r="A52" s="14" t="s">
        <v>77</v>
      </c>
      <c r="B52" s="2">
        <v>122.47774826884088</v>
      </c>
      <c r="C52" s="2">
        <v>12.693197705624002</v>
      </c>
      <c r="D52" s="2">
        <v>0</v>
      </c>
      <c r="E52" s="2">
        <v>1</v>
      </c>
      <c r="F52" s="2">
        <v>-1</v>
      </c>
      <c r="G52" s="2">
        <v>13.693197705624002</v>
      </c>
      <c r="H52" s="10">
        <f>B52/$B$13</f>
        <v>8.3322730671629003E-4</v>
      </c>
    </row>
    <row r="53" spans="1:8" x14ac:dyDescent="0.2">
      <c r="A53" s="14" t="s">
        <v>78</v>
      </c>
      <c r="B53" s="2">
        <v>135.6294896898975</v>
      </c>
      <c r="C53" s="2">
        <v>13.183113227083524</v>
      </c>
      <c r="D53" s="2">
        <v>0</v>
      </c>
      <c r="E53" s="2">
        <v>0</v>
      </c>
      <c r="F53" s="2">
        <v>0</v>
      </c>
      <c r="G53" s="2">
        <v>13.183113227083524</v>
      </c>
      <c r="H53" s="10">
        <f>B53/$B$14</f>
        <v>9.0565772573016111E-4</v>
      </c>
    </row>
    <row r="54" spans="1:8" x14ac:dyDescent="0.2">
      <c r="A54" s="14" t="s">
        <v>79</v>
      </c>
      <c r="B54" s="2">
        <v>148.18653463564618</v>
      </c>
      <c r="C54" s="2">
        <v>12.559964917805928</v>
      </c>
      <c r="D54" s="2">
        <v>0</v>
      </c>
      <c r="E54" s="2">
        <v>0</v>
      </c>
      <c r="F54" s="2">
        <v>0</v>
      </c>
      <c r="G54" s="2">
        <v>12.559964917805928</v>
      </c>
      <c r="H54" s="10">
        <f>B54/$B$15</f>
        <v>9.7518086994857907E-4</v>
      </c>
    </row>
    <row r="55" spans="1:8" x14ac:dyDescent="0.2">
      <c r="A55" s="14" t="s">
        <v>80</v>
      </c>
      <c r="B55" s="2">
        <v>160.99140193110773</v>
      </c>
      <c r="C55" s="2">
        <v>12.75661592056079</v>
      </c>
      <c r="D55" s="2">
        <v>0</v>
      </c>
      <c r="E55" s="2">
        <v>0</v>
      </c>
      <c r="F55" s="2">
        <v>0</v>
      </c>
      <c r="G55" s="2">
        <v>12.75661592056079</v>
      </c>
      <c r="H55" s="10">
        <f>B55/$B$16</f>
        <v>1.0419683375582189E-3</v>
      </c>
    </row>
    <row r="56" spans="1:8" x14ac:dyDescent="0.2">
      <c r="A56" s="15" t="s">
        <v>74</v>
      </c>
      <c r="B56" s="7">
        <v>168</v>
      </c>
      <c r="C56" s="7">
        <f>B56-B55</f>
        <v>7.0085980688922689</v>
      </c>
      <c r="D56" s="7">
        <v>0</v>
      </c>
      <c r="E56" s="7">
        <v>0</v>
      </c>
      <c r="F56" s="7">
        <f>D56-E56</f>
        <v>0</v>
      </c>
      <c r="G56" s="7">
        <f>C56-F56</f>
        <v>7.0085980688922689</v>
      </c>
      <c r="H56" s="16">
        <f>B56/$B$17</f>
        <v>1.0748629229873513E-3</v>
      </c>
    </row>
    <row r="57" spans="1:8" x14ac:dyDescent="0.2">
      <c r="A57" s="23"/>
      <c r="B57" s="24"/>
      <c r="C57" s="24"/>
      <c r="D57" s="24"/>
      <c r="E57" s="24"/>
      <c r="F57" s="24"/>
      <c r="G57" s="24"/>
      <c r="H57" s="22"/>
    </row>
    <row r="58" spans="1:8" x14ac:dyDescent="0.2">
      <c r="A58" s="1"/>
    </row>
    <row r="59" spans="1:8" x14ac:dyDescent="0.2">
      <c r="A59" s="12" t="s">
        <v>86</v>
      </c>
      <c r="H59" s="10"/>
    </row>
    <row r="60" spans="1:8" x14ac:dyDescent="0.2">
      <c r="A60" s="9" t="s">
        <v>89</v>
      </c>
      <c r="B60" s="2">
        <v>204</v>
      </c>
      <c r="H60" s="10">
        <f>B60/$B$6</f>
        <v>1.6191118695186317E-3</v>
      </c>
    </row>
    <row r="61" spans="1:8" x14ac:dyDescent="0.2">
      <c r="A61" s="14" t="s">
        <v>81</v>
      </c>
      <c r="B61" s="2">
        <v>214.848921196942</v>
      </c>
      <c r="C61" s="2">
        <f>B61-B60</f>
        <v>10.848921196942001</v>
      </c>
      <c r="D61" s="2">
        <v>2</v>
      </c>
      <c r="E61" s="2">
        <v>0</v>
      </c>
      <c r="F61" s="2">
        <f>D61-E61</f>
        <v>2</v>
      </c>
      <c r="G61" s="2">
        <f>C61-F61</f>
        <v>8.8489211969420012</v>
      </c>
      <c r="H61" s="10">
        <f>B61/$B$7</f>
        <v>1.6876707214715997E-3</v>
      </c>
    </row>
    <row r="62" spans="1:8" x14ac:dyDescent="0.2">
      <c r="A62" s="14" t="s">
        <v>82</v>
      </c>
      <c r="B62" s="2">
        <v>260.04285936685051</v>
      </c>
      <c r="C62" s="2">
        <v>45.22386944519252</v>
      </c>
      <c r="D62" s="2">
        <v>2</v>
      </c>
      <c r="E62" s="2">
        <v>0</v>
      </c>
      <c r="F62" s="2">
        <v>2</v>
      </c>
      <c r="G62" s="2">
        <v>43.22386944519252</v>
      </c>
      <c r="H62" s="10">
        <f>B62/$B$8</f>
        <v>1.9539019706125258E-3</v>
      </c>
    </row>
    <row r="63" spans="1:8" x14ac:dyDescent="0.2">
      <c r="A63" s="14" t="s">
        <v>83</v>
      </c>
      <c r="B63" s="2">
        <v>301.87336946598543</v>
      </c>
      <c r="C63" s="2">
        <v>41.767065480767599</v>
      </c>
      <c r="D63" s="2">
        <v>2</v>
      </c>
      <c r="E63" s="2">
        <v>0</v>
      </c>
      <c r="F63" s="2">
        <v>2</v>
      </c>
      <c r="G63" s="2">
        <v>39.767065480767599</v>
      </c>
      <c r="H63" s="10">
        <f>B63/$B$9</f>
        <v>2.2079840363518274E-3</v>
      </c>
    </row>
    <row r="64" spans="1:8" x14ac:dyDescent="0.2">
      <c r="A64" s="14" t="s">
        <v>84</v>
      </c>
      <c r="B64" s="2">
        <v>345.23678437944898</v>
      </c>
      <c r="C64" s="2">
        <v>43.476437779855587</v>
      </c>
      <c r="D64" s="2">
        <v>5</v>
      </c>
      <c r="E64" s="2">
        <v>0</v>
      </c>
      <c r="F64" s="2">
        <v>5</v>
      </c>
      <c r="G64" s="2">
        <v>38.476437779855587</v>
      </c>
      <c r="H64" s="10">
        <f>B64/$B$10</f>
        <v>2.4507299897029832E-3</v>
      </c>
    </row>
    <row r="65" spans="1:8" x14ac:dyDescent="0.2">
      <c r="A65" s="14" t="s">
        <v>75</v>
      </c>
      <c r="B65" s="2">
        <v>383.16651478603131</v>
      </c>
      <c r="C65" s="2">
        <v>37.807684480154421</v>
      </c>
      <c r="D65" s="2">
        <v>0</v>
      </c>
      <c r="E65" s="2">
        <v>0</v>
      </c>
      <c r="F65" s="2">
        <v>0</v>
      </c>
      <c r="G65" s="2">
        <v>37.807684480154421</v>
      </c>
      <c r="H65" s="10">
        <f>B65/$B$11</f>
        <v>2.6828819329783246E-3</v>
      </c>
    </row>
    <row r="66" spans="1:8" x14ac:dyDescent="0.2">
      <c r="A66" s="14" t="s">
        <v>76</v>
      </c>
      <c r="B66" s="2">
        <v>420.98073307136229</v>
      </c>
      <c r="C66" s="2">
        <v>37.836141856282154</v>
      </c>
      <c r="D66" s="2">
        <v>0</v>
      </c>
      <c r="E66" s="2">
        <v>0</v>
      </c>
      <c r="F66" s="2">
        <v>0</v>
      </c>
      <c r="G66" s="2">
        <v>37.836141856282154</v>
      </c>
      <c r="H66" s="10">
        <f>B66/$B$12</f>
        <v>2.9051185775402829E-3</v>
      </c>
    </row>
    <row r="67" spans="1:8" x14ac:dyDescent="0.2">
      <c r="A67" s="14" t="s">
        <v>77</v>
      </c>
      <c r="B67" s="2">
        <v>458.33015052848447</v>
      </c>
      <c r="C67" s="2">
        <v>37.403413137864788</v>
      </c>
      <c r="D67" s="2">
        <v>3</v>
      </c>
      <c r="E67" s="2">
        <v>0</v>
      </c>
      <c r="F67" s="2">
        <v>3</v>
      </c>
      <c r="G67" s="2">
        <v>34.403413137864788</v>
      </c>
      <c r="H67" s="10">
        <f>B67/$B$13</f>
        <v>3.1180618709078355E-3</v>
      </c>
    </row>
    <row r="68" spans="1:8" x14ac:dyDescent="0.2">
      <c r="A68" s="14" t="s">
        <v>78</v>
      </c>
      <c r="B68" s="2">
        <v>497.53842898595138</v>
      </c>
      <c r="C68" s="2">
        <v>39.322869840498868</v>
      </c>
      <c r="D68" s="2">
        <v>1</v>
      </c>
      <c r="E68" s="2">
        <v>0</v>
      </c>
      <c r="F68" s="2">
        <v>1</v>
      </c>
      <c r="G68" s="2">
        <v>38.322869840498868</v>
      </c>
      <c r="H68" s="10">
        <f>B68/$B$14</f>
        <v>3.322282809505678E-3</v>
      </c>
    </row>
    <row r="69" spans="1:8" x14ac:dyDescent="0.2">
      <c r="A69" s="14" t="s">
        <v>79</v>
      </c>
      <c r="B69" s="2">
        <v>534.63482694705249</v>
      </c>
      <c r="C69" s="2">
        <v>37.104630958263328</v>
      </c>
      <c r="D69" s="2">
        <v>2</v>
      </c>
      <c r="E69" s="2">
        <v>0</v>
      </c>
      <c r="F69" s="2">
        <v>2</v>
      </c>
      <c r="G69" s="2">
        <v>35.104630958263328</v>
      </c>
      <c r="H69" s="10">
        <f>B69/$B$15</f>
        <v>3.5183065514619335E-3</v>
      </c>
    </row>
    <row r="70" spans="1:8" x14ac:dyDescent="0.2">
      <c r="A70" s="14" t="s">
        <v>80</v>
      </c>
      <c r="B70" s="2">
        <v>572.69826136279039</v>
      </c>
      <c r="C70" s="2">
        <v>37.88971922209555</v>
      </c>
      <c r="D70" s="2">
        <v>2</v>
      </c>
      <c r="E70" s="2">
        <v>0</v>
      </c>
      <c r="F70" s="2">
        <v>2</v>
      </c>
      <c r="G70" s="2">
        <v>35.88971922209555</v>
      </c>
      <c r="H70" s="10">
        <f>B70/$B$16</f>
        <v>3.7066169258531353E-3</v>
      </c>
    </row>
    <row r="71" spans="1:8" x14ac:dyDescent="0.2">
      <c r="A71" s="15" t="s">
        <v>74</v>
      </c>
      <c r="B71" s="7">
        <v>596</v>
      </c>
      <c r="C71" s="7">
        <f>B71-B70</f>
        <v>23.30173863720961</v>
      </c>
      <c r="D71" s="7">
        <v>2</v>
      </c>
      <c r="E71" s="7">
        <v>0</v>
      </c>
      <c r="F71" s="7">
        <f>D71-E71</f>
        <v>2</v>
      </c>
      <c r="G71" s="7">
        <f>C71-F71</f>
        <v>21.30173863720961</v>
      </c>
      <c r="H71" s="16">
        <f>B71/$B$17</f>
        <v>3.8132041791694125E-3</v>
      </c>
    </row>
    <row r="72" spans="1:8" x14ac:dyDescent="0.2">
      <c r="A72" s="12" t="s">
        <v>85</v>
      </c>
      <c r="H72" s="10"/>
    </row>
    <row r="73" spans="1:8" x14ac:dyDescent="0.2">
      <c r="A73" s="9" t="s">
        <v>90</v>
      </c>
      <c r="B73" s="2">
        <v>177</v>
      </c>
      <c r="H73" s="10">
        <f>B73/$B$6</f>
        <v>1.404817651494107E-3</v>
      </c>
    </row>
    <row r="74" spans="1:8" x14ac:dyDescent="0.2">
      <c r="A74" s="14" t="s">
        <v>81</v>
      </c>
      <c r="B74" s="2">
        <v>180.99039567486057</v>
      </c>
      <c r="C74" s="2">
        <f>B74-B73</f>
        <v>3.9903956748605651</v>
      </c>
      <c r="D74" s="2">
        <v>0</v>
      </c>
      <c r="E74" s="2">
        <v>0</v>
      </c>
      <c r="F74" s="2">
        <f>D74-E74</f>
        <v>0</v>
      </c>
      <c r="G74" s="2">
        <f>C74-F74</f>
        <v>3.9903956748605651</v>
      </c>
      <c r="H74" s="10">
        <f>B74/$B$7</f>
        <v>1.4217068903409965E-3</v>
      </c>
    </row>
    <row r="75" spans="1:8" x14ac:dyDescent="0.2">
      <c r="A75" s="14" t="s">
        <v>82</v>
      </c>
      <c r="B75" s="2">
        <v>197.94221145584569</v>
      </c>
      <c r="C75" s="2">
        <v>16.975284527971382</v>
      </c>
      <c r="D75" s="2">
        <v>2</v>
      </c>
      <c r="E75" s="2">
        <v>0</v>
      </c>
      <c r="F75" s="2">
        <v>2</v>
      </c>
      <c r="G75" s="2">
        <v>14.975284527971382</v>
      </c>
      <c r="H75" s="10">
        <f>B75/$B$8</f>
        <v>1.4872920485978979E-3</v>
      </c>
    </row>
    <row r="76" spans="1:8" x14ac:dyDescent="0.2">
      <c r="A76" s="14" t="s">
        <v>83</v>
      </c>
      <c r="B76" s="2">
        <v>211.8986312082815</v>
      </c>
      <c r="C76" s="2">
        <v>13.910611738257359</v>
      </c>
      <c r="D76" s="2">
        <v>0</v>
      </c>
      <c r="E76" s="2">
        <v>0</v>
      </c>
      <c r="F76" s="2">
        <v>0</v>
      </c>
      <c r="G76" s="2">
        <v>13.910611738257359</v>
      </c>
      <c r="H76" s="10">
        <f>B76/$B$9</f>
        <v>1.5498842970492876E-3</v>
      </c>
    </row>
    <row r="77" spans="1:8" x14ac:dyDescent="0.2">
      <c r="A77" s="14" t="s">
        <v>84</v>
      </c>
      <c r="B77" s="2">
        <v>226.75778532004864</v>
      </c>
      <c r="C77" s="2">
        <v>14.935282747466914</v>
      </c>
      <c r="D77" s="2">
        <v>2</v>
      </c>
      <c r="E77" s="2">
        <v>0</v>
      </c>
      <c r="F77" s="2">
        <v>2</v>
      </c>
      <c r="G77" s="2">
        <v>12.935282747466914</v>
      </c>
      <c r="H77" s="10">
        <f>B77/$B$10</f>
        <v>1.6096839329602874E-3</v>
      </c>
    </row>
    <row r="78" spans="1:8" x14ac:dyDescent="0.2">
      <c r="A78" s="14" t="s">
        <v>75</v>
      </c>
      <c r="B78" s="2">
        <v>238.06124505746916</v>
      </c>
      <c r="C78" s="2">
        <v>11.225108301721377</v>
      </c>
      <c r="D78" s="2">
        <v>1</v>
      </c>
      <c r="E78" s="2">
        <v>0</v>
      </c>
      <c r="F78" s="2">
        <v>1</v>
      </c>
      <c r="G78" s="2">
        <v>10.225108301721377</v>
      </c>
      <c r="H78" s="10">
        <f>B78/$B$11</f>
        <v>1.6668737706990607E-3</v>
      </c>
    </row>
    <row r="79" spans="1:8" x14ac:dyDescent="0.2">
      <c r="A79" s="14" t="s">
        <v>76</v>
      </c>
      <c r="B79" s="2">
        <v>249.48010034027595</v>
      </c>
      <c r="C79" s="2">
        <v>11.433309674365205</v>
      </c>
      <c r="D79" s="2">
        <v>0</v>
      </c>
      <c r="E79" s="2">
        <v>0</v>
      </c>
      <c r="F79" s="2">
        <v>0</v>
      </c>
      <c r="G79" s="2">
        <v>11.433309674365205</v>
      </c>
      <c r="H79" s="10">
        <f>B79/$B$12</f>
        <v>1.7216210084899316E-3</v>
      </c>
    </row>
    <row r="80" spans="1:8" x14ac:dyDescent="0.2">
      <c r="A80" s="14" t="s">
        <v>77</v>
      </c>
      <c r="B80" s="2">
        <v>260.77539993293772</v>
      </c>
      <c r="C80" s="2">
        <v>11.326708433634423</v>
      </c>
      <c r="D80" s="2">
        <v>0</v>
      </c>
      <c r="E80" s="2">
        <v>0</v>
      </c>
      <c r="F80" s="2">
        <v>0</v>
      </c>
      <c r="G80" s="2">
        <v>11.326708433634423</v>
      </c>
      <c r="H80" s="10">
        <f>B80/$B$13</f>
        <v>1.7740788609784054E-3</v>
      </c>
    </row>
    <row r="81" spans="1:11" x14ac:dyDescent="0.2">
      <c r="A81" s="14" t="s">
        <v>78</v>
      </c>
      <c r="B81" s="2">
        <v>273.21669678344296</v>
      </c>
      <c r="C81" s="2">
        <v>12.503728515247076</v>
      </c>
      <c r="D81" s="2">
        <v>2</v>
      </c>
      <c r="E81" s="2">
        <v>0</v>
      </c>
      <c r="F81" s="2">
        <v>2</v>
      </c>
      <c r="G81" s="2">
        <v>10.503728515247076</v>
      </c>
      <c r="H81" s="10">
        <f>B81/$B$14</f>
        <v>1.8243879911820598E-3</v>
      </c>
    </row>
    <row r="82" spans="1:11" x14ac:dyDescent="0.2">
      <c r="A82" s="14" t="s">
        <v>79</v>
      </c>
      <c r="B82" s="2">
        <v>284.56836857529919</v>
      </c>
      <c r="C82" s="2">
        <v>11.353699962567077</v>
      </c>
      <c r="D82" s="2">
        <v>1</v>
      </c>
      <c r="E82" s="2">
        <v>0</v>
      </c>
      <c r="F82" s="2">
        <v>1</v>
      </c>
      <c r="G82" s="2">
        <v>10.353699962567077</v>
      </c>
      <c r="H82" s="10">
        <f>B82/$B$15</f>
        <v>1.872677770010787E-3</v>
      </c>
    </row>
    <row r="83" spans="1:11" x14ac:dyDescent="0.2">
      <c r="A83" s="14" t="s">
        <v>80</v>
      </c>
      <c r="B83" s="2">
        <v>296.50934477925915</v>
      </c>
      <c r="C83" s="2">
        <v>11.848890265909802</v>
      </c>
      <c r="D83" s="2">
        <v>2</v>
      </c>
      <c r="E83" s="2">
        <v>0</v>
      </c>
      <c r="F83" s="2">
        <v>2</v>
      </c>
      <c r="G83" s="2">
        <v>9.8488902659098017</v>
      </c>
      <c r="H83" s="10">
        <f>B83/$B$16</f>
        <v>1.9190673871038798E-3</v>
      </c>
    </row>
    <row r="84" spans="1:11" x14ac:dyDescent="0.2">
      <c r="A84" s="15" t="s">
        <v>74</v>
      </c>
      <c r="B84" s="7">
        <v>302</v>
      </c>
      <c r="C84" s="7">
        <f>B84-B83</f>
        <v>5.4906552207408481</v>
      </c>
      <c r="D84" s="7">
        <v>2</v>
      </c>
      <c r="E84" s="7">
        <v>0</v>
      </c>
      <c r="F84" s="7">
        <f>D84-E84</f>
        <v>2</v>
      </c>
      <c r="G84" s="7">
        <f>C84-F84</f>
        <v>3.4906552207408481</v>
      </c>
      <c r="H84" s="16">
        <f>B84/$B$17</f>
        <v>1.9321940639415479E-3</v>
      </c>
    </row>
    <row r="85" spans="1:11" x14ac:dyDescent="0.2">
      <c r="A85" s="12" t="s">
        <v>94</v>
      </c>
      <c r="H85" s="10"/>
    </row>
    <row r="86" spans="1:11" x14ac:dyDescent="0.2">
      <c r="A86" s="13" t="s">
        <v>73</v>
      </c>
      <c r="B86" s="2">
        <v>113113</v>
      </c>
      <c r="H86" s="10">
        <f>B86/$B$6</f>
        <v>0.8977578475336323</v>
      </c>
      <c r="K86" s="38"/>
    </row>
    <row r="87" spans="1:11" x14ac:dyDescent="0.2">
      <c r="A87" s="14" t="s">
        <v>81</v>
      </c>
      <c r="B87" s="2">
        <v>114115.692996602</v>
      </c>
      <c r="C87" s="2">
        <f>B87-B86</f>
        <v>1002.6929966019961</v>
      </c>
      <c r="D87" s="2">
        <v>411</v>
      </c>
      <c r="E87" s="2">
        <v>227</v>
      </c>
      <c r="F87" s="2">
        <f>D87-E87</f>
        <v>184</v>
      </c>
      <c r="G87" s="2">
        <f>C87-F87</f>
        <v>818.69299660199613</v>
      </c>
      <c r="H87" s="10">
        <f>B87/$B$7</f>
        <v>0.8963960017014414</v>
      </c>
    </row>
    <row r="88" spans="1:11" x14ac:dyDescent="0.2">
      <c r="A88" s="14" t="s">
        <v>82</v>
      </c>
      <c r="B88" s="2">
        <v>118596.62099204406</v>
      </c>
      <c r="C88" s="2">
        <v>4495.2121591840696</v>
      </c>
      <c r="D88" s="2">
        <v>1649</v>
      </c>
      <c r="E88" s="2">
        <v>843</v>
      </c>
      <c r="F88" s="2">
        <v>806</v>
      </c>
      <c r="G88" s="2">
        <v>3689.2121591840696</v>
      </c>
      <c r="H88" s="10">
        <f>B88/$B$8</f>
        <v>0.89110761213957601</v>
      </c>
    </row>
    <row r="89" spans="1:11" x14ac:dyDescent="0.2">
      <c r="A89" s="14" t="s">
        <v>83</v>
      </c>
      <c r="B89" s="2">
        <v>121141.31270190752</v>
      </c>
      <c r="C89" s="2">
        <v>2518.0543756290281</v>
      </c>
      <c r="D89" s="2">
        <v>1495</v>
      </c>
      <c r="E89" s="2">
        <v>840</v>
      </c>
      <c r="F89" s="2">
        <v>655</v>
      </c>
      <c r="G89" s="2">
        <v>1863.0543756290281</v>
      </c>
      <c r="H89" s="10">
        <f>B89/$B$9</f>
        <v>0.88606055268037032</v>
      </c>
    </row>
    <row r="90" spans="1:11" x14ac:dyDescent="0.2">
      <c r="A90" s="14" t="s">
        <v>84</v>
      </c>
      <c r="B90" s="2">
        <v>124140.97304313455</v>
      </c>
      <c r="C90" s="2">
        <v>3042.0514132323879</v>
      </c>
      <c r="D90" s="2">
        <v>1368</v>
      </c>
      <c r="E90" s="2">
        <v>805</v>
      </c>
      <c r="F90" s="2">
        <v>563</v>
      </c>
      <c r="G90" s="2">
        <v>2479.0514132323879</v>
      </c>
      <c r="H90" s="10">
        <f>B90/$B$10</f>
        <v>0.88123867256663579</v>
      </c>
    </row>
    <row r="91" spans="1:11" x14ac:dyDescent="0.2">
      <c r="A91" s="14" t="s">
        <v>75</v>
      </c>
      <c r="B91" s="2">
        <v>125199.02446934233</v>
      </c>
      <c r="C91" s="2">
        <v>1015.8395873189875</v>
      </c>
      <c r="D91" s="2">
        <v>1416</v>
      </c>
      <c r="E91" s="2">
        <v>920</v>
      </c>
      <c r="F91" s="2">
        <v>496</v>
      </c>
      <c r="G91" s="2">
        <v>519.83958731898747</v>
      </c>
      <c r="H91" s="10">
        <f>B91/$B$11</f>
        <v>0.87662723075600812</v>
      </c>
    </row>
    <row r="92" spans="1:11" x14ac:dyDescent="0.2">
      <c r="A92" s="14" t="s">
        <v>76</v>
      </c>
      <c r="B92" s="2">
        <v>126392.34893552153</v>
      </c>
      <c r="C92" s="2">
        <v>1201.2582561095915</v>
      </c>
      <c r="D92" s="2">
        <v>1412</v>
      </c>
      <c r="E92" s="2">
        <v>952</v>
      </c>
      <c r="F92" s="2">
        <v>460</v>
      </c>
      <c r="G92" s="2">
        <v>741.25825610959146</v>
      </c>
      <c r="H92" s="10">
        <f>B92/$B$12</f>
        <v>0.87221274539729177</v>
      </c>
    </row>
    <row r="93" spans="1:11" x14ac:dyDescent="0.2">
      <c r="A93" s="14" t="s">
        <v>77</v>
      </c>
      <c r="B93" s="2">
        <v>127586.53687907846</v>
      </c>
      <c r="C93" s="2">
        <v>1209.8539339084091</v>
      </c>
      <c r="D93" s="2">
        <v>1306</v>
      </c>
      <c r="E93" s="2">
        <v>1010</v>
      </c>
      <c r="F93" s="2">
        <v>296</v>
      </c>
      <c r="G93" s="2">
        <v>913.85393390840909</v>
      </c>
      <c r="H93" s="10">
        <f>B93/$B$13</f>
        <v>0.86798286219031295</v>
      </c>
    </row>
    <row r="94" spans="1:11" x14ac:dyDescent="0.2">
      <c r="A94" s="14" t="s">
        <v>78</v>
      </c>
      <c r="B94" s="2">
        <v>129379.86568849321</v>
      </c>
      <c r="C94" s="2">
        <v>1822.6698485519591</v>
      </c>
      <c r="D94" s="2">
        <v>1246</v>
      </c>
      <c r="E94" s="2">
        <v>958</v>
      </c>
      <c r="F94" s="2">
        <v>288</v>
      </c>
      <c r="G94" s="2">
        <v>1534.6698485519591</v>
      </c>
      <c r="H94" s="10">
        <f>B94/$B$14</f>
        <v>0.8639262389220822</v>
      </c>
    </row>
    <row r="95" spans="1:11" x14ac:dyDescent="0.2">
      <c r="A95" s="14" t="s">
        <v>79</v>
      </c>
      <c r="B95" s="2">
        <v>130688.81011117701</v>
      </c>
      <c r="C95" s="2">
        <v>1308.7808832931769</v>
      </c>
      <c r="D95" s="2">
        <v>1270</v>
      </c>
      <c r="E95" s="2">
        <v>1046</v>
      </c>
      <c r="F95" s="2">
        <v>224</v>
      </c>
      <c r="G95" s="2">
        <v>1084.7808832931769</v>
      </c>
      <c r="H95" s="10">
        <f>B95/$B$15</f>
        <v>0.86003244390671774</v>
      </c>
    </row>
    <row r="96" spans="1:11" x14ac:dyDescent="0.2">
      <c r="A96" s="14" t="s">
        <v>80</v>
      </c>
      <c r="B96" s="2">
        <v>132303.08740407042</v>
      </c>
      <c r="C96" s="2">
        <v>1572.1618871844257</v>
      </c>
      <c r="D96" s="2">
        <v>1335</v>
      </c>
      <c r="E96" s="2">
        <v>1084</v>
      </c>
      <c r="F96" s="2">
        <v>251</v>
      </c>
      <c r="G96" s="2">
        <v>1321.1618871844257</v>
      </c>
      <c r="H96" s="10">
        <f>B96/$B$16</f>
        <v>0.85629186641427524</v>
      </c>
    </row>
    <row r="97" spans="1:11" x14ac:dyDescent="0.2">
      <c r="A97" s="15" t="s">
        <v>74</v>
      </c>
      <c r="B97" s="7">
        <v>133429</v>
      </c>
      <c r="C97" s="7">
        <f>B97-B96</f>
        <v>1125.9125959295779</v>
      </c>
      <c r="D97" s="7">
        <v>916</v>
      </c>
      <c r="E97" s="7">
        <v>819</v>
      </c>
      <c r="F97" s="7">
        <f>D97-E97</f>
        <v>97</v>
      </c>
      <c r="G97" s="7">
        <f>C97-F97</f>
        <v>1028.9125959295779</v>
      </c>
      <c r="H97" s="16">
        <f>B97/$B$17</f>
        <v>0.85367788661475763</v>
      </c>
      <c r="J97" s="38"/>
      <c r="K97" s="38"/>
    </row>
    <row r="98" spans="1:11" x14ac:dyDescent="0.2">
      <c r="A98" s="12" t="s">
        <v>95</v>
      </c>
      <c r="H98" s="10"/>
      <c r="J98" s="38"/>
    </row>
    <row r="99" spans="1:11" x14ac:dyDescent="0.2">
      <c r="A99" s="17" t="s">
        <v>96</v>
      </c>
      <c r="B99" s="2">
        <v>581</v>
      </c>
      <c r="H99" s="10">
        <f>B99/$B$6</f>
        <v>4.6112940989721813E-3</v>
      </c>
    </row>
    <row r="100" spans="1:11" x14ac:dyDescent="0.2">
      <c r="A100" s="14" t="s">
        <v>81</v>
      </c>
      <c r="B100" s="2">
        <v>597.72351165487657</v>
      </c>
      <c r="C100" s="2">
        <f>B100-B99</f>
        <v>16.723511654876575</v>
      </c>
      <c r="D100" s="2">
        <v>0</v>
      </c>
      <c r="E100" s="2">
        <v>0</v>
      </c>
      <c r="F100" s="2">
        <f>D100-E100</f>
        <v>0</v>
      </c>
      <c r="G100" s="2">
        <f>C100-F100</f>
        <v>16.723511654876575</v>
      </c>
      <c r="H100" s="10">
        <f>B100/$B$7</f>
        <v>4.6952084494314957E-3</v>
      </c>
    </row>
    <row r="101" spans="1:11" x14ac:dyDescent="0.2">
      <c r="A101" s="14" t="s">
        <v>82</v>
      </c>
      <c r="B101" s="2">
        <v>668.24904651120596</v>
      </c>
      <c r="C101" s="2">
        <v>70.604242657111058</v>
      </c>
      <c r="D101" s="2">
        <v>11</v>
      </c>
      <c r="E101" s="2">
        <v>0</v>
      </c>
      <c r="F101" s="2">
        <v>11</v>
      </c>
      <c r="G101" s="2">
        <v>59.604242657111058</v>
      </c>
      <c r="H101" s="10">
        <f>B101/$B$8</f>
        <v>5.0210689576990269E-3</v>
      </c>
    </row>
    <row r="102" spans="1:11" x14ac:dyDescent="0.2">
      <c r="A102" s="14" t="s">
        <v>83</v>
      </c>
      <c r="B102" s="2">
        <v>728.99379683745758</v>
      </c>
      <c r="C102" s="2">
        <v>60.588209443601841</v>
      </c>
      <c r="D102" s="2">
        <v>6</v>
      </c>
      <c r="E102" s="2">
        <v>1</v>
      </c>
      <c r="F102" s="2">
        <v>5</v>
      </c>
      <c r="G102" s="2">
        <v>55.588209443601841</v>
      </c>
      <c r="H102" s="10">
        <f>B102/$B$9</f>
        <v>5.3320591639600765E-3</v>
      </c>
    </row>
    <row r="103" spans="1:11" x14ac:dyDescent="0.2">
      <c r="A103" s="14" t="s">
        <v>84</v>
      </c>
      <c r="B103" s="2">
        <v>792.98740537165975</v>
      </c>
      <c r="C103" s="2">
        <v>64.258163711485054</v>
      </c>
      <c r="D103" s="2">
        <v>8</v>
      </c>
      <c r="E103" s="2">
        <v>1</v>
      </c>
      <c r="F103" s="2">
        <v>7</v>
      </c>
      <c r="G103" s="2">
        <v>57.258163711485054</v>
      </c>
      <c r="H103" s="10">
        <f>B103/$B$10</f>
        <v>5.6291742471598818E-3</v>
      </c>
    </row>
    <row r="104" spans="1:11" x14ac:dyDescent="0.2">
      <c r="A104" s="14" t="s">
        <v>75</v>
      </c>
      <c r="B104" s="2">
        <v>844.53480931193701</v>
      </c>
      <c r="C104" s="2">
        <v>51.271804759186011</v>
      </c>
      <c r="D104" s="2">
        <v>8</v>
      </c>
      <c r="E104" s="2">
        <v>4</v>
      </c>
      <c r="F104" s="2">
        <v>4</v>
      </c>
      <c r="G104" s="2">
        <v>47.271804759186011</v>
      </c>
      <c r="H104" s="10">
        <f>B104/$B$11</f>
        <v>5.9133225222970124E-3</v>
      </c>
    </row>
    <row r="105" spans="1:11" x14ac:dyDescent="0.2">
      <c r="A105" s="14" t="s">
        <v>76</v>
      </c>
      <c r="B105" s="2">
        <v>896.31685360929941</v>
      </c>
      <c r="C105" s="2">
        <v>51.832544078132173</v>
      </c>
      <c r="D105" s="2">
        <v>7</v>
      </c>
      <c r="E105" s="2">
        <v>4</v>
      </c>
      <c r="F105" s="2">
        <v>3</v>
      </c>
      <c r="G105" s="2">
        <v>48.832544078132173</v>
      </c>
      <c r="H105" s="10">
        <f>B105/$B$12</f>
        <v>6.1853347154047309E-3</v>
      </c>
    </row>
    <row r="106" spans="1:11" x14ac:dyDescent="0.2">
      <c r="A106" s="14" t="s">
        <v>77</v>
      </c>
      <c r="B106" s="2">
        <v>947.50632724347042</v>
      </c>
      <c r="C106" s="2">
        <v>51.302894757924491</v>
      </c>
      <c r="D106" s="2">
        <v>5</v>
      </c>
      <c r="E106" s="2">
        <v>3</v>
      </c>
      <c r="F106" s="2">
        <v>2</v>
      </c>
      <c r="G106" s="2">
        <v>49.302894757924491</v>
      </c>
      <c r="H106" s="10">
        <f>B106/$B$13</f>
        <v>6.4459720749664648E-3</v>
      </c>
    </row>
    <row r="107" spans="1:11" x14ac:dyDescent="0.2">
      <c r="A107" s="14" t="s">
        <v>78</v>
      </c>
      <c r="B107" s="2">
        <v>1002.7696070829467</v>
      </c>
      <c r="C107" s="2">
        <v>55.492941269312723</v>
      </c>
      <c r="D107" s="2">
        <v>6</v>
      </c>
      <c r="E107" s="2">
        <v>2</v>
      </c>
      <c r="F107" s="2">
        <v>4</v>
      </c>
      <c r="G107" s="2">
        <v>51.492941269312723</v>
      </c>
      <c r="H107" s="10">
        <f>B107/$B$14</f>
        <v>6.6959334865779891E-3</v>
      </c>
    </row>
    <row r="108" spans="1:11" x14ac:dyDescent="0.2">
      <c r="A108" s="14" t="s">
        <v>79</v>
      </c>
      <c r="B108" s="2">
        <v>1053.9596769020079</v>
      </c>
      <c r="C108" s="2">
        <v>51.200146805322561</v>
      </c>
      <c r="D108" s="2">
        <v>9</v>
      </c>
      <c r="E108" s="2">
        <v>7</v>
      </c>
      <c r="F108" s="2">
        <v>2</v>
      </c>
      <c r="G108" s="2">
        <v>49.200146805322561</v>
      </c>
      <c r="H108" s="10">
        <f>B108/$B$15</f>
        <v>6.9358617308862176E-3</v>
      </c>
    </row>
    <row r="109" spans="1:11" x14ac:dyDescent="0.2">
      <c r="A109" s="14" t="s">
        <v>80</v>
      </c>
      <c r="B109" s="2">
        <v>1107.2510853747351</v>
      </c>
      <c r="C109" s="2">
        <v>52.949937837010339</v>
      </c>
      <c r="D109" s="2">
        <v>8</v>
      </c>
      <c r="E109" s="2">
        <v>4</v>
      </c>
      <c r="F109" s="2">
        <v>4</v>
      </c>
      <c r="G109" s="2">
        <v>48.949937837010339</v>
      </c>
      <c r="H109" s="10">
        <f>B109/$B$16</f>
        <v>7.166349002794275E-3</v>
      </c>
    </row>
    <row r="110" spans="1:11" ht="12" customHeight="1" x14ac:dyDescent="0.2">
      <c r="A110" s="15" t="s">
        <v>74</v>
      </c>
      <c r="B110" s="7">
        <v>1142</v>
      </c>
      <c r="C110" s="7">
        <f>B110-B109</f>
        <v>34.748914625264888</v>
      </c>
      <c r="D110" s="7">
        <v>8</v>
      </c>
      <c r="E110" s="7">
        <v>1</v>
      </c>
      <c r="F110" s="7">
        <f>D110-E110</f>
        <v>7</v>
      </c>
      <c r="G110" s="7">
        <f>C110-F110</f>
        <v>27.748914625264888</v>
      </c>
      <c r="H110" s="16">
        <f>B110/$B$17</f>
        <v>7.306508678878304E-3</v>
      </c>
      <c r="I110" s="38"/>
      <c r="K110" s="38"/>
    </row>
    <row r="111" spans="1:11" ht="12" customHeight="1" x14ac:dyDescent="0.2">
      <c r="A111" s="23"/>
      <c r="B111" s="24"/>
      <c r="C111" s="24"/>
      <c r="D111" s="24"/>
      <c r="E111" s="24"/>
      <c r="F111" s="24"/>
      <c r="G111" s="24"/>
      <c r="H111" s="22"/>
    </row>
    <row r="112" spans="1:11" ht="12" customHeight="1" x14ac:dyDescent="0.2">
      <c r="A112" s="1"/>
    </row>
    <row r="113" spans="1:11" x14ac:dyDescent="0.2">
      <c r="A113" s="12" t="s">
        <v>98</v>
      </c>
      <c r="H113" s="10"/>
    </row>
    <row r="114" spans="1:11" x14ac:dyDescent="0.2">
      <c r="A114" s="9" t="s">
        <v>97</v>
      </c>
      <c r="B114" s="2">
        <v>1204</v>
      </c>
      <c r="H114" s="10">
        <f>B114/$B$6</f>
        <v>9.5559347593158466E-3</v>
      </c>
    </row>
    <row r="115" spans="1:11" x14ac:dyDescent="0.2">
      <c r="A115" s="14" t="s">
        <v>81</v>
      </c>
      <c r="B115" s="2">
        <v>1246.3739170615302</v>
      </c>
      <c r="C115" s="2">
        <f>B115-B114</f>
        <v>42.373917061530165</v>
      </c>
      <c r="D115" s="2">
        <v>1</v>
      </c>
      <c r="E115" s="2">
        <v>0</v>
      </c>
      <c r="F115" s="2">
        <f>D115-E115</f>
        <v>1</v>
      </c>
      <c r="G115" s="2">
        <f>C115-F115</f>
        <v>41.373917061530165</v>
      </c>
      <c r="H115" s="10">
        <f>B115/$B$7</f>
        <v>9.7904553400222308E-3</v>
      </c>
    </row>
    <row r="116" spans="1:11" x14ac:dyDescent="0.2">
      <c r="A116" s="14" t="s">
        <v>82</v>
      </c>
      <c r="B116" s="2">
        <v>1424.2063749606909</v>
      </c>
      <c r="C116" s="2">
        <v>177.99912291038095</v>
      </c>
      <c r="D116" s="2">
        <v>9</v>
      </c>
      <c r="E116" s="2">
        <v>4</v>
      </c>
      <c r="F116" s="2">
        <v>5</v>
      </c>
      <c r="G116" s="2">
        <v>172.99912291038095</v>
      </c>
      <c r="H116" s="10">
        <f>B116/$B$8</f>
        <v>1.0701157683660487E-2</v>
      </c>
    </row>
    <row r="117" spans="1:11" x14ac:dyDescent="0.2">
      <c r="A117" s="14" t="s">
        <v>83</v>
      </c>
      <c r="B117" s="2">
        <v>1581.8799936929759</v>
      </c>
      <c r="C117" s="2">
        <v>157.33607027719813</v>
      </c>
      <c r="D117" s="2">
        <v>17</v>
      </c>
      <c r="E117" s="2">
        <v>1</v>
      </c>
      <c r="F117" s="2">
        <v>16</v>
      </c>
      <c r="G117" s="2">
        <v>141.33607027719813</v>
      </c>
      <c r="H117" s="10">
        <f>B117/$B$9</f>
        <v>1.1570301082460932E-2</v>
      </c>
    </row>
    <row r="118" spans="1:11" x14ac:dyDescent="0.2">
      <c r="A118" s="14" t="s">
        <v>84</v>
      </c>
      <c r="B118" s="2">
        <v>1746.8943361699601</v>
      </c>
      <c r="C118" s="2">
        <v>165.59379753544818</v>
      </c>
      <c r="D118" s="2">
        <v>10</v>
      </c>
      <c r="E118" s="2">
        <v>2</v>
      </c>
      <c r="F118" s="2">
        <v>8</v>
      </c>
      <c r="G118" s="2">
        <v>157.59379753544818</v>
      </c>
      <c r="H118" s="10">
        <f>B118/$B$10</f>
        <v>1.240066682404441E-2</v>
      </c>
    </row>
    <row r="119" spans="1:11" x14ac:dyDescent="0.2">
      <c r="A119" s="14" t="s">
        <v>75</v>
      </c>
      <c r="B119" s="2">
        <v>1884.4672031696177</v>
      </c>
      <c r="C119" s="2">
        <v>136.96254658655175</v>
      </c>
      <c r="D119" s="2">
        <v>17</v>
      </c>
      <c r="E119" s="2">
        <v>1</v>
      </c>
      <c r="F119" s="2">
        <v>16</v>
      </c>
      <c r="G119" s="2">
        <v>120.96254658655175</v>
      </c>
      <c r="H119" s="10">
        <f>B119/$B$11</f>
        <v>1.3194793432033678E-2</v>
      </c>
    </row>
    <row r="120" spans="1:11" x14ac:dyDescent="0.2">
      <c r="A120" s="14" t="s">
        <v>76</v>
      </c>
      <c r="B120" s="2">
        <v>2022.2194249419483</v>
      </c>
      <c r="C120" s="2">
        <v>137.86337282166528</v>
      </c>
      <c r="D120" s="2">
        <v>19</v>
      </c>
      <c r="E120" s="2">
        <v>6</v>
      </c>
      <c r="F120" s="2">
        <v>13</v>
      </c>
      <c r="G120" s="2">
        <v>124.86337282166528</v>
      </c>
      <c r="H120" s="10">
        <f>B120/$B$12</f>
        <v>1.3955002587412522E-2</v>
      </c>
    </row>
    <row r="121" spans="1:11" x14ac:dyDescent="0.2">
      <c r="A121" s="14" t="s">
        <v>77</v>
      </c>
      <c r="B121" s="2">
        <v>2158.3455369310232</v>
      </c>
      <c r="C121" s="2">
        <v>136.38312938933268</v>
      </c>
      <c r="D121" s="2">
        <v>13</v>
      </c>
      <c r="E121" s="2">
        <v>3</v>
      </c>
      <c r="F121" s="2">
        <v>10</v>
      </c>
      <c r="G121" s="2">
        <v>126.38312938933268</v>
      </c>
      <c r="H121" s="10">
        <f>B121/$B$13</f>
        <v>1.468342179799597E-2</v>
      </c>
    </row>
    <row r="122" spans="1:11" x14ac:dyDescent="0.2">
      <c r="A122" s="14" t="s">
        <v>78</v>
      </c>
      <c r="B122" s="2">
        <v>2303.5781972956484</v>
      </c>
      <c r="C122" s="2">
        <v>145.76123717009386</v>
      </c>
      <c r="D122" s="2">
        <v>10</v>
      </c>
      <c r="E122" s="2">
        <v>3</v>
      </c>
      <c r="F122" s="2">
        <v>7</v>
      </c>
      <c r="G122" s="2">
        <v>138.76123717009386</v>
      </c>
      <c r="H122" s="10">
        <f>B122/$B$14</f>
        <v>1.5382004282212956E-2</v>
      </c>
    </row>
    <row r="123" spans="1:11" x14ac:dyDescent="0.2">
      <c r="A123" s="14" t="s">
        <v>79</v>
      </c>
      <c r="B123" s="2">
        <v>2439.3128547485785</v>
      </c>
      <c r="C123" s="2">
        <v>135.76282022433725</v>
      </c>
      <c r="D123" s="2">
        <v>16</v>
      </c>
      <c r="E123" s="2">
        <v>3</v>
      </c>
      <c r="F123" s="2">
        <v>13</v>
      </c>
      <c r="G123" s="2">
        <v>122.76282022433725</v>
      </c>
      <c r="H123" s="10">
        <f>B123/$B$15</f>
        <v>1.6052546458551562E-2</v>
      </c>
    </row>
    <row r="124" spans="1:11" x14ac:dyDescent="0.2">
      <c r="A124" s="14" t="s">
        <v>80</v>
      </c>
      <c r="B124" s="2">
        <v>2579.7575476534657</v>
      </c>
      <c r="C124" s="2">
        <v>139.65360903003466</v>
      </c>
      <c r="D124" s="2">
        <v>17</v>
      </c>
      <c r="E124" s="2">
        <v>5</v>
      </c>
      <c r="F124" s="2">
        <v>12</v>
      </c>
      <c r="G124" s="2">
        <v>127.65360903003466</v>
      </c>
      <c r="H124" s="10">
        <f>B124/$B$16</f>
        <v>1.6696703370419889E-2</v>
      </c>
    </row>
    <row r="125" spans="1:11" x14ac:dyDescent="0.2">
      <c r="A125" s="15" t="s">
        <v>74</v>
      </c>
      <c r="B125" s="7">
        <v>2684</v>
      </c>
      <c r="C125" s="7">
        <f>B125-B124</f>
        <v>104.24245234653426</v>
      </c>
      <c r="D125" s="7">
        <v>11</v>
      </c>
      <c r="E125" s="7">
        <v>5</v>
      </c>
      <c r="F125" s="7">
        <f>D125-E125</f>
        <v>6</v>
      </c>
      <c r="G125" s="7">
        <f>C125-F125</f>
        <v>98.242452346534265</v>
      </c>
      <c r="H125" s="16">
        <f>B125/$B$17</f>
        <v>1.7172214793440777E-2</v>
      </c>
      <c r="J125" s="38"/>
      <c r="K125" s="38"/>
    </row>
    <row r="126" spans="1:11" x14ac:dyDescent="0.2">
      <c r="A126" s="12" t="s">
        <v>99</v>
      </c>
      <c r="H126" s="10"/>
    </row>
    <row r="127" spans="1:11" x14ac:dyDescent="0.2">
      <c r="A127" s="9" t="s">
        <v>100</v>
      </c>
      <c r="B127" s="2">
        <v>2320</v>
      </c>
      <c r="H127" s="10">
        <f>B127/$B$6</f>
        <v>1.8413429104329537E-2</v>
      </c>
      <c r="I127" s="38"/>
    </row>
    <row r="128" spans="1:11" x14ac:dyDescent="0.2">
      <c r="A128" s="14" t="s">
        <v>81</v>
      </c>
      <c r="B128" s="2">
        <v>2385.4592265843698</v>
      </c>
      <c r="C128" s="2">
        <f>B128-B127</f>
        <v>65.459226584369844</v>
      </c>
      <c r="D128" s="2">
        <v>16</v>
      </c>
      <c r="E128" s="2">
        <v>0</v>
      </c>
      <c r="F128" s="2">
        <f>D128-E128</f>
        <v>16</v>
      </c>
      <c r="G128" s="2">
        <f>C128-F128</f>
        <v>49.459226584369844</v>
      </c>
      <c r="H128" s="10">
        <f>B128/$B$7</f>
        <v>1.8738142465609127E-2</v>
      </c>
    </row>
    <row r="129" spans="1:12" x14ac:dyDescent="0.2">
      <c r="A129" s="14" t="s">
        <v>82</v>
      </c>
      <c r="B129" s="2">
        <v>2661.6583618775949</v>
      </c>
      <c r="C129" s="2">
        <v>276.51281595198407</v>
      </c>
      <c r="D129" s="2">
        <v>33</v>
      </c>
      <c r="E129" s="2">
        <v>11</v>
      </c>
      <c r="F129" s="2">
        <v>22</v>
      </c>
      <c r="G129" s="2">
        <v>254.51281595198407</v>
      </c>
      <c r="H129" s="10">
        <f>B129/$B$8</f>
        <v>1.9999086039248881E-2</v>
      </c>
    </row>
    <row r="130" spans="1:12" x14ac:dyDescent="0.2">
      <c r="A130" s="14" t="s">
        <v>83</v>
      </c>
      <c r="B130" s="2">
        <v>2898.782926440791</v>
      </c>
      <c r="C130" s="2">
        <v>236.50172734899388</v>
      </c>
      <c r="D130" s="2">
        <v>61</v>
      </c>
      <c r="E130" s="2">
        <v>10</v>
      </c>
      <c r="F130" s="2">
        <v>51</v>
      </c>
      <c r="G130" s="2">
        <v>185.50172734899388</v>
      </c>
      <c r="H130" s="10">
        <f>B130/$B$9</f>
        <v>2.1202487777417855E-2</v>
      </c>
    </row>
    <row r="131" spans="1:12" x14ac:dyDescent="0.2">
      <c r="A131" s="14" t="s">
        <v>84</v>
      </c>
      <c r="B131" s="2">
        <v>3148.7765697522359</v>
      </c>
      <c r="C131" s="2">
        <v>251.04470433877486</v>
      </c>
      <c r="D131" s="2">
        <v>57</v>
      </c>
      <c r="E131" s="2">
        <v>5</v>
      </c>
      <c r="F131" s="2">
        <v>52</v>
      </c>
      <c r="G131" s="2">
        <v>199.04470433877486</v>
      </c>
      <c r="H131" s="10">
        <f>B131/$B$10</f>
        <v>2.2352198605477606E-2</v>
      </c>
    </row>
    <row r="132" spans="1:12" x14ac:dyDescent="0.2">
      <c r="A132" s="14" t="s">
        <v>75</v>
      </c>
      <c r="B132" s="2">
        <v>3349.3531012757994</v>
      </c>
      <c r="C132" s="2">
        <v>199.48273483089224</v>
      </c>
      <c r="D132" s="2">
        <v>59</v>
      </c>
      <c r="E132" s="2">
        <v>9</v>
      </c>
      <c r="F132" s="2">
        <v>50</v>
      </c>
      <c r="G132" s="2">
        <v>149.48273483089224</v>
      </c>
      <c r="H132" s="10">
        <f>B132/$B$11</f>
        <v>2.3451733321727498E-2</v>
      </c>
    </row>
    <row r="133" spans="1:12" x14ac:dyDescent="0.2">
      <c r="A133" s="14" t="s">
        <v>76</v>
      </c>
      <c r="B133" s="2">
        <v>3550.9190531318368</v>
      </c>
      <c r="C133" s="2">
        <v>201.76649172427324</v>
      </c>
      <c r="D133" s="2">
        <v>68</v>
      </c>
      <c r="E133" s="2">
        <v>4</v>
      </c>
      <c r="F133" s="2">
        <v>64</v>
      </c>
      <c r="G133" s="2">
        <v>137.76649172427324</v>
      </c>
      <c r="H133" s="10">
        <f>B133/$B$12</f>
        <v>2.450430648769469E-2</v>
      </c>
    </row>
    <row r="134" spans="1:12" x14ac:dyDescent="0.2">
      <c r="A134" s="14" t="s">
        <v>77</v>
      </c>
      <c r="B134" s="2">
        <v>3750.1868780285204</v>
      </c>
      <c r="C134" s="2">
        <v>199.71697087208713</v>
      </c>
      <c r="D134" s="2">
        <v>54</v>
      </c>
      <c r="E134" s="2">
        <v>11</v>
      </c>
      <c r="F134" s="2">
        <v>43</v>
      </c>
      <c r="G134" s="2">
        <v>156.71697087208713</v>
      </c>
      <c r="H134" s="10">
        <f>B134/$B$13</f>
        <v>2.5512863815911894E-2</v>
      </c>
      <c r="I134" s="38"/>
    </row>
    <row r="135" spans="1:12" x14ac:dyDescent="0.2">
      <c r="A135" s="14" t="s">
        <v>78</v>
      </c>
      <c r="B135" s="2">
        <v>3965.608268554096</v>
      </c>
      <c r="C135" s="2">
        <v>216.32945222247645</v>
      </c>
      <c r="D135" s="2">
        <v>60</v>
      </c>
      <c r="E135" s="2">
        <v>6</v>
      </c>
      <c r="F135" s="2">
        <v>54</v>
      </c>
      <c r="G135" s="2">
        <v>162.32945222247645</v>
      </c>
      <c r="H135" s="10">
        <f>B135/$B$14</f>
        <v>2.6480109700677729E-2</v>
      </c>
    </row>
    <row r="136" spans="1:12" x14ac:dyDescent="0.2">
      <c r="A136" s="14" t="s">
        <v>79</v>
      </c>
      <c r="B136" s="2">
        <v>4164.9456195955954</v>
      </c>
      <c r="C136" s="2">
        <v>199.37634475428604</v>
      </c>
      <c r="D136" s="2">
        <v>53</v>
      </c>
      <c r="E136" s="2">
        <v>10</v>
      </c>
      <c r="F136" s="2">
        <v>43</v>
      </c>
      <c r="G136" s="2">
        <v>156.37634475428604</v>
      </c>
      <c r="H136" s="10">
        <f>B136/$B$15</f>
        <v>2.7408531433656638E-2</v>
      </c>
    </row>
    <row r="137" spans="1:12" x14ac:dyDescent="0.2">
      <c r="A137" s="14" t="s">
        <v>80</v>
      </c>
      <c r="B137" s="2">
        <v>4372.6130796012776</v>
      </c>
      <c r="C137" s="2">
        <v>206.31819874154098</v>
      </c>
      <c r="D137" s="2">
        <v>59</v>
      </c>
      <c r="E137" s="2">
        <v>11</v>
      </c>
      <c r="F137" s="2">
        <v>48</v>
      </c>
      <c r="G137" s="2">
        <v>158.31819874154098</v>
      </c>
      <c r="H137" s="10">
        <f>B137/$B$16</f>
        <v>2.8300420560889005E-2</v>
      </c>
    </row>
    <row r="138" spans="1:12" ht="12" thickBot="1" x14ac:dyDescent="0.25">
      <c r="A138" s="11" t="s">
        <v>74</v>
      </c>
      <c r="B138" s="5">
        <v>4526</v>
      </c>
      <c r="C138" s="5">
        <f>B138-B137</f>
        <v>153.3869203987224</v>
      </c>
      <c r="D138" s="5">
        <v>48</v>
      </c>
      <c r="E138" s="5">
        <v>11</v>
      </c>
      <c r="F138" s="5">
        <f>D138-E138</f>
        <v>37</v>
      </c>
      <c r="G138" s="5">
        <f>C138-F138</f>
        <v>116.3869203987224</v>
      </c>
      <c r="H138" s="8">
        <f>B138/$B$17</f>
        <v>2.8957318984766379E-2</v>
      </c>
      <c r="I138" s="39"/>
      <c r="J138" s="38"/>
      <c r="L138" s="38"/>
    </row>
  </sheetData>
  <mergeCells count="1">
    <mergeCell ref="A1:H2"/>
  </mergeCells>
  <phoneticPr fontId="0" type="noConversion"/>
  <pageMargins left="0.75" right="0.75" top="1" bottom="1" header="0.5" footer="0.5"/>
  <pageSetup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59</vt:i4>
      </vt:variant>
      <vt:variant>
        <vt:lpstr>Named Ranges</vt:lpstr>
      </vt:variant>
      <vt:variant>
        <vt:i4>118</vt:i4>
      </vt:variant>
    </vt:vector>
  </HeadingPairs>
  <TitlesOfParts>
    <vt:vector size="177" baseType="lpstr">
      <vt:lpstr> ALAMEDA UPDATE04</vt:lpstr>
      <vt:lpstr>ALPINE UPDATE04</vt:lpstr>
      <vt:lpstr>AMADOR UPDATE04</vt:lpstr>
      <vt:lpstr>BUTTE UPDATE04</vt:lpstr>
      <vt:lpstr>CALAVERAS UPDATE04</vt:lpstr>
      <vt:lpstr>COLUSA UPDATED04</vt:lpstr>
      <vt:lpstr>CONTRA COSTA UPDATE04</vt:lpstr>
      <vt:lpstr>DEL NORTE UPDAT04</vt:lpstr>
      <vt:lpstr>EL DORADO UPDATE04</vt:lpstr>
      <vt:lpstr>FRESNO UPDATE04</vt:lpstr>
      <vt:lpstr>GLENN UPDATE04</vt:lpstr>
      <vt:lpstr>HUMBOLDT UPDATE04</vt:lpstr>
      <vt:lpstr>IMPERIAL UPDATE04</vt:lpstr>
      <vt:lpstr>INYO UPDATE04</vt:lpstr>
      <vt:lpstr>KERN UPDATE04</vt:lpstr>
      <vt:lpstr>KINGS UPDATE04</vt:lpstr>
      <vt:lpstr>LAKE UPDATE04</vt:lpstr>
      <vt:lpstr>LASSEN UPDATE04</vt:lpstr>
      <vt:lpstr>LOS ANGELES UPDATE04</vt:lpstr>
      <vt:lpstr>MADERA UPDATE04</vt:lpstr>
      <vt:lpstr>MARIN UPDATE04</vt:lpstr>
      <vt:lpstr>MARIPOSA UPDATE04</vt:lpstr>
      <vt:lpstr>MENDOCINO UPDATE04</vt:lpstr>
      <vt:lpstr>MERCED UPDATE04</vt:lpstr>
      <vt:lpstr>MODOC UPDATE04</vt:lpstr>
      <vt:lpstr>MONO UPDATE04</vt:lpstr>
      <vt:lpstr>MONTEREY UPDATE04</vt:lpstr>
      <vt:lpstr>NAPA UPDATE04</vt:lpstr>
      <vt:lpstr>NEVADA UPDATE04</vt:lpstr>
      <vt:lpstr>ORANGE UPDATE04</vt:lpstr>
      <vt:lpstr>PLACER UPDATE04 </vt:lpstr>
      <vt:lpstr>PLUMAS UPDATE04</vt:lpstr>
      <vt:lpstr>RIVERSIDE UPDATE04</vt:lpstr>
      <vt:lpstr>SACRAMENTO UPDATE04</vt:lpstr>
      <vt:lpstr>SAN BENITO UPDATE04</vt:lpstr>
      <vt:lpstr>SAN BERNARDINO UPDATE04</vt:lpstr>
      <vt:lpstr>SAN DIEGO UPDATE04</vt:lpstr>
      <vt:lpstr>SAN FRANCISCO UPDATE04</vt:lpstr>
      <vt:lpstr>SAN JOAQUIN UPDATE04</vt:lpstr>
      <vt:lpstr>SAN LUIS OBISPO UPDATE04</vt:lpstr>
      <vt:lpstr>SAN MATEO UPDATE04</vt:lpstr>
      <vt:lpstr>SANTA BARBARA UPDATE04</vt:lpstr>
      <vt:lpstr>SANTA CLARA UPDATE04</vt:lpstr>
      <vt:lpstr>SANTA CRUZ UPDATE04</vt:lpstr>
      <vt:lpstr>SHASTA UPDATE04</vt:lpstr>
      <vt:lpstr>SIERRA UPDATE04</vt:lpstr>
      <vt:lpstr>SISKIYOU UPDATE04</vt:lpstr>
      <vt:lpstr>SOLANO UPDATE04</vt:lpstr>
      <vt:lpstr>SONOMA UPDATE04</vt:lpstr>
      <vt:lpstr>STANISLAUS UPDATE04</vt:lpstr>
      <vt:lpstr>SUTTER UPDATE04</vt:lpstr>
      <vt:lpstr>TEHAMA UPDATE04</vt:lpstr>
      <vt:lpstr>TRINITY UPDATE04</vt:lpstr>
      <vt:lpstr>TULARE UPDATE04</vt:lpstr>
      <vt:lpstr>TUOLUMNE UPDATE04</vt:lpstr>
      <vt:lpstr>VENTURA UPDATE04</vt:lpstr>
      <vt:lpstr>YOLO UPDATE04</vt:lpstr>
      <vt:lpstr>YUBA UPDATE04</vt:lpstr>
      <vt:lpstr>CA UPDATE04</vt:lpstr>
      <vt:lpstr>' ALAMEDA UPDATE04'!Print_Area</vt:lpstr>
      <vt:lpstr>'ALPINE UPDATE04'!Print_Area</vt:lpstr>
      <vt:lpstr>'AMADOR UPDATE04'!Print_Area</vt:lpstr>
      <vt:lpstr>'BUTTE UPDATE04'!Print_Area</vt:lpstr>
      <vt:lpstr>'CA UPDATE04'!Print_Area</vt:lpstr>
      <vt:lpstr>'CALAVERAS UPDATE04'!Print_Area</vt:lpstr>
      <vt:lpstr>'COLUSA UPDATED04'!Print_Area</vt:lpstr>
      <vt:lpstr>'CONTRA COSTA UPDATE04'!Print_Area</vt:lpstr>
      <vt:lpstr>'DEL NORTE UPDAT04'!Print_Area</vt:lpstr>
      <vt:lpstr>'EL DORADO UPDATE04'!Print_Area</vt:lpstr>
      <vt:lpstr>'FRESNO UPDATE04'!Print_Area</vt:lpstr>
      <vt:lpstr>'GLENN UPDATE04'!Print_Area</vt:lpstr>
      <vt:lpstr>'HUMBOLDT UPDATE04'!Print_Area</vt:lpstr>
      <vt:lpstr>'IMPERIAL UPDATE04'!Print_Area</vt:lpstr>
      <vt:lpstr>'INYO UPDATE04'!Print_Area</vt:lpstr>
      <vt:lpstr>'KERN UPDATE04'!Print_Area</vt:lpstr>
      <vt:lpstr>'KINGS UPDATE04'!Print_Area</vt:lpstr>
      <vt:lpstr>'LAKE UPDATE04'!Print_Area</vt:lpstr>
      <vt:lpstr>'LASSEN UPDATE04'!Print_Area</vt:lpstr>
      <vt:lpstr>'LOS ANGELES UPDATE04'!Print_Area</vt:lpstr>
      <vt:lpstr>'MADERA UPDATE04'!Print_Area</vt:lpstr>
      <vt:lpstr>'MARIN UPDATE04'!Print_Area</vt:lpstr>
      <vt:lpstr>'MARIPOSA UPDATE04'!Print_Area</vt:lpstr>
      <vt:lpstr>'MENDOCINO UPDATE04'!Print_Area</vt:lpstr>
      <vt:lpstr>'MERCED UPDATE04'!Print_Area</vt:lpstr>
      <vt:lpstr>'MODOC UPDATE04'!Print_Area</vt:lpstr>
      <vt:lpstr>'MONO UPDATE04'!Print_Area</vt:lpstr>
      <vt:lpstr>'MONTEREY UPDATE04'!Print_Area</vt:lpstr>
      <vt:lpstr>'NAPA UPDATE04'!Print_Area</vt:lpstr>
      <vt:lpstr>'NEVADA UPDATE04'!Print_Area</vt:lpstr>
      <vt:lpstr>'ORANGE UPDATE04'!Print_Area</vt:lpstr>
      <vt:lpstr>'PLACER UPDATE04 '!Print_Area</vt:lpstr>
      <vt:lpstr>'PLUMAS UPDATE04'!Print_Area</vt:lpstr>
      <vt:lpstr>'RIVERSIDE UPDATE04'!Print_Area</vt:lpstr>
      <vt:lpstr>'SACRAMENTO UPDATE04'!Print_Area</vt:lpstr>
      <vt:lpstr>'SAN BENITO UPDATE04'!Print_Area</vt:lpstr>
      <vt:lpstr>'SAN BERNARDINO UPDATE04'!Print_Area</vt:lpstr>
      <vt:lpstr>'SAN DIEGO UPDATE04'!Print_Area</vt:lpstr>
      <vt:lpstr>'SAN FRANCISCO UPDATE04'!Print_Area</vt:lpstr>
      <vt:lpstr>'SAN JOAQUIN UPDATE04'!Print_Area</vt:lpstr>
      <vt:lpstr>'SAN LUIS OBISPO UPDATE04'!Print_Area</vt:lpstr>
      <vt:lpstr>'SAN MATEO UPDATE04'!Print_Area</vt:lpstr>
      <vt:lpstr>'SANTA BARBARA UPDATE04'!Print_Area</vt:lpstr>
      <vt:lpstr>'SANTA CLARA UPDATE04'!Print_Area</vt:lpstr>
      <vt:lpstr>'SANTA CRUZ UPDATE04'!Print_Area</vt:lpstr>
      <vt:lpstr>'SHASTA UPDATE04'!Print_Area</vt:lpstr>
      <vt:lpstr>'SIERRA UPDATE04'!Print_Area</vt:lpstr>
      <vt:lpstr>'SISKIYOU UPDATE04'!Print_Area</vt:lpstr>
      <vt:lpstr>'SOLANO UPDATE04'!Print_Area</vt:lpstr>
      <vt:lpstr>'SONOMA UPDATE04'!Print_Area</vt:lpstr>
      <vt:lpstr>'STANISLAUS UPDATE04'!Print_Area</vt:lpstr>
      <vt:lpstr>'SUTTER UPDATE04'!Print_Area</vt:lpstr>
      <vt:lpstr>'TEHAMA UPDATE04'!Print_Area</vt:lpstr>
      <vt:lpstr>'TRINITY UPDATE04'!Print_Area</vt:lpstr>
      <vt:lpstr>'TULARE UPDATE04'!Print_Area</vt:lpstr>
      <vt:lpstr>'TUOLUMNE UPDATE04'!Print_Area</vt:lpstr>
      <vt:lpstr>'VENTURA UPDATE04'!Print_Area</vt:lpstr>
      <vt:lpstr>'YOLO UPDATE04'!Print_Area</vt:lpstr>
      <vt:lpstr>'YUBA UPDATE04'!Print_Area</vt:lpstr>
      <vt:lpstr>' ALAMEDA UPDATE04'!Print_Titles</vt:lpstr>
      <vt:lpstr>'ALPINE UPDATE04'!Print_Titles</vt:lpstr>
      <vt:lpstr>'AMADOR UPDATE04'!Print_Titles</vt:lpstr>
      <vt:lpstr>'BUTTE UPDATE04'!Print_Titles</vt:lpstr>
      <vt:lpstr>'CA UPDATE04'!Print_Titles</vt:lpstr>
      <vt:lpstr>'CALAVERAS UPDATE04'!Print_Titles</vt:lpstr>
      <vt:lpstr>'COLUSA UPDATED04'!Print_Titles</vt:lpstr>
      <vt:lpstr>'CONTRA COSTA UPDATE04'!Print_Titles</vt:lpstr>
      <vt:lpstr>'DEL NORTE UPDAT04'!Print_Titles</vt:lpstr>
      <vt:lpstr>'EL DORADO UPDATE04'!Print_Titles</vt:lpstr>
      <vt:lpstr>'FRESNO UPDATE04'!Print_Titles</vt:lpstr>
      <vt:lpstr>'GLENN UPDATE04'!Print_Titles</vt:lpstr>
      <vt:lpstr>'HUMBOLDT UPDATE04'!Print_Titles</vt:lpstr>
      <vt:lpstr>'IMPERIAL UPDATE04'!Print_Titles</vt:lpstr>
      <vt:lpstr>'INYO UPDATE04'!Print_Titles</vt:lpstr>
      <vt:lpstr>'KERN UPDATE04'!Print_Titles</vt:lpstr>
      <vt:lpstr>'KINGS UPDATE04'!Print_Titles</vt:lpstr>
      <vt:lpstr>'LAKE UPDATE04'!Print_Titles</vt:lpstr>
      <vt:lpstr>'LASSEN UPDATE04'!Print_Titles</vt:lpstr>
      <vt:lpstr>'LOS ANGELES UPDATE04'!Print_Titles</vt:lpstr>
      <vt:lpstr>'MADERA UPDATE04'!Print_Titles</vt:lpstr>
      <vt:lpstr>'MARIN UPDATE04'!Print_Titles</vt:lpstr>
      <vt:lpstr>'MARIPOSA UPDATE04'!Print_Titles</vt:lpstr>
      <vt:lpstr>'MENDOCINO UPDATE04'!Print_Titles</vt:lpstr>
      <vt:lpstr>'MERCED UPDATE04'!Print_Titles</vt:lpstr>
      <vt:lpstr>'MODOC UPDATE04'!Print_Titles</vt:lpstr>
      <vt:lpstr>'MONO UPDATE04'!Print_Titles</vt:lpstr>
      <vt:lpstr>'MONTEREY UPDATE04'!Print_Titles</vt:lpstr>
      <vt:lpstr>'NAPA UPDATE04'!Print_Titles</vt:lpstr>
      <vt:lpstr>'NEVADA UPDATE04'!Print_Titles</vt:lpstr>
      <vt:lpstr>'ORANGE UPDATE04'!Print_Titles</vt:lpstr>
      <vt:lpstr>'PLACER UPDATE04 '!Print_Titles</vt:lpstr>
      <vt:lpstr>'PLUMAS UPDATE04'!Print_Titles</vt:lpstr>
      <vt:lpstr>'RIVERSIDE UPDATE04'!Print_Titles</vt:lpstr>
      <vt:lpstr>'SACRAMENTO UPDATE04'!Print_Titles</vt:lpstr>
      <vt:lpstr>'SAN BENITO UPDATE04'!Print_Titles</vt:lpstr>
      <vt:lpstr>'SAN BERNARDINO UPDATE04'!Print_Titles</vt:lpstr>
      <vt:lpstr>'SAN DIEGO UPDATE04'!Print_Titles</vt:lpstr>
      <vt:lpstr>'SAN FRANCISCO UPDATE04'!Print_Titles</vt:lpstr>
      <vt:lpstr>'SAN JOAQUIN UPDATE04'!Print_Titles</vt:lpstr>
      <vt:lpstr>'SAN LUIS OBISPO UPDATE04'!Print_Titles</vt:lpstr>
      <vt:lpstr>'SAN MATEO UPDATE04'!Print_Titles</vt:lpstr>
      <vt:lpstr>'SANTA BARBARA UPDATE04'!Print_Titles</vt:lpstr>
      <vt:lpstr>'SANTA CLARA UPDATE04'!Print_Titles</vt:lpstr>
      <vt:lpstr>'SANTA CRUZ UPDATE04'!Print_Titles</vt:lpstr>
      <vt:lpstr>'SHASTA UPDATE04'!Print_Titles</vt:lpstr>
      <vt:lpstr>'SIERRA UPDATE04'!Print_Titles</vt:lpstr>
      <vt:lpstr>'SISKIYOU UPDATE04'!Print_Titles</vt:lpstr>
      <vt:lpstr>'SOLANO UPDATE04'!Print_Titles</vt:lpstr>
      <vt:lpstr>'SONOMA UPDATE04'!Print_Titles</vt:lpstr>
      <vt:lpstr>'STANISLAUS UPDATE04'!Print_Titles</vt:lpstr>
      <vt:lpstr>'SUTTER UPDATE04'!Print_Titles</vt:lpstr>
      <vt:lpstr>'TEHAMA UPDATE04'!Print_Titles</vt:lpstr>
      <vt:lpstr>'TRINITY UPDATE04'!Print_Titles</vt:lpstr>
      <vt:lpstr>'TULARE UPDATE04'!Print_Titles</vt:lpstr>
      <vt:lpstr>'TUOLUMNE UPDATE04'!Print_Titles</vt:lpstr>
      <vt:lpstr>'VENTURA UPDATE04'!Print_Titles</vt:lpstr>
      <vt:lpstr>'YOLO UPDATE04'!Print_Titles</vt:lpstr>
      <vt:lpstr>'YUBA UPDATE04'!Print_Titles</vt:lpstr>
    </vt:vector>
  </TitlesOfParts>
  <Company>Department Of Finance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 Standish</dc:creator>
  <cp:lastModifiedBy>Turak, Robert</cp:lastModifiedBy>
  <cp:lastPrinted>2005-08-24T21:03:30Z</cp:lastPrinted>
  <dcterms:created xsi:type="dcterms:W3CDTF">2003-01-29T21:02:48Z</dcterms:created>
  <dcterms:modified xsi:type="dcterms:W3CDTF">2021-10-14T22:04:47Z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