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dof.sharepoint.com/sites/EconomicResearch/Shared Documents/General/Economic Research Unit/Budget_25-26/Budget Forecast/ca/Results/For Web Team/"/>
    </mc:Choice>
  </mc:AlternateContent>
  <xr:revisionPtr revIDLastSave="27" documentId="8_{89617D18-0C1E-4DBB-9B51-C26F43FA7CDF}" xr6:coauthVersionLast="47" xr6:coauthVersionMax="47" xr10:uidLastSave="{30FA32CA-A94C-45AA-85FF-5A32F3959E8E}"/>
  <bookViews>
    <workbookView minimized="1" xWindow="1740" yWindow="1740" windowWidth="9890" windowHeight="8410" tabRatio="838" firstSheet="3" activeTab="3" xr2:uid="{00000000-000D-0000-FFFF-FFFF00000000}"/>
  </bookViews>
  <sheets>
    <sheet name="COLA - 1" sheetId="55" state="hidden" r:id="rId1"/>
    <sheet name="SAL (Ext Shut)" sheetId="104" state="hidden" r:id="rId2"/>
    <sheet name="SAL ALT perinc" sheetId="120" state="hidden" r:id="rId3"/>
    <sheet name="Deflator_FY" sheetId="125" r:id="rId4"/>
    <sheet name="Module1" sheetId="16" state="veryHidden" r:id="rId5"/>
  </sheets>
  <definedNames>
    <definedName name="_DLX1.USE" localSheetId="1">#REF!</definedName>
    <definedName name="_DLX1.USE" localSheetId="2">#REF!</definedName>
    <definedName name="_DLX1.USE">#REF!</definedName>
    <definedName name="_Regression_Int" hidden="1">1</definedName>
    <definedName name="ACwvu.Qrtrly." localSheetId="1" hidden="1">#REF!</definedName>
    <definedName name="ACwvu.Qrtrly." localSheetId="2" hidden="1">#REF!</definedName>
    <definedName name="ACwvu.Qrtrly." hidden="1">#REF!</definedName>
    <definedName name="ACwvu.SelectUSQtr_AnnlChg." localSheetId="1" hidden="1">#REF!</definedName>
    <definedName name="ACwvu.SelectUSQtr_AnnlChg." localSheetId="2" hidden="1">#REF!</definedName>
    <definedName name="ACwvu.SelectUSQtr_AnnlChg." hidden="1">#REF!</definedName>
    <definedName name="Cwvu.Annual." localSheetId="1" hidden="1">#REF!,#REF!</definedName>
    <definedName name="Cwvu.Annual." localSheetId="2" hidden="1">#REF!,#REF!</definedName>
    <definedName name="Cwvu.Annual." hidden="1">#REF!,#REF!</definedName>
    <definedName name="Cwvu.Hist." localSheetId="1" hidden="1">#REF!,#REF!</definedName>
    <definedName name="Cwvu.Hist." localSheetId="2" hidden="1">#REF!,#REF!</definedName>
    <definedName name="Cwvu.Hist." hidden="1">#REF!,#REF!</definedName>
    <definedName name="Cwvu.Qrtrly." localSheetId="1" hidden="1">#REF!,#REF!</definedName>
    <definedName name="Cwvu.Qrtrly." localSheetId="2" hidden="1">#REF!,#REF!</definedName>
    <definedName name="Cwvu.Qrtrly." hidden="1">#REF!,#REF!</definedName>
    <definedName name="LAalcohol">#REF!</definedName>
    <definedName name="lrcpi">#REF!</definedName>
    <definedName name="MainContent" localSheetId="1">'SAL (Ext Shut)'!#REF!</definedName>
    <definedName name="MainContent" localSheetId="2">'SAL ALT perinc'!#REF!</definedName>
    <definedName name="Months">#REF!</definedName>
    <definedName name="_xlnm.Print_Area" localSheetId="0">'COLA - 1'!$A$1:$L$64</definedName>
    <definedName name="_xlnm.Print_Area" localSheetId="1">'SAL (Ext Shut)'!$A$1:$N$28</definedName>
    <definedName name="_xlnm.Print_Area" localSheetId="2">'SAL ALT perinc'!$A$1:$N$24</definedName>
    <definedName name="Rwvu.Annual." localSheetId="1" hidden="1">#REF!</definedName>
    <definedName name="Rwvu.Annual." localSheetId="2" hidden="1">#REF!</definedName>
    <definedName name="Rwvu.Annual." hidden="1">#REF!</definedName>
    <definedName name="Rwvu.Hist." localSheetId="1" hidden="1">#REF!</definedName>
    <definedName name="Rwvu.Hist." localSheetId="2" hidden="1">#REF!</definedName>
    <definedName name="Rwvu.Hist." hidden="1">#REF!</definedName>
    <definedName name="Rwvu.Qrtrly." localSheetId="1" hidden="1">#REF!</definedName>
    <definedName name="Rwvu.Qrtrly." localSheetId="2" hidden="1">#REF!</definedName>
    <definedName name="Rwvu.Qrtrly." hidden="1">#REF!</definedName>
    <definedName name="Swvu.Qrtrly." localSheetId="1" hidden="1">#REF!</definedName>
    <definedName name="Swvu.Qrtrly." localSheetId="2" hidden="1">#REF!</definedName>
    <definedName name="Swvu.Qrtrly." hidden="1">#REF!</definedName>
    <definedName name="Swvu.SelectUSQtr_AnnlChg." localSheetId="1" hidden="1">#REF!</definedName>
    <definedName name="Swvu.SelectUSQtr_AnnlChg." localSheetId="2" hidden="1">#REF!</definedName>
    <definedName name="Swvu.SelectUSQtr_AnnlChg." hidden="1">#REF!</definedName>
    <definedName name="uscpi">#REF!</definedName>
    <definedName name="USCPIU">#REF!</definedName>
    <definedName name="usgdp">#REF!</definedName>
    <definedName name="uspce">#REF!</definedName>
    <definedName name="usslp">#REF!</definedName>
    <definedName name="wrn.FullReport." hidden="1">{"Annual",#N/A,FALSE,"Long Run";"SelectUSQtr_AnnlChg",#N/A,FALSE,"Long Run";"SelCalQtr_AnlChg",#N/A,FALSE,"Long Run";"PerIncQtr_AnlChg",#N/A,FALSE,"Long Run";"OthrCalQtr_AnlChg",#N/A,FALSE,"Long Run"}</definedName>
    <definedName name="wvu.Hist." hidden="1">{TRUE,TRUE,-2.75,-17,604.5,345.75,FALSE,TRUE,TRUE,TRUE,0,1,#N/A,23,#N/A,23.452380952381,25.9375,1,FALSE,FALSE,3,TRUE,1,FALSE,75,"Swvu.Hist.","ACwvu.Hist.",#N/A,FALSE,FALSE,0.25,0.25,1,1,2,"&amp;L&amp;""Arial Rounded MT Bold,Bold""LABOR FORCE AND EMPLOYMENT&amp;C&amp;""Arial Rounded MT Bold,Bold"" 1999-2000 MAY REVISION FORECAST
April 1999&amp;R&amp;""Arial Rounded MT Bold,Bold""CALIFORNIA DEPARTMENT OF FINANCE","",TRUE,FALSE,FALSE,FALSE,2,100,#N/A,#N/A,"=R1C1:R36C21","=C1:C5","Rwvu.Hist.","Cwvu.Hist.",FALSE,FALSE,FALSE,1,#N/A,#N/A,FALSE,FALSE,TRUE,TRUE,TRUE}</definedName>
    <definedName name="wvu.OthrCalQtr_AnlChg." hidden="1">{TRUE,TRUE,-2.75,-17,604.5,345.75,FALSE,FALSE,TRUE,TRUE,0,1,37,1,55,1,14,4,TRUE,TRUE,3,TRUE,1,TRUE,75,"Swvu.OthrCalQtr_AnlChg.","ACwvu.OthrCalQtr_AnlChg.",#N/A,FALSE,FALSE,0.32,0.5,0.66,0.5,2,"&amp;C&amp;""Arial Rounded MT Bold,Bold"" 1999-2000 
BUDGET FORECAST
November, 1998&amp;R&amp;""Arial Rounded MT Bold,Bold""CALIFORNIA DEPARTMENT OF  FINANCE ","",FALSE,FALSE,FALSE,FALSE,2,100,#N/A,#N/A,"=R58C37:R228C47","=C1,R10:R14",#N/A,#N/A,FALSE,FALSE,TRUE,1,#N/A,#N/A,FALSE,FALSE,TRUE,TRUE,TRUE}</definedName>
    <definedName name="wvu.PerIncQtr_AnlChg." hidden="1">{TRUE,TRUE,-2.75,-17,604.5,345.75,FALSE,FALSE,TRUE,TRUE,0,1,23,1,217,1,14,4,TRUE,TRUE,3,TRUE,1,TRUE,75,"Swvu.PerIncQtr_AnlChg.","ACwvu.PerIncQtr_AnlChg.",#N/A,FALSE,FALSE,0.32,0.5,0.66,0.5,2,"&amp;C&amp;""Arial Rounded MT Bold,Bold"" 1999-2000 
BUDGET FORECAST
November, 1998&amp;R&amp;""Arial Rounded MT Bold,Bold""CALIFORNIA DEPARTMENT OF  FINANCE ","",FALSE,FALSE,FALSE,FALSE,2,100,#N/A,#N/A,"=R58C24:R228C36","=C1,R10:R14",#N/A,#N/A,FALSE,FALSE,TRUE,1,#N/A,#N/A,FALSE,FALSE,TRUE,TRUE,TRUE}</definedName>
    <definedName name="wvu.Qrtrly." hidden="1">{TRUE,TRUE,-2.75,-17,604.5,345.75,FALSE,TRUE,TRUE,TRUE,0,19,#N/A,1,#N/A,17.9642857142857,28.9375,1,FALSE,FALSE,3,TRUE,1,FALSE,75,"Swvu.Qrtrly.","ACwvu.Qrtrly.",#N/A,FALSE,FALSE,0.25,0.25,1,1,2,"&amp;L&amp;""Arial Rounded MT Bold,Bold""LABOR FORCE AND EMPLOYMENT&amp;C&amp;""Arial Rounded MT Bold,Bold"" 1999-2000 MAY REVISION FORECAST
April 1999&amp;R&amp;""Arial Rounded MT Bold,Bold""CALIFORNIA DEPARTMENT OF FINANCE","",TRUE,FALSE,FALSE,FALSE,2,100,#N/A,#N/A,"=R1C22:R36C33","=C1:C5","Rwvu.Qrtrly.","Cwvu.Qrtrly.",FALSE,FALSE,FALSE,1,#N/A,#N/A,FALSE,FALSE,TRUE,TRUE,TRUE}</definedName>
    <definedName name="wvu.SelCalQtr_AnlChg." hidden="1">{TRUE,TRUE,-2.75,-17,604.5,345.75,FALSE,FALSE,TRUE,TRUE,0,1,12,1,40,1,14,4,TRUE,TRUE,3,TRUE,1,TRUE,75,"Swvu.SelCalQtr_AnlChg.","ACwvu.SelCalQtr_AnlChg.",#N/A,FALSE,FALSE,0.32,0.5,0.66,0.5,2,"&amp;C&amp;""Arial Rounded MT Bold,Bold"" 1999-2000 
BUDGET FORECAST
November, 1998&amp;R&amp;""Arial Rounded MT Bold,Bold""CALIFORNIA DEPARTMENT OF  FINANCE ","",FALSE,FALSE,FALSE,FALSE,2,100,#N/A,#N/A,"=R58C14:R228C23","=C1,R10:R14",#N/A,#N/A,FALSE,FALSE,TRUE,1,#N/A,#N/A,FALSE,FALSE,TRUE,TRUE,TRUE}</definedName>
    <definedName name="wvu.SelectUSQtr_AnnlChg." hidden="1">{TRUE,TRUE,-2.75,-17,604.5,345.75,FALSE,FALSE,TRUE,TRUE,0,1,2,1,212,1,14,4,TRUE,TRUE,3,TRUE,1,TRUE,75,"Swvu.SelectUSQtr_AnnlChg.","ACwvu.SelectUSQtr_AnnlChg.",#N/A,FALSE,FALSE,0.32,0.5,0.66,0.5,2,"&amp;C&amp;""Arial Rounded MT Bold,Bold"" 1999-2000 
BUDGET FORECAST
November, 1998&amp;R&amp;""Arial Rounded MT Bold,Bold""CALIFORNIA DEPARTMENT OF  FINANCE ","",FALSE,FALSE,FALSE,FALSE,2,100,#N/A,#N/A,"=R58C2:R228C13","=C1,R10:R14",#N/A,#N/A,FALSE,FALSE,TRUE,1,#N/A,#N/A,FALSE,FALSE,TRUE,TRUE,TRUE}</definedName>
    <definedName name="Z_1BE16F68_9D44_11D3_8909_0000834298E4_.wvu.PrintTitles" hidden="1">#REF!,#REF!</definedName>
    <definedName name="Z_1BE16F69_9D44_11D3_8909_0000834298E4_.wvu.PrintTitles" hidden="1">#REF!,#REF!</definedName>
    <definedName name="Z_1BE16F6A_9D44_11D3_8909_0000834298E4_.wvu.PrintTitles" hidden="1">#REF!,#REF!</definedName>
    <definedName name="Z_1BE16F6B_9D44_11D3_8909_0000834298E4_.wvu.PrintTitles" hidden="1">#REF!,#REF!</definedName>
    <definedName name="Z_1BE16F6C_9D44_11D3_8909_0000834298E4_.wvu.PrintTitles" hidden="1">#REF!,#REF!</definedName>
    <definedName name="Z_1D36A23A_A1C1_11D3_890B_0000834298E4_.wvu.PrintTitles" hidden="1">#REF!,#REF!</definedName>
    <definedName name="Z_1D36A23B_A1C1_11D3_890B_0000834298E4_.wvu.PrintTitles" hidden="1">#REF!,#REF!</definedName>
    <definedName name="Z_1D36A23C_A1C1_11D3_890B_0000834298E4_.wvu.PrintTitles" hidden="1">#REF!,#REF!</definedName>
    <definedName name="Z_1D36A23D_A1C1_11D3_890B_0000834298E4_.wvu.PrintTitles" hidden="1">#REF!,#REF!</definedName>
    <definedName name="Z_1D36A23E_A1C1_11D3_890B_0000834298E4_.wvu.PrintTitles" hidden="1">#REF!,#REF!</definedName>
    <definedName name="Z_1F455A30_7293_11D3_8901_0000834298E4_.wvu.PrintTitles" hidden="1">#REF!,#REF!</definedName>
    <definedName name="Z_1F455A31_7293_11D3_8901_0000834298E4_.wvu.PrintTitles" hidden="1">#REF!,#REF!</definedName>
    <definedName name="Z_1F455A32_7293_11D3_8901_0000834298E4_.wvu.PrintTitles" hidden="1">#REF!,#REF!</definedName>
    <definedName name="Z_1F455A33_7293_11D3_8901_0000834298E4_.wvu.PrintTitles" hidden="1">#REF!,#REF!</definedName>
    <definedName name="Z_1F455A34_7293_11D3_8901_0000834298E4_.wvu.PrintTitles" hidden="1">#REF!,#REF!</definedName>
    <definedName name="Z_1F455B2A_7293_11D3_8901_0000834298E4_.wvu.PrintTitles" hidden="1">#REF!,#REF!</definedName>
    <definedName name="Z_1F455B2B_7293_11D3_8901_0000834298E4_.wvu.PrintTitles" hidden="1">#REF!,#REF!</definedName>
    <definedName name="Z_1F455B2C_7293_11D3_8901_0000834298E4_.wvu.PrintTitles" hidden="1">#REF!,#REF!</definedName>
    <definedName name="Z_1F455B2D_7293_11D3_8901_0000834298E4_.wvu.PrintTitles" hidden="1">#REF!,#REF!</definedName>
    <definedName name="Z_1F455B2E_7293_11D3_8901_0000834298E4_.wvu.PrintTitles" hidden="1">#REF!,#REF!</definedName>
    <definedName name="Z_1F455C7F_7293_11D3_8901_0000834298E4_.wvu.PrintTitles" hidden="1">#REF!,#REF!</definedName>
    <definedName name="Z_1F455C80_7293_11D3_8901_0000834298E4_.wvu.PrintTitles" hidden="1">#REF!,#REF!</definedName>
    <definedName name="Z_1F455C81_7293_11D3_8901_0000834298E4_.wvu.PrintTitles" hidden="1">#REF!,#REF!</definedName>
    <definedName name="Z_1F455C82_7293_11D3_8901_0000834298E4_.wvu.PrintTitles" hidden="1">#REF!,#REF!</definedName>
    <definedName name="Z_1F455C83_7293_11D3_8901_0000834298E4_.wvu.PrintTitles" hidden="1">#REF!,#REF!</definedName>
    <definedName name="Z_1F455D42_7293_11D3_8901_0000834298E4_.wvu.PrintTitles" hidden="1">#REF!,#REF!</definedName>
    <definedName name="Z_1F455D43_7293_11D3_8901_0000834298E4_.wvu.PrintTitles" hidden="1">#REF!,#REF!</definedName>
    <definedName name="Z_1F455D44_7293_11D3_8901_0000834298E4_.wvu.PrintTitles" hidden="1">#REF!,#REF!</definedName>
    <definedName name="Z_1F455D45_7293_11D3_8901_0000834298E4_.wvu.PrintTitles" hidden="1">#REF!,#REF!</definedName>
    <definedName name="Z_1F455D46_7293_11D3_8901_0000834298E4_.wvu.PrintTitles" hidden="1">#REF!,#REF!</definedName>
    <definedName name="Z_20CC9B39_69FE_11D3_88F7_0000834298E4_.wvu.PrintTitles" localSheetId="1" hidden="1">#REF!</definedName>
    <definedName name="Z_20CC9B39_69FE_11D3_88F7_0000834298E4_.wvu.PrintTitles" localSheetId="2" hidden="1">#REF!</definedName>
    <definedName name="Z_20CC9B39_69FE_11D3_88F7_0000834298E4_.wvu.PrintTitles" hidden="1">#REF!</definedName>
    <definedName name="Z_20CC9B39_69FE_11D3_88F7_0000834298E4_.wvu.Rows" localSheetId="1" hidden="1">#REF!</definedName>
    <definedName name="Z_20CC9B39_69FE_11D3_88F7_0000834298E4_.wvu.Rows" localSheetId="2" hidden="1">#REF!</definedName>
    <definedName name="Z_20CC9B39_69FE_11D3_88F7_0000834298E4_.wvu.Rows" hidden="1">#REF!</definedName>
    <definedName name="Z_20CC9B3B_69FE_11D3_88F7_0000834298E4_.wvu.PrintTitles" localSheetId="1" hidden="1">#REF!</definedName>
    <definedName name="Z_20CC9B3B_69FE_11D3_88F7_0000834298E4_.wvu.PrintTitles" localSheetId="2" hidden="1">#REF!</definedName>
    <definedName name="Z_20CC9B3B_69FE_11D3_88F7_0000834298E4_.wvu.PrintTitles" hidden="1">#REF!</definedName>
    <definedName name="Z_20CC9B3B_69FE_11D3_88F7_0000834298E4_.wvu.Rows" localSheetId="1" hidden="1">#REF!</definedName>
    <definedName name="Z_20CC9B3B_69FE_11D3_88F7_0000834298E4_.wvu.Rows" localSheetId="2" hidden="1">#REF!</definedName>
    <definedName name="Z_20CC9B3B_69FE_11D3_88F7_0000834298E4_.wvu.Rows" hidden="1">#REF!</definedName>
    <definedName name="Z_20CC9B3D_69FE_11D3_88F7_0000834298E4_.wvu.PrintTitles" localSheetId="1" hidden="1">#REF!</definedName>
    <definedName name="Z_20CC9B3D_69FE_11D3_88F7_0000834298E4_.wvu.PrintTitles" localSheetId="2" hidden="1">#REF!</definedName>
    <definedName name="Z_20CC9B3D_69FE_11D3_88F7_0000834298E4_.wvu.PrintTitles" hidden="1">#REF!</definedName>
    <definedName name="Z_20CC9B3D_69FE_11D3_88F7_0000834298E4_.wvu.Rows" localSheetId="1" hidden="1">#REF!</definedName>
    <definedName name="Z_20CC9B3D_69FE_11D3_88F7_0000834298E4_.wvu.Rows" localSheetId="2" hidden="1">#REF!</definedName>
    <definedName name="Z_20CC9B3D_69FE_11D3_88F7_0000834298E4_.wvu.Rows" hidden="1">#REF!</definedName>
    <definedName name="Z_20CC9BCC_69FE_11D3_88F7_0000834298E4_.wvu.PrintTitles" localSheetId="1" hidden="1">#REF!</definedName>
    <definedName name="Z_20CC9BCC_69FE_11D3_88F7_0000834298E4_.wvu.PrintTitles" localSheetId="2" hidden="1">#REF!</definedName>
    <definedName name="Z_20CC9BCC_69FE_11D3_88F7_0000834298E4_.wvu.PrintTitles" hidden="1">#REF!</definedName>
    <definedName name="Z_20CC9BCC_69FE_11D3_88F7_0000834298E4_.wvu.Rows" localSheetId="1" hidden="1">#REF!</definedName>
    <definedName name="Z_20CC9BCC_69FE_11D3_88F7_0000834298E4_.wvu.Rows" localSheetId="2" hidden="1">#REF!</definedName>
    <definedName name="Z_20CC9BCC_69FE_11D3_88F7_0000834298E4_.wvu.Rows" hidden="1">#REF!</definedName>
    <definedName name="Z_20CC9BCE_69FE_11D3_88F7_0000834298E4_.wvu.PrintTitles" localSheetId="1" hidden="1">#REF!</definedName>
    <definedName name="Z_20CC9BCE_69FE_11D3_88F7_0000834298E4_.wvu.PrintTitles" localSheetId="2" hidden="1">#REF!</definedName>
    <definedName name="Z_20CC9BCE_69FE_11D3_88F7_0000834298E4_.wvu.PrintTitles" hidden="1">#REF!</definedName>
    <definedName name="Z_20CC9BCE_69FE_11D3_88F7_0000834298E4_.wvu.Rows" localSheetId="1" hidden="1">#REF!</definedName>
    <definedName name="Z_20CC9BCE_69FE_11D3_88F7_0000834298E4_.wvu.Rows" localSheetId="2" hidden="1">#REF!</definedName>
    <definedName name="Z_20CC9BCE_69FE_11D3_88F7_0000834298E4_.wvu.Rows" hidden="1">#REF!</definedName>
    <definedName name="Z_31BD4071_6607_11D3_88F3_0000834298E4_.wvu.PrintTitles" localSheetId="1" hidden="1">#REF!</definedName>
    <definedName name="Z_31BD4071_6607_11D3_88F3_0000834298E4_.wvu.PrintTitles" localSheetId="2" hidden="1">#REF!</definedName>
    <definedName name="Z_31BD4071_6607_11D3_88F3_0000834298E4_.wvu.PrintTitles" hidden="1">#REF!</definedName>
    <definedName name="Z_31BD4071_6607_11D3_88F3_0000834298E4_.wvu.Rows" localSheetId="1" hidden="1">#REF!</definedName>
    <definedName name="Z_31BD4071_6607_11D3_88F3_0000834298E4_.wvu.Rows" localSheetId="2" hidden="1">#REF!</definedName>
    <definedName name="Z_31BD4071_6607_11D3_88F3_0000834298E4_.wvu.Rows" hidden="1">#REF!</definedName>
    <definedName name="Z_31BD4073_6607_11D3_88F3_0000834298E4_.wvu.PrintTitles" localSheetId="1" hidden="1">#REF!</definedName>
    <definedName name="Z_31BD4073_6607_11D3_88F3_0000834298E4_.wvu.PrintTitles" localSheetId="2" hidden="1">#REF!</definedName>
    <definedName name="Z_31BD4073_6607_11D3_88F3_0000834298E4_.wvu.PrintTitles" hidden="1">#REF!</definedName>
    <definedName name="Z_31BD4073_6607_11D3_88F3_0000834298E4_.wvu.Rows" localSheetId="1" hidden="1">#REF!</definedName>
    <definedName name="Z_31BD4073_6607_11D3_88F3_0000834298E4_.wvu.Rows" localSheetId="2" hidden="1">#REF!</definedName>
    <definedName name="Z_31BD4073_6607_11D3_88F3_0000834298E4_.wvu.Rows" hidden="1">#REF!</definedName>
    <definedName name="Z_31BD4075_6607_11D3_88F3_0000834298E4_.wvu.PrintTitles" localSheetId="1" hidden="1">#REF!</definedName>
    <definedName name="Z_31BD4075_6607_11D3_88F3_0000834298E4_.wvu.PrintTitles" localSheetId="2" hidden="1">#REF!</definedName>
    <definedName name="Z_31BD4075_6607_11D3_88F3_0000834298E4_.wvu.PrintTitles" hidden="1">#REF!</definedName>
    <definedName name="Z_31BD4075_6607_11D3_88F3_0000834298E4_.wvu.Rows" localSheetId="1" hidden="1">#REF!</definedName>
    <definedName name="Z_31BD4075_6607_11D3_88F3_0000834298E4_.wvu.Rows" localSheetId="2" hidden="1">#REF!</definedName>
    <definedName name="Z_31BD4075_6607_11D3_88F3_0000834298E4_.wvu.Rows" hidden="1">#REF!</definedName>
    <definedName name="Z_31BD40E5_6607_11D3_88F3_0000834298E4_.wvu.PrintTitles" hidden="1">#REF!,#REF!</definedName>
    <definedName name="Z_31BD40E6_6607_11D3_88F3_0000834298E4_.wvu.PrintTitles" hidden="1">#REF!,#REF!</definedName>
    <definedName name="Z_31BD40E7_6607_11D3_88F3_0000834298E4_.wvu.PrintTitles" hidden="1">#REF!,#REF!</definedName>
    <definedName name="Z_31BD40E8_6607_11D3_88F3_0000834298E4_.wvu.PrintTitles" hidden="1">#REF!,#REF!</definedName>
    <definedName name="Z_31BD40E9_6607_11D3_88F3_0000834298E4_.wvu.PrintTitles" hidden="1">#REF!,#REF!</definedName>
    <definedName name="Z_31BD4177_6607_11D3_88F3_0000834298E4_.wvu.PrintTitles" localSheetId="1" hidden="1">#REF!</definedName>
    <definedName name="Z_31BD4177_6607_11D3_88F3_0000834298E4_.wvu.PrintTitles" localSheetId="2" hidden="1">#REF!</definedName>
    <definedName name="Z_31BD4177_6607_11D3_88F3_0000834298E4_.wvu.PrintTitles" hidden="1">#REF!</definedName>
    <definedName name="Z_31BD4177_6607_11D3_88F3_0000834298E4_.wvu.Rows" localSheetId="1" hidden="1">#REF!</definedName>
    <definedName name="Z_31BD4177_6607_11D3_88F3_0000834298E4_.wvu.Rows" localSheetId="2" hidden="1">#REF!</definedName>
    <definedName name="Z_31BD4177_6607_11D3_88F3_0000834298E4_.wvu.Rows" hidden="1">#REF!</definedName>
    <definedName name="Z_31BD4179_6607_11D3_88F3_0000834298E4_.wvu.PrintTitles" localSheetId="1" hidden="1">#REF!</definedName>
    <definedName name="Z_31BD4179_6607_11D3_88F3_0000834298E4_.wvu.PrintTitles" localSheetId="2" hidden="1">#REF!</definedName>
    <definedName name="Z_31BD4179_6607_11D3_88F3_0000834298E4_.wvu.PrintTitles" hidden="1">#REF!</definedName>
    <definedName name="Z_31BD4179_6607_11D3_88F3_0000834298E4_.wvu.Rows" localSheetId="1" hidden="1">#REF!</definedName>
    <definedName name="Z_31BD4179_6607_11D3_88F3_0000834298E4_.wvu.Rows" localSheetId="2" hidden="1">#REF!</definedName>
    <definedName name="Z_31BD4179_6607_11D3_88F3_0000834298E4_.wvu.Rows" hidden="1">#REF!</definedName>
    <definedName name="Z_31BD417B_6607_11D3_88F3_0000834298E4_.wvu.PrintTitles" localSheetId="1" hidden="1">#REF!</definedName>
    <definedName name="Z_31BD417B_6607_11D3_88F3_0000834298E4_.wvu.PrintTitles" localSheetId="2" hidden="1">#REF!</definedName>
    <definedName name="Z_31BD417B_6607_11D3_88F3_0000834298E4_.wvu.PrintTitles" hidden="1">#REF!</definedName>
    <definedName name="Z_31BD417B_6607_11D3_88F3_0000834298E4_.wvu.Rows" localSheetId="1" hidden="1">#REF!</definedName>
    <definedName name="Z_31BD417B_6607_11D3_88F3_0000834298E4_.wvu.Rows" localSheetId="2" hidden="1">#REF!</definedName>
    <definedName name="Z_31BD417B_6607_11D3_88F3_0000834298E4_.wvu.Rows" hidden="1">#REF!</definedName>
    <definedName name="Z_31C0CC66_A0FA_11D3_890A_0000834298E4_.wvu.PrintTitles" hidden="1">#REF!,#REF!</definedName>
    <definedName name="Z_31C0CC67_A0FA_11D3_890A_0000834298E4_.wvu.PrintTitles" hidden="1">#REF!,#REF!</definedName>
    <definedName name="Z_31C0CC68_A0FA_11D3_890A_0000834298E4_.wvu.PrintTitles" hidden="1">#REF!,#REF!</definedName>
    <definedName name="Z_31C0CC69_A0FA_11D3_890A_0000834298E4_.wvu.PrintTitles" hidden="1">#REF!,#REF!</definedName>
    <definedName name="Z_31C0CC6A_A0FA_11D3_890A_0000834298E4_.wvu.PrintTitles" hidden="1">#REF!,#REF!</definedName>
    <definedName name="Z_33E04360_9D15_11D3_8909_0000834298E4_.wvu.PrintTitles" hidden="1">#REF!,#REF!</definedName>
    <definedName name="Z_33E04361_9D15_11D3_8909_0000834298E4_.wvu.PrintTitles" hidden="1">#REF!,#REF!</definedName>
    <definedName name="Z_33E04362_9D15_11D3_8909_0000834298E4_.wvu.PrintTitles" hidden="1">#REF!,#REF!</definedName>
    <definedName name="Z_33E04363_9D15_11D3_8909_0000834298E4_.wvu.PrintTitles" hidden="1">#REF!,#REF!</definedName>
    <definedName name="Z_33E04364_9D15_11D3_8909_0000834298E4_.wvu.PrintTitles" hidden="1">#REF!,#REF!</definedName>
    <definedName name="Z_372AD0D0_7071_11D3_88FD_0000834298E4_.wvu.PrintTitles" hidden="1">#REF!,#REF!</definedName>
    <definedName name="Z_372AD0D1_7071_11D3_88FD_0000834298E4_.wvu.PrintTitles" hidden="1">#REF!,#REF!</definedName>
    <definedName name="Z_372AD0D2_7071_11D3_88FD_0000834298E4_.wvu.PrintTitles" hidden="1">#REF!,#REF!</definedName>
    <definedName name="Z_372AD0D3_7071_11D3_88FD_0000834298E4_.wvu.PrintTitles" hidden="1">#REF!,#REF!</definedName>
    <definedName name="Z_372AD0D4_7071_11D3_88FD_0000834298E4_.wvu.PrintTitles" hidden="1">#REF!,#REF!</definedName>
    <definedName name="Z_3FDE5923_907D_11D3_88FB_0000834298E4_.wvu.PrintTitles" hidden="1">#REF!,#REF!</definedName>
    <definedName name="Z_3FDE5924_907D_11D3_88FB_0000834298E4_.wvu.PrintTitles" hidden="1">#REF!,#REF!</definedName>
    <definedName name="Z_3FDE5925_907D_11D3_88FB_0000834298E4_.wvu.PrintTitles" hidden="1">#REF!,#REF!</definedName>
    <definedName name="Z_3FDE5926_907D_11D3_88FB_0000834298E4_.wvu.PrintTitles" hidden="1">#REF!,#REF!</definedName>
    <definedName name="Z_3FDE5927_907D_11D3_88FB_0000834298E4_.wvu.PrintTitles" hidden="1">#REF!,#REF!</definedName>
    <definedName name="Z_52599C1A_5BCA_11D3_88E6_0000834298E4_.wvu.PrintTitles" localSheetId="1" hidden="1">#REF!</definedName>
    <definedName name="Z_52599C1A_5BCA_11D3_88E6_0000834298E4_.wvu.PrintTitles" localSheetId="2" hidden="1">#REF!</definedName>
    <definedName name="Z_52599C1A_5BCA_11D3_88E6_0000834298E4_.wvu.PrintTitles" hidden="1">#REF!</definedName>
    <definedName name="Z_52599C1C_5BCA_11D3_88E6_0000834298E4_.wvu.PrintTitles" localSheetId="1" hidden="1">#REF!</definedName>
    <definedName name="Z_52599C1C_5BCA_11D3_88E6_0000834298E4_.wvu.PrintTitles" localSheetId="2" hidden="1">#REF!</definedName>
    <definedName name="Z_52599C1C_5BCA_11D3_88E6_0000834298E4_.wvu.PrintTitles" hidden="1">#REF!</definedName>
    <definedName name="Z_52599C1E_5BCA_11D3_88E6_0000834298E4_.wvu.PrintTitles" localSheetId="1" hidden="1">#REF!</definedName>
    <definedName name="Z_52599C1E_5BCA_11D3_88E6_0000834298E4_.wvu.PrintTitles" localSheetId="2" hidden="1">#REF!</definedName>
    <definedName name="Z_52599C1E_5BCA_11D3_88E6_0000834298E4_.wvu.PrintTitles" hidden="1">#REF!</definedName>
    <definedName name="Z_52599EEC_5BCA_11D3_88E6_0000834298E4_.wvu.PrintTitles" localSheetId="1" hidden="1">#REF!</definedName>
    <definedName name="Z_52599EEC_5BCA_11D3_88E6_0000834298E4_.wvu.PrintTitles" localSheetId="2" hidden="1">#REF!</definedName>
    <definedName name="Z_52599EEC_5BCA_11D3_88E6_0000834298E4_.wvu.PrintTitles" hidden="1">#REF!</definedName>
    <definedName name="Z_52599EEE_5BCA_11D3_88E6_0000834298E4_.wvu.PrintTitles" localSheetId="1" hidden="1">#REF!</definedName>
    <definedName name="Z_52599EEE_5BCA_11D3_88E6_0000834298E4_.wvu.PrintTitles" localSheetId="2" hidden="1">#REF!</definedName>
    <definedName name="Z_52599EEE_5BCA_11D3_88E6_0000834298E4_.wvu.PrintTitles" hidden="1">#REF!</definedName>
    <definedName name="Z_52599EF0_5BCA_11D3_88E6_0000834298E4_.wvu.PrintTitles" localSheetId="1" hidden="1">#REF!</definedName>
    <definedName name="Z_52599EF0_5BCA_11D3_88E6_0000834298E4_.wvu.PrintTitles" localSheetId="2" hidden="1">#REF!</definedName>
    <definedName name="Z_52599EF0_5BCA_11D3_88E6_0000834298E4_.wvu.PrintTitles" hidden="1">#REF!</definedName>
    <definedName name="Z_5259A2CD_5BCA_11D3_88E6_0000834298E4_.wvu.PrintTitles" localSheetId="1" hidden="1">#REF!</definedName>
    <definedName name="Z_5259A2CD_5BCA_11D3_88E6_0000834298E4_.wvu.PrintTitles" localSheetId="2" hidden="1">#REF!</definedName>
    <definedName name="Z_5259A2CD_5BCA_11D3_88E6_0000834298E4_.wvu.PrintTitles" hidden="1">#REF!</definedName>
    <definedName name="Z_5259A2CF_5BCA_11D3_88E6_0000834298E4_.wvu.PrintTitles" localSheetId="1" hidden="1">#REF!</definedName>
    <definedName name="Z_5259A2CF_5BCA_11D3_88E6_0000834298E4_.wvu.PrintTitles" localSheetId="2" hidden="1">#REF!</definedName>
    <definedName name="Z_5259A2CF_5BCA_11D3_88E6_0000834298E4_.wvu.PrintTitles" hidden="1">#REF!</definedName>
    <definedName name="Z_5259A2D1_5BCA_11D3_88E6_0000834298E4_.wvu.PrintTitles" localSheetId="1" hidden="1">#REF!</definedName>
    <definedName name="Z_5259A2D1_5BCA_11D3_88E6_0000834298E4_.wvu.PrintTitles" localSheetId="2" hidden="1">#REF!</definedName>
    <definedName name="Z_5259A2D1_5BCA_11D3_88E6_0000834298E4_.wvu.PrintTitles" hidden="1">#REF!</definedName>
    <definedName name="Z_5259A4C0_5BCA_11D3_88E6_0000834298E4_.wvu.PrintTitles" localSheetId="1" hidden="1">#REF!</definedName>
    <definedName name="Z_5259A4C0_5BCA_11D3_88E6_0000834298E4_.wvu.PrintTitles" localSheetId="2" hidden="1">#REF!</definedName>
    <definedName name="Z_5259A4C0_5BCA_11D3_88E6_0000834298E4_.wvu.PrintTitles" hidden="1">#REF!</definedName>
    <definedName name="Z_5259A4C2_5BCA_11D3_88E6_0000834298E4_.wvu.PrintTitles" localSheetId="1" hidden="1">#REF!</definedName>
    <definedName name="Z_5259A4C2_5BCA_11D3_88E6_0000834298E4_.wvu.PrintTitles" localSheetId="2" hidden="1">#REF!</definedName>
    <definedName name="Z_5259A4C2_5BCA_11D3_88E6_0000834298E4_.wvu.PrintTitles" hidden="1">#REF!</definedName>
    <definedName name="Z_5259A4C4_5BCA_11D3_88E6_0000834298E4_.wvu.PrintTitles" localSheetId="1" hidden="1">#REF!</definedName>
    <definedName name="Z_5259A4C4_5BCA_11D3_88E6_0000834298E4_.wvu.PrintTitles" localSheetId="2" hidden="1">#REF!</definedName>
    <definedName name="Z_5259A4C4_5BCA_11D3_88E6_0000834298E4_.wvu.PrintTitles" hidden="1">#REF!</definedName>
    <definedName name="Z_575FE831_9D22_11D3_8909_0000834298E4_.wvu.PrintTitles" hidden="1">#REF!,#REF!</definedName>
    <definedName name="Z_575FE832_9D22_11D3_8909_0000834298E4_.wvu.PrintTitles" hidden="1">#REF!,#REF!</definedName>
    <definedName name="Z_575FE833_9D22_11D3_8909_0000834298E4_.wvu.PrintTitles" hidden="1">#REF!,#REF!</definedName>
    <definedName name="Z_575FE834_9D22_11D3_8909_0000834298E4_.wvu.PrintTitles" hidden="1">#REF!,#REF!</definedName>
    <definedName name="Z_575FE835_9D22_11D3_8909_0000834298E4_.wvu.PrintTitles" hidden="1">#REF!,#REF!</definedName>
    <definedName name="Z_58811516_5B2E_11D3_88E5_0000834298E4_.wvu.PrintTitles" localSheetId="1" hidden="1">#REF!</definedName>
    <definedName name="Z_58811516_5B2E_11D3_88E5_0000834298E4_.wvu.PrintTitles" localSheetId="2" hidden="1">#REF!</definedName>
    <definedName name="Z_58811516_5B2E_11D3_88E5_0000834298E4_.wvu.PrintTitles" hidden="1">#REF!</definedName>
    <definedName name="Z_58811518_5B2E_11D3_88E5_0000834298E4_.wvu.PrintTitles" localSheetId="1" hidden="1">#REF!</definedName>
    <definedName name="Z_58811518_5B2E_11D3_88E5_0000834298E4_.wvu.PrintTitles" localSheetId="2" hidden="1">#REF!</definedName>
    <definedName name="Z_58811518_5B2E_11D3_88E5_0000834298E4_.wvu.PrintTitles" hidden="1">#REF!</definedName>
    <definedName name="Z_5881151A_5B2E_11D3_88E5_0000834298E4_.wvu.PrintTitles" localSheetId="1" hidden="1">#REF!</definedName>
    <definedName name="Z_5881151A_5B2E_11D3_88E5_0000834298E4_.wvu.PrintTitles" localSheetId="2" hidden="1">#REF!</definedName>
    <definedName name="Z_5881151A_5B2E_11D3_88E5_0000834298E4_.wvu.PrintTitles" hidden="1">#REF!</definedName>
    <definedName name="Z_806DABE2_654D_11D3_88F1_0000834298E4_.wvu.PrintTitles" hidden="1">#REF!,#REF!</definedName>
    <definedName name="Z_806DABE3_654D_11D3_88F1_0000834298E4_.wvu.PrintTitles" hidden="1">#REF!,#REF!</definedName>
    <definedName name="Z_806DABE4_654D_11D3_88F1_0000834298E4_.wvu.PrintTitles" hidden="1">#REF!,#REF!</definedName>
    <definedName name="Z_806DABE5_654D_11D3_88F1_0000834298E4_.wvu.PrintTitles" hidden="1">#REF!,#REF!</definedName>
    <definedName name="Z_806DABE6_654D_11D3_88F1_0000834298E4_.wvu.PrintTitles" hidden="1">#REF!,#REF!</definedName>
    <definedName name="Z_806DAC53_654D_11D3_88F1_0000834298E4_.wvu.PrintTitles" hidden="1">#REF!,#REF!</definedName>
    <definedName name="Z_806DAC54_654D_11D3_88F1_0000834298E4_.wvu.PrintTitles" hidden="1">#REF!,#REF!</definedName>
    <definedName name="Z_806DAC55_654D_11D3_88F1_0000834298E4_.wvu.PrintTitles" hidden="1">#REF!,#REF!</definedName>
    <definedName name="Z_806DAC56_654D_11D3_88F1_0000834298E4_.wvu.PrintTitles" hidden="1">#REF!,#REF!</definedName>
    <definedName name="Z_806DAC57_654D_11D3_88F1_0000834298E4_.wvu.PrintTitles" hidden="1">#REF!,#REF!</definedName>
    <definedName name="Z_806DACFE_654D_11D3_88F1_0000834298E4_.wvu.PrintTitles" hidden="1">#REF!,#REF!</definedName>
    <definedName name="Z_806DACFF_654D_11D3_88F1_0000834298E4_.wvu.PrintTitles" hidden="1">#REF!,#REF!</definedName>
    <definedName name="Z_806DAD00_654D_11D3_88F1_0000834298E4_.wvu.PrintTitles" hidden="1">#REF!,#REF!</definedName>
    <definedName name="Z_806DAD01_654D_11D3_88F1_0000834298E4_.wvu.PrintTitles" hidden="1">#REF!,#REF!</definedName>
    <definedName name="Z_806DAD02_654D_11D3_88F1_0000834298E4_.wvu.PrintTitles" hidden="1">#REF!,#REF!</definedName>
    <definedName name="Z_87D90C58_8651_11D3_88F0_0000834298E4_.wvu.PrintTitles" hidden="1">#REF!,#REF!</definedName>
    <definedName name="Z_87D90C59_8651_11D3_88F0_0000834298E4_.wvu.PrintTitles" hidden="1">#REF!,#REF!</definedName>
    <definedName name="Z_87D90C5A_8651_11D3_88F0_0000834298E4_.wvu.PrintTitles" hidden="1">#REF!,#REF!</definedName>
    <definedName name="Z_87D90C5B_8651_11D3_88F0_0000834298E4_.wvu.PrintTitles" hidden="1">#REF!,#REF!</definedName>
    <definedName name="Z_87D90C5C_8651_11D3_88F0_0000834298E4_.wvu.PrintTitles" hidden="1">#REF!,#REF!</definedName>
    <definedName name="Z_92008C7C_75E1_11D3_8904_0000834298E4_.wvu.PrintTitles" hidden="1">#REF!,#REF!</definedName>
    <definedName name="Z_92008C7D_75E1_11D3_8904_0000834298E4_.wvu.PrintTitles" hidden="1">#REF!,#REF!</definedName>
    <definedName name="Z_92008C7E_75E1_11D3_8904_0000834298E4_.wvu.PrintTitles" hidden="1">#REF!,#REF!</definedName>
    <definedName name="Z_92008C7F_75E1_11D3_8904_0000834298E4_.wvu.PrintTitles" hidden="1">#REF!,#REF!</definedName>
    <definedName name="Z_92008C80_75E1_11D3_8904_0000834298E4_.wvu.PrintTitles" hidden="1">#REF!,#REF!</definedName>
    <definedName name="Z_96F242F7_9792_11D3_8905_0000834298E4_.wvu.PrintTitles" hidden="1">#REF!,#REF!</definedName>
    <definedName name="Z_96F242F8_9792_11D3_8905_0000834298E4_.wvu.PrintTitles" hidden="1">#REF!,#REF!</definedName>
    <definedName name="Z_96F242F9_9792_11D3_8905_0000834298E4_.wvu.PrintTitles" hidden="1">#REF!,#REF!</definedName>
    <definedName name="Z_96F242FA_9792_11D3_8905_0000834298E4_.wvu.PrintTitles" hidden="1">#REF!,#REF!</definedName>
    <definedName name="Z_96F242FB_9792_11D3_8905_0000834298E4_.wvu.PrintTitles" hidden="1">#REF!,#REF!</definedName>
    <definedName name="Z_9E133267_5193_11D3_9C74_0020352B7F13_.wvu.Cols" localSheetId="1" hidden="1">#REF!</definedName>
    <definedName name="Z_9E133267_5193_11D3_9C74_0020352B7F13_.wvu.Cols" localSheetId="2" hidden="1">#REF!</definedName>
    <definedName name="Z_9E133267_5193_11D3_9C74_0020352B7F13_.wvu.Cols" hidden="1">#REF!</definedName>
    <definedName name="Z_9E133267_5193_11D3_9C74_0020352B7F13_.wvu.PrintTitles" localSheetId="1" hidden="1">#REF!</definedName>
    <definedName name="Z_9E133267_5193_11D3_9C74_0020352B7F13_.wvu.PrintTitles" localSheetId="2" hidden="1">#REF!</definedName>
    <definedName name="Z_9E133267_5193_11D3_9C74_0020352B7F13_.wvu.PrintTitles" hidden="1">#REF!</definedName>
    <definedName name="Z_9E133268_5193_11D3_9C74_0020352B7F13_.wvu.Cols" localSheetId="1" hidden="1">#REF!</definedName>
    <definedName name="Z_9E133268_5193_11D3_9C74_0020352B7F13_.wvu.Cols" localSheetId="2" hidden="1">#REF!</definedName>
    <definedName name="Z_9E133268_5193_11D3_9C74_0020352B7F13_.wvu.Cols" hidden="1">#REF!</definedName>
    <definedName name="Z_9E133268_5193_11D3_9C74_0020352B7F13_.wvu.PrintTitles" localSheetId="1" hidden="1">#REF!</definedName>
    <definedName name="Z_9E133268_5193_11D3_9C74_0020352B7F13_.wvu.PrintTitles" localSheetId="2" hidden="1">#REF!</definedName>
    <definedName name="Z_9E133268_5193_11D3_9C74_0020352B7F13_.wvu.PrintTitles" hidden="1">#REF!</definedName>
    <definedName name="Z_9E133269_5193_11D3_9C74_0020352B7F13_.wvu.Cols" localSheetId="1" hidden="1">#REF!</definedName>
    <definedName name="Z_9E133269_5193_11D3_9C74_0020352B7F13_.wvu.Cols" localSheetId="2" hidden="1">#REF!</definedName>
    <definedName name="Z_9E133269_5193_11D3_9C74_0020352B7F13_.wvu.Cols" hidden="1">#REF!</definedName>
    <definedName name="Z_9E133269_5193_11D3_9C74_0020352B7F13_.wvu.PrintTitles" localSheetId="1" hidden="1">#REF!</definedName>
    <definedName name="Z_9E133269_5193_11D3_9C74_0020352B7F13_.wvu.PrintTitles" localSheetId="2" hidden="1">#REF!</definedName>
    <definedName name="Z_9E133269_5193_11D3_9C74_0020352B7F13_.wvu.PrintTitles" hidden="1">#REF!</definedName>
    <definedName name="Z_9E133318_5193_11D3_9C74_0020352B7F13_.wvu.PrintTitles" localSheetId="1" hidden="1">#REF!</definedName>
    <definedName name="Z_9E133318_5193_11D3_9C74_0020352B7F13_.wvu.PrintTitles" localSheetId="2" hidden="1">#REF!</definedName>
    <definedName name="Z_9E133318_5193_11D3_9C74_0020352B7F13_.wvu.PrintTitles" hidden="1">#REF!</definedName>
    <definedName name="Z_9E133319_5193_11D3_9C74_0020352B7F13_.wvu.PrintTitles" localSheetId="1" hidden="1">#REF!</definedName>
    <definedName name="Z_9E133319_5193_11D3_9C74_0020352B7F13_.wvu.PrintTitles" localSheetId="2" hidden="1">#REF!</definedName>
    <definedName name="Z_9E133319_5193_11D3_9C74_0020352B7F13_.wvu.PrintTitles" hidden="1">#REF!</definedName>
    <definedName name="Z_9E13331A_5193_11D3_9C74_0020352B7F13_.wvu.PrintTitles" localSheetId="1" hidden="1">#REF!</definedName>
    <definedName name="Z_9E13331A_5193_11D3_9C74_0020352B7F13_.wvu.PrintTitles" localSheetId="2" hidden="1">#REF!</definedName>
    <definedName name="Z_9E13331A_5193_11D3_9C74_0020352B7F13_.wvu.PrintTitles" hidden="1">#REF!</definedName>
    <definedName name="Z_AC271C04_66FD_11D3_88F4_0000834298E4_.wvu.PrintTitles" localSheetId="1" hidden="1">#REF!</definedName>
    <definedName name="Z_AC271C04_66FD_11D3_88F4_0000834298E4_.wvu.PrintTitles" localSheetId="2" hidden="1">#REF!</definedName>
    <definedName name="Z_AC271C04_66FD_11D3_88F4_0000834298E4_.wvu.PrintTitles" hidden="1">#REF!</definedName>
    <definedName name="Z_AC271C04_66FD_11D3_88F4_0000834298E4_.wvu.Rows" localSheetId="1" hidden="1">#REF!</definedName>
    <definedName name="Z_AC271C04_66FD_11D3_88F4_0000834298E4_.wvu.Rows" localSheetId="2" hidden="1">#REF!</definedName>
    <definedName name="Z_AC271C04_66FD_11D3_88F4_0000834298E4_.wvu.Rows" hidden="1">#REF!</definedName>
    <definedName name="Z_AC271C06_66FD_11D3_88F4_0000834298E4_.wvu.PrintTitles" localSheetId="1" hidden="1">#REF!</definedName>
    <definedName name="Z_AC271C06_66FD_11D3_88F4_0000834298E4_.wvu.PrintTitles" localSheetId="2" hidden="1">#REF!</definedName>
    <definedName name="Z_AC271C06_66FD_11D3_88F4_0000834298E4_.wvu.PrintTitles" hidden="1">#REF!</definedName>
    <definedName name="Z_AC271C06_66FD_11D3_88F4_0000834298E4_.wvu.Rows" localSheetId="1" hidden="1">#REF!</definedName>
    <definedName name="Z_AC271C06_66FD_11D3_88F4_0000834298E4_.wvu.Rows" localSheetId="2" hidden="1">#REF!</definedName>
    <definedName name="Z_AC271C06_66FD_11D3_88F4_0000834298E4_.wvu.Rows" hidden="1">#REF!</definedName>
    <definedName name="Z_AC271C08_66FD_11D3_88F4_0000834298E4_.wvu.PrintTitles" localSheetId="1" hidden="1">#REF!</definedName>
    <definedName name="Z_AC271C08_66FD_11D3_88F4_0000834298E4_.wvu.PrintTitles" localSheetId="2" hidden="1">#REF!</definedName>
    <definedName name="Z_AC271C08_66FD_11D3_88F4_0000834298E4_.wvu.PrintTitles" hidden="1">#REF!</definedName>
    <definedName name="Z_AC271C08_66FD_11D3_88F4_0000834298E4_.wvu.Rows" localSheetId="1" hidden="1">#REF!</definedName>
    <definedName name="Z_AC271C08_66FD_11D3_88F4_0000834298E4_.wvu.Rows" localSheetId="2" hidden="1">#REF!</definedName>
    <definedName name="Z_AC271C08_66FD_11D3_88F4_0000834298E4_.wvu.Rows" hidden="1">#REF!</definedName>
    <definedName name="Z_B46E469D_A288_11D3_890C_0000834298E4_.wvu.PrintTitles" hidden="1">#REF!,#REF!</definedName>
    <definedName name="Z_B46E469E_A288_11D3_890C_0000834298E4_.wvu.PrintTitles" hidden="1">#REF!,#REF!</definedName>
    <definedName name="Z_B46E469F_A288_11D3_890C_0000834298E4_.wvu.PrintTitles" hidden="1">#REF!,#REF!</definedName>
    <definedName name="Z_B46E46A0_A288_11D3_890C_0000834298E4_.wvu.PrintTitles" hidden="1">#REF!,#REF!</definedName>
    <definedName name="Z_B46E46A1_A288_11D3_890C_0000834298E4_.wvu.PrintTitles" hidden="1">#REF!,#REF!</definedName>
    <definedName name="Z_B46E4950_A288_11D3_890C_0000834298E4_.wvu.PrintTitles" hidden="1">#REF!,#REF!</definedName>
    <definedName name="Z_B46E4951_A288_11D3_890C_0000834298E4_.wvu.PrintTitles" hidden="1">#REF!,#REF!</definedName>
    <definedName name="Z_B46E4952_A288_11D3_890C_0000834298E4_.wvu.PrintTitles" hidden="1">#REF!,#REF!</definedName>
    <definedName name="Z_B46E4953_A288_11D3_890C_0000834298E4_.wvu.PrintTitles" hidden="1">#REF!,#REF!</definedName>
    <definedName name="Z_B46E4954_A288_11D3_890C_0000834298E4_.wvu.PrintTitles" hidden="1">#REF!,#REF!</definedName>
    <definedName name="Z_B4964D6E_51D3_11D3_9C74_0020352B7F13_.wvu.PrintTitles" localSheetId="1" hidden="1">#REF!</definedName>
    <definedName name="Z_B4964D6E_51D3_11D3_9C74_0020352B7F13_.wvu.PrintTitles" localSheetId="2" hidden="1">#REF!</definedName>
    <definedName name="Z_B4964D6E_51D3_11D3_9C74_0020352B7F13_.wvu.PrintTitles" hidden="1">#REF!</definedName>
    <definedName name="Z_B4964D6F_51D3_11D3_9C74_0020352B7F13_.wvu.PrintTitles" localSheetId="1" hidden="1">#REF!</definedName>
    <definedName name="Z_B4964D6F_51D3_11D3_9C74_0020352B7F13_.wvu.PrintTitles" localSheetId="2" hidden="1">#REF!</definedName>
    <definedName name="Z_B4964D6F_51D3_11D3_9C74_0020352B7F13_.wvu.PrintTitles" hidden="1">#REF!</definedName>
    <definedName name="Z_B4964D70_51D3_11D3_9C74_0020352B7F13_.wvu.PrintTitles" localSheetId="1" hidden="1">#REF!</definedName>
    <definedName name="Z_B4964D70_51D3_11D3_9C74_0020352B7F13_.wvu.PrintTitles" localSheetId="2" hidden="1">#REF!</definedName>
    <definedName name="Z_B4964D70_51D3_11D3_9C74_0020352B7F13_.wvu.PrintTitles" hidden="1">#REF!</definedName>
    <definedName name="Z_F1A2AD24_5C94_11D3_88E8_0000834298E4_.wvu.PrintTitles" localSheetId="1" hidden="1">#REF!</definedName>
    <definedName name="Z_F1A2AD24_5C94_11D3_88E8_0000834298E4_.wvu.PrintTitles" localSheetId="2" hidden="1">#REF!</definedName>
    <definedName name="Z_F1A2AD24_5C94_11D3_88E8_0000834298E4_.wvu.PrintTitles" hidden="1">#REF!</definedName>
    <definedName name="Z_F1A2AD26_5C94_11D3_88E8_0000834298E4_.wvu.PrintTitles" localSheetId="1" hidden="1">#REF!</definedName>
    <definedName name="Z_F1A2AD26_5C94_11D3_88E8_0000834298E4_.wvu.PrintTitles" localSheetId="2" hidden="1">#REF!</definedName>
    <definedName name="Z_F1A2AD26_5C94_11D3_88E8_0000834298E4_.wvu.PrintTitles" hidden="1">#REF!</definedName>
    <definedName name="Z_F1A2AD28_5C94_11D3_88E8_0000834298E4_.wvu.PrintTitles" localSheetId="1" hidden="1">#REF!</definedName>
    <definedName name="Z_F1A2AD28_5C94_11D3_88E8_0000834298E4_.wvu.PrintTitles" localSheetId="2" hidden="1">#REF!</definedName>
    <definedName name="Z_F1A2AD28_5C94_11D3_88E8_0000834298E4_.wvu.PrintTitles" hidden="1">#REF!</definedName>
    <definedName name="Z_F4B4FE18_7101_11D3_88FE_0000834298E4_.wvu.PrintTitles" hidden="1">#REF!,#REF!</definedName>
    <definedName name="Z_F4B4FE19_7101_11D3_88FE_0000834298E4_.wvu.PrintTitles" hidden="1">#REF!,#REF!</definedName>
    <definedName name="Z_F4B4FE1A_7101_11D3_88FE_0000834298E4_.wvu.PrintTitles" hidden="1">#REF!,#REF!</definedName>
    <definedName name="Z_F4B4FE1B_7101_11D3_88FE_0000834298E4_.wvu.PrintTitles" hidden="1">#REF!,#REF!</definedName>
    <definedName name="Z_F4B4FE1C_7101_11D3_88FE_0000834298E4_.wvu.PrintTitles" hidden="1">#REF!,#REF!</definedName>
    <definedName name="Z_F4B5003C_7101_11D3_88FE_0000834298E4_.wvu.PrintTitles" hidden="1">#REF!,#REF!</definedName>
    <definedName name="Z_F4B5003D_7101_11D3_88FE_0000834298E4_.wvu.PrintTitles" hidden="1">#REF!,#REF!</definedName>
    <definedName name="Z_F4B5003E_7101_11D3_88FE_0000834298E4_.wvu.PrintTitles" hidden="1">#REF!,#REF!</definedName>
    <definedName name="Z_F4B5003F_7101_11D3_88FE_0000834298E4_.wvu.PrintTitles" hidden="1">#REF!,#REF!</definedName>
    <definedName name="Z_F4B50040_7101_11D3_88FE_0000834298E4_.wvu.PrintTitles" hidden="1">#REF!,#REF!</definedName>
    <definedName name="Z_F4B500EF_7101_11D3_88FE_0000834298E4_.wvu.PrintTitles" hidden="1">#REF!,#REF!</definedName>
    <definedName name="Z_F4B500F0_7101_11D3_88FE_0000834298E4_.wvu.PrintTitles" hidden="1">#REF!,#REF!</definedName>
    <definedName name="Z_F4B500F1_7101_11D3_88FE_0000834298E4_.wvu.PrintTitles" hidden="1">#REF!,#REF!</definedName>
    <definedName name="Z_F4B500F2_7101_11D3_88FE_0000834298E4_.wvu.PrintTitles" hidden="1">#REF!,#REF!</definedName>
    <definedName name="Z_F4B500F3_7101_11D3_88FE_0000834298E4_.wvu.PrintTitles" hidden="1">#REF!,#REF!</definedName>
    <definedName name="Z_FA5DF41B_71D7_11D3_88FF_0000834298E4_.wvu.PrintTitles" localSheetId="1" hidden="1">#REF!</definedName>
    <definedName name="Z_FA5DF41B_71D7_11D3_88FF_0000834298E4_.wvu.PrintTitles" localSheetId="2" hidden="1">#REF!</definedName>
    <definedName name="Z_FA5DF41B_71D7_11D3_88FF_0000834298E4_.wvu.PrintTitles" hidden="1">#REF!</definedName>
    <definedName name="Z_FA5DF41B_71D7_11D3_88FF_0000834298E4_.wvu.Rows" localSheetId="1" hidden="1">#REF!</definedName>
    <definedName name="Z_FA5DF41B_71D7_11D3_88FF_0000834298E4_.wvu.Rows" localSheetId="2" hidden="1">#REF!</definedName>
    <definedName name="Z_FA5DF41B_71D7_11D3_88FF_0000834298E4_.wvu.Rows" hidden="1">#REF!</definedName>
    <definedName name="Z_FA5DF41D_71D7_11D3_88FF_0000834298E4_.wvu.PrintTitles" localSheetId="1" hidden="1">#REF!</definedName>
    <definedName name="Z_FA5DF41D_71D7_11D3_88FF_0000834298E4_.wvu.PrintTitles" localSheetId="2" hidden="1">#REF!</definedName>
    <definedName name="Z_FA5DF41D_71D7_11D3_88FF_0000834298E4_.wvu.PrintTitles" hidden="1">#REF!</definedName>
    <definedName name="Z_FA5DF41D_71D7_11D3_88FF_0000834298E4_.wvu.Rows" localSheetId="1" hidden="1">#REF!</definedName>
    <definedName name="Z_FA5DF41D_71D7_11D3_88FF_0000834298E4_.wvu.Rows" localSheetId="2" hidden="1">#REF!</definedName>
    <definedName name="Z_FA5DF41D_71D7_11D3_88FF_0000834298E4_.wvu.Rows" hidden="1">#REF!</definedName>
    <definedName name="Z_FA5DF41F_71D7_11D3_88FF_0000834298E4_.wvu.PrintTitles" localSheetId="1" hidden="1">#REF!</definedName>
    <definedName name="Z_FA5DF41F_71D7_11D3_88FF_0000834298E4_.wvu.PrintTitles" localSheetId="2" hidden="1">#REF!</definedName>
    <definedName name="Z_FA5DF41F_71D7_11D3_88FF_0000834298E4_.wvu.PrintTitles" hidden="1">#REF!</definedName>
    <definedName name="Z_FA5DF41F_71D7_11D3_88FF_0000834298E4_.wvu.Rows" localSheetId="1" hidden="1">#REF!</definedName>
    <definedName name="Z_FA5DF41F_71D7_11D3_88FF_0000834298E4_.wvu.Rows" localSheetId="2" hidden="1">#REF!</definedName>
    <definedName name="Z_FA5DF41F_71D7_11D3_88FF_0000834298E4_.wvu.Row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0" i="120" l="1"/>
  <c r="AE30" i="120" s="1"/>
  <c r="AF30" i="120" s="1"/>
  <c r="AG30" i="120" s="1"/>
  <c r="AH30" i="120" s="1"/>
  <c r="AI30" i="120" s="1"/>
  <c r="AJ30" i="120" s="1"/>
  <c r="AK30" i="120" s="1"/>
  <c r="AL30" i="120" s="1"/>
  <c r="AM30" i="120" s="1"/>
  <c r="AN30" i="120" s="1"/>
  <c r="AO30" i="120" s="1"/>
  <c r="AP30" i="120" s="1"/>
  <c r="AQ30" i="120" s="1"/>
  <c r="AR30" i="120" s="1"/>
  <c r="AS30" i="120" s="1"/>
  <c r="AT30" i="120" s="1"/>
  <c r="AU30" i="120" s="1"/>
  <c r="AV30" i="120" s="1"/>
  <c r="AW30" i="120" s="1"/>
  <c r="AX30" i="120" s="1"/>
  <c r="AY30" i="120" s="1"/>
  <c r="AZ30" i="120" s="1"/>
  <c r="BA30" i="120" s="1"/>
  <c r="BB30" i="120" s="1"/>
  <c r="BC30" i="120" s="1"/>
  <c r="BD30" i="120" s="1"/>
  <c r="BE30" i="120" s="1"/>
  <c r="BF30" i="120" s="1"/>
  <c r="BG30" i="120" s="1"/>
  <c r="BH30" i="120" s="1"/>
  <c r="BI30" i="120" s="1"/>
  <c r="BJ30" i="120" s="1"/>
  <c r="BK30" i="120" s="1"/>
  <c r="BL30" i="120" s="1"/>
  <c r="BM30" i="120" s="1"/>
  <c r="BN30" i="120" s="1"/>
  <c r="Q22" i="120"/>
  <c r="J22" i="120" s="1"/>
  <c r="Q21" i="120"/>
  <c r="J21" i="120" s="1"/>
  <c r="D21" i="120"/>
  <c r="Q20" i="120"/>
  <c r="J20" i="120" s="1"/>
  <c r="D20" i="120"/>
  <c r="Q19" i="120"/>
  <c r="J19" i="120" s="1"/>
  <c r="D19" i="120"/>
  <c r="Q18" i="120"/>
  <c r="J18" i="120" s="1"/>
  <c r="D18" i="120"/>
  <c r="Q17" i="120"/>
  <c r="J17" i="120" s="1"/>
  <c r="D17" i="120"/>
  <c r="Q16" i="120"/>
  <c r="J16" i="120" s="1"/>
  <c r="D16" i="120"/>
  <c r="Q15" i="120"/>
  <c r="J15" i="120" s="1"/>
  <c r="D15" i="120"/>
  <c r="Q14" i="120"/>
  <c r="J14" i="120" s="1"/>
  <c r="D14" i="120"/>
  <c r="Q13" i="120"/>
  <c r="J13" i="120" s="1"/>
  <c r="D13" i="120"/>
  <c r="Q12" i="120"/>
  <c r="J12" i="120" s="1"/>
  <c r="D12" i="120"/>
  <c r="Q11" i="120"/>
  <c r="J11" i="120" s="1"/>
  <c r="D11" i="120"/>
  <c r="Q10" i="120"/>
  <c r="J10" i="120" s="1"/>
  <c r="D10" i="120"/>
  <c r="Q9" i="120"/>
  <c r="J9" i="120" s="1"/>
  <c r="D9" i="120"/>
  <c r="A2" i="120"/>
  <c r="K22" i="120" l="1"/>
  <c r="K21" i="120"/>
  <c r="K19" i="120"/>
  <c r="K13" i="120"/>
  <c r="K10" i="120"/>
  <c r="K17" i="120"/>
  <c r="K11" i="120"/>
  <c r="K14" i="120"/>
  <c r="G9" i="120"/>
  <c r="K20" i="120"/>
  <c r="K15" i="120"/>
  <c r="G20" i="120"/>
  <c r="G15" i="120"/>
  <c r="K18" i="120"/>
  <c r="G12" i="120"/>
  <c r="G10" i="120"/>
  <c r="K12" i="120"/>
  <c r="K16" i="120"/>
  <c r="E11" i="120"/>
  <c r="E13" i="120"/>
  <c r="E17" i="120"/>
  <c r="E19" i="120"/>
  <c r="E21" i="120"/>
  <c r="P22" i="120" s="1"/>
  <c r="D22" i="120" s="1"/>
  <c r="E14" i="120"/>
  <c r="E16" i="120"/>
  <c r="E18" i="120"/>
  <c r="G11" i="120"/>
  <c r="G13" i="120"/>
  <c r="G14" i="120"/>
  <c r="G16" i="120"/>
  <c r="G17" i="120"/>
  <c r="G18" i="120"/>
  <c r="G19" i="120"/>
  <c r="G21" i="120"/>
  <c r="E10" i="120"/>
  <c r="E12" i="120"/>
  <c r="E15" i="120"/>
  <c r="E20" i="120"/>
  <c r="H10" i="120" l="1"/>
  <c r="H14" i="120"/>
  <c r="H11" i="120"/>
  <c r="H13" i="120"/>
  <c r="H17" i="120"/>
  <c r="H21" i="120"/>
  <c r="H16" i="120"/>
  <c r="H18" i="120"/>
  <c r="H19" i="120"/>
  <c r="H12" i="120"/>
  <c r="H15" i="120"/>
  <c r="E22" i="120"/>
  <c r="G22" i="120"/>
  <c r="H22" i="120" s="1"/>
  <c r="H20" i="120"/>
  <c r="L31" i="104" l="1"/>
  <c r="A28" i="104"/>
  <c r="J26" i="104"/>
  <c r="Q25" i="104"/>
  <c r="J25" i="104" s="1"/>
  <c r="G25" i="104" s="1"/>
  <c r="D25" i="104"/>
  <c r="Q24" i="104"/>
  <c r="J24" i="104" s="1"/>
  <c r="D24" i="104"/>
  <c r="Q23" i="104"/>
  <c r="J23" i="104" s="1"/>
  <c r="L23" i="104"/>
  <c r="D23" i="104"/>
  <c r="Q22" i="104"/>
  <c r="J22" i="104" s="1"/>
  <c r="L22" i="104"/>
  <c r="D22" i="104"/>
  <c r="Q21" i="104"/>
  <c r="J21" i="104" s="1"/>
  <c r="D21" i="104"/>
  <c r="Q20" i="104"/>
  <c r="J20" i="104" s="1"/>
  <c r="D20" i="104"/>
  <c r="J19" i="104"/>
  <c r="D19" i="104"/>
  <c r="J18" i="104"/>
  <c r="D18" i="104"/>
  <c r="J17" i="104"/>
  <c r="D17" i="104"/>
  <c r="J16" i="104"/>
  <c r="L26" i="104"/>
  <c r="D16" i="104"/>
  <c r="M15" i="104"/>
  <c r="L15" i="104"/>
  <c r="B15" i="104"/>
  <c r="Q11" i="104"/>
  <c r="J11" i="104" s="1"/>
  <c r="D11" i="104"/>
  <c r="Q10" i="104"/>
  <c r="J10" i="104" s="1"/>
  <c r="D10" i="104"/>
  <c r="L7" i="104"/>
  <c r="A2" i="104"/>
  <c r="E17" i="104" l="1"/>
  <c r="E16" i="104"/>
  <c r="K22" i="104"/>
  <c r="G18" i="104"/>
  <c r="G23" i="104"/>
  <c r="K24" i="104"/>
  <c r="G16" i="104"/>
  <c r="G17" i="104"/>
  <c r="E18" i="104"/>
  <c r="G19" i="104"/>
  <c r="K21" i="104"/>
  <c r="K19" i="104"/>
  <c r="K23" i="104"/>
  <c r="G10" i="104"/>
  <c r="G22" i="104"/>
  <c r="G24" i="104"/>
  <c r="K11" i="104"/>
  <c r="J15" i="104"/>
  <c r="K25" i="104"/>
  <c r="K20" i="104"/>
  <c r="G20" i="104"/>
  <c r="G21" i="104"/>
  <c r="D15" i="104"/>
  <c r="E25" i="104"/>
  <c r="P26" i="104" s="1"/>
  <c r="D26" i="104" s="1"/>
  <c r="E11" i="104"/>
  <c r="K18" i="104"/>
  <c r="E22" i="104"/>
  <c r="E23" i="104"/>
  <c r="E24" i="104"/>
  <c r="G11" i="104"/>
  <c r="K16" i="104"/>
  <c r="K17" i="104"/>
  <c r="E21" i="104"/>
  <c r="E20" i="104"/>
  <c r="K26" i="104"/>
  <c r="E19" i="104"/>
  <c r="H19" i="104" l="1"/>
  <c r="H18" i="104"/>
  <c r="H24" i="104"/>
  <c r="H23" i="104"/>
  <c r="H21" i="104"/>
  <c r="H17" i="104"/>
  <c r="H16" i="104"/>
  <c r="H20" i="104"/>
  <c r="H25" i="104"/>
  <c r="E26" i="104"/>
  <c r="G26" i="104"/>
  <c r="H26" i="104" s="1"/>
  <c r="H11" i="104"/>
  <c r="G15" i="104"/>
  <c r="H22" i="104"/>
  <c r="E36" i="55" l="1"/>
  <c r="L109" i="55"/>
  <c r="L101" i="55"/>
  <c r="B141" i="55"/>
  <c r="J140" i="55"/>
  <c r="G140" i="55"/>
  <c r="G139" i="55"/>
  <c r="D136" i="55"/>
  <c r="B136" i="55"/>
  <c r="D135" i="55"/>
  <c r="B135" i="55"/>
  <c r="G132" i="55"/>
  <c r="G131" i="55"/>
  <c r="J126" i="55"/>
  <c r="J125" i="55"/>
  <c r="K110" i="55"/>
  <c r="K109" i="55"/>
  <c r="J109" i="55"/>
  <c r="N108" i="55"/>
  <c r="M108" i="55"/>
  <c r="L108" i="55"/>
  <c r="K108" i="55"/>
  <c r="G108" i="55" s="1"/>
  <c r="J108" i="55"/>
  <c r="N107" i="55"/>
  <c r="M107" i="55"/>
  <c r="L107" i="55"/>
  <c r="K107" i="55"/>
  <c r="G107" i="55" s="1"/>
  <c r="J107" i="55"/>
  <c r="K103" i="55"/>
  <c r="J102" i="55"/>
  <c r="K101" i="55"/>
  <c r="J101" i="55"/>
  <c r="N100" i="55"/>
  <c r="M100" i="55"/>
  <c r="L100" i="55"/>
  <c r="K100" i="55"/>
  <c r="O100" i="55" s="1"/>
  <c r="G100" i="55" s="1"/>
  <c r="J100" i="55"/>
  <c r="O96" i="55"/>
  <c r="G96" i="55" s="1"/>
  <c r="J96" i="55"/>
  <c r="O95" i="55"/>
  <c r="G95" i="55" s="1"/>
  <c r="J95" i="55"/>
  <c r="E30" i="55"/>
  <c r="G21" i="55"/>
  <c r="A2" i="55"/>
  <c r="A67" i="55" s="1"/>
  <c r="G115" i="55"/>
  <c r="G79" i="55"/>
  <c r="G82" i="55"/>
  <c r="G76" i="55"/>
  <c r="G73" i="55"/>
  <c r="I108" i="55" l="1"/>
  <c r="L102" i="55"/>
  <c r="M101" i="55"/>
  <c r="E53" i="55"/>
  <c r="N101" i="55"/>
  <c r="M109" i="55"/>
  <c r="K102" i="55"/>
  <c r="N109" i="55"/>
  <c r="E52" i="55"/>
  <c r="I96" i="55"/>
  <c r="E26" i="55" s="1"/>
  <c r="M102" i="55"/>
  <c r="N102" i="55"/>
  <c r="G135" i="55"/>
  <c r="E37" i="55"/>
  <c r="M88" i="55"/>
  <c r="K88" i="55"/>
  <c r="L88" i="55"/>
  <c r="M89" i="55"/>
  <c r="L125" i="55"/>
  <c r="G125" i="55" s="1"/>
  <c r="L89" i="55"/>
  <c r="G121" i="55"/>
  <c r="L126" i="55"/>
  <c r="G126" i="55" s="1"/>
  <c r="L90" i="55"/>
  <c r="M90" i="55"/>
  <c r="G74" i="55"/>
  <c r="I74" i="55" s="1"/>
  <c r="G122" i="55"/>
  <c r="G77" i="55"/>
  <c r="I77" i="55" s="1"/>
  <c r="K90" i="55"/>
  <c r="K89" i="55"/>
  <c r="G116" i="55"/>
  <c r="I116" i="55" s="1"/>
  <c r="E39" i="55" s="1"/>
  <c r="G83" i="55"/>
  <c r="I83" i="55" s="1"/>
  <c r="G80" i="55"/>
  <c r="I80" i="55" s="1"/>
  <c r="I140" i="55"/>
  <c r="E58" i="55" s="1"/>
  <c r="G136" i="55"/>
  <c r="I132" i="55"/>
  <c r="E56" i="55" s="1"/>
  <c r="I136" i="55" l="1"/>
  <c r="E57" i="55" s="1"/>
  <c r="O101" i="55"/>
  <c r="G101" i="55" s="1"/>
  <c r="I101" i="55" s="1"/>
  <c r="G109" i="55"/>
  <c r="I109" i="55" s="1"/>
  <c r="O102" i="55"/>
  <c r="G102" i="55" s="1"/>
  <c r="G88" i="55"/>
  <c r="G90" i="55"/>
  <c r="E50" i="55"/>
  <c r="E49" i="55"/>
  <c r="I122" i="55"/>
  <c r="E43" i="55" s="1"/>
  <c r="G89" i="55"/>
  <c r="I126" i="55"/>
  <c r="E47" i="55" s="1"/>
  <c r="I71" i="55"/>
  <c r="E6" i="55" s="1"/>
  <c r="I102" i="55" l="1"/>
  <c r="I89" i="55"/>
  <c r="E17" i="55" s="1"/>
  <c r="I90" i="55"/>
  <c r="E18" i="55" s="1"/>
  <c r="E11" i="55" l="1"/>
  <c r="E21" i="5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Palada</author>
  </authors>
  <commentList>
    <comment ref="E3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DOF forecast</t>
        </r>
      </text>
    </comment>
    <comment ref="E3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DOF forecast</t>
        </r>
      </text>
    </comment>
    <comment ref="E37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DOF forecast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Palada</author>
  </authors>
  <commentList>
    <comment ref="P6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extended shutdown scenario available only thru 2023</t>
        </r>
      </text>
    </comment>
    <comment ref="Q6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zero growth assumption January 1 2021 thru 2023</t>
        </r>
      </text>
    </comment>
    <comment ref="Q26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Cecilia Palada:</t>
        </r>
        <r>
          <rPr>
            <sz val="9"/>
            <color indexed="81"/>
            <rFont val="Tahoma"/>
            <family val="2"/>
          </rPr>
          <t xml:space="preserve">
Andres Gallardo DRU</t>
        </r>
      </text>
    </comment>
  </commentList>
</comments>
</file>

<file path=xl/sharedStrings.xml><?xml version="1.0" encoding="utf-8"?>
<sst xmlns="http://schemas.openxmlformats.org/spreadsheetml/2006/main" count="386" uniqueCount="275">
  <si>
    <t>Forecast</t>
  </si>
  <si>
    <t>forecast</t>
  </si>
  <si>
    <t>Health Services:</t>
  </si>
  <si>
    <t>County Health Services</t>
  </si>
  <si>
    <t>Medi-Cal "spin-off"</t>
  </si>
  <si>
    <t>Social Services:</t>
  </si>
  <si>
    <t>SSI:  Fed. COLA for OASDI</t>
  </si>
  <si>
    <t>US CPI-W:</t>
  </si>
  <si>
    <t>SSP</t>
  </si>
  <si>
    <t>TANF</t>
  </si>
  <si>
    <t>IHSS - Statutory</t>
  </si>
  <si>
    <t>Education Apportionments:</t>
  </si>
  <si>
    <t xml:space="preserve">U.S. State and local implicit deflator: </t>
  </si>
  <si>
    <t>GDP Deflator</t>
  </si>
  <si>
    <t>Forecast.</t>
  </si>
  <si>
    <t>Other:</t>
  </si>
  <si>
    <t>Commission on State Mandates</t>
  </si>
  <si>
    <t>U.S. State and local implicit deflator:</t>
  </si>
  <si>
    <t>Gov. Code 17523, 17615.3</t>
  </si>
  <si>
    <t>OES:  Nuclear Planning</t>
  </si>
  <si>
    <t>Assessment Special</t>
  </si>
  <si>
    <t>Account: Gov. Code 8610.5</t>
  </si>
  <si>
    <t>Fair Political Practices</t>
  </si>
  <si>
    <t>Gov. Code 85802</t>
  </si>
  <si>
    <t>State Appropriations Limit:</t>
  </si>
  <si>
    <t>Personal income</t>
  </si>
  <si>
    <t>Per capita income</t>
  </si>
  <si>
    <t>Consumer price index, all urban consumers.</t>
  </si>
  <si>
    <t>Consumer price index, wage earners and clerical workers.</t>
  </si>
  <si>
    <t>California Necessities Index.</t>
  </si>
  <si>
    <t xml:space="preserve">CY:           </t>
  </si>
  <si>
    <t>Calendar year (average)</t>
  </si>
  <si>
    <t xml:space="preserve">FY:           </t>
  </si>
  <si>
    <t>Fiscal year (average)</t>
  </si>
  <si>
    <t>Above is the printed report, below is the data entry and calculation</t>
  </si>
  <si>
    <t>ACTUAL INDICES BEHIND ESCALATION FACTORS</t>
  </si>
  <si>
    <t>SSI: (US CPI-W)</t>
  </si>
  <si>
    <t>(S&amp;L Deflator)</t>
  </si>
  <si>
    <t>Qtr 3</t>
  </si>
  <si>
    <t>Qtr 4</t>
  </si>
  <si>
    <t>Qtr 1</t>
  </si>
  <si>
    <t>GDP Deflator:  (US GDP Def)</t>
  </si>
  <si>
    <t>Qtr 2</t>
  </si>
  <si>
    <t>Commission on State Mandates (S&amp;L Deflator)</t>
  </si>
  <si>
    <t>OES Nuclear Planning Assessment Special (CA CPI-U)</t>
  </si>
  <si>
    <t xml:space="preserve">  Account.  Gov. Code 8610.5</t>
  </si>
  <si>
    <t>California CPI-U:</t>
  </si>
  <si>
    <t>Personal income tax indexing (CA CPI-U)</t>
  </si>
  <si>
    <t>Fair Political Practices (CA CPI-U)</t>
  </si>
  <si>
    <t>n.a.</t>
  </si>
  <si>
    <t>California personal income (CA PI)</t>
  </si>
  <si>
    <t xml:space="preserve">CPI-U:      </t>
  </si>
  <si>
    <t xml:space="preserve">CPI-W:     </t>
  </si>
  <si>
    <t xml:space="preserve">CNI:          </t>
  </si>
  <si>
    <t>%</t>
  </si>
  <si>
    <t>K-12 &amp; Community Colleges</t>
  </si>
  <si>
    <t>Personal income tax indexing factor</t>
  </si>
  <si>
    <t>Civilian population</t>
  </si>
  <si>
    <t>Jul</t>
  </si>
  <si>
    <t>Aug</t>
  </si>
  <si>
    <t>Sep</t>
  </si>
  <si>
    <t>Average</t>
  </si>
  <si>
    <t>Jan</t>
  </si>
  <si>
    <t>Feb</t>
  </si>
  <si>
    <t>Mar</t>
  </si>
  <si>
    <t>California per capita personal income: (CA PCPI)</t>
  </si>
  <si>
    <t>California civilian population: (000)</t>
  </si>
  <si>
    <t>Long Range SAL Projections</t>
  </si>
  <si>
    <t>Fiscal</t>
  </si>
  <si>
    <t>Year</t>
  </si>
  <si>
    <t>4th Qtr  Total Personal Income</t>
  </si>
  <si>
    <t>Per Capita Income</t>
  </si>
  <si>
    <t>$ Millions</t>
  </si>
  <si>
    <t>% Change</t>
  </si>
  <si>
    <t>($)</t>
  </si>
  <si>
    <t>(000)</t>
  </si>
  <si>
    <t>yp</t>
  </si>
  <si>
    <t>pop</t>
  </si>
  <si>
    <t>(in $ billions)</t>
  </si>
  <si>
    <t>Actual</t>
  </si>
  <si>
    <t>2017-18</t>
  </si>
  <si>
    <t>2018-19</t>
  </si>
  <si>
    <t xml:space="preserve">Rev. &amp; Tax. Code, Section 17041(h) </t>
  </si>
  <si>
    <t>2019-20</t>
  </si>
  <si>
    <t>2020-21</t>
  </si>
  <si>
    <t>General Use</t>
  </si>
  <si>
    <t>2021-22</t>
  </si>
  <si>
    <t>2022-23</t>
  </si>
  <si>
    <t>2023-24</t>
  </si>
  <si>
    <t>July-September 2017</t>
  </si>
  <si>
    <t>Current Estimate</t>
  </si>
  <si>
    <t>Previous Estimate</t>
  </si>
  <si>
    <t>Jan. 1-Dec. 31, 2019</t>
  </si>
  <si>
    <t>FY 2017-18 to FY 2018-19.  Forecast.</t>
  </si>
  <si>
    <t>Los Angeles: Dec 2017</t>
  </si>
  <si>
    <t>San Francisco: Dec 2017</t>
  </si>
  <si>
    <t>July-September 2018</t>
  </si>
  <si>
    <t xml:space="preserve">2017:2-2018:1 </t>
  </si>
  <si>
    <t>CY 2018</t>
  </si>
  <si>
    <t>June 2018</t>
  </si>
  <si>
    <t>Q1 2018</t>
  </si>
  <si>
    <t xml:space="preserve">2017:4 </t>
  </si>
  <si>
    <t>January 1, 2018</t>
  </si>
  <si>
    <t>2024-25</t>
  </si>
  <si>
    <r>
      <t xml:space="preserve">ESCALATION ESTIMATES FOR STATUTORY INCREASES: </t>
    </r>
    <r>
      <rPr>
        <b/>
        <sz val="16"/>
        <rFont val="Arial"/>
        <family val="2"/>
      </rPr>
      <t>2019-20</t>
    </r>
  </si>
  <si>
    <t>Jan. 1-Dec. 31, 2020</t>
  </si>
  <si>
    <t>CPI-W: average of Dec. 2017-Dec. 2018</t>
  </si>
  <si>
    <t>CNI: % change from Dec. 2017-Dec. 2018</t>
  </si>
  <si>
    <t>July-Sept. 2018-2019 % change. Forecast</t>
  </si>
  <si>
    <t>U.S. GDP implicit deflator: 2018-19 to 2019-20</t>
  </si>
  <si>
    <t>FY 2018-19 to FY 2019-20.  Forecast.</t>
  </si>
  <si>
    <t>California CPI-U: CY 2019 percent change.</t>
  </si>
  <si>
    <t>California CPI-U:  June 2018 to June 2019. Forecast</t>
  </si>
  <si>
    <t>California CPI-U Q1-18 to Q1-19 % change. February only.</t>
  </si>
  <si>
    <t>California CPI-W, CY 2018 to CY 2019. Forecast</t>
  </si>
  <si>
    <t>California CPI-W, FY 2018-19 to FY 2019-20. Forecast</t>
  </si>
  <si>
    <r>
      <t xml:space="preserve">WORKSHEET  -  ESCALATION ESTIMATES FOR STATUTORY INCREASES: </t>
    </r>
    <r>
      <rPr>
        <b/>
        <sz val="16"/>
        <rFont val="Arial"/>
        <family val="2"/>
      </rPr>
      <t>2019-20</t>
    </r>
  </si>
  <si>
    <t>Los Angeles: Dec 2018</t>
  </si>
  <si>
    <t>San Francisco: Dec 2018</t>
  </si>
  <si>
    <t>July-September 2019</t>
  </si>
  <si>
    <t xml:space="preserve">2018:2-2019:1 </t>
  </si>
  <si>
    <t>CY 2019</t>
  </si>
  <si>
    <t>June 2019</t>
  </si>
  <si>
    <t>Q1 2019</t>
  </si>
  <si>
    <t xml:space="preserve">2018:4 </t>
  </si>
  <si>
    <t>January 1, 2019</t>
  </si>
  <si>
    <t>California CPI-U, CY 2018 to CY 2019. Forecast</t>
  </si>
  <si>
    <t>California CPI-U, FY 2018-19 to FY 2019-20. Forecast</t>
  </si>
  <si>
    <t>2025-26</t>
  </si>
  <si>
    <t>2026-27</t>
  </si>
  <si>
    <t>2027-28</t>
  </si>
  <si>
    <t>2028-29</t>
  </si>
  <si>
    <t>2029-30</t>
  </si>
  <si>
    <t xml:space="preserve">SEND PCPI EXTENDED FORECAST TO Mierczynski, Lisa. The extended Proposition 98 forecast through BY+11 will be required at each General Fund Update. </t>
  </si>
  <si>
    <t>2030-31</t>
  </si>
  <si>
    <t xml:space="preserve"> 2017:2-2018:1. Actual</t>
  </si>
  <si>
    <t>NA</t>
  </si>
  <si>
    <t xml:space="preserve">percent changes in Los Angeles, San Francisco, </t>
  </si>
  <si>
    <t>Riverside, and San Diego</t>
  </si>
  <si>
    <t>Riverside: Dec 2017</t>
  </si>
  <si>
    <t>Riverside: Dec 2018</t>
  </si>
  <si>
    <t>San Diego: Dec 2017</t>
  </si>
  <si>
    <t>San Diego: Dec 2018</t>
  </si>
  <si>
    <t>County Health Services (LA ,SF, Riv, SD CPI-W)</t>
  </si>
  <si>
    <t>Imputed</t>
  </si>
  <si>
    <t xml:space="preserve">EXTEND FORECAST THROUGH BY+11.  ASK DRU FOR EXTENDED POPULATION FORECAST (12-YEAR FORECAST e.g 2018 thru 2029-30).  </t>
  </si>
  <si>
    <t>July-Sept. 2017-2018 % change. Actual</t>
  </si>
  <si>
    <t xml:space="preserve"> 2018:2-2019:1. Actual</t>
  </si>
  <si>
    <t>California, 2017:4 to 2018:4.  Actual</t>
  </si>
  <si>
    <t>California, 1/1/18 to 1/1/19.  Actual</t>
  </si>
  <si>
    <t>Actual thru 2019:Q2 (third estimate): from BEA released September 26, 2019.</t>
  </si>
  <si>
    <t>2031-32</t>
  </si>
  <si>
    <t>Civilian Population as of January 1</t>
  </si>
  <si>
    <t>2018 Q4</t>
  </si>
  <si>
    <t>2019 Q4</t>
  </si>
  <si>
    <t>2020 Q4</t>
  </si>
  <si>
    <t>2021 Q4</t>
  </si>
  <si>
    <t>2022 Q4</t>
  </si>
  <si>
    <t>2023 Q4</t>
  </si>
  <si>
    <t>BEA Actuals (March 24, 2020 release)</t>
  </si>
  <si>
    <t>Note:  Above BEA Actuals, Jan 1 population never change (in Budget Act as SAL)</t>
  </si>
  <si>
    <t>Extended Shutdown Scenario</t>
  </si>
  <si>
    <t>2032-33</t>
  </si>
  <si>
    <t>2033-34</t>
  </si>
  <si>
    <t>Flat from SAL column P</t>
  </si>
  <si>
    <t>Actuals</t>
  </si>
  <si>
    <t>Total Personal Income</t>
  </si>
  <si>
    <t>2020 Q1</t>
  </si>
  <si>
    <t>2020 Q2</t>
  </si>
  <si>
    <t>2020 Q3</t>
  </si>
  <si>
    <t>2021 Q1</t>
  </si>
  <si>
    <t>2021 Q2</t>
  </si>
  <si>
    <t>2021 Q3</t>
  </si>
  <si>
    <t>2022 Q1</t>
  </si>
  <si>
    <t>2022 Q2</t>
  </si>
  <si>
    <t>2022 Q3</t>
  </si>
  <si>
    <t>2023 Q1</t>
  </si>
  <si>
    <t>2023 Q2</t>
  </si>
  <si>
    <t>2023 Q3</t>
  </si>
  <si>
    <t>2024 Q1</t>
  </si>
  <si>
    <t>2024 Q2</t>
  </si>
  <si>
    <t>2024 Q3</t>
  </si>
  <si>
    <t>2024 Q4</t>
  </si>
  <si>
    <t>2025 Q1</t>
  </si>
  <si>
    <t>2025 Q2</t>
  </si>
  <si>
    <t>2025 Q3</t>
  </si>
  <si>
    <t>2025 Q4</t>
  </si>
  <si>
    <t>Quarter-over</t>
  </si>
  <si>
    <t>PE LR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</si>
  <si>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</si>
  <si>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</si>
  <si>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</si>
  <si>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</si>
  <si>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</si>
  <si>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</si>
  <si>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</si>
  <si>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</si>
  <si>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</si>
  <si>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</si>
  <si>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</si>
  <si>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</si>
  <si>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</si>
  <si>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</si>
  <si>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</si>
  <si>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</si>
  <si>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</si>
  <si>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</si>
  <si>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</si>
  <si>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</si>
  <si>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</si>
  <si>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</si>
  <si>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</si>
  <si>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</si>
  <si>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</si>
  <si>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</si>
  <si>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</si>
  <si>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</si>
  <si>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</si>
  <si>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</si>
  <si>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</si>
  <si>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</si>
  <si>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</si>
  <si>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</si>
  <si>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</si>
  <si>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</si>
  <si>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</si>
  <si>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</si>
  <si>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</si>
  <si>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</si>
  <si>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</si>
  <si>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</si>
  <si>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</si>
  <si>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</si>
  <si>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</si>
  <si>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 xml:space="preserve">1992-93 </t>
  </si>
  <si>
    <t xml:space="preserve">1993-94 </t>
  </si>
  <si>
    <t>1994-95</t>
  </si>
  <si>
    <t>1995-96</t>
  </si>
  <si>
    <t xml:space="preserve">1996-97 </t>
  </si>
  <si>
    <t>1997-98</t>
  </si>
  <si>
    <t>1998-99</t>
  </si>
  <si>
    <t xml:space="preserve">1999-00 </t>
  </si>
  <si>
    <t>2000-01</t>
  </si>
  <si>
    <t>2001-02</t>
  </si>
  <si>
    <t>2002-03</t>
  </si>
  <si>
    <t>2003-04</t>
  </si>
  <si>
    <t>2004-05</t>
  </si>
  <si>
    <t>2005-06</t>
  </si>
  <si>
    <t>2006-07</t>
  </si>
  <si>
    <t xml:space="preserve">2007-08 </t>
  </si>
  <si>
    <t xml:space="preserve">2008-09 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</si>
  <si>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</si>
  <si>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</si>
  <si>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</si>
  <si>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</si>
  <si>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</si>
  <si>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</si>
  <si>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</si>
  <si>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</si>
  <si>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Gross Domestic Product Index</t>
  </si>
  <si>
    <t>Personal Consumption Expenditures Index</t>
  </si>
  <si>
    <t>Personal Consumption Expenditures       % change</t>
  </si>
  <si>
    <t>State and Local Index</t>
  </si>
  <si>
    <t>Gross Domestic Product         % change</t>
  </si>
  <si>
    <t>State and Local               % change</t>
  </si>
  <si>
    <t>NATIONAL DEFLATORS (2017=100)</t>
  </si>
  <si>
    <t>2024-25 f/</t>
  </si>
  <si>
    <t>2025-26 f/</t>
  </si>
  <si>
    <t>2026-27 f/</t>
  </si>
  <si>
    <t>Next forecast update: mid-May 2025 (2025-26 May Revision Forecast).</t>
  </si>
  <si>
    <t>2027-28 f/</t>
  </si>
  <si>
    <t>f/ 2025-26 Governor's Budget Forecast, November 2024</t>
  </si>
  <si>
    <t>Note: The Deflator's base year was changed from 2012 to 2017 (BEA September 2023)</t>
  </si>
  <si>
    <t>Updated: January 2025</t>
  </si>
  <si>
    <t>Source: U.S. Department of Commerce,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</si>
</sst>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m/d/yy\ h:mm\ AM/PM"/>
    <numFmt numFmtId="167" formatCode="0.0%"/>
    <numFmt numFmtId="168" formatCode="0.000"/>
    <numFmt numFmtId="169" formatCode="_(* #,##0.0_);_(* \(#,##0.0\);_(* &quot;-&quot;??_);_(@_)"/>
    <numFmt numFmtId="170" formatCode="0.00_)"/>
    <numFmt numFmtId="171" formatCode="_(* #,##0.000_);_(* \(#,##0.000\);_(* &quot;-&quot;??_);_(@_)"/>
    <numFmt numFmtId="172" formatCode="_(* #,##0_);_(* \(#,##0\);_(* &quot;-&quot;??_);_(@_)"/>
    <numFmt numFmtId="173" formatCode="0_)"/>
    <numFmt numFmtId="174" formatCode="mmmm\ d\,\ yyyy"/>
    <numFmt numFmtId="175" formatCode="_(&quot;$&quot;* #,##0.00_);_(&quot;$&quot;* \(#,##0.00\);_(&quot;$&quot;* &quot;-&quot;_);_(@_)"/>
    <numFmt numFmtId="176" formatCode="_(* #,##0.0_);_(* \(#,##0.0\);_(* &quot;-&quot;?_);_(@_)"/>
    <numFmt numFmtId="177" formatCode="[$-409]d\-mmm\-yy;@"/>
    <numFmt numFmtId="178" formatCode="_(&quot;$&quot;* #,##0_);_(&quot;$&quot;* \(#,##0\);_(&quot;$&quot;* &quot;-&quot;??_);_(@_)"/>
    <numFmt numFmtId="179" formatCode="[$-409]m/d/yy\ h:mm\ AM/PM;@"/>
    <numFmt numFmtId="180" formatCode="_(* #,##0.000_);_(* \(#,##0.000\);_(* &quot;-&quot;???_);_(@_)"/>
  </numFmts>
  <fonts count="48" x14ac:knownFonts="1">
    <font>
      <sz val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 Rounded MT Bold"/>
      <family val="2"/>
    </font>
    <font>
      <sz val="10"/>
      <color indexed="56"/>
      <name val="Arial"/>
      <family val="2"/>
    </font>
    <font>
      <sz val="10"/>
      <color indexed="14"/>
      <name val="Arial"/>
      <family val="2"/>
    </font>
    <font>
      <sz val="10"/>
      <color indexed="14"/>
      <name val="Arial Rounded MT Bold"/>
      <family val="2"/>
    </font>
    <font>
      <sz val="12"/>
      <name val="Arial"/>
      <family val="2"/>
    </font>
    <font>
      <b/>
      <sz val="16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u/>
      <sz val="12"/>
      <name val="Arial Narrow"/>
      <family val="2"/>
    </font>
    <font>
      <sz val="12"/>
      <color indexed="10"/>
      <name val="Arial Narrow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20"/>
      <name val="Arial Narrow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2"/>
      <color rgb="FFFF000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i/>
      <sz val="10"/>
      <color indexed="12"/>
      <name val="Arial"/>
      <family val="2"/>
    </font>
    <font>
      <sz val="12"/>
      <color theme="1"/>
      <name val="Arial Narrow"/>
      <family val="2"/>
    </font>
    <font>
      <sz val="11"/>
      <color rgb="FF1F497D"/>
      <name val="Calibri"/>
      <family val="2"/>
    </font>
    <font>
      <u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0" tint="-0.34998626667073579"/>
      </right>
      <top style="thin">
        <color theme="1"/>
      </top>
      <bottom style="thin">
        <color theme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5" fillId="0" borderId="0"/>
    <xf numFmtId="0" fontId="9" fillId="0" borderId="0"/>
    <xf numFmtId="0" fontId="9" fillId="0" borderId="0"/>
    <xf numFmtId="0" fontId="19" fillId="0" borderId="0"/>
    <xf numFmtId="9" fontId="5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0" fontId="33" fillId="0" borderId="0"/>
    <xf numFmtId="0" fontId="4" fillId="0" borderId="0"/>
    <xf numFmtId="0" fontId="38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</cellStyleXfs>
  <cellXfs count="251">
    <xf numFmtId="0" fontId="0" fillId="0" borderId="0" xfId="0"/>
    <xf numFmtId="165" fontId="6" fillId="0" borderId="0" xfId="4" applyFont="1"/>
    <xf numFmtId="0" fontId="9" fillId="0" borderId="0" xfId="6"/>
    <xf numFmtId="175" fontId="16" fillId="0" borderId="0" xfId="2" applyNumberFormat="1" applyFont="1" applyFill="1" applyAlignment="1"/>
    <xf numFmtId="0" fontId="8" fillId="0" borderId="0" xfId="6" applyFont="1"/>
    <xf numFmtId="0" fontId="7" fillId="0" borderId="0" xfId="6" applyFont="1"/>
    <xf numFmtId="169" fontId="9" fillId="0" borderId="0" xfId="1" applyNumberFormat="1" applyFont="1" applyFill="1" applyBorder="1" applyAlignment="1" applyProtection="1"/>
    <xf numFmtId="169" fontId="14" fillId="0" borderId="0" xfId="1" applyNumberFormat="1" applyFont="1" applyFill="1" applyBorder="1" applyAlignment="1" applyProtection="1"/>
    <xf numFmtId="0" fontId="14" fillId="0" borderId="0" xfId="6" applyFont="1"/>
    <xf numFmtId="0" fontId="7" fillId="0" borderId="5" xfId="6" applyFont="1" applyBorder="1"/>
    <xf numFmtId="165" fontId="9" fillId="0" borderId="0" xfId="6" applyNumberFormat="1"/>
    <xf numFmtId="0" fontId="9" fillId="0" borderId="6" xfId="6" applyBorder="1"/>
    <xf numFmtId="0" fontId="9" fillId="0" borderId="5" xfId="6" applyBorder="1"/>
    <xf numFmtId="0" fontId="17" fillId="0" borderId="0" xfId="5" applyFont="1"/>
    <xf numFmtId="0" fontId="9" fillId="0" borderId="0" xfId="6" applyAlignment="1">
      <alignment horizontal="right"/>
    </xf>
    <xf numFmtId="46" fontId="9" fillId="0" borderId="0" xfId="6" applyNumberFormat="1"/>
    <xf numFmtId="43" fontId="16" fillId="0" borderId="0" xfId="1" applyFont="1" applyFill="1" applyBorder="1" applyAlignment="1" applyProtection="1"/>
    <xf numFmtId="170" fontId="9" fillId="0" borderId="6" xfId="6" applyNumberFormat="1" applyBorder="1"/>
    <xf numFmtId="43" fontId="9" fillId="0" borderId="0" xfId="1" applyFont="1" applyFill="1" applyBorder="1" applyAlignment="1" applyProtection="1"/>
    <xf numFmtId="0" fontId="7" fillId="0" borderId="0" xfId="5" applyFont="1"/>
    <xf numFmtId="0" fontId="9" fillId="0" borderId="0" xfId="6" quotePrefix="1" applyAlignment="1">
      <alignment horizontal="left"/>
    </xf>
    <xf numFmtId="43" fontId="9" fillId="0" borderId="0" xfId="1" applyFont="1" applyFill="1" applyBorder="1" applyAlignment="1"/>
    <xf numFmtId="43" fontId="14" fillId="0" borderId="0" xfId="1" applyFont="1" applyFill="1" applyBorder="1" applyAlignment="1" applyProtection="1"/>
    <xf numFmtId="165" fontId="9" fillId="0" borderId="6" xfId="6" applyNumberFormat="1" applyBorder="1"/>
    <xf numFmtId="169" fontId="13" fillId="0" borderId="0" xfId="1" applyNumberFormat="1" applyFont="1" applyFill="1" applyBorder="1" applyAlignment="1" applyProtection="1"/>
    <xf numFmtId="169" fontId="9" fillId="0" borderId="0" xfId="1" applyNumberFormat="1" applyFont="1" applyFill="1" applyAlignment="1">
      <alignment horizontal="right"/>
    </xf>
    <xf numFmtId="169" fontId="18" fillId="0" borderId="0" xfId="1" applyNumberFormat="1" applyFont="1" applyFill="1" applyBorder="1" applyAlignment="1"/>
    <xf numFmtId="0" fontId="7" fillId="0" borderId="0" xfId="6" quotePrefix="1" applyFont="1"/>
    <xf numFmtId="0" fontId="10" fillId="0" borderId="0" xfId="3" applyFill="1" applyAlignment="1" applyProtection="1"/>
    <xf numFmtId="169" fontId="15" fillId="0" borderId="0" xfId="1" applyNumberFormat="1" applyFont="1" applyFill="1" applyBorder="1" applyAlignment="1">
      <alignment horizontal="right"/>
    </xf>
    <xf numFmtId="0" fontId="13" fillId="0" borderId="0" xfId="6" applyFont="1"/>
    <xf numFmtId="172" fontId="9" fillId="0" borderId="0" xfId="1" applyNumberFormat="1" applyFont="1" applyFill="1" applyBorder="1" applyAlignment="1"/>
    <xf numFmtId="0" fontId="13" fillId="0" borderId="0" xfId="6" quotePrefix="1" applyFont="1"/>
    <xf numFmtId="43" fontId="9" fillId="0" borderId="0" xfId="6" applyNumberFormat="1"/>
    <xf numFmtId="167" fontId="9" fillId="0" borderId="0" xfId="8" applyNumberFormat="1" applyFont="1" applyFill="1" applyAlignment="1"/>
    <xf numFmtId="172" fontId="14" fillId="0" borderId="0" xfId="1" applyNumberFormat="1" applyFont="1" applyFill="1" applyBorder="1" applyAlignment="1" applyProtection="1"/>
    <xf numFmtId="49" fontId="7" fillId="0" borderId="0" xfId="6" applyNumberFormat="1" applyFont="1" applyAlignment="1">
      <alignment horizontal="left"/>
    </xf>
    <xf numFmtId="174" fontId="7" fillId="0" borderId="0" xfId="6" applyNumberFormat="1" applyFont="1" applyAlignment="1">
      <alignment horizontal="left"/>
    </xf>
    <xf numFmtId="0" fontId="7" fillId="0" borderId="7" xfId="6" applyFont="1" applyBorder="1"/>
    <xf numFmtId="170" fontId="9" fillId="0" borderId="9" xfId="6" applyNumberFormat="1" applyBorder="1"/>
    <xf numFmtId="166" fontId="9" fillId="0" borderId="0" xfId="6" applyNumberFormat="1" applyAlignment="1">
      <alignment horizontal="centerContinuous"/>
    </xf>
    <xf numFmtId="0" fontId="20" fillId="0" borderId="0" xfId="7" applyFont="1"/>
    <xf numFmtId="0" fontId="21" fillId="0" borderId="0" xfId="7" applyFont="1"/>
    <xf numFmtId="0" fontId="22" fillId="0" borderId="0" xfId="7" applyFont="1"/>
    <xf numFmtId="169" fontId="21" fillId="0" borderId="0" xfId="1" applyNumberFormat="1" applyFont="1" applyFill="1"/>
    <xf numFmtId="0" fontId="23" fillId="0" borderId="0" xfId="7" applyFont="1"/>
    <xf numFmtId="0" fontId="24" fillId="0" borderId="0" xfId="7" applyFont="1" applyAlignment="1">
      <alignment horizontal="center"/>
    </xf>
    <xf numFmtId="172" fontId="21" fillId="0" borderId="0" xfId="1" applyNumberFormat="1" applyFont="1" applyFill="1"/>
    <xf numFmtId="0" fontId="21" fillId="0" borderId="0" xfId="7" quotePrefix="1" applyFont="1" applyAlignment="1">
      <alignment horizontal="left"/>
    </xf>
    <xf numFmtId="9" fontId="21" fillId="0" borderId="0" xfId="8" applyFont="1" applyFill="1"/>
    <xf numFmtId="169" fontId="15" fillId="0" borderId="0" xfId="1" applyNumberFormat="1" applyFont="1" applyFill="1" applyBorder="1"/>
    <xf numFmtId="43" fontId="21" fillId="0" borderId="0" xfId="7" applyNumberFormat="1" applyFont="1"/>
    <xf numFmtId="10" fontId="21" fillId="0" borderId="0" xfId="8" applyNumberFormat="1" applyFont="1" applyFill="1"/>
    <xf numFmtId="172" fontId="13" fillId="0" borderId="0" xfId="1" applyNumberFormat="1" applyFont="1" applyFill="1" applyAlignment="1">
      <alignment horizontal="left"/>
    </xf>
    <xf numFmtId="172" fontId="13" fillId="0" borderId="0" xfId="1" applyNumberFormat="1" applyFont="1" applyFill="1" applyAlignment="1"/>
    <xf numFmtId="169" fontId="8" fillId="0" borderId="0" xfId="1" applyNumberFormat="1" applyFont="1" applyFill="1" applyBorder="1" applyAlignment="1" applyProtection="1"/>
    <xf numFmtId="167" fontId="9" fillId="0" borderId="0" xfId="8" quotePrefix="1" applyNumberFormat="1" applyFont="1" applyFill="1" applyAlignment="1">
      <alignment horizontal="center"/>
    </xf>
    <xf numFmtId="0" fontId="6" fillId="0" borderId="0" xfId="6" applyFont="1"/>
    <xf numFmtId="0" fontId="21" fillId="0" borderId="0" xfId="7" applyFont="1" applyAlignment="1">
      <alignment horizontal="center"/>
    </xf>
    <xf numFmtId="16" fontId="6" fillId="0" borderId="0" xfId="6" applyNumberFormat="1" applyFont="1" applyAlignment="1">
      <alignment horizontal="center"/>
    </xf>
    <xf numFmtId="43" fontId="6" fillId="0" borderId="0" xfId="1" applyFont="1" applyFill="1" applyAlignment="1"/>
    <xf numFmtId="169" fontId="6" fillId="0" borderId="0" xfId="1" applyNumberFormat="1" applyFont="1" applyFill="1" applyAlignment="1"/>
    <xf numFmtId="167" fontId="7" fillId="0" borderId="0" xfId="5" applyNumberFormat="1" applyFont="1"/>
    <xf numFmtId="172" fontId="8" fillId="0" borderId="0" xfId="1" applyNumberFormat="1" applyFont="1" applyFill="1" applyBorder="1" applyAlignment="1" applyProtection="1"/>
    <xf numFmtId="0" fontId="8" fillId="0" borderId="0" xfId="6" applyFont="1" applyAlignment="1">
      <alignment horizontal="left"/>
    </xf>
    <xf numFmtId="0" fontId="21" fillId="0" borderId="8" xfId="7" applyFont="1" applyBorder="1"/>
    <xf numFmtId="0" fontId="21" fillId="0" borderId="8" xfId="7" applyFont="1" applyBorder="1" applyAlignment="1">
      <alignment horizontal="centerContinuous"/>
    </xf>
    <xf numFmtId="43" fontId="14" fillId="0" borderId="0" xfId="1" applyFont="1" applyFill="1" applyAlignment="1"/>
    <xf numFmtId="165" fontId="12" fillId="0" borderId="0" xfId="4" applyFont="1"/>
    <xf numFmtId="16" fontId="28" fillId="0" borderId="0" xfId="6" applyNumberFormat="1" applyFont="1" applyAlignment="1">
      <alignment horizontal="center"/>
    </xf>
    <xf numFmtId="0" fontId="29" fillId="0" borderId="0" xfId="7" applyFont="1"/>
    <xf numFmtId="177" fontId="9" fillId="0" borderId="0" xfId="6" applyNumberFormat="1" applyAlignment="1">
      <alignment horizontal="left"/>
    </xf>
    <xf numFmtId="176" fontId="9" fillId="0" borderId="0" xfId="6" applyNumberFormat="1"/>
    <xf numFmtId="172" fontId="9" fillId="0" borderId="0" xfId="1" applyNumberFormat="1" applyFont="1" applyFill="1" applyAlignment="1"/>
    <xf numFmtId="2" fontId="9" fillId="0" borderId="0" xfId="6" applyNumberFormat="1"/>
    <xf numFmtId="178" fontId="24" fillId="0" borderId="0" xfId="2" applyNumberFormat="1" applyFont="1" applyFill="1" applyAlignment="1" applyProtection="1">
      <alignment horizontal="center"/>
    </xf>
    <xf numFmtId="178" fontId="21" fillId="0" borderId="0" xfId="2" applyNumberFormat="1" applyFont="1" applyFill="1" applyProtection="1"/>
    <xf numFmtId="172" fontId="24" fillId="0" borderId="0" xfId="1" quotePrefix="1" applyNumberFormat="1" applyFont="1" applyFill="1" applyAlignment="1" applyProtection="1">
      <alignment horizontal="center"/>
    </xf>
    <xf numFmtId="170" fontId="9" fillId="0" borderId="0" xfId="6" applyNumberFormat="1"/>
    <xf numFmtId="0" fontId="7" fillId="0" borderId="0" xfId="6" applyFont="1" applyAlignment="1">
      <alignment horizontal="left"/>
    </xf>
    <xf numFmtId="0" fontId="17" fillId="0" borderId="0" xfId="6" applyFont="1"/>
    <xf numFmtId="46" fontId="7" fillId="0" borderId="0" xfId="6" applyNumberFormat="1" applyFont="1"/>
    <xf numFmtId="172" fontId="23" fillId="0" borderId="0" xfId="1" applyNumberFormat="1" applyFont="1" applyFill="1"/>
    <xf numFmtId="0" fontId="12" fillId="0" borderId="0" xfId="6" applyFont="1"/>
    <xf numFmtId="49" fontId="9" fillId="0" borderId="0" xfId="6" applyNumberFormat="1"/>
    <xf numFmtId="0" fontId="9" fillId="0" borderId="0" xfId="6" quotePrefix="1"/>
    <xf numFmtId="0" fontId="9" fillId="0" borderId="0" xfId="6" applyAlignment="1">
      <alignment horizontal="center"/>
    </xf>
    <xf numFmtId="43" fontId="7" fillId="0" borderId="0" xfId="1" applyFont="1" applyFill="1" applyBorder="1" applyAlignment="1"/>
    <xf numFmtId="0" fontId="7" fillId="0" borderId="6" xfId="6" applyFont="1" applyBorder="1"/>
    <xf numFmtId="168" fontId="9" fillId="0" borderId="0" xfId="6" applyNumberFormat="1"/>
    <xf numFmtId="0" fontId="17" fillId="0" borderId="0" xfId="5" quotePrefix="1" applyFont="1" applyAlignment="1">
      <alignment horizontal="left"/>
    </xf>
    <xf numFmtId="0" fontId="9" fillId="0" borderId="0" xfId="5" quotePrefix="1" applyAlignment="1">
      <alignment horizontal="left"/>
    </xf>
    <xf numFmtId="0" fontId="6" fillId="0" borderId="2" xfId="6" applyFont="1" applyBorder="1"/>
    <xf numFmtId="0" fontId="7" fillId="0" borderId="3" xfId="6" applyFont="1" applyBorder="1"/>
    <xf numFmtId="0" fontId="6" fillId="0" borderId="3" xfId="6" applyFont="1" applyBorder="1"/>
    <xf numFmtId="0" fontId="9" fillId="0" borderId="3" xfId="6" applyBorder="1"/>
    <xf numFmtId="0" fontId="9" fillId="0" borderId="4" xfId="6" applyBorder="1"/>
    <xf numFmtId="43" fontId="9" fillId="0" borderId="6" xfId="1" applyFont="1" applyFill="1" applyBorder="1" applyAlignment="1" applyProtection="1"/>
    <xf numFmtId="169" fontId="7" fillId="0" borderId="0" xfId="1" applyNumberFormat="1" applyFont="1" applyFill="1" applyAlignment="1"/>
    <xf numFmtId="179" fontId="9" fillId="0" borderId="0" xfId="6" applyNumberFormat="1" applyAlignment="1">
      <alignment horizontal="right"/>
    </xf>
    <xf numFmtId="22" fontId="9" fillId="0" borderId="0" xfId="6" applyNumberFormat="1"/>
    <xf numFmtId="3" fontId="7" fillId="0" borderId="0" xfId="0" applyNumberFormat="1" applyFont="1"/>
    <xf numFmtId="43" fontId="9" fillId="0" borderId="0" xfId="1" applyFont="1" applyFill="1" applyAlignment="1"/>
    <xf numFmtId="173" fontId="9" fillId="0" borderId="0" xfId="6" applyNumberFormat="1"/>
    <xf numFmtId="172" fontId="9" fillId="0" borderId="0" xfId="6" applyNumberFormat="1"/>
    <xf numFmtId="0" fontId="31" fillId="0" borderId="0" xfId="6" applyFont="1" applyAlignment="1">
      <alignment horizontal="center"/>
    </xf>
    <xf numFmtId="172" fontId="7" fillId="0" borderId="0" xfId="1" applyNumberFormat="1" applyFont="1" applyFill="1" applyBorder="1" applyAlignment="1">
      <alignment horizontal="center"/>
    </xf>
    <xf numFmtId="0" fontId="14" fillId="4" borderId="0" xfId="6" applyFont="1" applyFill="1"/>
    <xf numFmtId="0" fontId="9" fillId="4" borderId="0" xfId="6" applyFill="1"/>
    <xf numFmtId="0" fontId="7" fillId="0" borderId="0" xfId="6" applyFont="1" applyAlignment="1">
      <alignment horizontal="center"/>
    </xf>
    <xf numFmtId="49" fontId="7" fillId="0" borderId="11" xfId="6" applyNumberFormat="1" applyFont="1" applyBorder="1" applyAlignment="1">
      <alignment horizontal="left"/>
    </xf>
    <xf numFmtId="174" fontId="7" fillId="0" borderId="11" xfId="6" applyNumberFormat="1" applyFont="1" applyBorder="1" applyAlignment="1">
      <alignment horizontal="left"/>
    </xf>
    <xf numFmtId="164" fontId="8" fillId="0" borderId="0" xfId="6" applyNumberFormat="1" applyFont="1"/>
    <xf numFmtId="169" fontId="8" fillId="0" borderId="0" xfId="1" quotePrefix="1" applyNumberFormat="1" applyFont="1" applyFill="1" applyAlignment="1">
      <alignment horizontal="right"/>
    </xf>
    <xf numFmtId="169" fontId="8" fillId="0" borderId="0" xfId="1" applyNumberFormat="1" applyFont="1" applyFill="1" applyAlignment="1">
      <alignment horizontal="right"/>
    </xf>
    <xf numFmtId="170" fontId="8" fillId="0" borderId="12" xfId="6" applyNumberFormat="1" applyFont="1" applyBorder="1"/>
    <xf numFmtId="0" fontId="9" fillId="0" borderId="10" xfId="6" applyBorder="1"/>
    <xf numFmtId="170" fontId="9" fillId="0" borderId="12" xfId="6" applyNumberFormat="1" applyBorder="1"/>
    <xf numFmtId="43" fontId="9" fillId="0" borderId="12" xfId="1" applyFont="1" applyFill="1" applyBorder="1" applyAlignment="1" applyProtection="1"/>
    <xf numFmtId="165" fontId="8" fillId="0" borderId="12" xfId="6" applyNumberFormat="1" applyFont="1" applyBorder="1"/>
    <xf numFmtId="0" fontId="8" fillId="0" borderId="12" xfId="6" applyFont="1" applyBorder="1"/>
    <xf numFmtId="170" fontId="8" fillId="0" borderId="12" xfId="6" applyNumberFormat="1" applyFont="1" applyBorder="1" applyAlignment="1">
      <alignment horizontal="right"/>
    </xf>
    <xf numFmtId="39" fontId="17" fillId="0" borderId="12" xfId="1" applyNumberFormat="1" applyFont="1" applyFill="1" applyBorder="1" applyAlignment="1" applyProtection="1">
      <alignment horizontal="right"/>
    </xf>
    <xf numFmtId="43" fontId="8" fillId="0" borderId="12" xfId="1" applyFont="1" applyFill="1" applyBorder="1" applyAlignment="1" applyProtection="1"/>
    <xf numFmtId="170" fontId="8" fillId="0" borderId="15" xfId="6" applyNumberFormat="1" applyFont="1" applyBorder="1"/>
    <xf numFmtId="0" fontId="9" fillId="0" borderId="16" xfId="6" applyBorder="1"/>
    <xf numFmtId="0" fontId="6" fillId="0" borderId="12" xfId="6" applyFont="1" applyBorder="1"/>
    <xf numFmtId="0" fontId="6" fillId="0" borderId="10" xfId="6" applyFont="1" applyBorder="1"/>
    <xf numFmtId="16" fontId="26" fillId="0" borderId="0" xfId="6" applyNumberFormat="1" applyFont="1" applyAlignment="1">
      <alignment horizontal="center"/>
    </xf>
    <xf numFmtId="43" fontId="16" fillId="0" borderId="12" xfId="1" applyFont="1" applyFill="1" applyBorder="1" applyAlignment="1" applyProtection="1"/>
    <xf numFmtId="165" fontId="8" fillId="0" borderId="12" xfId="6" applyNumberFormat="1" applyFont="1" applyBorder="1" applyAlignment="1">
      <alignment horizontal="right"/>
    </xf>
    <xf numFmtId="172" fontId="8" fillId="0" borderId="11" xfId="1" applyNumberFormat="1" applyFont="1" applyFill="1" applyBorder="1" applyAlignment="1" applyProtection="1"/>
    <xf numFmtId="169" fontId="25" fillId="0" borderId="0" xfId="1" applyNumberFormat="1" applyFont="1" applyFill="1" applyAlignment="1">
      <alignment horizontal="center"/>
    </xf>
    <xf numFmtId="0" fontId="25" fillId="0" borderId="0" xfId="7" applyFont="1" applyAlignment="1">
      <alignment horizontal="center"/>
    </xf>
    <xf numFmtId="0" fontId="7" fillId="0" borderId="11" xfId="6" applyFont="1" applyBorder="1"/>
    <xf numFmtId="0" fontId="13" fillId="0" borderId="11" xfId="6" applyFont="1" applyBorder="1"/>
    <xf numFmtId="172" fontId="32" fillId="0" borderId="0" xfId="1" applyNumberFormat="1" applyFont="1" applyFill="1"/>
    <xf numFmtId="0" fontId="9" fillId="0" borderId="0" xfId="5" applyAlignment="1">
      <alignment horizontal="left"/>
    </xf>
    <xf numFmtId="164" fontId="9" fillId="0" borderId="0" xfId="6" applyNumberFormat="1"/>
    <xf numFmtId="169" fontId="9" fillId="0" borderId="0" xfId="1" applyNumberFormat="1" applyFont="1" applyFill="1" applyAlignment="1"/>
    <xf numFmtId="0" fontId="9" fillId="0" borderId="0" xfId="6" applyAlignment="1">
      <alignment horizontal="left"/>
    </xf>
    <xf numFmtId="167" fontId="27" fillId="0" borderId="0" xfId="8" applyNumberFormat="1" applyFont="1" applyFill="1" applyAlignment="1"/>
    <xf numFmtId="167" fontId="8" fillId="0" borderId="0" xfId="5" applyNumberFormat="1" applyFont="1"/>
    <xf numFmtId="46" fontId="9" fillId="0" borderId="0" xfId="6" applyNumberFormat="1" applyAlignment="1">
      <alignment horizontal="left"/>
    </xf>
    <xf numFmtId="167" fontId="7" fillId="0" borderId="0" xfId="8" applyNumberFormat="1" applyFont="1" applyFill="1" applyAlignment="1"/>
    <xf numFmtId="0" fontId="3" fillId="0" borderId="0" xfId="6" applyFont="1"/>
    <xf numFmtId="178" fontId="21" fillId="0" borderId="0" xfId="2" applyNumberFormat="1" applyFont="1" applyFill="1" applyBorder="1" applyProtection="1"/>
    <xf numFmtId="172" fontId="21" fillId="0" borderId="0" xfId="1" applyNumberFormat="1" applyFont="1" applyFill="1" applyBorder="1" applyAlignment="1" applyProtection="1">
      <alignment horizontal="right"/>
    </xf>
    <xf numFmtId="16" fontId="26" fillId="2" borderId="0" xfId="6" applyNumberFormat="1" applyFont="1" applyFill="1" applyAlignment="1">
      <alignment horizontal="center" wrapText="1"/>
    </xf>
    <xf numFmtId="16" fontId="26" fillId="2" borderId="0" xfId="6" applyNumberFormat="1" applyFont="1" applyFill="1" applyAlignment="1">
      <alignment horizontal="center"/>
    </xf>
    <xf numFmtId="170" fontId="14" fillId="2" borderId="0" xfId="1" applyNumberFormat="1" applyFont="1" applyFill="1" applyAlignment="1"/>
    <xf numFmtId="43" fontId="14" fillId="2" borderId="0" xfId="1" applyFont="1" applyFill="1" applyAlignment="1"/>
    <xf numFmtId="165" fontId="14" fillId="2" borderId="0" xfId="1" applyNumberFormat="1" applyFont="1" applyFill="1" applyAlignment="1"/>
    <xf numFmtId="0" fontId="9" fillId="0" borderId="11" xfId="6" applyBorder="1"/>
    <xf numFmtId="10" fontId="21" fillId="0" borderId="0" xfId="8" applyNumberFormat="1" applyFont="1" applyFill="1" applyProtection="1"/>
    <xf numFmtId="167" fontId="30" fillId="0" borderId="0" xfId="8" applyNumberFormat="1" applyFont="1" applyFill="1" applyAlignment="1"/>
    <xf numFmtId="0" fontId="21" fillId="3" borderId="0" xfId="7" applyFont="1" applyFill="1"/>
    <xf numFmtId="172" fontId="21" fillId="3" borderId="0" xfId="1" applyNumberFormat="1" applyFont="1" applyFill="1"/>
    <xf numFmtId="0" fontId="21" fillId="3" borderId="0" xfId="7" applyFont="1" applyFill="1" applyAlignment="1">
      <alignment horizontal="center"/>
    </xf>
    <xf numFmtId="172" fontId="21" fillId="0" borderId="0" xfId="7" applyNumberFormat="1" applyFont="1"/>
    <xf numFmtId="0" fontId="3" fillId="0" borderId="5" xfId="6" applyFont="1" applyBorder="1"/>
    <xf numFmtId="169" fontId="39" fillId="0" borderId="0" xfId="1" applyNumberFormat="1" applyFont="1" applyFill="1" applyBorder="1" applyAlignment="1" applyProtection="1"/>
    <xf numFmtId="0" fontId="9" fillId="2" borderId="0" xfId="6" applyFill="1"/>
    <xf numFmtId="171" fontId="30" fillId="0" borderId="0" xfId="1" applyNumberFormat="1" applyFont="1" applyFill="1" applyAlignment="1"/>
    <xf numFmtId="172" fontId="32" fillId="0" borderId="0" xfId="1" applyNumberFormat="1" applyFont="1" applyFill="1" applyAlignment="1">
      <alignment horizontal="center"/>
    </xf>
    <xf numFmtId="0" fontId="3" fillId="0" borderId="11" xfId="6" applyFont="1" applyBorder="1"/>
    <xf numFmtId="0" fontId="3" fillId="0" borderId="0" xfId="6" applyFont="1" applyAlignment="1">
      <alignment horizontal="center"/>
    </xf>
    <xf numFmtId="171" fontId="21" fillId="0" borderId="0" xfId="1" applyNumberFormat="1" applyFont="1" applyFill="1"/>
    <xf numFmtId="180" fontId="21" fillId="0" borderId="0" xfId="7" applyNumberFormat="1" applyFont="1"/>
    <xf numFmtId="43" fontId="3" fillId="0" borderId="12" xfId="1" applyFont="1" applyFill="1" applyBorder="1" applyAlignment="1" applyProtection="1"/>
    <xf numFmtId="3" fontId="41" fillId="0" borderId="0" xfId="0" applyNumberFormat="1" applyFont="1" applyAlignment="1">
      <alignment vertical="center"/>
    </xf>
    <xf numFmtId="172" fontId="40" fillId="0" borderId="0" xfId="1" applyNumberFormat="1" applyFont="1" applyFill="1"/>
    <xf numFmtId="178" fontId="21" fillId="0" borderId="0" xfId="7" applyNumberFormat="1" applyFont="1"/>
    <xf numFmtId="178" fontId="21" fillId="0" borderId="0" xfId="2" applyNumberFormat="1" applyFont="1" applyFill="1"/>
    <xf numFmtId="0" fontId="43" fillId="2" borderId="19" xfId="0" applyFont="1" applyFill="1" applyBorder="1" applyAlignment="1">
      <alignment horizontal="right"/>
    </xf>
    <xf numFmtId="172" fontId="40" fillId="0" borderId="0" xfId="1" applyNumberFormat="1" applyFont="1" applyFill="1" applyAlignment="1">
      <alignment horizontal="left"/>
    </xf>
    <xf numFmtId="172" fontId="40" fillId="0" borderId="0" xfId="1" applyNumberFormat="1" applyFont="1" applyFill="1" applyAlignment="1">
      <alignment horizontal="center"/>
    </xf>
    <xf numFmtId="0" fontId="21" fillId="0" borderId="13" xfId="7" applyFont="1" applyBorder="1"/>
    <xf numFmtId="0" fontId="21" fillId="0" borderId="18" xfId="7" applyFont="1" applyBorder="1"/>
    <xf numFmtId="178" fontId="24" fillId="0" borderId="18" xfId="2" applyNumberFormat="1" applyFont="1" applyFill="1" applyBorder="1" applyAlignment="1" applyProtection="1">
      <alignment horizontal="center"/>
    </xf>
    <xf numFmtId="0" fontId="24" fillId="0" borderId="18" xfId="7" applyFont="1" applyBorder="1" applyAlignment="1">
      <alignment horizontal="center"/>
    </xf>
    <xf numFmtId="172" fontId="24" fillId="0" borderId="18" xfId="1" quotePrefix="1" applyNumberFormat="1" applyFont="1" applyFill="1" applyBorder="1" applyAlignment="1" applyProtection="1">
      <alignment horizontal="center"/>
    </xf>
    <xf numFmtId="170" fontId="9" fillId="0" borderId="13" xfId="6" applyNumberFormat="1" applyBorder="1"/>
    <xf numFmtId="0" fontId="21" fillId="0" borderId="14" xfId="7" applyFont="1" applyBorder="1" applyAlignment="1">
      <alignment horizontal="center"/>
    </xf>
    <xf numFmtId="0" fontId="21" fillId="0" borderId="12" xfId="7" applyFont="1" applyBorder="1"/>
    <xf numFmtId="10" fontId="21" fillId="0" borderId="0" xfId="8" applyNumberFormat="1" applyFont="1" applyFill="1" applyBorder="1" applyProtection="1"/>
    <xf numFmtId="0" fontId="21" fillId="0" borderId="10" xfId="7" applyFont="1" applyBorder="1" applyAlignment="1">
      <alignment horizontal="center"/>
    </xf>
    <xf numFmtId="0" fontId="21" fillId="0" borderId="12" xfId="7" quotePrefix="1" applyFont="1" applyBorder="1" applyAlignment="1">
      <alignment horizontal="left"/>
    </xf>
    <xf numFmtId="0" fontId="21" fillId="0" borderId="15" xfId="7" quotePrefix="1" applyFont="1" applyBorder="1" applyAlignment="1">
      <alignment horizontal="left"/>
    </xf>
    <xf numFmtId="0" fontId="21" fillId="0" borderId="17" xfId="7" applyFont="1" applyBorder="1"/>
    <xf numFmtId="178" fontId="21" fillId="0" borderId="17" xfId="2" applyNumberFormat="1" applyFont="1" applyFill="1" applyBorder="1" applyProtection="1"/>
    <xf numFmtId="10" fontId="21" fillId="0" borderId="17" xfId="8" applyNumberFormat="1" applyFont="1" applyFill="1" applyBorder="1" applyProtection="1"/>
    <xf numFmtId="172" fontId="21" fillId="0" borderId="17" xfId="1" applyNumberFormat="1" applyFont="1" applyFill="1" applyBorder="1" applyAlignment="1" applyProtection="1">
      <alignment horizontal="right"/>
    </xf>
    <xf numFmtId="170" fontId="9" fillId="0" borderId="15" xfId="6" applyNumberFormat="1" applyBorder="1"/>
    <xf numFmtId="0" fontId="21" fillId="0" borderId="16" xfId="7" applyFont="1" applyBorder="1" applyAlignment="1">
      <alignment horizontal="center"/>
    </xf>
    <xf numFmtId="165" fontId="45" fillId="0" borderId="0" xfId="4" applyFont="1"/>
    <xf numFmtId="0" fontId="21" fillId="6" borderId="0" xfId="7" applyFont="1" applyFill="1"/>
    <xf numFmtId="172" fontId="21" fillId="6" borderId="0" xfId="1" applyNumberFormat="1" applyFont="1" applyFill="1"/>
    <xf numFmtId="170" fontId="8" fillId="6" borderId="12" xfId="6" applyNumberFormat="1" applyFont="1" applyFill="1" applyBorder="1"/>
    <xf numFmtId="0" fontId="21" fillId="6" borderId="0" xfId="7" applyFont="1" applyFill="1" applyAlignment="1">
      <alignment horizontal="center"/>
    </xf>
    <xf numFmtId="170" fontId="8" fillId="6" borderId="12" xfId="6" applyNumberFormat="1" applyFont="1" applyFill="1" applyBorder="1" applyAlignment="1">
      <alignment horizontal="right"/>
    </xf>
    <xf numFmtId="169" fontId="32" fillId="0" borderId="0" xfId="1" applyNumberFormat="1" applyFont="1" applyFill="1" applyAlignment="1">
      <alignment horizontal="center"/>
    </xf>
    <xf numFmtId="0" fontId="19" fillId="5" borderId="0" xfId="23" applyFont="1" applyFill="1" applyAlignment="1">
      <alignment vertical="center"/>
    </xf>
    <xf numFmtId="167" fontId="21" fillId="0" borderId="0" xfId="8" applyNumberFormat="1" applyFont="1" applyFill="1"/>
    <xf numFmtId="0" fontId="40" fillId="7" borderId="0" xfId="7" applyFont="1" applyFill="1"/>
    <xf numFmtId="172" fontId="40" fillId="7" borderId="0" xfId="1" applyNumberFormat="1" applyFont="1" applyFill="1"/>
    <xf numFmtId="170" fontId="2" fillId="7" borderId="12" xfId="6" applyNumberFormat="1" applyFont="1" applyFill="1" applyBorder="1"/>
    <xf numFmtId="0" fontId="40" fillId="7" borderId="0" xfId="7" applyFont="1" applyFill="1" applyAlignment="1">
      <alignment horizontal="center"/>
    </xf>
    <xf numFmtId="0" fontId="19" fillId="0" borderId="0" xfId="15" applyFont="1"/>
    <xf numFmtId="43" fontId="5" fillId="0" borderId="0" xfId="16" applyFont="1" applyFill="1" applyBorder="1" applyProtection="1"/>
    <xf numFmtId="43" fontId="5" fillId="0" borderId="0" xfId="16" applyFont="1" applyFill="1" applyBorder="1" applyAlignment="1" applyProtection="1">
      <alignment horizontal="right"/>
    </xf>
    <xf numFmtId="165" fontId="19" fillId="0" borderId="0" xfId="15" applyNumberFormat="1" applyFont="1"/>
    <xf numFmtId="165" fontId="19" fillId="0" borderId="0" xfId="15" applyNumberFormat="1" applyFont="1" applyAlignment="1">
      <alignment horizontal="right"/>
    </xf>
    <xf numFmtId="43" fontId="19" fillId="0" borderId="0" xfId="16" applyFont="1" applyFill="1"/>
    <xf numFmtId="43" fontId="19" fillId="0" borderId="0" xfId="15" applyNumberFormat="1" applyFont="1"/>
    <xf numFmtId="43" fontId="19" fillId="0" borderId="0" xfId="16" applyFont="1" applyFill="1" applyBorder="1"/>
    <xf numFmtId="167" fontId="19" fillId="0" borderId="0" xfId="17" applyNumberFormat="1" applyFont="1" applyFill="1"/>
    <xf numFmtId="0" fontId="46" fillId="0" borderId="0" xfId="15" applyFont="1"/>
    <xf numFmtId="0" fontId="46" fillId="5" borderId="0" xfId="15" applyFont="1" applyFill="1"/>
    <xf numFmtId="0" fontId="42" fillId="0" borderId="0" xfId="15" applyFont="1" applyAlignment="1">
      <alignment horizontal="center" vertical="center"/>
    </xf>
    <xf numFmtId="0" fontId="19" fillId="0" borderId="0" xfId="15" applyFont="1" applyAlignment="1">
      <alignment horizontal="center" vertical="center"/>
    </xf>
    <xf numFmtId="43" fontId="5" fillId="2" borderId="0" xfId="16" applyFont="1" applyFill="1" applyBorder="1" applyProtection="1"/>
    <xf numFmtId="43" fontId="5" fillId="2" borderId="0" xfId="16" applyFont="1" applyFill="1" applyBorder="1" applyAlignment="1" applyProtection="1">
      <alignment horizontal="right"/>
    </xf>
    <xf numFmtId="169" fontId="19" fillId="0" borderId="0" xfId="16" applyNumberFormat="1" applyFont="1" applyFill="1" applyAlignment="1" applyProtection="1">
      <alignment horizontal="right"/>
    </xf>
    <xf numFmtId="171" fontId="19" fillId="0" borderId="0" xfId="16" applyNumberFormat="1" applyFont="1" applyFill="1"/>
    <xf numFmtId="171" fontId="19" fillId="0" borderId="0" xfId="16" applyNumberFormat="1" applyFont="1" applyFill="1" applyBorder="1"/>
    <xf numFmtId="43" fontId="46" fillId="0" borderId="0" xfId="16" applyFont="1" applyFill="1"/>
    <xf numFmtId="169" fontId="46" fillId="5" borderId="0" xfId="16" applyNumberFormat="1" applyFont="1" applyFill="1" applyBorder="1"/>
    <xf numFmtId="167" fontId="46" fillId="5" borderId="0" xfId="17" applyNumberFormat="1" applyFont="1" applyFill="1" applyBorder="1"/>
    <xf numFmtId="43" fontId="46" fillId="5" borderId="0" xfId="16" applyFont="1" applyFill="1"/>
    <xf numFmtId="169" fontId="46" fillId="5" borderId="0" xfId="16" applyNumberFormat="1" applyFont="1" applyFill="1"/>
    <xf numFmtId="167" fontId="46" fillId="5" borderId="0" xfId="17" applyNumberFormat="1" applyFont="1" applyFill="1"/>
    <xf numFmtId="0" fontId="46" fillId="5" borderId="0" xfId="15" applyFont="1" applyFill="1" applyAlignment="1">
      <alignment horizontal="left"/>
    </xf>
    <xf numFmtId="0" fontId="36" fillId="5" borderId="11" xfId="15" applyFont="1" applyFill="1" applyBorder="1" applyAlignment="1">
      <alignment horizontal="center" vertical="center"/>
    </xf>
    <xf numFmtId="43" fontId="36" fillId="5" borderId="11" xfId="16" applyFont="1" applyFill="1" applyBorder="1" applyAlignment="1" applyProtection="1">
      <alignment horizontal="center" vertical="center" wrapText="1"/>
    </xf>
    <xf numFmtId="0" fontId="36" fillId="5" borderId="11" xfId="15" applyFont="1" applyFill="1" applyBorder="1" applyAlignment="1">
      <alignment horizontal="center" vertical="center" wrapText="1"/>
    </xf>
    <xf numFmtId="0" fontId="37" fillId="0" borderId="0" xfId="15" applyFont="1"/>
    <xf numFmtId="0" fontId="5" fillId="0" borderId="0" xfId="15" quotePrefix="1" applyFont="1"/>
    <xf numFmtId="43" fontId="5" fillId="0" borderId="0" xfId="16" applyFont="1" applyFill="1" applyBorder="1"/>
    <xf numFmtId="165" fontId="5" fillId="0" borderId="0" xfId="15" applyNumberFormat="1" applyFont="1" applyAlignment="1">
      <alignment horizontal="right"/>
    </xf>
    <xf numFmtId="165" fontId="5" fillId="0" borderId="0" xfId="15" applyNumberFormat="1" applyFont="1"/>
    <xf numFmtId="43" fontId="5" fillId="0" borderId="0" xfId="16" applyFont="1" applyFill="1" applyBorder="1" applyAlignment="1">
      <alignment horizontal="right"/>
    </xf>
    <xf numFmtId="0" fontId="5" fillId="0" borderId="0" xfId="15" applyFont="1" applyAlignment="1">
      <alignment horizontal="left"/>
    </xf>
    <xf numFmtId="0" fontId="5" fillId="0" borderId="0" xfId="15" quotePrefix="1" applyFont="1" applyAlignment="1">
      <alignment horizontal="left"/>
    </xf>
    <xf numFmtId="0" fontId="5" fillId="2" borderId="0" xfId="15" quotePrefix="1" applyFont="1" applyFill="1" applyAlignment="1">
      <alignment horizontal="left"/>
    </xf>
    <xf numFmtId="165" fontId="5" fillId="2" borderId="0" xfId="15" applyNumberFormat="1" applyFont="1" applyFill="1"/>
    <xf numFmtId="0" fontId="37" fillId="5" borderId="3" xfId="15" applyFont="1" applyFill="1" applyBorder="1" applyAlignment="1">
      <alignment horizontal="centerContinuous"/>
    </xf>
    <xf numFmtId="0" fontId="6" fillId="0" borderId="13" xfId="6" applyFont="1" applyBorder="1" applyAlignment="1">
      <alignment horizontal="center" wrapText="1"/>
    </xf>
    <xf numFmtId="0" fontId="6" fillId="0" borderId="14" xfId="6" applyFont="1" applyBorder="1" applyAlignment="1">
      <alignment horizontal="center" wrapText="1"/>
    </xf>
    <xf numFmtId="0" fontId="21" fillId="0" borderId="8" xfId="7" applyFont="1" applyBorder="1" applyAlignment="1">
      <alignment horizontal="center"/>
    </xf>
    <xf numFmtId="0" fontId="21" fillId="0" borderId="1" xfId="7" applyFont="1" applyBorder="1" applyAlignment="1">
      <alignment horizontal="center"/>
    </xf>
  </cellXfs>
  <cellStyles count="27">
    <cellStyle name="Comma" xfId="1" builtinId="3"/>
    <cellStyle name="Comma 2" xfId="10" xr:uid="{00000000-0005-0000-0000-000001000000}"/>
    <cellStyle name="Comma 3" xfId="16" xr:uid="{00000000-0005-0000-0000-000002000000}"/>
    <cellStyle name="Comma 4" xfId="20" xr:uid="{00000000-0005-0000-0000-000003000000}"/>
    <cellStyle name="Currency" xfId="2" builtinId="4"/>
    <cellStyle name="Currency 2" xfId="25" xr:uid="{00000000-0005-0000-0000-000005000000}"/>
    <cellStyle name="Hyperlink" xfId="3" builtinId="8"/>
    <cellStyle name="Normal" xfId="0" builtinId="0"/>
    <cellStyle name="Normal 2" xfId="9" xr:uid="{00000000-0005-0000-0000-000008000000}"/>
    <cellStyle name="Normal 3" xfId="11" xr:uid="{00000000-0005-0000-0000-000009000000}"/>
    <cellStyle name="Normal 4" xfId="12" xr:uid="{00000000-0005-0000-0000-00000A000000}"/>
    <cellStyle name="Normal 5" xfId="13" xr:uid="{00000000-0005-0000-0000-00000B000000}"/>
    <cellStyle name="Normal 6" xfId="15" xr:uid="{00000000-0005-0000-0000-00000C000000}"/>
    <cellStyle name="Normal 7" xfId="18" xr:uid="{00000000-0005-0000-0000-00000D000000}"/>
    <cellStyle name="Normal 8" xfId="21" xr:uid="{00000000-0005-0000-0000-00000E000000}"/>
    <cellStyle name="Normal 9" xfId="26" xr:uid="{00000000-0005-0000-0000-00000F000000}"/>
    <cellStyle name="Normal_CA Forecast New" xfId="23" xr:uid="{00000000-0005-0000-0000-000010000000}"/>
    <cellStyle name="Normal_CNI1199 with 12-99 actuals" xfId="4" xr:uid="{00000000-0005-0000-0000-000011000000}"/>
    <cellStyle name="Normal_COLA0500" xfId="5" xr:uid="{00000000-0005-0000-0000-000012000000}"/>
    <cellStyle name="Normal_COLA0500 +1" xfId="6" xr:uid="{00000000-0005-0000-0000-000013000000}"/>
    <cellStyle name="Normal_SAL 0402 LR" xfId="7" xr:uid="{00000000-0005-0000-0000-000015000000}"/>
    <cellStyle name="Percent" xfId="8" builtinId="5"/>
    <cellStyle name="Percent 2" xfId="14" xr:uid="{00000000-0005-0000-0000-000017000000}"/>
    <cellStyle name="Percent 2 2" xfId="24" xr:uid="{00000000-0005-0000-0000-000018000000}"/>
    <cellStyle name="Percent 3" xfId="17" xr:uid="{00000000-0005-0000-0000-000019000000}"/>
    <cellStyle name="Percent 4" xfId="19" xr:uid="{00000000-0005-0000-0000-00001A000000}"/>
    <cellStyle name="Percent 5" xfId="22" xr:uid="{00000000-0005-0000-0000-00001B000000}"/>
  </cellStyles>
  <dxfs count="25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.0_)"/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.0_)"/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.0_)"/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1AE698"/>
      <color rgb="FFFCEAF9"/>
      <color rgb="FFDF41C1"/>
      <color rgb="FF003366"/>
      <color rgb="FFFFFF99"/>
      <color rgb="FFAFFFFF"/>
      <color rgb="FF33CC33"/>
      <color rgb="FFFF9999"/>
      <color rgb="FF4DB3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CFFB3A-237D-41B0-BE75-5EC23DC3CD4F}" name="Table1" displayName="Table1" ref="A3:G84" headerRowCount="0" totalsRowShown="0" headerRowDxfId="24" dataDxfId="22" headerRowBorderDxfId="23" tableBorderDxfId="21" headerRowCellStyle="Normal 6" dataCellStyle="Normal 6">
  <tableColumns count="7">
    <tableColumn id="1" xr3:uid="{7A8CD96E-BDF4-46A8-A1D4-DFE865A86154}" name="Column1" headerRowDxfId="20" dataDxfId="19" headerRowCellStyle="Normal 6" dataCellStyle="Normal 6"/>
    <tableColumn id="2" xr3:uid="{250D7D2E-6FBB-45D9-A987-479C01793F56}" name="Column2" headerRowDxfId="18" dataDxfId="17" headerRowCellStyle="Comma 3" dataCellStyle="Comma 3"/>
    <tableColumn id="3" xr3:uid="{6E516236-BC2D-4CDA-941D-B660C752A119}" name="Column3" headerRowDxfId="16" dataDxfId="15" headerRowCellStyle="Normal 6" dataCellStyle="Normal 6"/>
    <tableColumn id="4" xr3:uid="{95DE9060-1F8A-4CD8-99D4-3B7DC969711B}" name="Column4" headerRowDxfId="14" dataDxfId="13" headerRowCellStyle="Comma 3" dataCellStyle="Comma 3"/>
    <tableColumn id="5" xr3:uid="{0D981824-F2AA-402A-9BEA-D57E8681BA44}" name="Column5" headerRowDxfId="12" dataDxfId="11" headerRowCellStyle="Normal 6" dataCellStyle="Normal 6"/>
    <tableColumn id="6" xr3:uid="{991D4AA6-B484-4384-A5B2-FBB66069636E}" name="Column6" headerRowDxfId="10" dataDxfId="9" headerRowCellStyle="Comma 3" dataCellStyle="Comma 3"/>
    <tableColumn id="7" xr3:uid="{C61548FA-920B-495D-8FEC-A148E7FD0AA6}" name="Column7" headerRowDxfId="8" dataDxfId="7" headerRowCellStyle="Normal 6" dataCellStyle="Normal 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Implicit price deflators FY" altTextSummary="Table showing price deflators for GDP, PCE, and state and local index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bea/regional/definitions/nextpage.cfm?key=Utilities" TargetMode="External"/><Relationship Id="rId2" Type="http://schemas.openxmlformats.org/officeDocument/2006/relationships/hyperlink" Target="http://www.bea.gov/bea/regional/definitions/nextpage.cfm?key=Wholesale%20trade" TargetMode="External"/><Relationship Id="rId1" Type="http://schemas.openxmlformats.org/officeDocument/2006/relationships/hyperlink" Target="http://www.bea.gov/bea/regional/definitions/nextpage.cfm?key=Forestry,%20fishing,%20related%20activities,%20and%20other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ea.gov/bea/regional/definitions/nextpage.cfm?key=Utilities" TargetMode="External"/><Relationship Id="rId1" Type="http://schemas.openxmlformats.org/officeDocument/2006/relationships/hyperlink" Target="http://www.bea.gov/bea/regional/definitions/nextpage.cfm?key=Forestry,%20fishing,%20related%20activities,%20and%20othe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6"/>
  <dimension ref="A1:S148"/>
  <sheetViews>
    <sheetView workbookViewId="0"/>
  </sheetViews>
  <sheetFormatPr defaultColWidth="11.33203125" defaultRowHeight="12.5" x14ac:dyDescent="0.25"/>
  <cols>
    <col min="1" max="1" width="4.33203125" style="2" customWidth="1"/>
    <col min="2" max="2" width="11.6640625" style="2" customWidth="1"/>
    <col min="3" max="3" width="17.109375" style="2" customWidth="1"/>
    <col min="4" max="4" width="8.6640625" style="2" customWidth="1"/>
    <col min="5" max="5" width="12.33203125" style="2" customWidth="1"/>
    <col min="6" max="6" width="3.33203125" style="2" customWidth="1"/>
    <col min="7" max="7" width="12.44140625" style="2" customWidth="1"/>
    <col min="8" max="8" width="4.33203125" style="2" customWidth="1"/>
    <col min="9" max="9" width="11.33203125" style="2"/>
    <col min="10" max="10" width="14.6640625" style="2" customWidth="1"/>
    <col min="11" max="14" width="11.6640625" style="2" customWidth="1"/>
    <col min="15" max="15" width="10.6640625" style="2" customWidth="1"/>
    <col min="16" max="16" width="11.33203125" style="2"/>
    <col min="17" max="17" width="6.109375" style="2" customWidth="1"/>
    <col min="18" max="16384" width="11.33203125" style="2"/>
  </cols>
  <sheetData>
    <row r="1" spans="1:15" ht="20.149999999999999" customHeight="1" x14ac:dyDescent="0.4">
      <c r="A1" s="57" t="s">
        <v>104</v>
      </c>
      <c r="B1" s="57"/>
      <c r="C1" s="57"/>
      <c r="D1" s="57"/>
      <c r="E1" s="57"/>
      <c r="F1" s="57"/>
      <c r="G1" s="57"/>
      <c r="H1" s="57"/>
      <c r="I1" s="57"/>
      <c r="J1" s="57"/>
    </row>
    <row r="2" spans="1:15" ht="14.15" customHeight="1" x14ac:dyDescent="0.3">
      <c r="A2" s="1" t="e">
        <f>#REF!</f>
        <v>#REF!</v>
      </c>
      <c r="B2" s="57"/>
      <c r="C2" s="57"/>
      <c r="D2" s="57"/>
      <c r="E2" s="57"/>
      <c r="F2" s="57"/>
      <c r="G2" s="57"/>
      <c r="H2" s="57"/>
      <c r="I2" s="57"/>
      <c r="J2" s="57"/>
      <c r="L2" s="69"/>
    </row>
    <row r="3" spans="1:15" ht="14.15" customHeight="1" thickBot="1" x14ac:dyDescent="0.35">
      <c r="A3" s="57"/>
      <c r="B3" s="57"/>
      <c r="C3" s="57"/>
      <c r="D3" s="57"/>
      <c r="E3" s="57"/>
      <c r="F3" s="57"/>
      <c r="G3" s="57"/>
      <c r="H3" s="57"/>
      <c r="I3" s="57"/>
      <c r="J3" s="57"/>
      <c r="L3" s="128"/>
      <c r="M3" s="59"/>
    </row>
    <row r="4" spans="1:15" ht="26.15" customHeight="1" x14ac:dyDescent="0.3">
      <c r="A4" s="57"/>
      <c r="B4" s="57"/>
      <c r="C4" s="57"/>
      <c r="D4" s="57"/>
      <c r="E4" s="247" t="s">
        <v>90</v>
      </c>
      <c r="F4" s="248"/>
      <c r="G4" s="57"/>
      <c r="H4" s="57"/>
      <c r="I4" s="57"/>
      <c r="J4" s="57"/>
      <c r="L4" s="148" t="s">
        <v>91</v>
      </c>
      <c r="M4" s="30"/>
    </row>
    <row r="5" spans="1:15" ht="14.15" customHeight="1" x14ac:dyDescent="0.3">
      <c r="A5" s="57" t="s">
        <v>2</v>
      </c>
      <c r="B5" s="57"/>
      <c r="C5" s="57"/>
      <c r="D5" s="57"/>
      <c r="E5" s="126"/>
      <c r="F5" s="127"/>
      <c r="G5" s="57"/>
      <c r="H5" s="57"/>
      <c r="I5" s="57"/>
      <c r="J5" s="57"/>
      <c r="L5" s="149"/>
    </row>
    <row r="6" spans="1:15" ht="14.15" customHeight="1" x14ac:dyDescent="0.3">
      <c r="A6" s="2" t="s">
        <v>3</v>
      </c>
      <c r="E6" s="115" t="e">
        <f>I71</f>
        <v>#REF!</v>
      </c>
      <c r="F6" s="116" t="s">
        <v>54</v>
      </c>
      <c r="G6" s="5" t="s">
        <v>106</v>
      </c>
      <c r="L6" s="150">
        <v>3.676936029428119</v>
      </c>
      <c r="M6" s="61"/>
      <c r="N6" s="102"/>
      <c r="O6" s="103"/>
    </row>
    <row r="7" spans="1:15" ht="14.15" customHeight="1" x14ac:dyDescent="0.3">
      <c r="E7" s="117"/>
      <c r="F7" s="116"/>
      <c r="G7" s="145" t="s">
        <v>137</v>
      </c>
      <c r="L7" s="151"/>
      <c r="M7" s="60"/>
    </row>
    <row r="8" spans="1:15" ht="14.15" customHeight="1" x14ac:dyDescent="0.3">
      <c r="E8" s="117"/>
      <c r="F8" s="116"/>
      <c r="G8" s="145" t="s">
        <v>138</v>
      </c>
      <c r="L8" s="151"/>
      <c r="M8" s="60"/>
    </row>
    <row r="9" spans="1:15" ht="14.15" customHeight="1" x14ac:dyDescent="0.3">
      <c r="E9" s="117"/>
      <c r="F9" s="116"/>
      <c r="G9" s="145" t="s">
        <v>79</v>
      </c>
      <c r="L9" s="151"/>
      <c r="M9" s="60"/>
    </row>
    <row r="10" spans="1:15" ht="14.15" customHeight="1" x14ac:dyDescent="0.3">
      <c r="A10" s="80"/>
      <c r="E10" s="117"/>
      <c r="F10" s="116"/>
      <c r="L10" s="162"/>
      <c r="M10" s="60"/>
    </row>
    <row r="11" spans="1:15" ht="14.15" customHeight="1" x14ac:dyDescent="0.3">
      <c r="A11" s="2" t="s">
        <v>4</v>
      </c>
      <c r="E11" s="129" t="e">
        <f>#REF!*100</f>
        <v>#REF!</v>
      </c>
      <c r="F11" s="116" t="s">
        <v>54</v>
      </c>
      <c r="G11" s="5" t="s">
        <v>107</v>
      </c>
      <c r="L11" s="151">
        <v>4.129510068988818</v>
      </c>
      <c r="M11" s="61"/>
      <c r="N11" s="104"/>
    </row>
    <row r="12" spans="1:15" ht="14.15" customHeight="1" x14ac:dyDescent="0.3">
      <c r="E12" s="118"/>
      <c r="F12" s="116"/>
      <c r="G12" s="145" t="s">
        <v>79</v>
      </c>
      <c r="L12" s="150"/>
      <c r="M12" s="60"/>
    </row>
    <row r="13" spans="1:15" ht="14.15" customHeight="1" x14ac:dyDescent="0.3">
      <c r="A13" s="80"/>
      <c r="E13" s="117"/>
      <c r="F13" s="116"/>
      <c r="L13" s="150"/>
      <c r="M13" s="60"/>
    </row>
    <row r="14" spans="1:15" ht="14.15" customHeight="1" x14ac:dyDescent="0.3">
      <c r="A14" s="80"/>
      <c r="E14" s="117"/>
      <c r="F14" s="116"/>
      <c r="L14" s="150"/>
      <c r="M14" s="60"/>
    </row>
    <row r="15" spans="1:15" ht="14.15" customHeight="1" x14ac:dyDescent="0.3">
      <c r="A15" s="83" t="s">
        <v>5</v>
      </c>
      <c r="E15" s="117"/>
      <c r="F15" s="116"/>
      <c r="L15" s="150"/>
      <c r="M15" s="60"/>
    </row>
    <row r="16" spans="1:15" ht="14.15" customHeight="1" x14ac:dyDescent="0.3">
      <c r="A16" s="2" t="s">
        <v>6</v>
      </c>
      <c r="E16" s="117"/>
      <c r="F16" s="116"/>
      <c r="G16" s="2" t="s">
        <v>7</v>
      </c>
      <c r="L16" s="150"/>
      <c r="M16" s="60"/>
    </row>
    <row r="17" spans="1:13" ht="14.15" customHeight="1" x14ac:dyDescent="0.3">
      <c r="B17" s="5" t="s">
        <v>92</v>
      </c>
      <c r="E17" s="119" t="e">
        <f>I89</f>
        <v>#REF!</v>
      </c>
      <c r="F17" s="116" t="s">
        <v>54</v>
      </c>
      <c r="G17" s="145" t="s">
        <v>146</v>
      </c>
      <c r="L17" s="152">
        <v>2.788857920096746</v>
      </c>
      <c r="M17" s="61"/>
    </row>
    <row r="18" spans="1:13" ht="14.15" customHeight="1" x14ac:dyDescent="0.3">
      <c r="B18" s="5" t="s">
        <v>105</v>
      </c>
      <c r="E18" s="119" t="e">
        <f>I90</f>
        <v>#REF!</v>
      </c>
      <c r="F18" s="116" t="s">
        <v>54</v>
      </c>
      <c r="G18" s="5" t="s">
        <v>108</v>
      </c>
      <c r="L18" s="152">
        <v>2.7010324796343701</v>
      </c>
      <c r="M18" s="61"/>
    </row>
    <row r="19" spans="1:13" ht="14.15" customHeight="1" x14ac:dyDescent="0.3">
      <c r="A19" s="80"/>
      <c r="E19" s="119"/>
      <c r="F19" s="116"/>
      <c r="L19" s="152"/>
      <c r="M19" s="60"/>
    </row>
    <row r="20" spans="1:13" ht="14.15" customHeight="1" x14ac:dyDescent="0.3">
      <c r="A20" s="2" t="s">
        <v>8</v>
      </c>
      <c r="E20" s="120"/>
      <c r="F20" s="116"/>
      <c r="L20" s="150"/>
      <c r="M20" s="60"/>
    </row>
    <row r="21" spans="1:13" ht="14.15" customHeight="1" x14ac:dyDescent="0.3">
      <c r="A21" s="2" t="s">
        <v>9</v>
      </c>
      <c r="E21" s="129" t="e">
        <f>E11</f>
        <v>#REF!</v>
      </c>
      <c r="F21" s="116" t="s">
        <v>54</v>
      </c>
      <c r="G21" s="2" t="str">
        <f>G11</f>
        <v>CNI: % change from Dec. 2017-Dec. 2018</v>
      </c>
      <c r="L21" s="150">
        <v>4.129510068988818</v>
      </c>
      <c r="M21" s="61"/>
    </row>
    <row r="22" spans="1:13" ht="14.15" customHeight="1" x14ac:dyDescent="0.3">
      <c r="A22" s="2" t="s">
        <v>10</v>
      </c>
      <c r="E22" s="115"/>
      <c r="F22" s="116"/>
      <c r="G22" s="145" t="s">
        <v>79</v>
      </c>
      <c r="L22" s="150"/>
      <c r="M22" s="60"/>
    </row>
    <row r="23" spans="1:13" ht="14.15" customHeight="1" x14ac:dyDescent="0.3">
      <c r="A23" s="80"/>
      <c r="E23" s="115"/>
      <c r="F23" s="116"/>
      <c r="L23" s="150"/>
      <c r="M23" s="60"/>
    </row>
    <row r="24" spans="1:13" ht="14.15" customHeight="1" x14ac:dyDescent="0.3">
      <c r="A24" s="80"/>
      <c r="B24" s="14"/>
      <c r="C24" s="14"/>
      <c r="E24" s="122"/>
      <c r="F24" s="116"/>
      <c r="I24" s="3"/>
      <c r="L24" s="150"/>
      <c r="M24" s="60"/>
    </row>
    <row r="25" spans="1:13" ht="14.15" customHeight="1" x14ac:dyDescent="0.3">
      <c r="A25" s="57" t="s">
        <v>11</v>
      </c>
      <c r="B25" s="57"/>
      <c r="C25" s="57"/>
      <c r="E25" s="115"/>
      <c r="F25" s="116"/>
      <c r="L25" s="150"/>
      <c r="M25" s="60"/>
    </row>
    <row r="26" spans="1:13" ht="14.15" customHeight="1" x14ac:dyDescent="0.3">
      <c r="A26" s="2" t="s">
        <v>55</v>
      </c>
      <c r="E26" s="121">
        <f>I96</f>
        <v>3.2649147759546304</v>
      </c>
      <c r="F26" s="116" t="s">
        <v>54</v>
      </c>
      <c r="G26" s="2" t="s">
        <v>12</v>
      </c>
      <c r="L26" s="150">
        <v>3.4557884644222048</v>
      </c>
      <c r="M26" s="61"/>
    </row>
    <row r="27" spans="1:13" ht="14.15" customHeight="1" x14ac:dyDescent="0.3">
      <c r="D27" s="84"/>
      <c r="E27" s="123"/>
      <c r="F27" s="116"/>
      <c r="G27" s="145" t="s">
        <v>135</v>
      </c>
      <c r="L27" s="150"/>
      <c r="M27" s="60"/>
    </row>
    <row r="28" spans="1:13" ht="14.15" customHeight="1" x14ac:dyDescent="0.3">
      <c r="E28" s="123"/>
      <c r="F28" s="116"/>
      <c r="G28" s="145" t="s">
        <v>147</v>
      </c>
      <c r="L28" s="150"/>
      <c r="M28" s="60"/>
    </row>
    <row r="29" spans="1:13" ht="14.15" customHeight="1" x14ac:dyDescent="0.3">
      <c r="A29" s="80"/>
      <c r="E29" s="123"/>
      <c r="F29" s="116"/>
      <c r="L29" s="150"/>
      <c r="M29" s="60"/>
    </row>
    <row r="30" spans="1:13" ht="14.15" customHeight="1" x14ac:dyDescent="0.3">
      <c r="A30" s="2" t="s">
        <v>13</v>
      </c>
      <c r="E30" s="121" t="e">
        <f>(#REF!)*100</f>
        <v>#REF!</v>
      </c>
      <c r="F30" s="116" t="s">
        <v>54</v>
      </c>
      <c r="G30" s="5" t="s">
        <v>109</v>
      </c>
      <c r="L30" s="150">
        <v>2.3977875259862116</v>
      </c>
      <c r="M30" s="60"/>
    </row>
    <row r="31" spans="1:13" ht="14.15" customHeight="1" x14ac:dyDescent="0.3">
      <c r="E31" s="115"/>
      <c r="F31" s="116"/>
      <c r="G31" s="5" t="s">
        <v>0</v>
      </c>
      <c r="L31" s="150"/>
      <c r="M31" s="60"/>
    </row>
    <row r="32" spans="1:13" ht="14.15" customHeight="1" x14ac:dyDescent="0.3">
      <c r="A32" s="80"/>
      <c r="E32" s="115"/>
      <c r="F32" s="116"/>
      <c r="L32" s="150"/>
      <c r="M32" s="60"/>
    </row>
    <row r="33" spans="1:14" ht="14.15" customHeight="1" x14ac:dyDescent="0.3">
      <c r="A33" s="80"/>
      <c r="E33" s="115"/>
      <c r="F33" s="116"/>
      <c r="L33" s="150"/>
      <c r="M33" s="60"/>
    </row>
    <row r="34" spans="1:14" ht="14.15" customHeight="1" x14ac:dyDescent="0.3">
      <c r="A34" s="57" t="s">
        <v>15</v>
      </c>
      <c r="B34" s="57"/>
      <c r="C34" s="57"/>
      <c r="E34" s="115"/>
      <c r="F34" s="116"/>
      <c r="L34" s="150"/>
      <c r="M34" s="60"/>
    </row>
    <row r="35" spans="1:14" ht="14.15" customHeight="1" x14ac:dyDescent="0.3">
      <c r="A35" s="2" t="s">
        <v>16</v>
      </c>
      <c r="E35" s="120"/>
      <c r="F35" s="116"/>
      <c r="G35" s="2" t="s">
        <v>17</v>
      </c>
      <c r="L35" s="150"/>
      <c r="M35" s="60"/>
    </row>
    <row r="36" spans="1:14" ht="14.15" customHeight="1" x14ac:dyDescent="0.3">
      <c r="B36" s="2" t="s">
        <v>18</v>
      </c>
      <c r="E36" s="130" t="e">
        <f>(#REF!)*100</f>
        <v>#REF!</v>
      </c>
      <c r="F36" s="116" t="s">
        <v>54</v>
      </c>
      <c r="G36" s="5" t="s">
        <v>93</v>
      </c>
      <c r="L36" s="152">
        <v>3.2007175477333587</v>
      </c>
      <c r="M36" s="61"/>
    </row>
    <row r="37" spans="1:14" ht="14.15" customHeight="1" x14ac:dyDescent="0.3">
      <c r="E37" s="130" t="e">
        <f>(#REF!)*100</f>
        <v>#REF!</v>
      </c>
      <c r="F37" s="116" t="s">
        <v>54</v>
      </c>
      <c r="G37" s="5" t="s">
        <v>110</v>
      </c>
      <c r="L37" s="152">
        <v>2.8676489030264265</v>
      </c>
      <c r="M37" s="61"/>
    </row>
    <row r="38" spans="1:14" ht="14.15" customHeight="1" x14ac:dyDescent="0.3">
      <c r="A38" s="80"/>
      <c r="E38" s="119"/>
      <c r="F38" s="116"/>
      <c r="L38" s="152"/>
      <c r="M38" s="61"/>
    </row>
    <row r="39" spans="1:14" ht="14.15" customHeight="1" x14ac:dyDescent="0.3">
      <c r="A39" s="2" t="s">
        <v>19</v>
      </c>
      <c r="E39" s="119" t="e">
        <f>I116</f>
        <v>#REF!</v>
      </c>
      <c r="F39" s="116" t="s">
        <v>54</v>
      </c>
      <c r="G39" s="5" t="s">
        <v>111</v>
      </c>
      <c r="L39" s="152">
        <v>3.6501984242113572</v>
      </c>
      <c r="M39" s="61"/>
    </row>
    <row r="40" spans="1:14" ht="14.15" customHeight="1" x14ac:dyDescent="0.3">
      <c r="B40" s="2" t="s">
        <v>20</v>
      </c>
      <c r="E40" s="119"/>
      <c r="F40" s="116"/>
      <c r="G40" s="2" t="s">
        <v>14</v>
      </c>
      <c r="L40" s="152"/>
      <c r="M40" s="60"/>
    </row>
    <row r="41" spans="1:14" ht="14.15" customHeight="1" x14ac:dyDescent="0.3">
      <c r="B41" s="2" t="s">
        <v>21</v>
      </c>
      <c r="E41" s="119"/>
      <c r="F41" s="116"/>
      <c r="L41" s="152"/>
      <c r="M41" s="60"/>
    </row>
    <row r="42" spans="1:14" ht="14.15" customHeight="1" x14ac:dyDescent="0.3">
      <c r="A42" s="80"/>
      <c r="E42" s="119"/>
      <c r="F42" s="116"/>
      <c r="L42" s="152"/>
      <c r="M42" s="60"/>
    </row>
    <row r="43" spans="1:14" ht="14.15" customHeight="1" x14ac:dyDescent="0.3">
      <c r="A43" s="2" t="s">
        <v>56</v>
      </c>
      <c r="E43" s="119" t="e">
        <f>I122</f>
        <v>#REF!</v>
      </c>
      <c r="F43" s="116" t="s">
        <v>54</v>
      </c>
      <c r="G43" s="5" t="s">
        <v>112</v>
      </c>
      <c r="L43" s="152">
        <v>3.7833659542606757</v>
      </c>
      <c r="M43" s="61"/>
      <c r="N43" s="5"/>
    </row>
    <row r="44" spans="1:14" ht="14.15" customHeight="1" x14ac:dyDescent="0.3">
      <c r="B44" s="8" t="s">
        <v>82</v>
      </c>
      <c r="E44" s="119"/>
      <c r="F44" s="116"/>
      <c r="L44" s="152"/>
      <c r="M44" s="61"/>
    </row>
    <row r="45" spans="1:14" ht="14.15" customHeight="1" x14ac:dyDescent="0.3">
      <c r="A45" s="80"/>
      <c r="E45" s="119"/>
      <c r="F45" s="116"/>
      <c r="L45" s="150"/>
      <c r="M45" s="60"/>
    </row>
    <row r="46" spans="1:14" ht="14.15" customHeight="1" x14ac:dyDescent="0.3">
      <c r="A46" s="2" t="s">
        <v>22</v>
      </c>
      <c r="E46" s="119"/>
      <c r="F46" s="116"/>
      <c r="G46" s="8" t="s">
        <v>113</v>
      </c>
      <c r="L46" s="150"/>
      <c r="M46" s="60"/>
    </row>
    <row r="47" spans="1:14" ht="14.15" customHeight="1" x14ac:dyDescent="0.3">
      <c r="B47" s="2" t="s">
        <v>23</v>
      </c>
      <c r="E47" s="115" t="e">
        <f>I126</f>
        <v>#REF!</v>
      </c>
      <c r="F47" s="116" t="s">
        <v>54</v>
      </c>
      <c r="G47" s="8" t="s">
        <v>79</v>
      </c>
      <c r="L47" s="150">
        <v>3.7165841608899806</v>
      </c>
      <c r="M47" s="61"/>
    </row>
    <row r="48" spans="1:14" ht="14.15" customHeight="1" x14ac:dyDescent="0.3">
      <c r="E48" s="115"/>
      <c r="F48" s="116"/>
      <c r="G48" s="8"/>
      <c r="L48" s="150"/>
      <c r="M48" s="60"/>
    </row>
    <row r="49" spans="1:14" ht="14.15" customHeight="1" x14ac:dyDescent="0.3">
      <c r="A49" s="2" t="s">
        <v>85</v>
      </c>
      <c r="E49" s="115" t="e">
        <f>#REF!</f>
        <v>#REF!</v>
      </c>
      <c r="F49" s="116"/>
      <c r="G49" s="8" t="s">
        <v>126</v>
      </c>
      <c r="L49" s="150">
        <v>3.6501984242113572</v>
      </c>
      <c r="M49" s="61"/>
    </row>
    <row r="50" spans="1:14" ht="14.15" customHeight="1" x14ac:dyDescent="0.3">
      <c r="A50" s="2" t="s">
        <v>85</v>
      </c>
      <c r="E50" s="115" t="e">
        <f>#REF!</f>
        <v>#REF!</v>
      </c>
      <c r="F50" s="116"/>
      <c r="G50" s="8" t="s">
        <v>114</v>
      </c>
      <c r="L50" s="150">
        <v>3.6613543059531808</v>
      </c>
      <c r="M50" s="61"/>
    </row>
    <row r="51" spans="1:14" ht="14.15" customHeight="1" x14ac:dyDescent="0.3">
      <c r="E51" s="115"/>
      <c r="F51" s="116"/>
      <c r="G51" s="8"/>
      <c r="L51" s="150"/>
      <c r="M51" s="60"/>
    </row>
    <row r="52" spans="1:14" ht="14.15" customHeight="1" x14ac:dyDescent="0.3">
      <c r="A52" s="2" t="s">
        <v>85</v>
      </c>
      <c r="E52" s="115" t="e">
        <f>#REF!</f>
        <v>#REF!</v>
      </c>
      <c r="F52" s="116"/>
      <c r="G52" s="8" t="s">
        <v>127</v>
      </c>
      <c r="L52" s="150">
        <v>3.3904865807937945</v>
      </c>
      <c r="M52" s="61"/>
      <c r="N52" s="33"/>
    </row>
    <row r="53" spans="1:14" ht="14.15" customHeight="1" x14ac:dyDescent="0.3">
      <c r="A53" s="2" t="s">
        <v>85</v>
      </c>
      <c r="E53" s="115" t="e">
        <f>#REF!</f>
        <v>#REF!</v>
      </c>
      <c r="F53" s="116"/>
      <c r="G53" s="8" t="s">
        <v>115</v>
      </c>
      <c r="L53" s="150">
        <v>3.4104888878399686</v>
      </c>
      <c r="M53" s="61"/>
      <c r="N53" s="33"/>
    </row>
    <row r="54" spans="1:14" ht="14.15" customHeight="1" x14ac:dyDescent="0.3">
      <c r="E54" s="115"/>
      <c r="F54" s="116"/>
      <c r="L54" s="150"/>
      <c r="M54" s="60"/>
    </row>
    <row r="55" spans="1:14" ht="14.15" customHeight="1" x14ac:dyDescent="0.3">
      <c r="A55" s="57" t="s">
        <v>24</v>
      </c>
      <c r="B55" s="57"/>
      <c r="C55" s="57"/>
      <c r="E55" s="120"/>
      <c r="F55" s="116"/>
      <c r="L55" s="150"/>
      <c r="M55" s="60"/>
    </row>
    <row r="56" spans="1:14" ht="14.15" customHeight="1" x14ac:dyDescent="0.3">
      <c r="B56" s="5" t="s">
        <v>25</v>
      </c>
      <c r="E56" s="115" t="e">
        <f>+I132</f>
        <v>#REF!</v>
      </c>
      <c r="F56" s="116" t="s">
        <v>54</v>
      </c>
      <c r="G56" s="145" t="s">
        <v>148</v>
      </c>
      <c r="L56" s="150">
        <v>5.8534577746808685</v>
      </c>
      <c r="M56" s="60"/>
    </row>
    <row r="57" spans="1:14" ht="14.15" customHeight="1" x14ac:dyDescent="0.3">
      <c r="B57" s="5" t="s">
        <v>26</v>
      </c>
      <c r="E57" s="115" t="e">
        <f>+I136</f>
        <v>#REF!</v>
      </c>
      <c r="F57" s="116" t="s">
        <v>54</v>
      </c>
      <c r="G57" s="5"/>
      <c r="L57" s="150">
        <v>5.0689315703679316</v>
      </c>
      <c r="M57" s="60"/>
    </row>
    <row r="58" spans="1:14" ht="14.15" customHeight="1" thickBot="1" x14ac:dyDescent="0.35">
      <c r="B58" s="5" t="s">
        <v>57</v>
      </c>
      <c r="E58" s="124" t="e">
        <f>+I140</f>
        <v>#REF!</v>
      </c>
      <c r="F58" s="125" t="s">
        <v>54</v>
      </c>
      <c r="G58" s="145" t="s">
        <v>149</v>
      </c>
      <c r="L58" s="150">
        <v>0.7466776263804733</v>
      </c>
      <c r="M58" s="60"/>
    </row>
    <row r="59" spans="1:14" ht="14.15" customHeight="1" x14ac:dyDescent="0.25">
      <c r="E59" s="4"/>
      <c r="L59" s="67"/>
      <c r="M59" s="102"/>
    </row>
    <row r="60" spans="1:14" ht="14.15" customHeight="1" x14ac:dyDescent="0.25">
      <c r="A60" s="2" t="s">
        <v>51</v>
      </c>
      <c r="C60" s="2" t="s">
        <v>27</v>
      </c>
      <c r="L60" s="8"/>
      <c r="M60" s="102"/>
    </row>
    <row r="61" spans="1:14" ht="14.15" customHeight="1" x14ac:dyDescent="0.25">
      <c r="A61" s="2" t="s">
        <v>52</v>
      </c>
      <c r="C61" s="2" t="s">
        <v>28</v>
      </c>
    </row>
    <row r="62" spans="1:14" ht="14.15" customHeight="1" x14ac:dyDescent="0.25">
      <c r="A62" s="2" t="s">
        <v>53</v>
      </c>
      <c r="C62" s="2" t="s">
        <v>29</v>
      </c>
    </row>
    <row r="63" spans="1:14" ht="14.15" customHeight="1" x14ac:dyDescent="0.25">
      <c r="A63" s="2" t="s">
        <v>30</v>
      </c>
      <c r="C63" s="2" t="s">
        <v>31</v>
      </c>
    </row>
    <row r="64" spans="1:14" ht="14.15" customHeight="1" x14ac:dyDescent="0.25">
      <c r="A64" s="2" t="s">
        <v>32</v>
      </c>
      <c r="C64" s="2" t="s">
        <v>33</v>
      </c>
    </row>
    <row r="65" spans="1:17" x14ac:dyDescent="0.25">
      <c r="A65" s="107" t="s">
        <v>34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8"/>
      <c r="Q65" s="108"/>
    </row>
    <row r="66" spans="1:17" ht="20" x14ac:dyDescent="0.4">
      <c r="A66" s="57" t="s">
        <v>116</v>
      </c>
    </row>
    <row r="67" spans="1:17" ht="13" x14ac:dyDescent="0.3">
      <c r="A67" s="57" t="e">
        <f>A2</f>
        <v>#REF!</v>
      </c>
      <c r="B67" s="5"/>
      <c r="C67" s="5"/>
      <c r="D67" s="5"/>
      <c r="E67" s="5"/>
    </row>
    <row r="68" spans="1:17" x14ac:dyDescent="0.25">
      <c r="A68" s="5"/>
      <c r="B68" s="5"/>
      <c r="C68" s="5"/>
      <c r="D68" s="5"/>
      <c r="E68" s="5"/>
    </row>
    <row r="69" spans="1:17" ht="13" x14ac:dyDescent="0.3">
      <c r="A69" s="92" t="s">
        <v>35</v>
      </c>
      <c r="B69" s="93"/>
      <c r="C69" s="93"/>
      <c r="D69" s="94"/>
      <c r="E69" s="94"/>
      <c r="F69" s="94"/>
      <c r="G69" s="94"/>
      <c r="H69" s="95"/>
      <c r="I69" s="96"/>
    </row>
    <row r="70" spans="1:17" x14ac:dyDescent="0.25">
      <c r="A70" s="9"/>
      <c r="B70" s="5"/>
      <c r="C70" s="5"/>
      <c r="D70" s="5"/>
      <c r="E70" s="5"/>
      <c r="I70" s="11"/>
    </row>
    <row r="71" spans="1:17" x14ac:dyDescent="0.25">
      <c r="A71" s="160" t="s">
        <v>143</v>
      </c>
      <c r="B71" s="5"/>
      <c r="C71" s="5"/>
      <c r="D71" s="5"/>
      <c r="E71" s="5"/>
      <c r="I71" s="97" t="e">
        <f>(I74+I77+I80+I83)/4</f>
        <v>#REF!</v>
      </c>
    </row>
    <row r="72" spans="1:17" x14ac:dyDescent="0.25">
      <c r="A72" s="9"/>
      <c r="B72" s="5"/>
      <c r="C72" s="5"/>
      <c r="D72" s="5"/>
      <c r="E72" s="5"/>
      <c r="I72" s="11"/>
    </row>
    <row r="73" spans="1:17" x14ac:dyDescent="0.25">
      <c r="A73" s="9"/>
      <c r="B73" s="5" t="s">
        <v>94</v>
      </c>
      <c r="C73" s="5"/>
      <c r="D73" s="145" t="s">
        <v>79</v>
      </c>
      <c r="E73" s="5"/>
      <c r="G73" s="55" t="e">
        <f>#REF!</f>
        <v>#REF!</v>
      </c>
      <c r="I73" s="11"/>
      <c r="J73" s="90"/>
    </row>
    <row r="74" spans="1:17" x14ac:dyDescent="0.25">
      <c r="A74" s="9"/>
      <c r="B74" s="5" t="s">
        <v>117</v>
      </c>
      <c r="C74" s="5"/>
      <c r="D74" s="145" t="s">
        <v>79</v>
      </c>
      <c r="E74" s="5"/>
      <c r="G74" s="55" t="e">
        <f>#REF!</f>
        <v>#REF!</v>
      </c>
      <c r="I74" s="17" t="e">
        <f>((G74-G73)/G73)*100</f>
        <v>#REF!</v>
      </c>
      <c r="J74" s="90"/>
    </row>
    <row r="75" spans="1:17" x14ac:dyDescent="0.25">
      <c r="A75" s="9"/>
      <c r="B75" s="5"/>
      <c r="C75" s="5"/>
      <c r="D75" s="5"/>
      <c r="E75" s="5"/>
      <c r="G75" s="24"/>
      <c r="I75" s="17"/>
    </row>
    <row r="76" spans="1:17" x14ac:dyDescent="0.25">
      <c r="A76" s="9"/>
      <c r="B76" s="5" t="s">
        <v>95</v>
      </c>
      <c r="C76" s="5"/>
      <c r="D76" s="145" t="s">
        <v>79</v>
      </c>
      <c r="E76" s="5"/>
      <c r="G76" s="55" t="e">
        <f>#REF!</f>
        <v>#REF!</v>
      </c>
      <c r="I76" s="17"/>
      <c r="J76" s="91"/>
    </row>
    <row r="77" spans="1:17" x14ac:dyDescent="0.25">
      <c r="A77" s="9"/>
      <c r="B77" s="5" t="s">
        <v>118</v>
      </c>
      <c r="C77" s="5"/>
      <c r="D77" s="145" t="s">
        <v>79</v>
      </c>
      <c r="E77" s="5"/>
      <c r="G77" s="55" t="e">
        <f>#REF!</f>
        <v>#REF!</v>
      </c>
      <c r="I77" s="17" t="e">
        <f>((G77-G76)/G76)*100</f>
        <v>#REF!</v>
      </c>
      <c r="J77" s="91"/>
    </row>
    <row r="78" spans="1:17" x14ac:dyDescent="0.25">
      <c r="A78" s="9"/>
      <c r="B78" s="5"/>
      <c r="C78" s="5"/>
      <c r="D78" s="5"/>
      <c r="E78" s="5"/>
      <c r="G78" s="55"/>
      <c r="I78" s="17"/>
      <c r="J78" s="91"/>
    </row>
    <row r="79" spans="1:17" x14ac:dyDescent="0.25">
      <c r="A79" s="9"/>
      <c r="B79" s="145" t="s">
        <v>139</v>
      </c>
      <c r="C79" s="5"/>
      <c r="D79" s="145" t="s">
        <v>79</v>
      </c>
      <c r="E79" s="5"/>
      <c r="G79" s="55" t="e">
        <f>#REF!</f>
        <v>#REF!</v>
      </c>
      <c r="I79" s="17"/>
      <c r="J79" s="91"/>
    </row>
    <row r="80" spans="1:17" x14ac:dyDescent="0.25">
      <c r="A80" s="9"/>
      <c r="B80" s="145" t="s">
        <v>140</v>
      </c>
      <c r="C80" s="5"/>
      <c r="D80" s="145" t="s">
        <v>144</v>
      </c>
      <c r="E80" s="5"/>
      <c r="G80" s="55" t="e">
        <f>#REF!</f>
        <v>#REF!</v>
      </c>
      <c r="I80" s="17" t="e">
        <f>((G80-G79)/G79)*100</f>
        <v>#REF!</v>
      </c>
      <c r="J80" s="91"/>
    </row>
    <row r="81" spans="1:16" x14ac:dyDescent="0.25">
      <c r="A81" s="9"/>
      <c r="B81" s="5"/>
      <c r="C81" s="5"/>
      <c r="D81" s="5"/>
      <c r="E81" s="5"/>
      <c r="G81" s="24"/>
      <c r="I81" s="17"/>
      <c r="J81" s="91"/>
    </row>
    <row r="82" spans="1:16" ht="13" x14ac:dyDescent="0.3">
      <c r="A82" s="9"/>
      <c r="B82" s="145" t="s">
        <v>141</v>
      </c>
      <c r="C82" s="5"/>
      <c r="D82" s="145" t="s">
        <v>144</v>
      </c>
      <c r="E82" s="5"/>
      <c r="G82" s="161" t="e">
        <f>#REF!</f>
        <v>#REF!</v>
      </c>
      <c r="I82" s="17"/>
      <c r="J82" s="91"/>
    </row>
    <row r="83" spans="1:16" x14ac:dyDescent="0.25">
      <c r="A83" s="9"/>
      <c r="B83" s="145" t="s">
        <v>142</v>
      </c>
      <c r="C83" s="5"/>
      <c r="D83" s="145" t="s">
        <v>144</v>
      </c>
      <c r="E83" s="5"/>
      <c r="G83" s="55" t="e">
        <f>#REF!</f>
        <v>#REF!</v>
      </c>
      <c r="I83" s="17" t="e">
        <f>((G83-G82)/G82)*100</f>
        <v>#REF!</v>
      </c>
      <c r="J83" s="91"/>
    </row>
    <row r="84" spans="1:16" x14ac:dyDescent="0.25">
      <c r="A84" s="9"/>
      <c r="B84" s="5"/>
      <c r="C84" s="5"/>
      <c r="D84" s="5"/>
      <c r="E84" s="5"/>
      <c r="G84" s="55"/>
      <c r="I84" s="17"/>
      <c r="J84" s="91"/>
    </row>
    <row r="85" spans="1:16" x14ac:dyDescent="0.25">
      <c r="A85" s="9"/>
      <c r="B85" s="5"/>
      <c r="C85" s="5"/>
      <c r="D85" s="5"/>
      <c r="E85" s="5"/>
      <c r="G85" s="6"/>
      <c r="I85" s="11"/>
    </row>
    <row r="86" spans="1:16" x14ac:dyDescent="0.25">
      <c r="A86" s="9" t="s">
        <v>36</v>
      </c>
      <c r="B86" s="5"/>
      <c r="C86" s="5"/>
      <c r="D86" s="5"/>
      <c r="E86" s="105"/>
      <c r="G86" s="6"/>
      <c r="I86" s="11"/>
      <c r="K86" s="109"/>
    </row>
    <row r="87" spans="1:16" x14ac:dyDescent="0.25">
      <c r="A87" s="9"/>
      <c r="B87" s="5"/>
      <c r="C87" s="5"/>
      <c r="D87" s="5"/>
      <c r="E87" s="5"/>
      <c r="G87" s="6"/>
      <c r="I87" s="11"/>
      <c r="K87" s="14" t="s">
        <v>58</v>
      </c>
      <c r="L87" s="14" t="s">
        <v>59</v>
      </c>
      <c r="M87" s="14" t="s">
        <v>60</v>
      </c>
    </row>
    <row r="88" spans="1:16" x14ac:dyDescent="0.25">
      <c r="A88" s="9"/>
      <c r="B88" s="5" t="s">
        <v>89</v>
      </c>
      <c r="C88" s="5"/>
      <c r="D88" s="145" t="s">
        <v>79</v>
      </c>
      <c r="E88" s="5"/>
      <c r="G88" s="7" t="e">
        <f>AVERAGE(K88:M88)</f>
        <v>#REF!</v>
      </c>
      <c r="I88" s="11"/>
      <c r="J88" s="2">
        <v>2017</v>
      </c>
      <c r="K88" s="112" t="e">
        <f>#REF!</f>
        <v>#REF!</v>
      </c>
      <c r="L88" s="112" t="e">
        <f>#REF!</f>
        <v>#REF!</v>
      </c>
      <c r="M88" s="112" t="e">
        <f>#REF!</f>
        <v>#REF!</v>
      </c>
      <c r="N88" s="14"/>
      <c r="O88" s="98"/>
      <c r="P88" s="72"/>
    </row>
    <row r="89" spans="1:16" x14ac:dyDescent="0.25">
      <c r="A89" s="9"/>
      <c r="B89" s="5" t="s">
        <v>96</v>
      </c>
      <c r="C89" s="5"/>
      <c r="D89" s="145" t="s">
        <v>79</v>
      </c>
      <c r="E89" s="5"/>
      <c r="G89" s="7" t="e">
        <f>AVERAGE(K89:M89)</f>
        <v>#REF!</v>
      </c>
      <c r="I89" s="23" t="e">
        <f>((G89-G88)/G88)*100</f>
        <v>#REF!</v>
      </c>
      <c r="J89" s="2">
        <v>2018</v>
      </c>
      <c r="K89" s="112" t="e">
        <f>#REF!</f>
        <v>#REF!</v>
      </c>
      <c r="L89" s="112" t="e">
        <f>#REF!</f>
        <v>#REF!</v>
      </c>
      <c r="M89" s="112" t="e">
        <f>#REF!</f>
        <v>#REF!</v>
      </c>
      <c r="N89" s="14"/>
      <c r="O89" s="98"/>
      <c r="P89" s="72"/>
    </row>
    <row r="90" spans="1:16" x14ac:dyDescent="0.25">
      <c r="A90" s="9"/>
      <c r="B90" s="5" t="s">
        <v>119</v>
      </c>
      <c r="C90" s="5"/>
      <c r="D90" s="5" t="s">
        <v>1</v>
      </c>
      <c r="E90" s="5"/>
      <c r="G90" s="7" t="e">
        <f>AVERAGE(K90:M90)</f>
        <v>#REF!</v>
      </c>
      <c r="I90" s="23" t="e">
        <f>((G90-G89)/G89)*100</f>
        <v>#REF!</v>
      </c>
      <c r="J90" s="2">
        <v>2019</v>
      </c>
      <c r="K90" s="112" t="e">
        <f>#REF!</f>
        <v>#REF!</v>
      </c>
      <c r="L90" s="112" t="e">
        <f>#REF!</f>
        <v>#REF!</v>
      </c>
      <c r="M90" s="112" t="e">
        <f>#REF!</f>
        <v>#REF!</v>
      </c>
      <c r="N90" s="14"/>
    </row>
    <row r="91" spans="1:16" x14ac:dyDescent="0.25">
      <c r="A91" s="12"/>
      <c r="I91" s="11"/>
    </row>
    <row r="92" spans="1:16" x14ac:dyDescent="0.25">
      <c r="G92" s="10"/>
      <c r="I92" s="11"/>
    </row>
    <row r="93" spans="1:16" x14ac:dyDescent="0.25">
      <c r="A93" s="9" t="s">
        <v>55</v>
      </c>
      <c r="G93" s="10"/>
      <c r="I93" s="11"/>
      <c r="K93" s="13"/>
    </row>
    <row r="94" spans="1:16" x14ac:dyDescent="0.25">
      <c r="A94" s="12" t="s">
        <v>37</v>
      </c>
      <c r="G94" s="10"/>
      <c r="I94" s="11"/>
      <c r="K94" s="14" t="s">
        <v>42</v>
      </c>
      <c r="L94" s="14" t="s">
        <v>38</v>
      </c>
      <c r="M94" s="14" t="s">
        <v>39</v>
      </c>
      <c r="N94" s="14" t="s">
        <v>40</v>
      </c>
      <c r="O94" s="14" t="s">
        <v>61</v>
      </c>
    </row>
    <row r="95" spans="1:16" x14ac:dyDescent="0.25">
      <c r="A95" s="12"/>
      <c r="B95" s="81" t="s">
        <v>97</v>
      </c>
      <c r="C95" s="15"/>
      <c r="D95" s="145" t="s">
        <v>79</v>
      </c>
      <c r="G95" s="16">
        <f>+O95</f>
        <v>110.03349999999999</v>
      </c>
      <c r="I95" s="11"/>
      <c r="J95" s="143" t="str">
        <f>B95</f>
        <v xml:space="preserve">2017:2-2018:1 </v>
      </c>
      <c r="K95" s="163">
        <v>108.529</v>
      </c>
      <c r="L95" s="163">
        <v>109.428</v>
      </c>
      <c r="M95" s="163">
        <v>110.604</v>
      </c>
      <c r="N95" s="163">
        <v>111.57299999999999</v>
      </c>
      <c r="O95" s="138">
        <f>AVERAGE(K95:N95)</f>
        <v>110.03349999999999</v>
      </c>
      <c r="P95" s="139"/>
    </row>
    <row r="96" spans="1:16" x14ac:dyDescent="0.25">
      <c r="A96" s="12"/>
      <c r="B96" s="81" t="s">
        <v>120</v>
      </c>
      <c r="C96" s="15"/>
      <c r="D96" s="145" t="s">
        <v>79</v>
      </c>
      <c r="G96" s="16">
        <f>+O96</f>
        <v>113.62600000000002</v>
      </c>
      <c r="I96" s="17">
        <f>((G96/G95)-1)*100</f>
        <v>3.2649147759546304</v>
      </c>
      <c r="J96" s="143" t="str">
        <f>B96</f>
        <v xml:space="preserve">2018:2-2019:1 </v>
      </c>
      <c r="K96" s="163">
        <v>112.68600000000001</v>
      </c>
      <c r="L96" s="163">
        <v>113.53400000000001</v>
      </c>
      <c r="M96" s="163">
        <v>114.244</v>
      </c>
      <c r="N96" s="163">
        <v>114.04</v>
      </c>
      <c r="O96" s="138">
        <f>AVERAGE(K96:N96)</f>
        <v>113.62600000000002</v>
      </c>
      <c r="P96" s="34"/>
    </row>
    <row r="97" spans="1:19" x14ac:dyDescent="0.25">
      <c r="A97" s="12"/>
      <c r="G97" s="18"/>
      <c r="I97" s="11"/>
      <c r="J97" s="137"/>
      <c r="K97" s="155" t="s">
        <v>150</v>
      </c>
      <c r="L97" s="34"/>
      <c r="M97" s="34"/>
      <c r="N97" s="34"/>
    </row>
    <row r="98" spans="1:19" x14ac:dyDescent="0.25">
      <c r="A98" s="12" t="s">
        <v>41</v>
      </c>
      <c r="G98" s="18"/>
      <c r="I98" s="11"/>
      <c r="J98" s="20"/>
      <c r="K98" s="144"/>
    </row>
    <row r="99" spans="1:19" x14ac:dyDescent="0.25">
      <c r="A99" s="12"/>
      <c r="G99" s="18"/>
      <c r="I99" s="11"/>
      <c r="K99" s="14" t="s">
        <v>38</v>
      </c>
      <c r="L99" s="14" t="s">
        <v>39</v>
      </c>
      <c r="M99" s="14" t="s">
        <v>40</v>
      </c>
      <c r="N99" s="14" t="s">
        <v>42</v>
      </c>
      <c r="O99" s="14" t="s">
        <v>61</v>
      </c>
    </row>
    <row r="100" spans="1:19" x14ac:dyDescent="0.25">
      <c r="A100" s="12"/>
      <c r="B100" s="5" t="s">
        <v>81</v>
      </c>
      <c r="D100" s="2" t="s">
        <v>1</v>
      </c>
      <c r="G100" s="16" t="e">
        <f>+O100</f>
        <v>#REF!</v>
      </c>
      <c r="I100" s="11"/>
      <c r="J100" s="14" t="str">
        <f>B100</f>
        <v>2018-19</v>
      </c>
      <c r="K100" s="163" t="e">
        <f>#REF!</f>
        <v>#REF!</v>
      </c>
      <c r="L100" s="163" t="e">
        <f>#REF!</f>
        <v>#REF!</v>
      </c>
      <c r="M100" s="163" t="e">
        <f>#REF!</f>
        <v>#REF!</v>
      </c>
      <c r="N100" s="163" t="e">
        <f>#REF!</f>
        <v>#REF!</v>
      </c>
      <c r="O100" s="138" t="e">
        <f>AVERAGE(K100:N100)</f>
        <v>#REF!</v>
      </c>
      <c r="P100" s="139"/>
    </row>
    <row r="101" spans="1:19" x14ac:dyDescent="0.25">
      <c r="A101" s="12"/>
      <c r="B101" s="5" t="s">
        <v>83</v>
      </c>
      <c r="D101" s="2" t="s">
        <v>1</v>
      </c>
      <c r="G101" s="16" t="e">
        <f>+O101</f>
        <v>#REF!</v>
      </c>
      <c r="I101" s="17" t="e">
        <f>((G101-G100)/G100)*100</f>
        <v>#REF!</v>
      </c>
      <c r="J101" s="14" t="str">
        <f>B101</f>
        <v>2019-20</v>
      </c>
      <c r="K101" s="163" t="e">
        <f>#REF!</f>
        <v>#REF!</v>
      </c>
      <c r="L101" s="163" t="e">
        <f>#REF!</f>
        <v>#REF!</v>
      </c>
      <c r="M101" s="163" t="e">
        <f>#REF!</f>
        <v>#REF!</v>
      </c>
      <c r="N101" s="163" t="e">
        <f>#REF!</f>
        <v>#REF!</v>
      </c>
      <c r="O101" s="138" t="e">
        <f>AVERAGE(K101:N101)</f>
        <v>#REF!</v>
      </c>
      <c r="P101" s="139"/>
      <c r="Q101"/>
      <c r="R101"/>
      <c r="S101"/>
    </row>
    <row r="102" spans="1:19" x14ac:dyDescent="0.25">
      <c r="A102" s="12"/>
      <c r="B102" s="5" t="s">
        <v>84</v>
      </c>
      <c r="D102" s="2" t="s">
        <v>1</v>
      </c>
      <c r="G102" s="16" t="e">
        <f>+O102</f>
        <v>#REF!</v>
      </c>
      <c r="I102" s="17" t="e">
        <f>((G102-G101)/G101)*100</f>
        <v>#REF!</v>
      </c>
      <c r="J102" s="14" t="str">
        <f>B102</f>
        <v>2020-21</v>
      </c>
      <c r="K102" s="163" t="e">
        <f>#REF!</f>
        <v>#REF!</v>
      </c>
      <c r="L102" s="163" t="e">
        <f>#REF!</f>
        <v>#REF!</v>
      </c>
      <c r="M102" s="163" t="e">
        <f>#REF!</f>
        <v>#REF!</v>
      </c>
      <c r="N102" s="163" t="e">
        <f>#REF!</f>
        <v>#REF!</v>
      </c>
      <c r="O102" s="138" t="e">
        <f>AVERAGE(K102:N102)</f>
        <v>#REF!</v>
      </c>
      <c r="P102" s="139"/>
      <c r="Q102" s="34"/>
    </row>
    <row r="103" spans="1:19" x14ac:dyDescent="0.25">
      <c r="A103" s="12"/>
      <c r="G103" s="21"/>
      <c r="I103" s="11"/>
      <c r="J103" s="140"/>
      <c r="K103" s="141" t="str">
        <f>K97</f>
        <v>Actual thru 2019:Q2 (third estimate): from BEA released September 26, 2019.</v>
      </c>
    </row>
    <row r="104" spans="1:19" x14ac:dyDescent="0.25">
      <c r="A104" s="12" t="s">
        <v>15</v>
      </c>
      <c r="G104" s="21"/>
      <c r="I104" s="11"/>
      <c r="J104" s="20"/>
      <c r="K104" s="34"/>
    </row>
    <row r="105" spans="1:19" s="5" customFormat="1" x14ac:dyDescent="0.25">
      <c r="A105" s="9" t="s">
        <v>43</v>
      </c>
      <c r="G105" s="87"/>
      <c r="I105" s="88"/>
      <c r="K105" s="13"/>
    </row>
    <row r="106" spans="1:19" x14ac:dyDescent="0.25">
      <c r="A106" s="12"/>
      <c r="G106" s="21"/>
      <c r="I106" s="11"/>
      <c r="K106" s="14" t="s">
        <v>38</v>
      </c>
      <c r="L106" s="14" t="s">
        <v>39</v>
      </c>
      <c r="M106" s="14" t="s">
        <v>40</v>
      </c>
      <c r="N106" s="14" t="s">
        <v>42</v>
      </c>
    </row>
    <row r="107" spans="1:19" x14ac:dyDescent="0.25">
      <c r="A107" s="12"/>
      <c r="B107" s="5" t="s">
        <v>80</v>
      </c>
      <c r="D107" s="145" t="s">
        <v>79</v>
      </c>
      <c r="G107" s="22" t="e">
        <f>AVERAGE(K107:N107)</f>
        <v>#REF!</v>
      </c>
      <c r="I107" s="11"/>
      <c r="J107" s="14" t="str">
        <f>B107</f>
        <v>2017-18</v>
      </c>
      <c r="K107" s="163" t="e">
        <f>#REF!</f>
        <v>#REF!</v>
      </c>
      <c r="L107" s="163" t="e">
        <f>#REF!</f>
        <v>#REF!</v>
      </c>
      <c r="M107" s="163" t="e">
        <f>#REF!</f>
        <v>#REF!</v>
      </c>
      <c r="N107" s="163" t="e">
        <f>#REF!</f>
        <v>#REF!</v>
      </c>
      <c r="P107" s="74"/>
    </row>
    <row r="108" spans="1:19" x14ac:dyDescent="0.25">
      <c r="A108" s="12"/>
      <c r="B108" s="5" t="s">
        <v>81</v>
      </c>
      <c r="D108" s="2" t="s">
        <v>1</v>
      </c>
      <c r="G108" s="22" t="e">
        <f>AVERAGE(K108:N108)</f>
        <v>#REF!</v>
      </c>
      <c r="I108" s="23" t="e">
        <f>((G108-G107)/G107)*100</f>
        <v>#REF!</v>
      </c>
      <c r="J108" s="14" t="str">
        <f>B108</f>
        <v>2018-19</v>
      </c>
      <c r="K108" s="163" t="e">
        <f>#REF!</f>
        <v>#REF!</v>
      </c>
      <c r="L108" s="163" t="e">
        <f>#REF!</f>
        <v>#REF!</v>
      </c>
      <c r="M108" s="163" t="e">
        <f>#REF!</f>
        <v>#REF!</v>
      </c>
      <c r="N108" s="163" t="e">
        <f>#REF!</f>
        <v>#REF!</v>
      </c>
      <c r="P108" s="74"/>
    </row>
    <row r="109" spans="1:19" x14ac:dyDescent="0.25">
      <c r="A109" s="12"/>
      <c r="B109" s="5" t="s">
        <v>83</v>
      </c>
      <c r="D109" s="2" t="s">
        <v>1</v>
      </c>
      <c r="G109" s="22" t="e">
        <f>AVERAGE(K109:N109)</f>
        <v>#REF!</v>
      </c>
      <c r="I109" s="23" t="e">
        <f>((G109-G108)/G108)*100</f>
        <v>#REF!</v>
      </c>
      <c r="J109" s="14" t="str">
        <f>B109</f>
        <v>2019-20</v>
      </c>
      <c r="K109" s="163" t="e">
        <f>#REF!</f>
        <v>#REF!</v>
      </c>
      <c r="L109" s="163" t="e">
        <f>#REF!</f>
        <v>#REF!</v>
      </c>
      <c r="M109" s="163" t="e">
        <f>#REF!</f>
        <v>#REF!</v>
      </c>
      <c r="N109" s="163" t="e">
        <f>#REF!</f>
        <v>#REF!</v>
      </c>
      <c r="O109" s="80"/>
    </row>
    <row r="110" spans="1:19" x14ac:dyDescent="0.25">
      <c r="A110" s="12"/>
      <c r="G110" s="21"/>
      <c r="I110" s="11"/>
      <c r="J110" s="20"/>
      <c r="K110" s="142" t="str">
        <f>K97</f>
        <v>Actual thru 2019:Q2 (third estimate): from BEA released September 26, 2019.</v>
      </c>
    </row>
    <row r="111" spans="1:19" x14ac:dyDescent="0.25">
      <c r="A111" s="12" t="s">
        <v>44</v>
      </c>
      <c r="I111" s="11"/>
      <c r="K111" s="62"/>
      <c r="L111" s="34"/>
      <c r="M111" s="34"/>
      <c r="N111" s="34"/>
    </row>
    <row r="112" spans="1:19" x14ac:dyDescent="0.25">
      <c r="A112" s="12" t="s">
        <v>45</v>
      </c>
      <c r="I112" s="11"/>
      <c r="K112" s="34"/>
      <c r="M112" s="89"/>
    </row>
    <row r="113" spans="1:14" x14ac:dyDescent="0.25">
      <c r="A113" s="12"/>
      <c r="I113" s="11"/>
      <c r="K113" s="19"/>
      <c r="M113" s="74"/>
      <c r="N113" s="74"/>
    </row>
    <row r="114" spans="1:14" s="5" customFormat="1" x14ac:dyDescent="0.25">
      <c r="A114" s="9"/>
      <c r="B114" s="5" t="s">
        <v>46</v>
      </c>
      <c r="I114" s="88"/>
    </row>
    <row r="115" spans="1:14" x14ac:dyDescent="0.25">
      <c r="A115" s="12"/>
      <c r="B115" s="5" t="s">
        <v>98</v>
      </c>
      <c r="D115" s="145" t="s">
        <v>79</v>
      </c>
      <c r="G115" s="55" t="e">
        <f>#REF!</f>
        <v>#REF!</v>
      </c>
      <c r="H115" s="10"/>
      <c r="I115" s="23"/>
    </row>
    <row r="116" spans="1:14" x14ac:dyDescent="0.25">
      <c r="A116" s="12"/>
      <c r="B116" s="5" t="s">
        <v>121</v>
      </c>
      <c r="D116" s="2" t="s">
        <v>1</v>
      </c>
      <c r="G116" s="55" t="e">
        <f>AVERAGE(#REF!)</f>
        <v>#REF!</v>
      </c>
      <c r="H116" s="10"/>
      <c r="I116" s="23" t="e">
        <f>((G116-G115)/G115)*100</f>
        <v>#REF!</v>
      </c>
      <c r="J116" s="56"/>
      <c r="K116" s="73"/>
    </row>
    <row r="117" spans="1:14" x14ac:dyDescent="0.25">
      <c r="A117" s="12"/>
      <c r="G117" s="24"/>
      <c r="H117" s="10"/>
      <c r="I117" s="23"/>
    </row>
    <row r="118" spans="1:14" x14ac:dyDescent="0.25">
      <c r="A118" s="12" t="s">
        <v>47</v>
      </c>
      <c r="G118" s="24"/>
      <c r="H118" s="10"/>
      <c r="I118" s="23"/>
    </row>
    <row r="119" spans="1:14" x14ac:dyDescent="0.25">
      <c r="A119" s="12"/>
      <c r="G119" s="24"/>
      <c r="H119" s="10"/>
      <c r="I119" s="23"/>
    </row>
    <row r="120" spans="1:14" x14ac:dyDescent="0.25">
      <c r="A120" s="12"/>
      <c r="B120" s="2" t="s">
        <v>46</v>
      </c>
      <c r="G120" s="24"/>
      <c r="H120" s="10"/>
      <c r="I120" s="23"/>
    </row>
    <row r="121" spans="1:14" x14ac:dyDescent="0.25">
      <c r="A121" s="12"/>
      <c r="B121" s="27" t="s">
        <v>99</v>
      </c>
      <c r="C121" s="85"/>
      <c r="D121" s="145" t="s">
        <v>79</v>
      </c>
      <c r="G121" s="113" t="e">
        <f>#REF!</f>
        <v>#REF!</v>
      </c>
      <c r="H121" s="10"/>
      <c r="I121" s="23"/>
    </row>
    <row r="122" spans="1:14" x14ac:dyDescent="0.25">
      <c r="A122" s="12"/>
      <c r="B122" s="27" t="s">
        <v>122</v>
      </c>
      <c r="C122" s="85"/>
      <c r="D122" s="2" t="s">
        <v>1</v>
      </c>
      <c r="G122" s="113" t="e">
        <f>#REF!</f>
        <v>#REF!</v>
      </c>
      <c r="H122" s="10"/>
      <c r="I122" s="23" t="e">
        <f>(G122/G121-1)*100</f>
        <v>#REF!</v>
      </c>
    </row>
    <row r="123" spans="1:14" x14ac:dyDescent="0.25">
      <c r="A123" s="12"/>
      <c r="G123" s="24"/>
      <c r="H123" s="10"/>
      <c r="I123" s="17"/>
    </row>
    <row r="124" spans="1:14" x14ac:dyDescent="0.25">
      <c r="A124" s="12" t="s">
        <v>48</v>
      </c>
      <c r="G124" s="24"/>
      <c r="H124" s="10"/>
      <c r="I124" s="17"/>
      <c r="K124" s="86" t="s">
        <v>62</v>
      </c>
      <c r="L124" s="166" t="s">
        <v>63</v>
      </c>
      <c r="M124" s="86" t="s">
        <v>64</v>
      </c>
    </row>
    <row r="125" spans="1:14" x14ac:dyDescent="0.25">
      <c r="A125" s="12"/>
      <c r="B125" s="79" t="s">
        <v>100</v>
      </c>
      <c r="D125" s="145" t="s">
        <v>79</v>
      </c>
      <c r="G125" s="7" t="e">
        <f>L125</f>
        <v>#REF!</v>
      </c>
      <c r="H125" s="10"/>
      <c r="I125" s="17"/>
      <c r="J125" s="14" t="str">
        <f>B125</f>
        <v>Q1 2018</v>
      </c>
      <c r="K125" s="25" t="s">
        <v>49</v>
      </c>
      <c r="L125" s="114" t="e">
        <f>#REF!</f>
        <v>#REF!</v>
      </c>
      <c r="M125" s="14" t="s">
        <v>49</v>
      </c>
    </row>
    <row r="126" spans="1:14" x14ac:dyDescent="0.25">
      <c r="A126" s="12"/>
      <c r="B126" s="79" t="s">
        <v>123</v>
      </c>
      <c r="D126" s="145" t="s">
        <v>79</v>
      </c>
      <c r="G126" s="7" t="e">
        <f>L126</f>
        <v>#REF!</v>
      </c>
      <c r="H126" s="10"/>
      <c r="I126" s="17" t="e">
        <f>((G126-G125)/G125)*100</f>
        <v>#REF!</v>
      </c>
      <c r="J126" s="14" t="str">
        <f>B126</f>
        <v>Q1 2019</v>
      </c>
      <c r="K126" s="25" t="s">
        <v>49</v>
      </c>
      <c r="L126" s="114" t="e">
        <f>#REF!</f>
        <v>#REF!</v>
      </c>
      <c r="M126" s="14" t="s">
        <v>49</v>
      </c>
    </row>
    <row r="127" spans="1:14" x14ac:dyDescent="0.25">
      <c r="A127" s="12"/>
      <c r="G127" s="10"/>
      <c r="H127" s="10"/>
      <c r="I127" s="23"/>
      <c r="J127" s="20"/>
    </row>
    <row r="128" spans="1:14" x14ac:dyDescent="0.25">
      <c r="A128" s="12" t="s">
        <v>24</v>
      </c>
      <c r="G128" s="10"/>
      <c r="H128" s="10"/>
      <c r="I128" s="23"/>
    </row>
    <row r="129" spans="1:14" x14ac:dyDescent="0.25">
      <c r="A129" s="12"/>
      <c r="G129" s="10"/>
      <c r="H129" s="10"/>
      <c r="I129" s="23"/>
    </row>
    <row r="130" spans="1:14" x14ac:dyDescent="0.25">
      <c r="A130" s="12" t="s">
        <v>50</v>
      </c>
      <c r="I130" s="11"/>
      <c r="J130" s="26"/>
    </row>
    <row r="131" spans="1:14" x14ac:dyDescent="0.25">
      <c r="A131" s="9"/>
      <c r="B131" s="27" t="s">
        <v>101</v>
      </c>
      <c r="C131" s="27"/>
      <c r="D131" s="145" t="s">
        <v>79</v>
      </c>
      <c r="E131" s="5"/>
      <c r="G131" s="63" t="e">
        <f>#REF!/1000</f>
        <v>#REF!</v>
      </c>
      <c r="I131" s="11"/>
      <c r="J131" s="53"/>
      <c r="K131" s="28"/>
      <c r="L131" s="29"/>
    </row>
    <row r="132" spans="1:14" x14ac:dyDescent="0.25">
      <c r="A132" s="9"/>
      <c r="B132" s="27" t="s">
        <v>124</v>
      </c>
      <c r="C132" s="27"/>
      <c r="D132" s="145" t="s">
        <v>79</v>
      </c>
      <c r="E132" s="5"/>
      <c r="G132" s="63" t="e">
        <f>#REF!/1000</f>
        <v>#REF!</v>
      </c>
      <c r="I132" s="17" t="e">
        <f>((G132-G131)/G131)*100</f>
        <v>#REF!</v>
      </c>
      <c r="J132" s="54"/>
      <c r="L132" s="29"/>
    </row>
    <row r="133" spans="1:14" x14ac:dyDescent="0.25">
      <c r="A133" s="9"/>
      <c r="B133" s="5"/>
      <c r="C133" s="5"/>
      <c r="D133" s="5"/>
      <c r="E133" s="5"/>
      <c r="G133" s="106" t="s">
        <v>78</v>
      </c>
      <c r="I133" s="11"/>
      <c r="L133" s="32"/>
      <c r="M133" s="30"/>
    </row>
    <row r="134" spans="1:14" x14ac:dyDescent="0.25">
      <c r="A134" s="9" t="s">
        <v>65</v>
      </c>
      <c r="B134" s="5"/>
      <c r="C134" s="5"/>
      <c r="D134" s="5"/>
      <c r="E134" s="5"/>
      <c r="G134" s="31"/>
      <c r="I134" s="11"/>
      <c r="J134" s="33"/>
      <c r="L134" s="32"/>
      <c r="M134" s="30"/>
      <c r="N134" s="34"/>
    </row>
    <row r="135" spans="1:14" x14ac:dyDescent="0.25">
      <c r="A135" s="9"/>
      <c r="B135" s="27" t="str">
        <f>B131</f>
        <v xml:space="preserve">2017:4 </v>
      </c>
      <c r="C135" s="5"/>
      <c r="D135" s="5" t="str">
        <f>D131</f>
        <v>Actual</v>
      </c>
      <c r="E135" s="5"/>
      <c r="G135" s="35" t="e">
        <f>G131/G139*1000000</f>
        <v>#REF!</v>
      </c>
      <c r="I135" s="11"/>
      <c r="J135" s="20"/>
      <c r="N135" s="34"/>
    </row>
    <row r="136" spans="1:14" x14ac:dyDescent="0.25">
      <c r="A136" s="9"/>
      <c r="B136" s="27" t="str">
        <f>B132</f>
        <v xml:space="preserve">2018:4 </v>
      </c>
      <c r="C136" s="5"/>
      <c r="D136" s="5" t="str">
        <f>D132</f>
        <v>Actual</v>
      </c>
      <c r="E136" s="5"/>
      <c r="G136" s="35" t="e">
        <f>G132/G140*1000000</f>
        <v>#REF!</v>
      </c>
      <c r="I136" s="17" t="e">
        <f>((G136-G135)/G135)*100</f>
        <v>#REF!</v>
      </c>
      <c r="N136" s="34"/>
    </row>
    <row r="137" spans="1:14" x14ac:dyDescent="0.25">
      <c r="A137" s="9"/>
      <c r="B137" s="5"/>
      <c r="C137" s="5"/>
      <c r="D137" s="5"/>
      <c r="E137" s="5"/>
      <c r="G137" s="31"/>
      <c r="I137" s="11"/>
    </row>
    <row r="138" spans="1:14" x14ac:dyDescent="0.25">
      <c r="A138" s="9" t="s">
        <v>66</v>
      </c>
      <c r="B138" s="5"/>
      <c r="C138" s="5"/>
      <c r="D138" s="5"/>
      <c r="E138" s="5"/>
      <c r="G138" s="31"/>
      <c r="I138" s="11"/>
    </row>
    <row r="139" spans="1:14" x14ac:dyDescent="0.25">
      <c r="A139" s="9"/>
      <c r="B139" s="36" t="s">
        <v>102</v>
      </c>
      <c r="C139" s="37"/>
      <c r="D139" s="145" t="s">
        <v>79</v>
      </c>
      <c r="E139" s="5"/>
      <c r="F139" s="30"/>
      <c r="G139" s="63" t="e">
        <f>#REF!</f>
        <v>#REF!</v>
      </c>
      <c r="I139" s="17"/>
    </row>
    <row r="140" spans="1:14" x14ac:dyDescent="0.25">
      <c r="A140" s="38"/>
      <c r="B140" s="110" t="s">
        <v>125</v>
      </c>
      <c r="C140" s="111"/>
      <c r="D140" s="165" t="s">
        <v>79</v>
      </c>
      <c r="E140" s="134"/>
      <c r="F140" s="135"/>
      <c r="G140" s="131" t="e">
        <f>#REF!</f>
        <v>#REF!</v>
      </c>
      <c r="H140" s="153"/>
      <c r="I140" s="39" t="e">
        <f>((G140-G139)/G139)*100</f>
        <v>#REF!</v>
      </c>
      <c r="J140" s="64" t="e">
        <f>#REF!</f>
        <v>#REF!</v>
      </c>
    </row>
    <row r="141" spans="1:14" x14ac:dyDescent="0.25">
      <c r="B141" s="40">
        <f ca="1">NOW()</f>
        <v>45667.408738194441</v>
      </c>
      <c r="C141" s="40"/>
      <c r="G141" s="10"/>
    </row>
    <row r="142" spans="1:14" x14ac:dyDescent="0.25">
      <c r="G142" s="10"/>
      <c r="I142" s="78"/>
    </row>
    <row r="143" spans="1:14" x14ac:dyDescent="0.25">
      <c r="C143" s="99"/>
    </row>
    <row r="144" spans="1:14" x14ac:dyDescent="0.25">
      <c r="B144" s="100"/>
      <c r="C144" s="100"/>
    </row>
    <row r="147" spans="7:7" x14ac:dyDescent="0.25">
      <c r="G147" s="101"/>
    </row>
    <row r="148" spans="7:7" x14ac:dyDescent="0.25">
      <c r="G148" s="101"/>
    </row>
  </sheetData>
  <mergeCells count="1">
    <mergeCell ref="E4:F4"/>
  </mergeCells>
  <pageMargins left="0" right="0" top="0" bottom="0" header="0.5" footer="0.5"/>
  <pageSetup scale="82" orientation="portrait" r:id="rId1"/>
  <headerFooter alignWithMargins="0"/>
  <rowBreaks count="1" manualBreakCount="1">
    <brk id="103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W53"/>
  <sheetViews>
    <sheetView workbookViewId="0"/>
  </sheetViews>
  <sheetFormatPr defaultColWidth="14.6640625" defaultRowHeight="15.5" x14ac:dyDescent="0.35"/>
  <cols>
    <col min="1" max="1" width="12.109375" style="42" customWidth="1"/>
    <col min="2" max="2" width="10.33203125" style="42" customWidth="1"/>
    <col min="3" max="3" width="3.6640625" style="42" customWidth="1"/>
    <col min="4" max="4" width="20.109375" style="42" customWidth="1"/>
    <col min="5" max="5" width="15.33203125" style="42" customWidth="1"/>
    <col min="6" max="6" width="3.6640625" style="42" customWidth="1"/>
    <col min="7" max="7" width="14.6640625" style="42" customWidth="1"/>
    <col min="8" max="8" width="15.33203125" style="42" customWidth="1"/>
    <col min="9" max="9" width="3.6640625" style="42" customWidth="1"/>
    <col min="10" max="10" width="13.6640625" style="47" customWidth="1"/>
    <col min="11" max="11" width="15.33203125" style="42" customWidth="1"/>
    <col min="12" max="12" width="16.109375" style="42" hidden="1" customWidth="1"/>
    <col min="13" max="14" width="14.6640625" style="58"/>
    <col min="15" max="15" width="5.44140625" style="42" customWidth="1"/>
    <col min="16" max="16" width="16.6640625" style="44" customWidth="1"/>
    <col min="17" max="17" width="18.44140625" style="42" bestFit="1" customWidth="1"/>
    <col min="18" max="18" width="16.33203125" style="42" bestFit="1" customWidth="1"/>
    <col min="19" max="19" width="16.33203125" style="42" customWidth="1"/>
    <col min="20" max="20" width="17" style="42" bestFit="1" customWidth="1"/>
    <col min="21" max="21" width="16" style="42" customWidth="1"/>
    <col min="22" max="16384" width="14.6640625" style="42"/>
  </cols>
  <sheetData>
    <row r="1" spans="1:23" ht="20" x14ac:dyDescent="0.4">
      <c r="A1" s="41" t="s">
        <v>67</v>
      </c>
      <c r="E1" s="43"/>
      <c r="G1" s="41"/>
    </row>
    <row r="2" spans="1:23" ht="17.25" customHeight="1" x14ac:dyDescent="0.35">
      <c r="A2" s="1" t="e">
        <f>#REF!</f>
        <v>#REF!</v>
      </c>
      <c r="B2" s="57"/>
      <c r="C2" s="57"/>
      <c r="D2" s="57"/>
      <c r="E2" s="57"/>
      <c r="F2" s="57"/>
      <c r="J2" s="82"/>
    </row>
    <row r="3" spans="1:23" ht="17.25" customHeight="1" x14ac:dyDescent="0.35">
      <c r="A3" s="195" t="s">
        <v>161</v>
      </c>
      <c r="B3" s="57"/>
      <c r="C3" s="57"/>
      <c r="D3" s="57"/>
      <c r="E3" s="57"/>
      <c r="F3" s="57"/>
      <c r="J3" s="82"/>
    </row>
    <row r="4" spans="1:23" ht="10" customHeight="1" x14ac:dyDescent="0.35">
      <c r="A4" s="68"/>
    </row>
    <row r="5" spans="1:23" x14ac:dyDescent="0.35">
      <c r="A5" s="42" t="s">
        <v>68</v>
      </c>
    </row>
    <row r="6" spans="1:23" x14ac:dyDescent="0.35">
      <c r="A6" s="42" t="s">
        <v>69</v>
      </c>
      <c r="B6" s="65"/>
      <c r="C6" s="66"/>
      <c r="D6" s="249" t="s">
        <v>70</v>
      </c>
      <c r="E6" s="249"/>
      <c r="G6" s="250" t="s">
        <v>71</v>
      </c>
      <c r="H6" s="250"/>
      <c r="J6" s="250" t="s">
        <v>152</v>
      </c>
      <c r="K6" s="250"/>
      <c r="L6" s="250"/>
      <c r="M6" s="250"/>
      <c r="P6" s="132" t="s">
        <v>76</v>
      </c>
      <c r="Q6" s="133" t="s">
        <v>77</v>
      </c>
    </row>
    <row r="7" spans="1:23" x14ac:dyDescent="0.35">
      <c r="D7" s="75" t="s">
        <v>72</v>
      </c>
      <c r="E7" s="46" t="s">
        <v>73</v>
      </c>
      <c r="G7" s="75" t="s">
        <v>74</v>
      </c>
      <c r="H7" s="46" t="s">
        <v>73</v>
      </c>
      <c r="J7" s="77" t="s">
        <v>75</v>
      </c>
      <c r="K7" s="46" t="s">
        <v>73</v>
      </c>
      <c r="L7" s="115" t="e">
        <f>#REF!</f>
        <v>#REF!</v>
      </c>
    </row>
    <row r="8" spans="1:23" ht="16" thickBot="1" x14ac:dyDescent="0.4">
      <c r="D8" s="75"/>
      <c r="E8" s="46"/>
      <c r="G8" s="75"/>
      <c r="H8" s="46"/>
      <c r="J8" s="77"/>
      <c r="K8" s="46"/>
      <c r="L8" s="117"/>
    </row>
    <row r="9" spans="1:23" x14ac:dyDescent="0.35">
      <c r="A9" s="177" t="s">
        <v>159</v>
      </c>
      <c r="B9" s="178"/>
      <c r="C9" s="178"/>
      <c r="D9" s="179"/>
      <c r="E9" s="180"/>
      <c r="F9" s="178"/>
      <c r="G9" s="179"/>
      <c r="H9" s="180"/>
      <c r="I9" s="178"/>
      <c r="J9" s="181"/>
      <c r="K9" s="180"/>
      <c r="L9" s="182"/>
      <c r="M9" s="183"/>
    </row>
    <row r="10" spans="1:23" x14ac:dyDescent="0.35">
      <c r="A10" s="184"/>
      <c r="B10" s="42">
        <v>2018</v>
      </c>
      <c r="D10" s="146">
        <f>P10*1000</f>
        <v>2558708.0959999999</v>
      </c>
      <c r="E10" s="185"/>
      <c r="G10" s="146" t="e">
        <f>D10/J10*1000</f>
        <v>#REF!</v>
      </c>
      <c r="H10" s="185"/>
      <c r="J10" s="147" t="e">
        <f>Q10/1000</f>
        <v>#REF!</v>
      </c>
      <c r="K10" s="185"/>
      <c r="L10" s="117"/>
      <c r="M10" s="186">
        <v>2019</v>
      </c>
      <c r="N10" s="175"/>
      <c r="P10" s="136">
        <v>2558.7080959999998</v>
      </c>
      <c r="Q10" s="171" t="e">
        <f>#REF!</f>
        <v>#REF!</v>
      </c>
      <c r="R10" s="47"/>
      <c r="S10" s="47"/>
      <c r="U10" s="173"/>
      <c r="V10" s="172"/>
      <c r="W10" s="172"/>
    </row>
    <row r="11" spans="1:23" x14ac:dyDescent="0.35">
      <c r="A11" s="187" t="s">
        <v>84</v>
      </c>
      <c r="B11" s="42">
        <v>2019</v>
      </c>
      <c r="D11" s="146">
        <f t="shared" ref="D11:D21" si="0">P11*1000</f>
        <v>2659672.1290000002</v>
      </c>
      <c r="E11" s="185">
        <f t="shared" ref="E11:E21" si="1">D11/D10-1</f>
        <v>3.9458988369105663E-2</v>
      </c>
      <c r="G11" s="146" t="e">
        <f>D11/J11*1000</f>
        <v>#REF!</v>
      </c>
      <c r="H11" s="185" t="e">
        <f t="shared" ref="H11:H21" si="2">G11/G10-1</f>
        <v>#REF!</v>
      </c>
      <c r="J11" s="147" t="e">
        <f t="shared" ref="J11:J26" si="3">Q11/1000</f>
        <v>#REF!</v>
      </c>
      <c r="K11" s="185" t="e">
        <f t="shared" ref="K11:K21" si="4">J11/J10-1</f>
        <v>#REF!</v>
      </c>
      <c r="L11" s="117"/>
      <c r="M11" s="186">
        <v>2020</v>
      </c>
      <c r="N11" s="176"/>
      <c r="P11" s="164">
        <v>2659.672129</v>
      </c>
      <c r="Q11" s="171" t="e">
        <f>#REF!</f>
        <v>#REF!</v>
      </c>
      <c r="R11" s="47"/>
      <c r="S11" s="47"/>
      <c r="U11" s="173"/>
      <c r="V11" s="52"/>
      <c r="W11" s="172"/>
    </row>
    <row r="12" spans="1:23" ht="16" thickBot="1" x14ac:dyDescent="0.4">
      <c r="A12" s="188"/>
      <c r="B12" s="189"/>
      <c r="C12" s="189"/>
      <c r="D12" s="190" t="s">
        <v>160</v>
      </c>
      <c r="E12" s="191"/>
      <c r="F12" s="189"/>
      <c r="G12" s="190"/>
      <c r="H12" s="191"/>
      <c r="I12" s="189"/>
      <c r="J12" s="192"/>
      <c r="K12" s="191"/>
      <c r="L12" s="193"/>
      <c r="M12" s="194"/>
      <c r="N12" s="176"/>
      <c r="P12" s="164"/>
      <c r="Q12" s="171"/>
      <c r="R12" s="47"/>
      <c r="S12" s="47"/>
      <c r="U12" s="173"/>
      <c r="V12" s="52"/>
      <c r="W12" s="172"/>
    </row>
    <row r="13" spans="1:23" x14ac:dyDescent="0.35">
      <c r="A13" s="48"/>
      <c r="D13" s="146"/>
      <c r="E13" s="154"/>
      <c r="G13" s="76"/>
      <c r="H13" s="154"/>
      <c r="J13" s="147"/>
      <c r="K13" s="154"/>
      <c r="L13" s="117"/>
      <c r="N13" s="176"/>
      <c r="P13" s="164"/>
      <c r="Q13" s="171"/>
      <c r="R13" s="47"/>
      <c r="S13" s="47"/>
      <c r="U13" s="173"/>
      <c r="V13" s="52"/>
      <c r="W13" s="172"/>
    </row>
    <row r="14" spans="1:23" x14ac:dyDescent="0.35">
      <c r="A14" s="48"/>
      <c r="D14" s="146"/>
      <c r="E14" s="154"/>
      <c r="G14" s="76"/>
      <c r="H14" s="154"/>
      <c r="J14" s="147"/>
      <c r="K14" s="154"/>
      <c r="L14" s="117"/>
      <c r="N14" s="176"/>
      <c r="P14" s="164"/>
      <c r="Q14" s="171"/>
      <c r="R14" s="47"/>
      <c r="S14" s="47"/>
      <c r="U14" s="173"/>
      <c r="V14" s="52"/>
      <c r="W14" s="172"/>
    </row>
    <row r="15" spans="1:23" x14ac:dyDescent="0.35">
      <c r="A15" s="48"/>
      <c r="B15" s="42">
        <f>B11</f>
        <v>2019</v>
      </c>
      <c r="D15" s="146">
        <f t="shared" ref="D15:M15" si="5">D11</f>
        <v>2659672.1290000002</v>
      </c>
      <c r="E15" s="154"/>
      <c r="G15" s="76" t="e">
        <f t="shared" si="5"/>
        <v>#REF!</v>
      </c>
      <c r="H15" s="154"/>
      <c r="J15" s="147" t="e">
        <f t="shared" si="5"/>
        <v>#REF!</v>
      </c>
      <c r="K15" s="154"/>
      <c r="L15" s="117">
        <f t="shared" si="5"/>
        <v>0</v>
      </c>
      <c r="M15" s="58">
        <f t="shared" si="5"/>
        <v>2020</v>
      </c>
      <c r="N15" s="176"/>
      <c r="P15" s="164"/>
      <c r="Q15" s="171"/>
      <c r="R15" s="47"/>
      <c r="S15" s="47"/>
      <c r="U15" s="173"/>
      <c r="V15" s="52"/>
      <c r="W15" s="172"/>
    </row>
    <row r="16" spans="1:23" x14ac:dyDescent="0.35">
      <c r="A16" s="48" t="s">
        <v>86</v>
      </c>
      <c r="B16" s="42">
        <v>2020</v>
      </c>
      <c r="D16" s="146">
        <f t="shared" si="0"/>
        <v>2122512.5734963696</v>
      </c>
      <c r="E16" s="154">
        <f>D16/D11-1</f>
        <v>-0.20196457662832112</v>
      </c>
      <c r="G16" s="76">
        <f>D16/J16*1000</f>
        <v>53580.682348443421</v>
      </c>
      <c r="H16" s="154" t="e">
        <f>G16/G11-1</f>
        <v>#REF!</v>
      </c>
      <c r="J16" s="147">
        <f t="shared" si="3"/>
        <v>39613.392</v>
      </c>
      <c r="K16" s="154" t="e">
        <f>J16/J11-1</f>
        <v>#REF!</v>
      </c>
      <c r="L16" s="129">
        <v>0</v>
      </c>
      <c r="M16" s="58">
        <v>2021</v>
      </c>
      <c r="N16" s="176"/>
      <c r="P16" s="164">
        <v>2122.5125734963694</v>
      </c>
      <c r="Q16" s="171">
        <v>39613392</v>
      </c>
      <c r="R16" s="49"/>
      <c r="S16" s="47"/>
      <c r="T16" s="167"/>
      <c r="U16" s="168"/>
    </row>
    <row r="17" spans="1:22" x14ac:dyDescent="0.35">
      <c r="A17" s="48" t="s">
        <v>87</v>
      </c>
      <c r="B17" s="42">
        <v>2021</v>
      </c>
      <c r="D17" s="146">
        <f t="shared" si="0"/>
        <v>2209181.6956713465</v>
      </c>
      <c r="E17" s="154">
        <f t="shared" si="1"/>
        <v>4.0833266788242728E-2</v>
      </c>
      <c r="G17" s="76">
        <f>D17/J17*1000</f>
        <v>55768.556645473494</v>
      </c>
      <c r="H17" s="154">
        <f t="shared" si="2"/>
        <v>4.0833266788242728E-2</v>
      </c>
      <c r="J17" s="147">
        <f t="shared" si="3"/>
        <v>39613.392</v>
      </c>
      <c r="K17" s="154">
        <f t="shared" si="4"/>
        <v>0</v>
      </c>
      <c r="L17" s="169"/>
      <c r="M17" s="58">
        <v>2022</v>
      </c>
      <c r="N17" s="176"/>
      <c r="P17" s="164">
        <v>2209.1816956713465</v>
      </c>
      <c r="Q17" s="171">
        <v>39613392</v>
      </c>
      <c r="R17" s="49"/>
      <c r="S17" s="47"/>
      <c r="T17" s="167"/>
      <c r="U17" s="168"/>
    </row>
    <row r="18" spans="1:22" x14ac:dyDescent="0.35">
      <c r="A18" s="48" t="s">
        <v>88</v>
      </c>
      <c r="B18" s="42">
        <v>2022</v>
      </c>
      <c r="D18" s="146">
        <f t="shared" si="0"/>
        <v>2307706.0950556253</v>
      </c>
      <c r="E18" s="154">
        <f t="shared" si="1"/>
        <v>4.4597689532430485E-2</v>
      </c>
      <c r="G18" s="76">
        <f>D18/J18*1000</f>
        <v>58255.705420420076</v>
      </c>
      <c r="H18" s="154">
        <f t="shared" si="2"/>
        <v>4.4597689532430262E-2</v>
      </c>
      <c r="J18" s="147">
        <f t="shared" si="3"/>
        <v>39613.392</v>
      </c>
      <c r="K18" s="154">
        <f t="shared" si="4"/>
        <v>0</v>
      </c>
      <c r="L18" s="117"/>
      <c r="M18" s="58">
        <v>2023</v>
      </c>
      <c r="N18" s="176"/>
      <c r="P18" s="164">
        <v>2307.7060950556252</v>
      </c>
      <c r="Q18" s="171">
        <v>39613392</v>
      </c>
      <c r="R18" s="49"/>
      <c r="S18" s="47"/>
      <c r="T18" s="167"/>
      <c r="U18" s="168"/>
    </row>
    <row r="19" spans="1:22" x14ac:dyDescent="0.35">
      <c r="A19" s="48" t="s">
        <v>103</v>
      </c>
      <c r="B19" s="42">
        <v>2023</v>
      </c>
      <c r="D19" s="146">
        <f t="shared" si="0"/>
        <v>2474225.1788261086</v>
      </c>
      <c r="E19" s="154">
        <f t="shared" si="1"/>
        <v>7.2157838525130469E-2</v>
      </c>
      <c r="G19" s="76">
        <f t="shared" ref="G19:G24" si="6">D19/J19*1000</f>
        <v>62459.31120531432</v>
      </c>
      <c r="H19" s="154">
        <f t="shared" si="2"/>
        <v>7.2157838525130469E-2</v>
      </c>
      <c r="J19" s="147">
        <f t="shared" si="3"/>
        <v>39613.392</v>
      </c>
      <c r="K19" s="154">
        <f t="shared" si="4"/>
        <v>0</v>
      </c>
      <c r="L19" s="117"/>
      <c r="M19" s="58">
        <v>2024</v>
      </c>
      <c r="N19" s="176"/>
      <c r="O19" s="159"/>
      <c r="P19" s="164">
        <v>2474.2251788261087</v>
      </c>
      <c r="Q19" s="171">
        <v>39613392</v>
      </c>
      <c r="R19" s="49"/>
      <c r="S19" s="47"/>
      <c r="T19" s="167"/>
      <c r="U19" s="168"/>
    </row>
    <row r="20" spans="1:22" hidden="1" x14ac:dyDescent="0.35">
      <c r="A20" s="48" t="s">
        <v>128</v>
      </c>
      <c r="B20" s="42">
        <v>2024</v>
      </c>
      <c r="D20" s="146">
        <f t="shared" si="0"/>
        <v>2846161.0615371745</v>
      </c>
      <c r="E20" s="154">
        <f t="shared" si="1"/>
        <v>0.1503241846756771</v>
      </c>
      <c r="G20" s="76" t="e">
        <f t="shared" si="6"/>
        <v>#REF!</v>
      </c>
      <c r="H20" s="154" t="e">
        <f t="shared" si="2"/>
        <v>#REF!</v>
      </c>
      <c r="J20" s="147" t="e">
        <f t="shared" si="3"/>
        <v>#REF!</v>
      </c>
      <c r="K20" s="154" t="e">
        <f t="shared" si="4"/>
        <v>#REF!</v>
      </c>
      <c r="L20" s="117"/>
      <c r="M20" s="58">
        <v>2025</v>
      </c>
      <c r="N20" s="176"/>
      <c r="O20" s="159"/>
      <c r="P20" s="164">
        <v>2846.1610615371746</v>
      </c>
      <c r="Q20" s="171" t="e">
        <f>#REF!</f>
        <v>#REF!</v>
      </c>
      <c r="R20" s="47"/>
      <c r="S20" s="47"/>
      <c r="T20" s="167"/>
      <c r="U20" s="168"/>
    </row>
    <row r="21" spans="1:22" hidden="1" x14ac:dyDescent="0.35">
      <c r="A21" s="48" t="s">
        <v>129</v>
      </c>
      <c r="B21" s="42">
        <v>2025</v>
      </c>
      <c r="D21" s="146">
        <f t="shared" si="0"/>
        <v>2995209.3840536647</v>
      </c>
      <c r="E21" s="154">
        <f t="shared" si="1"/>
        <v>5.236819677238902E-2</v>
      </c>
      <c r="G21" s="76" t="e">
        <f t="shared" si="6"/>
        <v>#REF!</v>
      </c>
      <c r="H21" s="154" t="e">
        <f t="shared" si="2"/>
        <v>#REF!</v>
      </c>
      <c r="J21" s="147" t="e">
        <f t="shared" si="3"/>
        <v>#REF!</v>
      </c>
      <c r="K21" s="154" t="e">
        <f t="shared" si="4"/>
        <v>#REF!</v>
      </c>
      <c r="L21" s="117"/>
      <c r="M21" s="58">
        <v>2026</v>
      </c>
      <c r="N21" s="176"/>
      <c r="O21" s="159"/>
      <c r="P21" s="164">
        <v>2995.209384053665</v>
      </c>
      <c r="Q21" s="171" t="e">
        <f>#REF!</f>
        <v>#REF!</v>
      </c>
      <c r="R21" s="47"/>
      <c r="S21" s="47"/>
      <c r="T21" s="167"/>
      <c r="U21" s="168"/>
    </row>
    <row r="22" spans="1:22" hidden="1" x14ac:dyDescent="0.35">
      <c r="A22" s="48" t="s">
        <v>130</v>
      </c>
      <c r="B22" s="42">
        <v>2026</v>
      </c>
      <c r="D22" s="146">
        <f>P22*1000</f>
        <v>3143267.8456431921</v>
      </c>
      <c r="E22" s="154">
        <f>D22/D21-1</f>
        <v>4.9431756717170705E-2</v>
      </c>
      <c r="G22" s="76" t="e">
        <f t="shared" si="6"/>
        <v>#REF!</v>
      </c>
      <c r="H22" s="154" t="e">
        <f>G22/G21-1</f>
        <v>#REF!</v>
      </c>
      <c r="J22" s="147" t="e">
        <f t="shared" si="3"/>
        <v>#REF!</v>
      </c>
      <c r="K22" s="154" t="e">
        <f>J22/J21-1</f>
        <v>#REF!</v>
      </c>
      <c r="L22" s="119">
        <f>P48</f>
        <v>0</v>
      </c>
      <c r="M22" s="58">
        <v>2027</v>
      </c>
      <c r="N22" s="176"/>
      <c r="O22" s="159"/>
      <c r="P22" s="164">
        <v>3143.2678456431922</v>
      </c>
      <c r="Q22" s="171" t="e">
        <f>#REF!</f>
        <v>#REF!</v>
      </c>
      <c r="R22" s="47"/>
      <c r="S22" s="47"/>
      <c r="T22" s="167"/>
      <c r="U22" s="168"/>
    </row>
    <row r="23" spans="1:22" hidden="1" x14ac:dyDescent="0.35">
      <c r="A23" s="48" t="s">
        <v>131</v>
      </c>
      <c r="B23" s="42">
        <v>2027</v>
      </c>
      <c r="D23" s="146">
        <f>P23*1000</f>
        <v>3284523.6524399105</v>
      </c>
      <c r="E23" s="154">
        <f>D23/D22-1</f>
        <v>4.4939156869024055E-2</v>
      </c>
      <c r="G23" s="76" t="e">
        <f t="shared" si="6"/>
        <v>#REF!</v>
      </c>
      <c r="H23" s="154" t="e">
        <f>G23/G22-1</f>
        <v>#REF!</v>
      </c>
      <c r="J23" s="147" t="e">
        <f t="shared" si="3"/>
        <v>#REF!</v>
      </c>
      <c r="K23" s="154" t="e">
        <f>J23/J22-1</f>
        <v>#REF!</v>
      </c>
      <c r="L23" s="119">
        <f>P49</f>
        <v>0</v>
      </c>
      <c r="M23" s="58">
        <v>2028</v>
      </c>
      <c r="N23" s="176"/>
      <c r="O23" s="159"/>
      <c r="P23" s="164">
        <v>3284.5236524399106</v>
      </c>
      <c r="Q23" s="171" t="e">
        <f>#REF!</f>
        <v>#REF!</v>
      </c>
      <c r="R23" s="47"/>
      <c r="S23" s="47"/>
      <c r="T23" s="170"/>
      <c r="U23" s="168"/>
      <c r="V23" s="159"/>
    </row>
    <row r="24" spans="1:22" hidden="1" x14ac:dyDescent="0.35">
      <c r="A24" s="48" t="s">
        <v>132</v>
      </c>
      <c r="B24" s="42">
        <v>2028</v>
      </c>
      <c r="D24" s="146">
        <f>P24*1000</f>
        <v>3417789.3253826774</v>
      </c>
      <c r="E24" s="154">
        <f>D24/D23-1</f>
        <v>4.0573820451489384E-2</v>
      </c>
      <c r="G24" s="76" t="e">
        <f t="shared" si="6"/>
        <v>#REF!</v>
      </c>
      <c r="H24" s="154" t="e">
        <f>G24/G23-1</f>
        <v>#REF!</v>
      </c>
      <c r="J24" s="147" t="e">
        <f t="shared" si="3"/>
        <v>#REF!</v>
      </c>
      <c r="K24" s="154" t="e">
        <f>J24/J23-1</f>
        <v>#REF!</v>
      </c>
      <c r="L24" s="119"/>
      <c r="M24" s="58">
        <v>2029</v>
      </c>
      <c r="N24" s="176"/>
      <c r="O24" s="159"/>
      <c r="P24" s="164">
        <v>3417.7893253826774</v>
      </c>
      <c r="Q24" s="171" t="e">
        <f>#REF!</f>
        <v>#REF!</v>
      </c>
      <c r="R24" s="47"/>
      <c r="S24" s="47"/>
      <c r="T24" s="170"/>
      <c r="U24" s="168"/>
      <c r="V24" s="159"/>
    </row>
    <row r="25" spans="1:22" hidden="1" x14ac:dyDescent="0.35">
      <c r="A25" s="48" t="s">
        <v>134</v>
      </c>
      <c r="B25" s="42">
        <v>2029</v>
      </c>
      <c r="D25" s="146">
        <f>P25*1000</f>
        <v>3552841.8965205327</v>
      </c>
      <c r="E25" s="154">
        <f>D25/D24-1</f>
        <v>3.9514597969766196E-2</v>
      </c>
      <c r="G25" s="76" t="e">
        <f>D25/J25*1000</f>
        <v>#REF!</v>
      </c>
      <c r="H25" s="154" t="e">
        <f>G25/G24-1</f>
        <v>#REF!</v>
      </c>
      <c r="J25" s="147" t="e">
        <f t="shared" si="3"/>
        <v>#REF!</v>
      </c>
      <c r="K25" s="154" t="e">
        <f>J25/J24-1</f>
        <v>#REF!</v>
      </c>
      <c r="L25" s="120"/>
      <c r="M25" s="58">
        <v>2030</v>
      </c>
      <c r="N25" s="176"/>
      <c r="O25" s="159"/>
      <c r="P25" s="164">
        <v>3552.8418965205328</v>
      </c>
      <c r="Q25" s="171" t="e">
        <f>#REF!</f>
        <v>#REF!</v>
      </c>
      <c r="R25" s="47"/>
      <c r="S25" s="47"/>
      <c r="T25" s="170"/>
      <c r="U25" s="168"/>
      <c r="V25" s="159"/>
    </row>
    <row r="26" spans="1:22" hidden="1" x14ac:dyDescent="0.35">
      <c r="A26" s="48" t="s">
        <v>151</v>
      </c>
      <c r="B26" s="42">
        <v>2030</v>
      </c>
      <c r="D26" s="146">
        <f>P26*1000</f>
        <v>3693231.0157116833</v>
      </c>
      <c r="E26" s="154">
        <f>D26/D25-1</f>
        <v>3.9514597969766196E-2</v>
      </c>
      <c r="G26" s="76">
        <f>D26/J26*1000</f>
        <v>87946.836657808322</v>
      </c>
      <c r="H26" s="154" t="e">
        <f>G26/G25-1</f>
        <v>#REF!</v>
      </c>
      <c r="J26" s="147">
        <f t="shared" si="3"/>
        <v>41993.904000000002</v>
      </c>
      <c r="K26" s="154" t="e">
        <f>J26/J25-1</f>
        <v>#REF!</v>
      </c>
      <c r="L26" s="129">
        <f>L16</f>
        <v>0</v>
      </c>
      <c r="M26" s="58">
        <v>2031</v>
      </c>
      <c r="P26" s="136">
        <f>P25*(1+E25)</f>
        <v>3693.2310157116835</v>
      </c>
      <c r="Q26" s="171">
        <v>41993904</v>
      </c>
      <c r="R26" s="47"/>
      <c r="S26" s="47"/>
      <c r="T26" s="170"/>
      <c r="U26" s="168"/>
      <c r="V26" s="159"/>
    </row>
    <row r="27" spans="1:22" x14ac:dyDescent="0.35">
      <c r="D27" s="50"/>
      <c r="E27" s="51"/>
      <c r="L27" s="115"/>
      <c r="T27" s="159"/>
    </row>
    <row r="28" spans="1:22" x14ac:dyDescent="0.35">
      <c r="A28" s="71">
        <f ca="1">NOW()</f>
        <v>45667.408738194441</v>
      </c>
      <c r="D28" s="50"/>
      <c r="E28" s="51"/>
      <c r="L28" s="115"/>
    </row>
    <row r="29" spans="1:22" x14ac:dyDescent="0.35">
      <c r="D29" s="50"/>
      <c r="E29" s="51"/>
      <c r="L29" s="122"/>
    </row>
    <row r="30" spans="1:22" x14ac:dyDescent="0.35">
      <c r="A30" s="156" t="s">
        <v>145</v>
      </c>
      <c r="B30" s="156"/>
      <c r="C30" s="156"/>
      <c r="D30" s="156"/>
      <c r="E30" s="156"/>
      <c r="F30" s="156"/>
      <c r="G30" s="156"/>
      <c r="H30" s="156"/>
      <c r="I30" s="156"/>
      <c r="J30" s="157"/>
      <c r="K30" s="156"/>
      <c r="L30" s="115"/>
      <c r="M30" s="158"/>
      <c r="N30" s="158"/>
    </row>
    <row r="31" spans="1:22" x14ac:dyDescent="0.35">
      <c r="A31" s="156" t="s">
        <v>133</v>
      </c>
      <c r="B31" s="156"/>
      <c r="C31" s="156"/>
      <c r="D31" s="156"/>
      <c r="E31" s="156"/>
      <c r="F31" s="156"/>
      <c r="G31" s="156"/>
      <c r="H31" s="156"/>
      <c r="I31" s="156"/>
      <c r="J31" s="157"/>
      <c r="K31" s="156"/>
      <c r="L31" s="121">
        <f>P55</f>
        <v>0</v>
      </c>
      <c r="M31" s="158"/>
      <c r="N31" s="158"/>
    </row>
    <row r="32" spans="1:22" x14ac:dyDescent="0.35">
      <c r="L32" s="123"/>
    </row>
    <row r="33" spans="1:23" x14ac:dyDescent="0.35">
      <c r="D33" s="47"/>
      <c r="E33" s="52"/>
      <c r="H33" s="47"/>
      <c r="L33" s="123"/>
    </row>
    <row r="34" spans="1:23" s="58" customFormat="1" x14ac:dyDescent="0.35">
      <c r="A34" s="42"/>
      <c r="B34" s="42"/>
      <c r="C34" s="42"/>
      <c r="D34" s="42"/>
      <c r="E34" s="42"/>
      <c r="F34" s="42"/>
      <c r="G34" s="42"/>
      <c r="H34" s="42"/>
      <c r="I34" s="42"/>
      <c r="J34" s="47"/>
      <c r="K34" s="42"/>
      <c r="L34" s="115"/>
      <c r="O34" s="42"/>
      <c r="P34" s="44"/>
      <c r="Q34" s="42"/>
      <c r="R34" s="42"/>
      <c r="S34" s="42"/>
      <c r="T34" s="42"/>
      <c r="U34" s="42"/>
      <c r="V34" s="42"/>
      <c r="W34" s="42"/>
    </row>
    <row r="35" spans="1:23" s="58" customFormat="1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7"/>
      <c r="K35" s="42"/>
      <c r="L35" s="120"/>
      <c r="O35" s="42"/>
      <c r="P35" s="44"/>
      <c r="Q35" s="42"/>
      <c r="R35" s="42"/>
      <c r="S35" s="42"/>
      <c r="T35" s="42"/>
      <c r="U35" s="42"/>
      <c r="V35" s="42"/>
      <c r="W35" s="42"/>
    </row>
    <row r="36" spans="1:23" s="58" customFormat="1" x14ac:dyDescent="0.35">
      <c r="A36" s="42">
        <v>2558.7080959999998</v>
      </c>
      <c r="B36" s="174" t="s">
        <v>153</v>
      </c>
      <c r="C36" s="42"/>
      <c r="D36" s="42"/>
      <c r="E36" s="42"/>
      <c r="F36" s="42"/>
      <c r="G36" s="42"/>
      <c r="H36" s="42"/>
      <c r="I36" s="42"/>
      <c r="J36" s="47"/>
      <c r="K36" s="42"/>
      <c r="L36" s="42"/>
      <c r="O36" s="42"/>
      <c r="P36" s="44"/>
      <c r="Q36" s="42"/>
      <c r="R36" s="42"/>
      <c r="S36" s="42"/>
      <c r="T36" s="42"/>
      <c r="U36" s="42"/>
      <c r="V36" s="42"/>
      <c r="W36" s="42"/>
    </row>
    <row r="37" spans="1:23" s="58" customFormat="1" x14ac:dyDescent="0.35">
      <c r="A37" s="42">
        <v>2659.672129</v>
      </c>
      <c r="B37" s="174" t="s">
        <v>154</v>
      </c>
      <c r="C37" s="42"/>
      <c r="D37" s="42"/>
      <c r="E37" s="42"/>
      <c r="F37" s="42"/>
      <c r="G37" s="42"/>
      <c r="H37" s="42"/>
      <c r="I37" s="42"/>
      <c r="J37" s="47"/>
      <c r="K37" s="42"/>
      <c r="L37" s="42"/>
      <c r="O37" s="42"/>
      <c r="P37" s="44"/>
      <c r="Q37" s="42"/>
      <c r="R37" s="42"/>
      <c r="S37" s="42"/>
      <c r="T37" s="42"/>
      <c r="U37" s="42"/>
      <c r="V37" s="42"/>
      <c r="W37" s="42"/>
    </row>
    <row r="38" spans="1:23" s="58" customFormat="1" x14ac:dyDescent="0.35">
      <c r="A38" s="42">
        <v>2318.1574336520548</v>
      </c>
      <c r="B38" s="174" t="s">
        <v>155</v>
      </c>
      <c r="C38" s="42"/>
      <c r="D38" s="42"/>
      <c r="E38" s="42"/>
      <c r="F38" s="42"/>
      <c r="G38" s="42"/>
      <c r="H38" s="42"/>
      <c r="I38" s="42"/>
      <c r="J38" s="47"/>
      <c r="K38" s="42"/>
      <c r="L38" s="42"/>
      <c r="O38" s="42"/>
      <c r="P38" s="44"/>
      <c r="Q38" s="42"/>
      <c r="R38" s="42"/>
      <c r="S38" s="42"/>
      <c r="T38" s="42"/>
      <c r="U38" s="42"/>
      <c r="V38" s="42"/>
      <c r="W38" s="42"/>
    </row>
    <row r="39" spans="1:23" s="58" customFormat="1" x14ac:dyDescent="0.35">
      <c r="A39" s="42">
        <v>2449.0903482124122</v>
      </c>
      <c r="B39" s="174" t="s">
        <v>156</v>
      </c>
      <c r="C39" s="42"/>
      <c r="D39" s="42"/>
      <c r="E39" s="42"/>
      <c r="F39" s="42"/>
      <c r="G39" s="42"/>
      <c r="H39" s="42"/>
      <c r="I39" s="42"/>
      <c r="J39" s="47"/>
      <c r="K39" s="42"/>
      <c r="L39" s="42"/>
      <c r="O39" s="42"/>
      <c r="P39" s="44"/>
      <c r="Q39" s="42"/>
      <c r="R39" s="42"/>
      <c r="S39" s="42"/>
      <c r="T39" s="42"/>
      <c r="U39" s="42"/>
      <c r="V39" s="42"/>
      <c r="W39" s="42"/>
    </row>
    <row r="40" spans="1:23" s="58" customFormat="1" x14ac:dyDescent="0.35">
      <c r="A40" s="42">
        <v>2546.0121055591048</v>
      </c>
      <c r="B40" s="174" t="s">
        <v>157</v>
      </c>
      <c r="C40" s="42"/>
      <c r="D40" s="42"/>
      <c r="E40" s="42"/>
      <c r="F40" s="42"/>
      <c r="G40" s="42"/>
      <c r="H40" s="42"/>
      <c r="I40" s="42"/>
      <c r="J40" s="47"/>
      <c r="K40" s="42"/>
      <c r="L40" s="42"/>
      <c r="O40" s="42"/>
      <c r="P40" s="44"/>
      <c r="Q40" s="42"/>
      <c r="R40" s="42"/>
      <c r="S40" s="42"/>
      <c r="T40" s="42"/>
      <c r="U40" s="42"/>
      <c r="V40" s="42"/>
      <c r="W40" s="42"/>
    </row>
    <row r="41" spans="1:23" s="58" customFormat="1" x14ac:dyDescent="0.35">
      <c r="A41" s="42">
        <v>2711.7605349469782</v>
      </c>
      <c r="B41" s="174" t="s">
        <v>158</v>
      </c>
      <c r="C41" s="42"/>
      <c r="D41" s="42"/>
      <c r="E41" s="42"/>
      <c r="F41" s="42"/>
      <c r="G41" s="42"/>
      <c r="H41" s="42"/>
      <c r="I41" s="42"/>
      <c r="J41" s="47"/>
      <c r="K41" s="42"/>
      <c r="L41" s="42"/>
      <c r="O41" s="42"/>
      <c r="P41" s="44"/>
      <c r="Q41" s="42"/>
      <c r="R41" s="42"/>
      <c r="S41" s="42"/>
      <c r="T41" s="42"/>
      <c r="U41" s="42"/>
      <c r="V41" s="42"/>
      <c r="W41" s="42"/>
    </row>
    <row r="52" spans="1:16" x14ac:dyDescent="0.35">
      <c r="A52" s="45"/>
      <c r="J52" s="42"/>
      <c r="M52" s="42"/>
      <c r="N52" s="42"/>
      <c r="P52" s="42"/>
    </row>
    <row r="53" spans="1:16" ht="25" x14ac:dyDescent="0.5">
      <c r="A53" s="70"/>
      <c r="J53" s="42"/>
      <c r="M53" s="42"/>
      <c r="N53" s="42"/>
      <c r="P53" s="42"/>
    </row>
  </sheetData>
  <mergeCells count="3">
    <mergeCell ref="D6:E6"/>
    <mergeCell ref="G6:H6"/>
    <mergeCell ref="J6:M6"/>
  </mergeCells>
  <conditionalFormatting sqref="A11:S26">
    <cfRule type="cellIs" dxfId="6" priority="1" operator="lessThan">
      <formula>0</formula>
    </cfRule>
  </conditionalFormatting>
  <conditionalFormatting sqref="A1:XFD10 AB11:XFD15 T11:V16 X16:XFD16 T17:XFD26 A27:XFD1048576">
    <cfRule type="cellIs" dxfId="5" priority="3" operator="lessThan">
      <formula>0</formula>
    </cfRule>
  </conditionalFormatting>
  <conditionalFormatting sqref="W11:Z15">
    <cfRule type="cellIs" dxfId="4" priority="2" operator="lessThan">
      <formula>0</formula>
    </cfRule>
  </conditionalFormatting>
  <hyperlinks>
    <hyperlink ref="A27" r:id="rId1" display="http://www.bea.gov/bea/regional/definitions/nextpage.cfm?key=Forestry,%20fishing,%20related%20activities,%20and%20other" xr:uid="{00000000-0004-0000-1100-000000000000}"/>
    <hyperlink ref="A33" r:id="rId2" display="http://www.bea.gov/bea/regional/definitions/nextpage.cfm?key=Wholesale%20trade" xr:uid="{00000000-0004-0000-1100-000001000000}"/>
    <hyperlink ref="A29" r:id="rId3" display="http://www.bea.gov/bea/regional/definitions/nextpage.cfm?key=Utilities" xr:uid="{00000000-0004-0000-1100-000002000000}"/>
  </hyperlinks>
  <printOptions horizontalCentered="1"/>
  <pageMargins left="0" right="0" top="1" bottom="1" header="0.5" footer="0.5"/>
  <pageSetup orientation="landscape" r:id="rId4"/>
  <headerFooter alignWithMargins="0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tabColor rgb="FFFF0000"/>
    <pageSetUpPr fitToPage="1"/>
  </sheetPr>
  <dimension ref="A1:BN37"/>
  <sheetViews>
    <sheetView workbookViewId="0"/>
  </sheetViews>
  <sheetFormatPr defaultColWidth="14.6640625" defaultRowHeight="15.5" x14ac:dyDescent="0.35"/>
  <cols>
    <col min="1" max="1" width="12.109375" style="42" customWidth="1"/>
    <col min="2" max="2" width="10.33203125" style="42" customWidth="1"/>
    <col min="3" max="3" width="3.6640625" style="42" customWidth="1"/>
    <col min="4" max="4" width="20.109375" style="42" customWidth="1"/>
    <col min="5" max="5" width="15.33203125" style="42" customWidth="1"/>
    <col min="6" max="6" width="3.6640625" style="42" customWidth="1"/>
    <col min="7" max="7" width="14.6640625" style="42" customWidth="1"/>
    <col min="8" max="8" width="15.33203125" style="42" customWidth="1"/>
    <col min="9" max="9" width="3.6640625" style="42" customWidth="1"/>
    <col min="10" max="10" width="13.6640625" style="47" customWidth="1"/>
    <col min="11" max="11" width="15.33203125" style="42" customWidth="1"/>
    <col min="12" max="12" width="16.109375" style="42" hidden="1" customWidth="1"/>
    <col min="13" max="14" width="14.6640625" style="58"/>
    <col min="15" max="15" width="5.44140625" style="42" customWidth="1"/>
    <col min="16" max="16" width="16.6640625" style="44" customWidth="1"/>
    <col min="17" max="17" width="18.44140625" style="42" bestFit="1" customWidth="1"/>
    <col min="18" max="18" width="16.33203125" style="42" bestFit="1" customWidth="1"/>
    <col min="19" max="19" width="16.33203125" style="42" customWidth="1"/>
    <col min="20" max="20" width="17" style="42" bestFit="1" customWidth="1"/>
    <col min="21" max="21" width="16" style="42" customWidth="1"/>
    <col min="22" max="16384" width="14.6640625" style="42"/>
  </cols>
  <sheetData>
    <row r="1" spans="1:23" ht="20" x14ac:dyDescent="0.4">
      <c r="A1" s="41" t="s">
        <v>67</v>
      </c>
      <c r="E1" s="43"/>
      <c r="G1" s="41"/>
    </row>
    <row r="2" spans="1:23" ht="17.25" customHeight="1" x14ac:dyDescent="0.35">
      <c r="A2" s="1" t="e">
        <f>#REF!</f>
        <v>#REF!</v>
      </c>
      <c r="B2" s="57"/>
      <c r="C2" s="57"/>
      <c r="D2" s="57"/>
      <c r="E2" s="57"/>
      <c r="F2" s="57"/>
      <c r="J2" s="82"/>
    </row>
    <row r="3" spans="1:23" ht="10" customHeight="1" x14ac:dyDescent="0.35">
      <c r="A3" s="68"/>
    </row>
    <row r="4" spans="1:23" x14ac:dyDescent="0.35">
      <c r="A4" s="42" t="s">
        <v>68</v>
      </c>
      <c r="S4" s="42" t="s">
        <v>164</v>
      </c>
    </row>
    <row r="5" spans="1:23" x14ac:dyDescent="0.35">
      <c r="A5" s="42" t="s">
        <v>69</v>
      </c>
      <c r="B5" s="65"/>
      <c r="C5" s="66"/>
      <c r="D5" s="249" t="s">
        <v>70</v>
      </c>
      <c r="E5" s="249"/>
      <c r="G5" s="250" t="s">
        <v>71</v>
      </c>
      <c r="H5" s="250"/>
      <c r="J5" s="250" t="s">
        <v>152</v>
      </c>
      <c r="K5" s="250"/>
      <c r="L5" s="250"/>
      <c r="M5" s="250"/>
      <c r="P5" s="201" t="s">
        <v>76</v>
      </c>
      <c r="Q5" s="133" t="s">
        <v>77</v>
      </c>
      <c r="S5" s="42" t="s">
        <v>76</v>
      </c>
    </row>
    <row r="6" spans="1:23" ht="16" thickBot="1" x14ac:dyDescent="0.4">
      <c r="D6" s="75" t="s">
        <v>72</v>
      </c>
      <c r="E6" s="46" t="s">
        <v>73</v>
      </c>
      <c r="G6" s="75" t="s">
        <v>74</v>
      </c>
      <c r="H6" s="46" t="s">
        <v>73</v>
      </c>
      <c r="J6" s="77" t="s">
        <v>75</v>
      </c>
      <c r="K6" s="46" t="s">
        <v>73</v>
      </c>
      <c r="L6" s="115"/>
    </row>
    <row r="7" spans="1:23" x14ac:dyDescent="0.35">
      <c r="D7" s="75"/>
      <c r="E7" s="46"/>
      <c r="G7" s="75"/>
      <c r="H7" s="46"/>
      <c r="J7" s="77"/>
      <c r="K7" s="46"/>
      <c r="L7" s="117"/>
    </row>
    <row r="8" spans="1:23" x14ac:dyDescent="0.35">
      <c r="A8" s="48"/>
      <c r="D8" s="146"/>
      <c r="E8" s="154"/>
      <c r="G8" s="76"/>
      <c r="H8" s="154"/>
      <c r="J8" s="147"/>
      <c r="K8" s="154"/>
      <c r="L8" s="117"/>
      <c r="N8" s="176"/>
      <c r="P8" s="164"/>
      <c r="Q8" s="171"/>
      <c r="R8" s="47"/>
      <c r="S8" s="47"/>
      <c r="U8" s="173"/>
      <c r="V8" s="52"/>
      <c r="W8" s="172"/>
    </row>
    <row r="9" spans="1:23" x14ac:dyDescent="0.35">
      <c r="A9" s="48" t="s">
        <v>84</v>
      </c>
      <c r="B9" s="42">
        <v>2019</v>
      </c>
      <c r="D9" s="146">
        <f t="shared" ref="D9:D22" si="0">P9*1000</f>
        <v>2577812.548</v>
      </c>
      <c r="E9" s="154"/>
      <c r="G9" s="76" t="e">
        <f>D9/J9*1000</f>
        <v>#REF!</v>
      </c>
      <c r="H9" s="154"/>
      <c r="J9" s="147" t="e">
        <f t="shared" ref="J9:J21" si="1">Q9/1000</f>
        <v>#REF!</v>
      </c>
      <c r="K9" s="154"/>
      <c r="L9" s="117"/>
      <c r="M9" s="58">
        <v>2020</v>
      </c>
      <c r="N9" s="176"/>
      <c r="P9" s="164">
        <v>2577.8125479999999</v>
      </c>
      <c r="Q9" s="171" t="e">
        <f>#REF!</f>
        <v>#REF!</v>
      </c>
      <c r="R9" s="47"/>
      <c r="S9" s="47">
        <v>2577.8125479999999</v>
      </c>
      <c r="U9" s="173"/>
      <c r="V9" s="52"/>
      <c r="W9" s="172"/>
    </row>
    <row r="10" spans="1:23" x14ac:dyDescent="0.35">
      <c r="A10" s="48" t="s">
        <v>86</v>
      </c>
      <c r="B10" s="42">
        <v>2020</v>
      </c>
      <c r="D10" s="146">
        <f t="shared" si="0"/>
        <v>2769079.3769999999</v>
      </c>
      <c r="E10" s="154">
        <f t="shared" ref="E10:E22" si="2">D10/D9-1</f>
        <v>7.4197338029250659E-2</v>
      </c>
      <c r="G10" s="76" t="e">
        <f>D10/J10*1000</f>
        <v>#REF!</v>
      </c>
      <c r="H10" s="154" t="e">
        <f>G10/G9-1</f>
        <v>#REF!</v>
      </c>
      <c r="J10" s="147" t="e">
        <f t="shared" si="1"/>
        <v>#REF!</v>
      </c>
      <c r="K10" s="154" t="e">
        <f t="shared" ref="K10:K22" si="3">J10/J9-1</f>
        <v>#REF!</v>
      </c>
      <c r="L10" s="129"/>
      <c r="M10" s="58">
        <v>2021</v>
      </c>
      <c r="N10" s="176"/>
      <c r="P10" s="164">
        <v>2769.079377</v>
      </c>
      <c r="Q10" s="171" t="e">
        <f>#REF!</f>
        <v>#REF!</v>
      </c>
      <c r="R10" s="47"/>
      <c r="S10" s="47">
        <v>2769.079377</v>
      </c>
      <c r="T10" s="167"/>
      <c r="U10" s="168"/>
    </row>
    <row r="11" spans="1:23" x14ac:dyDescent="0.35">
      <c r="A11" s="48" t="s">
        <v>87</v>
      </c>
      <c r="B11" s="42">
        <v>2021</v>
      </c>
      <c r="D11" s="146">
        <f t="shared" si="0"/>
        <v>2954213.1902897931</v>
      </c>
      <c r="E11" s="154">
        <f t="shared" si="2"/>
        <v>6.6857532083592908E-2</v>
      </c>
      <c r="G11" s="76" t="e">
        <f>D11/J11*1000</f>
        <v>#REF!</v>
      </c>
      <c r="H11" s="154" t="e">
        <f t="shared" ref="H11:H21" si="4">G11/G10-1</f>
        <v>#REF!</v>
      </c>
      <c r="J11" s="147" t="e">
        <f t="shared" si="1"/>
        <v>#REF!</v>
      </c>
      <c r="K11" s="154" t="e">
        <f t="shared" si="3"/>
        <v>#REF!</v>
      </c>
      <c r="L11" s="169"/>
      <c r="M11" s="58">
        <v>2022</v>
      </c>
      <c r="N11" s="176"/>
      <c r="P11" s="164">
        <v>2954.2131902897931</v>
      </c>
      <c r="Q11" s="171" t="e">
        <f>#REF!</f>
        <v>#REF!</v>
      </c>
      <c r="R11" s="47"/>
      <c r="S11" s="47">
        <v>2954.2131902897931</v>
      </c>
      <c r="T11" s="167"/>
      <c r="U11" s="168"/>
    </row>
    <row r="12" spans="1:23" x14ac:dyDescent="0.35">
      <c r="A12" s="48" t="s">
        <v>88</v>
      </c>
      <c r="B12" s="42">
        <v>2022</v>
      </c>
      <c r="D12" s="146">
        <f>P12*1000</f>
        <v>3083835.0546260914</v>
      </c>
      <c r="E12" s="154">
        <f t="shared" si="2"/>
        <v>4.3876949965003353E-2</v>
      </c>
      <c r="G12" s="76" t="e">
        <f>D12/J12*1000</f>
        <v>#REF!</v>
      </c>
      <c r="H12" s="154" t="e">
        <f t="shared" si="4"/>
        <v>#REF!</v>
      </c>
      <c r="J12" s="147" t="e">
        <f t="shared" si="1"/>
        <v>#REF!</v>
      </c>
      <c r="K12" s="154" t="e">
        <f t="shared" si="3"/>
        <v>#REF!</v>
      </c>
      <c r="L12" s="117"/>
      <c r="M12" s="58">
        <v>2023</v>
      </c>
      <c r="N12" s="176"/>
      <c r="P12" s="164">
        <v>3083.8350546260913</v>
      </c>
      <c r="Q12" s="171" t="e">
        <f>#REF!</f>
        <v>#REF!</v>
      </c>
      <c r="R12" s="47"/>
      <c r="S12" s="47">
        <v>3083.8350546260913</v>
      </c>
      <c r="T12" s="167"/>
      <c r="U12" s="168"/>
    </row>
    <row r="13" spans="1:23" x14ac:dyDescent="0.35">
      <c r="A13" s="48" t="s">
        <v>103</v>
      </c>
      <c r="B13" s="42">
        <v>2023</v>
      </c>
      <c r="D13" s="146">
        <f t="shared" si="0"/>
        <v>3227824.0004304154</v>
      </c>
      <c r="E13" s="154">
        <f t="shared" si="2"/>
        <v>4.6691519894465516E-2</v>
      </c>
      <c r="G13" s="76" t="e">
        <f t="shared" ref="G13:G18" si="5">D13/J13*1000</f>
        <v>#REF!</v>
      </c>
      <c r="H13" s="154" t="e">
        <f t="shared" si="4"/>
        <v>#REF!</v>
      </c>
      <c r="J13" s="147" t="e">
        <f t="shared" si="1"/>
        <v>#REF!</v>
      </c>
      <c r="K13" s="154" t="e">
        <f t="shared" si="3"/>
        <v>#REF!</v>
      </c>
      <c r="L13" s="117"/>
      <c r="M13" s="58">
        <v>2024</v>
      </c>
      <c r="N13" s="176"/>
      <c r="O13" s="159"/>
      <c r="P13" s="164">
        <v>3227.8240004304153</v>
      </c>
      <c r="Q13" s="171" t="e">
        <f>#REF!</f>
        <v>#REF!</v>
      </c>
      <c r="R13" s="47"/>
      <c r="S13" s="47">
        <v>3227.8240004304153</v>
      </c>
      <c r="T13" s="167"/>
      <c r="U13" s="168"/>
    </row>
    <row r="14" spans="1:23" x14ac:dyDescent="0.35">
      <c r="A14" s="48" t="s">
        <v>128</v>
      </c>
      <c r="B14" s="42">
        <v>2024</v>
      </c>
      <c r="D14" s="146">
        <f t="shared" si="0"/>
        <v>3389568.3100617817</v>
      </c>
      <c r="E14" s="154">
        <f t="shared" si="2"/>
        <v>5.0109395558679326E-2</v>
      </c>
      <c r="G14" s="76" t="e">
        <f t="shared" si="5"/>
        <v>#REF!</v>
      </c>
      <c r="H14" s="154" t="e">
        <f t="shared" si="4"/>
        <v>#REF!</v>
      </c>
      <c r="J14" s="147" t="e">
        <f t="shared" si="1"/>
        <v>#REF!</v>
      </c>
      <c r="K14" s="154" t="e">
        <f t="shared" si="3"/>
        <v>#REF!</v>
      </c>
      <c r="L14" s="117"/>
      <c r="M14" s="58">
        <v>2025</v>
      </c>
      <c r="N14" s="176"/>
      <c r="O14" s="159"/>
      <c r="P14" s="164">
        <v>3389.5683100617816</v>
      </c>
      <c r="Q14" s="171" t="e">
        <f>#REF!</f>
        <v>#REF!</v>
      </c>
      <c r="R14" s="47"/>
      <c r="S14" s="47">
        <v>3389.5683100617816</v>
      </c>
      <c r="T14" s="167"/>
      <c r="U14" s="168"/>
    </row>
    <row r="15" spans="1:23" x14ac:dyDescent="0.35">
      <c r="A15" s="48" t="s">
        <v>129</v>
      </c>
      <c r="B15" s="42">
        <v>2025</v>
      </c>
      <c r="D15" s="146">
        <f t="shared" si="0"/>
        <v>3559061.6911452361</v>
      </c>
      <c r="E15" s="154">
        <f t="shared" si="2"/>
        <v>5.0004415187716145E-2</v>
      </c>
      <c r="G15" s="76" t="e">
        <f>D15/J15*1000</f>
        <v>#REF!</v>
      </c>
      <c r="H15" s="154" t="e">
        <f t="shared" si="4"/>
        <v>#REF!</v>
      </c>
      <c r="J15" s="147" t="e">
        <f t="shared" si="1"/>
        <v>#REF!</v>
      </c>
      <c r="K15" s="154" t="e">
        <f t="shared" si="3"/>
        <v>#REF!</v>
      </c>
      <c r="L15" s="117"/>
      <c r="M15" s="58">
        <v>2026</v>
      </c>
      <c r="N15" s="176"/>
      <c r="O15" s="159"/>
      <c r="P15" s="164">
        <v>3559.0616911452362</v>
      </c>
      <c r="Q15" s="171" t="e">
        <f>#REF!</f>
        <v>#REF!</v>
      </c>
      <c r="R15" s="47"/>
      <c r="S15" s="47">
        <v>3559.0616911452362</v>
      </c>
      <c r="T15" s="167"/>
      <c r="U15" s="168"/>
    </row>
    <row r="16" spans="1:23" x14ac:dyDescent="0.35">
      <c r="A16" s="48" t="s">
        <v>130</v>
      </c>
      <c r="B16" s="42">
        <v>2026</v>
      </c>
      <c r="D16" s="146">
        <f t="shared" si="0"/>
        <v>3718086.8502648026</v>
      </c>
      <c r="E16" s="154">
        <f t="shared" si="2"/>
        <v>4.4681765285275343E-2</v>
      </c>
      <c r="G16" s="76" t="e">
        <f t="shared" si="5"/>
        <v>#REF!</v>
      </c>
      <c r="H16" s="154" t="e">
        <f t="shared" si="4"/>
        <v>#REF!</v>
      </c>
      <c r="J16" s="147" t="e">
        <f t="shared" si="1"/>
        <v>#REF!</v>
      </c>
      <c r="K16" s="154" t="e">
        <f t="shared" si="3"/>
        <v>#REF!</v>
      </c>
      <c r="L16" s="119"/>
      <c r="M16" s="58">
        <v>2027</v>
      </c>
      <c r="N16" s="176"/>
      <c r="O16" s="159"/>
      <c r="P16" s="164">
        <v>3718.0868502648027</v>
      </c>
      <c r="Q16" s="171" t="e">
        <f>#REF!</f>
        <v>#REF!</v>
      </c>
      <c r="R16" s="47"/>
      <c r="S16" s="47">
        <v>3718.0868502648027</v>
      </c>
      <c r="T16" s="167"/>
      <c r="U16" s="168"/>
    </row>
    <row r="17" spans="1:66" x14ac:dyDescent="0.35">
      <c r="A17" s="48" t="s">
        <v>131</v>
      </c>
      <c r="B17" s="42">
        <v>2027</v>
      </c>
      <c r="D17" s="146">
        <f t="shared" si="0"/>
        <v>3873768.5561436671</v>
      </c>
      <c r="E17" s="154">
        <f t="shared" si="2"/>
        <v>4.187145490368982E-2</v>
      </c>
      <c r="G17" s="76" t="e">
        <f t="shared" si="5"/>
        <v>#REF!</v>
      </c>
      <c r="H17" s="154" t="e">
        <f t="shared" si="4"/>
        <v>#REF!</v>
      </c>
      <c r="J17" s="147" t="e">
        <f t="shared" si="1"/>
        <v>#REF!</v>
      </c>
      <c r="K17" s="154" t="e">
        <f t="shared" si="3"/>
        <v>#REF!</v>
      </c>
      <c r="L17" s="119"/>
      <c r="M17" s="58">
        <v>2028</v>
      </c>
      <c r="N17" s="176"/>
      <c r="O17" s="159"/>
      <c r="P17" s="164">
        <v>3873.768556143667</v>
      </c>
      <c r="Q17" s="171" t="e">
        <f>#REF!</f>
        <v>#REF!</v>
      </c>
      <c r="R17" s="47"/>
      <c r="S17" s="47">
        <v>3873.768556143667</v>
      </c>
      <c r="T17" s="170"/>
      <c r="U17" s="168"/>
      <c r="V17" s="159"/>
    </row>
    <row r="18" spans="1:66" x14ac:dyDescent="0.35">
      <c r="A18" s="48" t="s">
        <v>132</v>
      </c>
      <c r="B18" s="42">
        <v>2028</v>
      </c>
      <c r="D18" s="146">
        <f t="shared" si="0"/>
        <v>4031558.8866608562</v>
      </c>
      <c r="E18" s="154">
        <f t="shared" si="2"/>
        <v>4.0733029924294062E-2</v>
      </c>
      <c r="G18" s="76" t="e">
        <f t="shared" si="5"/>
        <v>#REF!</v>
      </c>
      <c r="H18" s="154" t="e">
        <f t="shared" si="4"/>
        <v>#REF!</v>
      </c>
      <c r="J18" s="147" t="e">
        <f t="shared" si="1"/>
        <v>#REF!</v>
      </c>
      <c r="K18" s="154" t="e">
        <f t="shared" si="3"/>
        <v>#REF!</v>
      </c>
      <c r="L18" s="119"/>
      <c r="M18" s="58">
        <v>2029</v>
      </c>
      <c r="N18" s="176"/>
      <c r="O18" s="159"/>
      <c r="P18" s="164">
        <v>4031.5588866608564</v>
      </c>
      <c r="Q18" s="171" t="e">
        <f>#REF!</f>
        <v>#REF!</v>
      </c>
      <c r="R18" s="47"/>
      <c r="S18" s="47">
        <v>4031.5588866608564</v>
      </c>
      <c r="T18" s="170"/>
      <c r="U18" s="168"/>
      <c r="V18" s="159"/>
    </row>
    <row r="19" spans="1:66" x14ac:dyDescent="0.35">
      <c r="A19" s="48" t="s">
        <v>134</v>
      </c>
      <c r="B19" s="42">
        <v>2029</v>
      </c>
      <c r="D19" s="146">
        <f t="shared" si="0"/>
        <v>4193727.4525303091</v>
      </c>
      <c r="E19" s="154">
        <f t="shared" si="2"/>
        <v>4.0224779155779489E-2</v>
      </c>
      <c r="G19" s="76" t="e">
        <f>D19/J19*1000</f>
        <v>#REF!</v>
      </c>
      <c r="H19" s="154" t="e">
        <f t="shared" si="4"/>
        <v>#REF!</v>
      </c>
      <c r="J19" s="147" t="e">
        <f t="shared" si="1"/>
        <v>#REF!</v>
      </c>
      <c r="K19" s="154" t="e">
        <f t="shared" si="3"/>
        <v>#REF!</v>
      </c>
      <c r="L19" s="120"/>
      <c r="M19" s="58">
        <v>2030</v>
      </c>
      <c r="N19" s="176"/>
      <c r="O19" s="159"/>
      <c r="P19" s="164">
        <v>4193.7274525303092</v>
      </c>
      <c r="Q19" s="171" t="e">
        <f>#REF!</f>
        <v>#REF!</v>
      </c>
      <c r="R19" s="47"/>
      <c r="S19" s="47">
        <v>4193.7274525303092</v>
      </c>
      <c r="T19" s="170"/>
      <c r="U19" s="168"/>
      <c r="V19" s="159"/>
    </row>
    <row r="20" spans="1:66" x14ac:dyDescent="0.35">
      <c r="A20" s="48" t="s">
        <v>151</v>
      </c>
      <c r="B20" s="42">
        <v>2030</v>
      </c>
      <c r="D20" s="146">
        <f t="shared" si="0"/>
        <v>4362158.559562007</v>
      </c>
      <c r="E20" s="154">
        <f t="shared" si="2"/>
        <v>4.0162625954644149E-2</v>
      </c>
      <c r="G20" s="76" t="e">
        <f>D20/J20*1000</f>
        <v>#REF!</v>
      </c>
      <c r="H20" s="154" t="e">
        <f t="shared" si="4"/>
        <v>#REF!</v>
      </c>
      <c r="J20" s="147" t="e">
        <f t="shared" si="1"/>
        <v>#REF!</v>
      </c>
      <c r="K20" s="154" t="e">
        <f t="shared" si="3"/>
        <v>#REF!</v>
      </c>
      <c r="L20" s="129"/>
      <c r="M20" s="58">
        <v>2031</v>
      </c>
      <c r="P20" s="164">
        <v>4362.1585595620072</v>
      </c>
      <c r="Q20" s="171" t="e">
        <f>#REF!</f>
        <v>#REF!</v>
      </c>
      <c r="R20" s="47"/>
      <c r="S20" s="47">
        <v>4362.1585595620072</v>
      </c>
      <c r="T20" s="170"/>
      <c r="U20" s="168"/>
      <c r="V20" s="159"/>
    </row>
    <row r="21" spans="1:66" x14ac:dyDescent="0.35">
      <c r="A21" s="48" t="s">
        <v>162</v>
      </c>
      <c r="B21" s="42">
        <v>2031</v>
      </c>
      <c r="D21" s="146">
        <f t="shared" si="0"/>
        <v>4537293.8929885691</v>
      </c>
      <c r="E21" s="154">
        <f t="shared" si="2"/>
        <v>4.0148777499767752E-2</v>
      </c>
      <c r="G21" s="76" t="e">
        <f>D21/J21*1000</f>
        <v>#REF!</v>
      </c>
      <c r="H21" s="154" t="e">
        <f t="shared" si="4"/>
        <v>#REF!</v>
      </c>
      <c r="J21" s="147" t="e">
        <f t="shared" si="1"/>
        <v>#REF!</v>
      </c>
      <c r="K21" s="154" t="e">
        <f t="shared" si="3"/>
        <v>#REF!</v>
      </c>
      <c r="L21" s="129"/>
      <c r="M21" s="58">
        <v>2032</v>
      </c>
      <c r="P21" s="164">
        <v>4537.2938929885695</v>
      </c>
      <c r="Q21" s="171" t="e">
        <f>#REF!</f>
        <v>#REF!</v>
      </c>
      <c r="R21" s="47"/>
      <c r="S21" s="47">
        <v>4537.2938929885695</v>
      </c>
      <c r="T21" s="170"/>
      <c r="U21" s="168"/>
      <c r="V21" s="159"/>
    </row>
    <row r="22" spans="1:66" x14ac:dyDescent="0.35">
      <c r="A22" s="48" t="s">
        <v>163</v>
      </c>
      <c r="B22" s="42">
        <v>2032</v>
      </c>
      <c r="D22" s="146">
        <f t="shared" si="0"/>
        <v>4719460.6959492229</v>
      </c>
      <c r="E22" s="154">
        <f t="shared" si="2"/>
        <v>4.0148777499767974E-2</v>
      </c>
      <c r="G22" s="76" t="e">
        <f>D22/J22*1000</f>
        <v>#REF!</v>
      </c>
      <c r="H22" s="154" t="e">
        <f>G22/G21-1</f>
        <v>#REF!</v>
      </c>
      <c r="J22" s="147" t="e">
        <f>Q22/1000</f>
        <v>#REF!</v>
      </c>
      <c r="K22" s="154" t="e">
        <f t="shared" si="3"/>
        <v>#REF!</v>
      </c>
      <c r="L22" s="129"/>
      <c r="M22" s="58">
        <v>2033</v>
      </c>
      <c r="P22" s="136">
        <f>P21*(1+E21)</f>
        <v>4719.460695949223</v>
      </c>
      <c r="Q22" s="171" t="e">
        <f>#REF!</f>
        <v>#REF!</v>
      </c>
      <c r="R22" s="47"/>
      <c r="S22" s="47">
        <v>4719.460695949223</v>
      </c>
      <c r="T22" s="170"/>
      <c r="U22" s="168"/>
      <c r="V22" s="159"/>
    </row>
    <row r="23" spans="1:66" x14ac:dyDescent="0.35">
      <c r="D23" s="50"/>
      <c r="E23" s="51"/>
      <c r="L23" s="115"/>
      <c r="T23" s="159"/>
    </row>
    <row r="24" spans="1:66" x14ac:dyDescent="0.35">
      <c r="A24" s="71">
        <v>44463.596997569446</v>
      </c>
      <c r="D24" s="50"/>
      <c r="E24" s="51"/>
      <c r="L24" s="115"/>
    </row>
    <row r="25" spans="1:66" x14ac:dyDescent="0.35">
      <c r="D25" s="50"/>
      <c r="E25" s="51"/>
      <c r="L25" s="122"/>
    </row>
    <row r="26" spans="1:66" x14ac:dyDescent="0.35">
      <c r="A26" s="196" t="s">
        <v>145</v>
      </c>
      <c r="B26" s="196"/>
      <c r="C26" s="196"/>
      <c r="D26" s="196"/>
      <c r="E26" s="196"/>
      <c r="F26" s="196"/>
      <c r="G26" s="196"/>
      <c r="H26" s="196"/>
      <c r="I26" s="196"/>
      <c r="J26" s="197"/>
      <c r="K26" s="196"/>
      <c r="L26" s="198"/>
      <c r="M26" s="199"/>
      <c r="N26" s="199"/>
    </row>
    <row r="27" spans="1:66" x14ac:dyDescent="0.35">
      <c r="A27" s="196" t="s">
        <v>133</v>
      </c>
      <c r="B27" s="196"/>
      <c r="C27" s="196"/>
      <c r="D27" s="196"/>
      <c r="E27" s="196"/>
      <c r="F27" s="196"/>
      <c r="G27" s="196"/>
      <c r="H27" s="196"/>
      <c r="I27" s="196"/>
      <c r="J27" s="197"/>
      <c r="K27" s="196"/>
      <c r="L27" s="200"/>
      <c r="M27" s="199"/>
      <c r="N27" s="199"/>
    </row>
    <row r="28" spans="1:66" x14ac:dyDescent="0.35">
      <c r="L28" s="123"/>
    </row>
    <row r="29" spans="1:66" x14ac:dyDescent="0.35">
      <c r="D29" s="47"/>
      <c r="E29" s="52"/>
      <c r="H29" s="47"/>
      <c r="L29" s="123"/>
      <c r="S29" s="42" t="s">
        <v>154</v>
      </c>
      <c r="T29" s="42" t="s">
        <v>167</v>
      </c>
      <c r="U29" s="42" t="s">
        <v>168</v>
      </c>
      <c r="V29" s="42" t="s">
        <v>169</v>
      </c>
      <c r="W29" s="42" t="s">
        <v>155</v>
      </c>
      <c r="X29" s="42" t="s">
        <v>170</v>
      </c>
      <c r="Y29" s="42" t="s">
        <v>171</v>
      </c>
      <c r="Z29" s="42" t="s">
        <v>172</v>
      </c>
      <c r="AA29" s="42" t="s">
        <v>156</v>
      </c>
      <c r="AB29" s="42" t="s">
        <v>173</v>
      </c>
      <c r="AC29" s="42" t="s">
        <v>174</v>
      </c>
      <c r="AD29" s="42" t="s">
        <v>175</v>
      </c>
      <c r="AE29" s="42" t="s">
        <v>157</v>
      </c>
      <c r="AF29" s="42" t="s">
        <v>176</v>
      </c>
      <c r="AG29" s="42" t="s">
        <v>177</v>
      </c>
      <c r="AH29" s="42" t="s">
        <v>178</v>
      </c>
      <c r="AI29" s="42" t="s">
        <v>158</v>
      </c>
      <c r="AJ29" s="42" t="s">
        <v>179</v>
      </c>
      <c r="AK29" s="42" t="s">
        <v>180</v>
      </c>
      <c r="AL29" s="42" t="s">
        <v>181</v>
      </c>
      <c r="AM29" s="42" t="s">
        <v>182</v>
      </c>
      <c r="AN29" s="42" t="s">
        <v>183</v>
      </c>
      <c r="AO29" s="42" t="s">
        <v>184</v>
      </c>
      <c r="AP29" s="42" t="s">
        <v>185</v>
      </c>
      <c r="AQ29" s="42" t="s">
        <v>186</v>
      </c>
    </row>
    <row r="30" spans="1:66" x14ac:dyDescent="0.35">
      <c r="P30" s="202" t="s">
        <v>165</v>
      </c>
      <c r="Q30" s="202" t="s">
        <v>166</v>
      </c>
      <c r="S30" s="204">
        <v>2470.5012000000002</v>
      </c>
      <c r="T30" s="204">
        <v>2515.8564000000001</v>
      </c>
      <c r="U30" s="204">
        <v>2533.9477000000002</v>
      </c>
      <c r="V30" s="204">
        <v>2549.3233</v>
      </c>
      <c r="W30" s="204">
        <v>2577.8125</v>
      </c>
      <c r="X30" s="204">
        <v>2631.4781000000003</v>
      </c>
      <c r="Y30" s="205">
        <v>2801.2739999999999</v>
      </c>
      <c r="Z30" s="204">
        <v>2851.4164999999998</v>
      </c>
      <c r="AA30" s="206">
        <v>2769.0794000000001</v>
      </c>
      <c r="AB30" s="207">
        <v>3052.9507000000003</v>
      </c>
      <c r="AC30" s="207">
        <v>2919.3912</v>
      </c>
      <c r="AD30" s="42">
        <f>AC30*(1+AD31)</f>
        <v>2955.2469668802341</v>
      </c>
      <c r="AE30" s="42">
        <f t="shared" ref="AE30:AQ30" si="6">AD30*(1+AE31)</f>
        <v>2990.1350095513772</v>
      </c>
      <c r="AF30" s="42">
        <f t="shared" si="6"/>
        <v>3024.8549024109111</v>
      </c>
      <c r="AG30" s="42">
        <f t="shared" si="6"/>
        <v>3059.7398005167524</v>
      </c>
      <c r="AH30" s="42">
        <f t="shared" si="6"/>
        <v>3094.3174398049246</v>
      </c>
      <c r="AI30" s="42">
        <f t="shared" si="6"/>
        <v>3129.7489578361765</v>
      </c>
      <c r="AJ30" s="42">
        <f t="shared" si="6"/>
        <v>3168.9960397904047</v>
      </c>
      <c r="AK30" s="42">
        <f t="shared" si="6"/>
        <v>3208.3280729896323</v>
      </c>
      <c r="AL30" s="42">
        <f t="shared" si="6"/>
        <v>3247.2380299864299</v>
      </c>
      <c r="AM30" s="42">
        <f t="shared" si="6"/>
        <v>3286.5787863638461</v>
      </c>
      <c r="AN30" s="42">
        <f t="shared" si="6"/>
        <v>3325.920654432985</v>
      </c>
      <c r="AO30" s="42">
        <f t="shared" si="6"/>
        <v>3366.2947027753839</v>
      </c>
      <c r="AP30" s="42">
        <f t="shared" si="6"/>
        <v>3407.8778856770268</v>
      </c>
      <c r="AQ30" s="42">
        <f t="shared" si="6"/>
        <v>3450.922236543624</v>
      </c>
      <c r="AR30" s="42">
        <f t="shared" ref="AR30" si="7">AQ30*(1+AR31)</f>
        <v>3488.8900863658987</v>
      </c>
      <c r="AS30" s="42">
        <f t="shared" ref="AS30" si="8">AR30*(1+AS31)</f>
        <v>3528.6686069539837</v>
      </c>
      <c r="AT30" s="42">
        <f t="shared" ref="AT30" si="9">AS30*(1+AT31)</f>
        <v>3567.2320090972685</v>
      </c>
      <c r="AU30" s="42">
        <f t="shared" ref="AU30" si="10">AT30*(1+AU31)</f>
        <v>3605.1155339346037</v>
      </c>
      <c r="AV30" s="42">
        <f t="shared" ref="AV30" si="11">AU30*(1+AV31)</f>
        <v>3642.7500673108352</v>
      </c>
      <c r="AW30" s="42">
        <f t="shared" ref="AW30" si="12">AV30*(1+AW31)</f>
        <v>3680.4580093251934</v>
      </c>
      <c r="AX30" s="42">
        <f t="shared" ref="AX30" si="13">AW30*(1+AX31)</f>
        <v>3718.2352946157321</v>
      </c>
      <c r="AY30" s="42">
        <f t="shared" ref="AY30" si="14">AX30*(1+AY31)</f>
        <v>3756.0669664363377</v>
      </c>
      <c r="AZ30" s="42">
        <f t="shared" ref="AZ30" si="15">AY30*(1+AZ31)</f>
        <v>3794.0089898808269</v>
      </c>
      <c r="BA30" s="42">
        <f t="shared" ref="BA30" si="16">AZ30*(1+BA31)</f>
        <v>3832.1564522275471</v>
      </c>
      <c r="BB30" s="42">
        <f t="shared" ref="BB30" si="17">BA30*(1+BB31)</f>
        <v>3870.5081666268393</v>
      </c>
      <c r="BC30" s="42">
        <f t="shared" ref="BC30" si="18">BB30*(1+BC31)</f>
        <v>3909.0629545778415</v>
      </c>
      <c r="BD30" s="42">
        <f t="shared" ref="BD30" si="19">BC30*(1+BD31)</f>
        <v>3947.832893615489</v>
      </c>
      <c r="BE30" s="42">
        <f t="shared" ref="BE30" si="20">BD30*(1+BE31)</f>
        <v>3986.9587738195883</v>
      </c>
      <c r="BF30" s="42">
        <f t="shared" ref="BF30" si="21">BE30*(1+BF31)</f>
        <v>4026.4477449958922</v>
      </c>
      <c r="BG30" s="42">
        <f t="shared" ref="BG30" si="22">BF30*(1+BG31)</f>
        <v>4066.3041486317734</v>
      </c>
      <c r="BH30" s="42">
        <f t="shared" ref="BH30" si="23">BG30*(1+BH31)</f>
        <v>4106.5383659076551</v>
      </c>
      <c r="BI30" s="42">
        <f t="shared" ref="BI30" si="24">BH30*(1+BI31)</f>
        <v>4147.166044162921</v>
      </c>
      <c r="BJ30" s="42">
        <f t="shared" ref="BJ30" si="25">BI30*(1+BJ31)</f>
        <v>4188.1911259839953</v>
      </c>
      <c r="BK30" s="42">
        <f t="shared" ref="BK30" si="26">BJ30*(1+BK31)</f>
        <v>4229.6176011710895</v>
      </c>
      <c r="BL30" s="42">
        <f t="shared" ref="BL30" si="27">BK30*(1+BL31)</f>
        <v>4271.4434640960071</v>
      </c>
      <c r="BM30" s="42">
        <f t="shared" ref="BM30:BN30" si="28">BL30*(1+BM31)</f>
        <v>4313.6849968766401</v>
      </c>
      <c r="BN30" s="42">
        <f t="shared" si="28"/>
        <v>4356.346315687264</v>
      </c>
    </row>
    <row r="31" spans="1:66" x14ac:dyDescent="0.35">
      <c r="L31" s="120"/>
      <c r="P31" s="44" t="s">
        <v>188</v>
      </c>
      <c r="Q31" s="42" t="s">
        <v>187</v>
      </c>
      <c r="S31" s="203">
        <v>1.4982949571021198E-2</v>
      </c>
      <c r="T31" s="203">
        <v>1.079783381292776E-2</v>
      </c>
      <c r="U31" s="203">
        <v>6.2985671986494074E-2</v>
      </c>
      <c r="V31" s="203">
        <v>-4.253474241019739E-3</v>
      </c>
      <c r="W31" s="203">
        <v>-2.6979927245540658E-4</v>
      </c>
      <c r="X31" s="203">
        <v>9.3197543225933765E-2</v>
      </c>
      <c r="Y31" s="203">
        <v>-4.6795122075633744E-2</v>
      </c>
      <c r="Z31" s="203">
        <v>-3.1460363816787629E-3</v>
      </c>
      <c r="AA31" s="203">
        <v>-5.4272861677011619E-3</v>
      </c>
      <c r="AB31" s="203">
        <v>7.1138855778984933E-3</v>
      </c>
      <c r="AC31" s="203">
        <v>1.1980678757659957E-2</v>
      </c>
      <c r="AD31" s="203">
        <v>1.2281932918148941E-2</v>
      </c>
      <c r="AE31" s="203">
        <v>1.1805457568229372E-2</v>
      </c>
      <c r="AF31" s="203">
        <v>1.1611479999608099E-2</v>
      </c>
      <c r="AG31" s="203">
        <v>1.1532750902543132E-2</v>
      </c>
      <c r="AH31" s="203">
        <v>1.1300843059377952E-2</v>
      </c>
      <c r="AI31" s="203">
        <v>1.1450511694587329E-2</v>
      </c>
      <c r="AJ31" s="203">
        <v>1.2540009592770129E-2</v>
      </c>
      <c r="AK31" s="203">
        <v>1.2411512259835167E-2</v>
      </c>
      <c r="AL31" s="203">
        <v>1.2127798688785552E-2</v>
      </c>
      <c r="AM31" s="203">
        <v>1.2115144012889267E-2</v>
      </c>
      <c r="AN31" s="203">
        <v>1.197046248590472E-2</v>
      </c>
      <c r="AO31" s="203">
        <v>1.2139209721851341E-2</v>
      </c>
      <c r="AP31" s="203">
        <v>1.2352805257174637E-2</v>
      </c>
      <c r="AQ31" s="203">
        <v>1.2630837227914915E-2</v>
      </c>
      <c r="AR31" s="203">
        <v>1.1002232800326084E-2</v>
      </c>
      <c r="AS31" s="203">
        <v>1.1401482879479063E-2</v>
      </c>
      <c r="AT31" s="203">
        <v>1.0928598414508883E-2</v>
      </c>
      <c r="AU31" s="203">
        <v>1.0619865694388109E-2</v>
      </c>
      <c r="AV31" s="203">
        <v>1.0439203132876385E-2</v>
      </c>
      <c r="AW31" s="203">
        <v>1.0351504033378589E-2</v>
      </c>
      <c r="AX31" s="203">
        <v>1.0264289171299401E-2</v>
      </c>
      <c r="AY31" s="203">
        <v>1.0174630926501171E-2</v>
      </c>
      <c r="AZ31" s="203">
        <v>1.0101530080143251E-2</v>
      </c>
      <c r="BA31" s="203">
        <v>1.0054657869410732E-2</v>
      </c>
      <c r="BB31" s="203">
        <v>1.0007867600760223E-2</v>
      </c>
      <c r="BC31" s="203">
        <v>9.9611695134602662E-3</v>
      </c>
      <c r="BD31" s="203">
        <v>9.9179623066045774E-3</v>
      </c>
      <c r="BE31" s="203">
        <v>9.9107234927229282E-3</v>
      </c>
      <c r="BF31" s="203">
        <v>9.9045346131012568E-3</v>
      </c>
      <c r="BG31" s="203">
        <v>9.8986516552748149E-3</v>
      </c>
      <c r="BH31" s="203">
        <v>9.8945420227407599E-3</v>
      </c>
      <c r="BI31" s="203">
        <v>9.8934125619172253E-3</v>
      </c>
      <c r="BJ31" s="203">
        <v>9.8923171592844028E-3</v>
      </c>
      <c r="BK31" s="203">
        <v>9.8912570942810696E-3</v>
      </c>
      <c r="BL31" s="203">
        <v>9.8888048208747303E-3</v>
      </c>
      <c r="BM31" s="203">
        <v>9.8892875758973542E-3</v>
      </c>
      <c r="BN31" s="203">
        <v>9.8897621967095617E-3</v>
      </c>
    </row>
    <row r="36" spans="1:16" x14ac:dyDescent="0.35">
      <c r="A36" s="45"/>
      <c r="J36" s="42"/>
      <c r="M36" s="42"/>
      <c r="N36" s="42"/>
      <c r="P36" s="42"/>
    </row>
    <row r="37" spans="1:16" ht="25" x14ac:dyDescent="0.5">
      <c r="A37" s="70"/>
      <c r="J37" s="42"/>
      <c r="M37" s="42"/>
      <c r="N37" s="42"/>
      <c r="P37" s="42"/>
    </row>
  </sheetData>
  <mergeCells count="3">
    <mergeCell ref="D5:E5"/>
    <mergeCell ref="G5:H5"/>
    <mergeCell ref="J5:M5"/>
  </mergeCells>
  <conditionalFormatting sqref="A1:XFD7 W8:Z9 AB8:XFD9 T8:V10 A8:S21 X10:XFD10 T11:XFD21 A31:XFD1048576">
    <cfRule type="cellIs" dxfId="3" priority="4" operator="lessThan">
      <formula>0</formula>
    </cfRule>
  </conditionalFormatting>
  <conditionalFormatting sqref="A22:XFD29">
    <cfRule type="cellIs" dxfId="2" priority="3" operator="lessThan">
      <formula>0</formula>
    </cfRule>
  </conditionalFormatting>
  <conditionalFormatting sqref="O30:XFD30">
    <cfRule type="cellIs" dxfId="1" priority="2" operator="lessThan">
      <formula>0</formula>
    </cfRule>
  </conditionalFormatting>
  <conditionalFormatting sqref="P30:Q30">
    <cfRule type="cellIs" dxfId="0" priority="1" operator="lessThan">
      <formula>0</formula>
    </cfRule>
  </conditionalFormatting>
  <hyperlinks>
    <hyperlink ref="A23" r:id="rId1" display="http://www.bea.gov/bea/regional/definitions/nextpage.cfm?key=Forestry,%20fishing,%20related%20activities,%20and%20other" xr:uid="{00000000-0004-0000-1200-000000000000}"/>
    <hyperlink ref="A25" r:id="rId2" display="http://www.bea.gov/bea/regional/definitions/nextpage.cfm?key=Utilities" xr:uid="{00000000-0004-0000-1200-000001000000}"/>
  </hyperlinks>
  <printOptions horizontalCentered="1"/>
  <pageMargins left="0" right="0" top="1" bottom="1" header="0.5" footer="0.5"/>
  <pageSetup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AC84-945F-4FE3-B467-1F6F8A197DA4}">
  <sheetPr>
    <pageSetUpPr fitToPage="1"/>
  </sheetPr>
  <dimension ref="A1:XFC124"/>
  <sheetViews>
    <sheetView tabSelected="1" zoomScale="85" zoomScaleNormal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C46" sqref="C46"/>
    </sheetView>
  </sheetViews>
  <sheetFormatPr defaultColWidth="0" defaultRowHeight="15.5" zeroHeight="1" x14ac:dyDescent="0.35"/>
  <cols>
    <col min="1" max="1" width="13.109375" style="208" customWidth="1"/>
    <col min="2" max="2" width="15.44140625" style="213" customWidth="1"/>
    <col min="3" max="3" width="13.109375" style="208" customWidth="1"/>
    <col min="4" max="4" width="17.6640625" style="213" customWidth="1"/>
    <col min="5" max="5" width="16.6640625" style="208" customWidth="1"/>
    <col min="6" max="6" width="16.6640625" style="213" customWidth="1"/>
    <col min="7" max="7" width="14.109375" style="208" customWidth="1"/>
    <col min="8" max="8" width="7" style="208" hidden="1"/>
    <col min="9" max="9" width="3" style="208" hidden="1"/>
    <col min="10" max="10" width="1.6640625" style="208" hidden="1"/>
    <col min="11" max="16383" width="12.44140625" style="208" hidden="1"/>
    <col min="16384" max="16384" width="0.44140625" style="208" hidden="1"/>
  </cols>
  <sheetData>
    <row r="1" spans="1:8" s="236" customFormat="1" ht="18" x14ac:dyDescent="0.4">
      <c r="A1" s="246" t="s">
        <v>265</v>
      </c>
      <c r="B1" s="246"/>
      <c r="C1" s="246"/>
      <c r="D1" s="246"/>
      <c r="E1" s="246"/>
      <c r="F1" s="246"/>
      <c r="G1" s="246"/>
    </row>
    <row r="2" spans="1:8" s="220" customFormat="1" x14ac:dyDescent="0.2">
      <c r="A2"/>
      <c r="B2"/>
      <c r="C2"/>
      <c r="D2"/>
      <c r="E2"/>
      <c r="F2"/>
      <c r="G2"/>
      <c r="H2" s="219"/>
    </row>
    <row r="3" spans="1:8" ht="14.25" customHeight="1" x14ac:dyDescent="0.35">
      <c r="A3" s="233"/>
      <c r="B3" s="234" t="s">
        <v>259</v>
      </c>
      <c r="C3" s="235" t="s">
        <v>263</v>
      </c>
      <c r="D3" s="234" t="s">
        <v>260</v>
      </c>
      <c r="E3" s="235" t="s">
        <v>261</v>
      </c>
      <c r="F3" s="234" t="s">
        <v>262</v>
      </c>
      <c r="G3" s="235" t="s">
        <v>264</v>
      </c>
    </row>
    <row r="4" spans="1:8" ht="14.25" customHeight="1" x14ac:dyDescent="0.35">
      <c r="A4" s="237" t="s">
        <v>189</v>
      </c>
      <c r="B4" s="238">
        <v>11.774500000000002</v>
      </c>
      <c r="C4" s="239" t="s">
        <v>136</v>
      </c>
      <c r="D4" s="238">
        <v>12.186</v>
      </c>
      <c r="E4" s="239" t="s">
        <v>136</v>
      </c>
      <c r="F4" s="238">
        <v>5.6387499999999999</v>
      </c>
      <c r="G4" s="239" t="s">
        <v>136</v>
      </c>
    </row>
    <row r="5" spans="1:8" ht="14.25" customHeight="1" x14ac:dyDescent="0.35">
      <c r="A5" s="237" t="s">
        <v>190</v>
      </c>
      <c r="B5" s="238">
        <v>12.15775</v>
      </c>
      <c r="C5" s="240">
        <v>3.2549152830268602</v>
      </c>
      <c r="D5" s="238">
        <v>12.515749999999999</v>
      </c>
      <c r="E5" s="240">
        <v>2.7059740686033118</v>
      </c>
      <c r="F5" s="238">
        <v>6.1072500000000005</v>
      </c>
      <c r="G5" s="240">
        <v>8.3085790290401427</v>
      </c>
    </row>
    <row r="6" spans="1:8" ht="14.25" customHeight="1" x14ac:dyDescent="0.35">
      <c r="A6" s="237" t="s">
        <v>191</v>
      </c>
      <c r="B6" s="238">
        <v>11.9895</v>
      </c>
      <c r="C6" s="240">
        <v>-1.3838909337665295</v>
      </c>
      <c r="D6" s="238">
        <v>12.322500000000002</v>
      </c>
      <c r="E6" s="240">
        <v>-1.5440544913408849</v>
      </c>
      <c r="F6" s="238">
        <v>5.9662499999999996</v>
      </c>
      <c r="G6" s="240">
        <v>-2.3087314257644764</v>
      </c>
    </row>
    <row r="7" spans="1:8" ht="14.25" customHeight="1" x14ac:dyDescent="0.35">
      <c r="A7" s="237" t="s">
        <v>192</v>
      </c>
      <c r="B7" s="238">
        <v>12.691500000000001</v>
      </c>
      <c r="C7" s="240">
        <v>5.8551232328287295</v>
      </c>
      <c r="D7" s="241">
        <v>13.0115</v>
      </c>
      <c r="E7" s="240">
        <v>5.5913978494623429</v>
      </c>
      <c r="F7" s="238">
        <v>6.3885000000000005</v>
      </c>
      <c r="G7" s="240">
        <v>7.0773098680075641</v>
      </c>
    </row>
    <row r="8" spans="1:8" ht="14.25" customHeight="1" x14ac:dyDescent="0.35">
      <c r="A8" s="237" t="s">
        <v>193</v>
      </c>
      <c r="B8" s="238">
        <v>13.159749999999999</v>
      </c>
      <c r="C8" s="240">
        <v>3.6894772091557115</v>
      </c>
      <c r="D8" s="241">
        <v>13.532250000000001</v>
      </c>
      <c r="E8" s="240">
        <v>4.0022287976021254</v>
      </c>
      <c r="F8" s="238">
        <v>6.8250000000000002</v>
      </c>
      <c r="G8" s="240">
        <v>6.8325898098145155</v>
      </c>
    </row>
    <row r="9" spans="1:8" ht="14.25" customHeight="1" x14ac:dyDescent="0.35">
      <c r="A9" s="237" t="s">
        <v>194</v>
      </c>
      <c r="B9" s="238">
        <v>13.389250000000001</v>
      </c>
      <c r="C9" s="240">
        <v>1.7439541024715677</v>
      </c>
      <c r="D9" s="241">
        <v>13.73925</v>
      </c>
      <c r="E9" s="240">
        <v>1.5296790999279386</v>
      </c>
      <c r="F9" s="238">
        <v>7.085</v>
      </c>
      <c r="G9" s="240">
        <v>3.809523809523796</v>
      </c>
    </row>
    <row r="10" spans="1:8" ht="14.25" customHeight="1" x14ac:dyDescent="0.35">
      <c r="A10" s="237" t="s">
        <v>195</v>
      </c>
      <c r="B10" s="238">
        <v>13.51925</v>
      </c>
      <c r="C10" s="240">
        <v>0.97092816998711751</v>
      </c>
      <c r="D10" s="241">
        <v>13.937000000000001</v>
      </c>
      <c r="E10" s="240">
        <v>1.4393070946376429</v>
      </c>
      <c r="F10" s="238">
        <v>7.1144999999999996</v>
      </c>
      <c r="G10" s="240">
        <v>0.41637261820748339</v>
      </c>
    </row>
    <row r="11" spans="1:8" ht="14.25" customHeight="1" x14ac:dyDescent="0.35">
      <c r="A11" s="237" t="s">
        <v>196</v>
      </c>
      <c r="B11" s="238">
        <v>13.64775</v>
      </c>
      <c r="C11" s="240">
        <v>0.95049651422971504</v>
      </c>
      <c r="D11" s="241">
        <v>13.941749999999999</v>
      </c>
      <c r="E11" s="240">
        <v>3.4081940159280677E-2</v>
      </c>
      <c r="F11" s="238">
        <v>7.2707499999999996</v>
      </c>
      <c r="G11" s="240">
        <v>2.1962189893878659</v>
      </c>
    </row>
    <row r="12" spans="1:8" ht="14.25" customHeight="1" x14ac:dyDescent="0.35">
      <c r="A12" s="237" t="s">
        <v>197</v>
      </c>
      <c r="B12" s="238">
        <v>14.020499999999998</v>
      </c>
      <c r="C12" s="240">
        <v>2.7312194317744565</v>
      </c>
      <c r="D12" s="241">
        <v>14.106250000000001</v>
      </c>
      <c r="E12" s="240">
        <v>1.1799092653361543</v>
      </c>
      <c r="F12" s="238">
        <v>7.58</v>
      </c>
      <c r="G12" s="240">
        <v>4.2533438778667998</v>
      </c>
    </row>
    <row r="13" spans="1:8" ht="14.25" customHeight="1" x14ac:dyDescent="0.35">
      <c r="A13" s="237" t="s">
        <v>198</v>
      </c>
      <c r="B13" s="238">
        <v>14.532999999999999</v>
      </c>
      <c r="C13" s="240">
        <v>3.655361791662215</v>
      </c>
      <c r="D13" s="241">
        <v>14.50625</v>
      </c>
      <c r="E13" s="240">
        <v>2.8356225077536434</v>
      </c>
      <c r="F13" s="238">
        <v>8.0192499999999995</v>
      </c>
      <c r="G13" s="240">
        <v>5.7948548812664757</v>
      </c>
    </row>
    <row r="14" spans="1:8" ht="14.25" customHeight="1" x14ac:dyDescent="0.35">
      <c r="A14" s="237" t="s">
        <v>199</v>
      </c>
      <c r="B14" s="238">
        <v>14.909749999999999</v>
      </c>
      <c r="C14" s="240">
        <v>2.5923759719259643</v>
      </c>
      <c r="D14" s="241">
        <v>14.937250000000002</v>
      </c>
      <c r="E14" s="240">
        <v>2.9711331322705981</v>
      </c>
      <c r="F14" s="238">
        <v>8.2225000000000001</v>
      </c>
      <c r="G14" s="240">
        <v>2.5345262961000259</v>
      </c>
    </row>
    <row r="15" spans="1:8" ht="14.25" customHeight="1" x14ac:dyDescent="0.35">
      <c r="A15" s="237" t="s">
        <v>200</v>
      </c>
      <c r="B15" s="238">
        <v>15.1945</v>
      </c>
      <c r="C15" s="240">
        <v>1.9098241083854495</v>
      </c>
      <c r="D15" s="241">
        <v>15.141999999999999</v>
      </c>
      <c r="E15" s="240">
        <v>1.3707342382299093</v>
      </c>
      <c r="F15" s="238">
        <v>8.3855000000000004</v>
      </c>
      <c r="G15" s="240">
        <v>1.9823654606263341</v>
      </c>
      <c r="H15" s="212"/>
    </row>
    <row r="16" spans="1:8" ht="14.25" customHeight="1" x14ac:dyDescent="0.35">
      <c r="A16" s="242" t="s">
        <v>201</v>
      </c>
      <c r="B16" s="209">
        <v>15.392250000000001</v>
      </c>
      <c r="C16" s="240">
        <v>1.3014577643226222</v>
      </c>
      <c r="D16" s="209">
        <v>15.423249999999999</v>
      </c>
      <c r="E16" s="240">
        <v>1.8574164575353214</v>
      </c>
      <c r="F16" s="209">
        <v>8.4937500000000004</v>
      </c>
      <c r="G16" s="240">
        <v>1.2909188480114464</v>
      </c>
      <c r="H16" s="211"/>
    </row>
    <row r="17" spans="1:8" ht="14.25" customHeight="1" x14ac:dyDescent="0.35">
      <c r="A17" s="242" t="s">
        <v>202</v>
      </c>
      <c r="B17" s="209">
        <v>15.580500000000001</v>
      </c>
      <c r="C17" s="240">
        <v>1.2230180772791588</v>
      </c>
      <c r="D17" s="209">
        <v>15.638749999999998</v>
      </c>
      <c r="E17" s="240">
        <v>1.3972411780915017</v>
      </c>
      <c r="F17" s="209">
        <v>8.6847499999999993</v>
      </c>
      <c r="G17" s="240">
        <v>2.2487122884473854</v>
      </c>
      <c r="H17" s="211"/>
    </row>
    <row r="18" spans="1:8" ht="14.25" customHeight="1" x14ac:dyDescent="0.35">
      <c r="A18" s="242" t="s">
        <v>203</v>
      </c>
      <c r="B18" s="209">
        <v>15.75975</v>
      </c>
      <c r="C18" s="240">
        <v>1.150476557235014</v>
      </c>
      <c r="D18" s="209">
        <v>15.786000000000001</v>
      </c>
      <c r="E18" s="240">
        <v>0.94157141715291992</v>
      </c>
      <c r="F18" s="209">
        <v>8.9394999999999989</v>
      </c>
      <c r="G18" s="240">
        <v>2.9333026281700647</v>
      </c>
      <c r="H18" s="211"/>
    </row>
    <row r="19" spans="1:8" ht="14.25" customHeight="1" x14ac:dyDescent="0.35">
      <c r="A19" s="242" t="s">
        <v>204</v>
      </c>
      <c r="B19" s="209">
        <v>15.931249999999999</v>
      </c>
      <c r="C19" s="240">
        <v>1.0882152318405947</v>
      </c>
      <c r="D19" s="209">
        <v>15.974499999999999</v>
      </c>
      <c r="E19" s="240">
        <v>1.1940960344609008</v>
      </c>
      <c r="F19" s="209">
        <v>9.1325000000000003</v>
      </c>
      <c r="G19" s="240">
        <v>2.1589574360982411</v>
      </c>
      <c r="H19" s="211"/>
    </row>
    <row r="20" spans="1:8" ht="14.25" customHeight="1" x14ac:dyDescent="0.35">
      <c r="A20" s="242" t="s">
        <v>205</v>
      </c>
      <c r="B20" s="209">
        <v>16.148249999999997</v>
      </c>
      <c r="C20" s="240">
        <v>1.3621027854060275</v>
      </c>
      <c r="D20" s="209">
        <v>16.197750000000003</v>
      </c>
      <c r="E20" s="240">
        <v>1.3975398291026453</v>
      </c>
      <c r="F20" s="209">
        <v>9.3359999999999985</v>
      </c>
      <c r="G20" s="240">
        <v>2.2283055023268439</v>
      </c>
      <c r="H20" s="211"/>
    </row>
    <row r="21" spans="1:8" ht="14.25" customHeight="1" x14ac:dyDescent="0.35">
      <c r="A21" s="242" t="s">
        <v>206</v>
      </c>
      <c r="B21" s="209">
        <v>16.414499999999997</v>
      </c>
      <c r="C21" s="240">
        <v>1.6487854721099815</v>
      </c>
      <c r="D21" s="209">
        <v>16.417999999999999</v>
      </c>
      <c r="E21" s="240">
        <v>1.3597567563395918</v>
      </c>
      <c r="F21" s="209">
        <v>9.5517500000000002</v>
      </c>
      <c r="G21" s="240">
        <v>2.310946872322206</v>
      </c>
      <c r="H21" s="211"/>
    </row>
    <row r="22" spans="1:8" ht="14.25" customHeight="1" x14ac:dyDescent="0.35">
      <c r="A22" s="242" t="s">
        <v>207</v>
      </c>
      <c r="B22" s="209">
        <v>16.768500000000003</v>
      </c>
      <c r="C22" s="240">
        <v>2.1566298090103686</v>
      </c>
      <c r="D22" s="209">
        <v>16.718249999999998</v>
      </c>
      <c r="E22" s="240">
        <v>1.8287854793519243</v>
      </c>
      <c r="F22" s="209">
        <v>9.9160000000000004</v>
      </c>
      <c r="G22" s="240">
        <v>3.8134373282382894</v>
      </c>
      <c r="H22" s="211"/>
    </row>
    <row r="23" spans="1:8" ht="14.25" customHeight="1" x14ac:dyDescent="0.35">
      <c r="A23" s="242" t="s">
        <v>208</v>
      </c>
      <c r="B23" s="209">
        <v>17.283249999999999</v>
      </c>
      <c r="C23" s="240">
        <v>3.0697438649849085</v>
      </c>
      <c r="D23" s="209">
        <v>17.171250000000001</v>
      </c>
      <c r="E23" s="240">
        <v>2.7096137454578173</v>
      </c>
      <c r="F23" s="209">
        <v>10.4345</v>
      </c>
      <c r="G23" s="240">
        <v>5.2289229528035497</v>
      </c>
      <c r="H23" s="211"/>
    </row>
    <row r="24" spans="1:8" ht="14.25" customHeight="1" x14ac:dyDescent="0.35">
      <c r="A24" s="242" t="s">
        <v>209</v>
      </c>
      <c r="B24" s="209">
        <v>17.881</v>
      </c>
      <c r="C24" s="240">
        <v>3.4585509091172195</v>
      </c>
      <c r="D24" s="209">
        <v>17.701249999999998</v>
      </c>
      <c r="E24" s="240">
        <v>3.0865545606755251</v>
      </c>
      <c r="F24" s="209">
        <v>10.995750000000001</v>
      </c>
      <c r="G24" s="240">
        <v>5.37879150893672</v>
      </c>
      <c r="H24" s="211"/>
    </row>
    <row r="25" spans="1:8" ht="14.25" customHeight="1" x14ac:dyDescent="0.35">
      <c r="A25" s="242" t="s">
        <v>210</v>
      </c>
      <c r="B25" s="209">
        <v>18.699000000000002</v>
      </c>
      <c r="C25" s="240">
        <v>4.5746882165426994</v>
      </c>
      <c r="D25" s="209">
        <v>18.453250000000001</v>
      </c>
      <c r="E25" s="240">
        <v>4.2482875503142559</v>
      </c>
      <c r="F25" s="209">
        <v>11.662749999999999</v>
      </c>
      <c r="G25" s="240">
        <v>6.065980037741836</v>
      </c>
      <c r="H25" s="211"/>
    </row>
    <row r="26" spans="1:8" ht="14.25" customHeight="1" x14ac:dyDescent="0.35">
      <c r="A26" s="242" t="s">
        <v>211</v>
      </c>
      <c r="B26" s="209">
        <v>19.700749999999999</v>
      </c>
      <c r="C26" s="240">
        <v>5.357238354992222</v>
      </c>
      <c r="D26" s="209">
        <v>19.330500000000001</v>
      </c>
      <c r="E26" s="240">
        <v>4.7539051386612075</v>
      </c>
      <c r="F26" s="209">
        <v>12.551</v>
      </c>
      <c r="G26" s="240">
        <v>7.6161282716340484</v>
      </c>
      <c r="H26" s="211"/>
    </row>
    <row r="27" spans="1:8" ht="14.25" customHeight="1" x14ac:dyDescent="0.35">
      <c r="A27" s="242" t="s">
        <v>212</v>
      </c>
      <c r="B27" s="209">
        <v>20.698499999999999</v>
      </c>
      <c r="C27" s="240">
        <v>5.064528000203028</v>
      </c>
      <c r="D27" s="209">
        <v>20.195500000000003</v>
      </c>
      <c r="E27" s="240">
        <v>4.4747937197692877</v>
      </c>
      <c r="F27" s="209">
        <v>13.576750000000001</v>
      </c>
      <c r="G27" s="240">
        <v>8.1726555652936064</v>
      </c>
      <c r="H27" s="211"/>
    </row>
    <row r="28" spans="1:8" ht="14.25" customHeight="1" x14ac:dyDescent="0.35">
      <c r="A28" s="242" t="s">
        <v>213</v>
      </c>
      <c r="B28" s="209">
        <v>21.673499999999997</v>
      </c>
      <c r="C28" s="240">
        <v>4.7104862671208059</v>
      </c>
      <c r="D28" s="209">
        <v>20.965</v>
      </c>
      <c r="E28" s="240">
        <v>3.8102547597236969</v>
      </c>
      <c r="F28" s="209">
        <v>14.496500000000001</v>
      </c>
      <c r="G28" s="240">
        <v>6.7744489660633178</v>
      </c>
      <c r="H28" s="211"/>
    </row>
    <row r="29" spans="1:8" ht="14.25" customHeight="1" x14ac:dyDescent="0.35">
      <c r="A29" s="242" t="s">
        <v>214</v>
      </c>
      <c r="B29" s="209">
        <v>22.623249999999999</v>
      </c>
      <c r="C29" s="240">
        <v>4.3820794980044875</v>
      </c>
      <c r="D29" s="209">
        <v>21.751249999999999</v>
      </c>
      <c r="E29" s="240">
        <v>3.7502981159074578</v>
      </c>
      <c r="F29" s="209">
        <v>15.424500000000002</v>
      </c>
      <c r="G29" s="240">
        <v>6.4015452005656615</v>
      </c>
      <c r="H29" s="211"/>
    </row>
    <row r="30" spans="1:8" ht="14.25" customHeight="1" x14ac:dyDescent="0.35">
      <c r="A30" s="242" t="s">
        <v>215</v>
      </c>
      <c r="B30" s="209">
        <v>24.257750000000001</v>
      </c>
      <c r="C30" s="240">
        <v>7.2248682218514215</v>
      </c>
      <c r="D30" s="209">
        <v>23.50825</v>
      </c>
      <c r="E30" s="240">
        <v>8.077696684098612</v>
      </c>
      <c r="F30" s="209">
        <v>16.658000000000001</v>
      </c>
      <c r="G30" s="240">
        <v>7.9970177315310087</v>
      </c>
      <c r="H30" s="211"/>
    </row>
    <row r="31" spans="1:8" ht="14.25" customHeight="1" x14ac:dyDescent="0.35">
      <c r="A31" s="242" t="s">
        <v>216</v>
      </c>
      <c r="B31" s="209">
        <v>26.739750000000001</v>
      </c>
      <c r="C31" s="240">
        <v>10.231781595572542</v>
      </c>
      <c r="D31" s="209">
        <v>25.9315</v>
      </c>
      <c r="E31" s="240">
        <v>10.308083332447126</v>
      </c>
      <c r="F31" s="209">
        <v>18.72475</v>
      </c>
      <c r="G31" s="240">
        <v>12.406951614839713</v>
      </c>
      <c r="H31" s="211"/>
    </row>
    <row r="32" spans="1:8" ht="14.25" customHeight="1" x14ac:dyDescent="0.35">
      <c r="A32" s="242" t="s">
        <v>217</v>
      </c>
      <c r="B32" s="209">
        <v>28.59375</v>
      </c>
      <c r="C32" s="240">
        <v>6.9334978823661464</v>
      </c>
      <c r="D32" s="209">
        <v>27.618500000000001</v>
      </c>
      <c r="E32" s="240">
        <v>6.5056012957214193</v>
      </c>
      <c r="F32" s="209">
        <v>19.936500000000002</v>
      </c>
      <c r="G32" s="240">
        <v>6.471381460366632</v>
      </c>
      <c r="H32" s="211"/>
    </row>
    <row r="33" spans="1:8" ht="14.25" customHeight="1" x14ac:dyDescent="0.35">
      <c r="A33" s="242" t="s">
        <v>218</v>
      </c>
      <c r="B33" s="209">
        <v>30.1995</v>
      </c>
      <c r="C33" s="240">
        <v>5.6157377049180335</v>
      </c>
      <c r="D33" s="209">
        <v>29.212249999999997</v>
      </c>
      <c r="E33" s="240">
        <v>5.7705885547730595</v>
      </c>
      <c r="F33" s="209">
        <v>20.918499999999998</v>
      </c>
      <c r="G33" s="240">
        <v>4.9256389035186476</v>
      </c>
      <c r="H33" s="211"/>
    </row>
    <row r="34" spans="1:8" ht="14.25" customHeight="1" x14ac:dyDescent="0.35">
      <c r="A34" s="242" t="s">
        <v>219</v>
      </c>
      <c r="B34" s="209">
        <v>32.164999999999999</v>
      </c>
      <c r="C34" s="240">
        <v>6.5083859004288147</v>
      </c>
      <c r="D34" s="209">
        <v>31.151000000000003</v>
      </c>
      <c r="E34" s="240">
        <v>6.636770532910008</v>
      </c>
      <c r="F34" s="209">
        <v>22.34375</v>
      </c>
      <c r="G34" s="240">
        <v>6.8133470373114902</v>
      </c>
      <c r="H34" s="211"/>
    </row>
    <row r="35" spans="1:8" ht="14.25" customHeight="1" x14ac:dyDescent="0.35">
      <c r="A35" s="242" t="s">
        <v>220</v>
      </c>
      <c r="B35" s="209">
        <v>34.633499999999998</v>
      </c>
      <c r="C35" s="240">
        <v>7.674490906264575</v>
      </c>
      <c r="D35" s="209">
        <v>33.562249999999999</v>
      </c>
      <c r="E35" s="240">
        <v>7.7405219736123909</v>
      </c>
      <c r="F35" s="209">
        <v>23.886499999999998</v>
      </c>
      <c r="G35" s="240">
        <v>6.9046153846153757</v>
      </c>
      <c r="H35" s="211"/>
    </row>
    <row r="36" spans="1:8" ht="14.25" customHeight="1" x14ac:dyDescent="0.35">
      <c r="A36" s="242" t="s">
        <v>221</v>
      </c>
      <c r="B36" s="209">
        <v>37.666499999999999</v>
      </c>
      <c r="C36" s="240">
        <v>8.7574169517952392</v>
      </c>
      <c r="D36" s="209">
        <v>37.009250000000002</v>
      </c>
      <c r="E36" s="240">
        <v>10.270467564004203</v>
      </c>
      <c r="F36" s="209">
        <v>26.407500000000002</v>
      </c>
      <c r="G36" s="240">
        <v>10.554078663680343</v>
      </c>
      <c r="H36" s="211"/>
    </row>
    <row r="37" spans="1:8" ht="14.25" customHeight="1" x14ac:dyDescent="0.35">
      <c r="A37" s="242" t="s">
        <v>222</v>
      </c>
      <c r="B37" s="209">
        <v>41.295999999999999</v>
      </c>
      <c r="C37" s="240">
        <v>9.6358833446165804</v>
      </c>
      <c r="D37" s="209">
        <v>40.790750000000003</v>
      </c>
      <c r="E37" s="240">
        <v>10.21771584130995</v>
      </c>
      <c r="F37" s="209">
        <v>29.425750000000001</v>
      </c>
      <c r="G37" s="240">
        <v>11.429518129319316</v>
      </c>
      <c r="H37" s="211"/>
    </row>
    <row r="38" spans="1:8" ht="14.25" customHeight="1" x14ac:dyDescent="0.35">
      <c r="A38" s="242" t="s">
        <v>223</v>
      </c>
      <c r="B38" s="209">
        <v>44.533249999999995</v>
      </c>
      <c r="C38" s="240">
        <v>7.8391369624176477</v>
      </c>
      <c r="D38" s="209">
        <v>43.642499999999998</v>
      </c>
      <c r="E38" s="240">
        <v>6.9911683408615755</v>
      </c>
      <c r="F38" s="209">
        <v>31.737000000000002</v>
      </c>
      <c r="G38" s="240">
        <v>7.8545151780328393</v>
      </c>
      <c r="H38" s="211"/>
    </row>
    <row r="39" spans="1:8" ht="14.25" customHeight="1" x14ac:dyDescent="0.35">
      <c r="A39" s="242" t="s">
        <v>224</v>
      </c>
      <c r="B39" s="209">
        <v>46.729500000000002</v>
      </c>
      <c r="C39" s="240">
        <v>4.9317083302925502</v>
      </c>
      <c r="D39" s="209">
        <v>45.760499999999993</v>
      </c>
      <c r="E39" s="240">
        <v>4.8530675373775534</v>
      </c>
      <c r="F39" s="209">
        <v>33.546999999999997</v>
      </c>
      <c r="G39" s="240">
        <v>5.7031225383621376</v>
      </c>
      <c r="H39" s="211"/>
    </row>
    <row r="40" spans="1:8" ht="14.25" customHeight="1" x14ac:dyDescent="0.35">
      <c r="A40" s="242" t="s">
        <v>225</v>
      </c>
      <c r="B40" s="209">
        <v>48.408500000000004</v>
      </c>
      <c r="C40" s="240">
        <v>3.5930193988807924</v>
      </c>
      <c r="D40" s="209">
        <v>47.604249999999993</v>
      </c>
      <c r="E40" s="240">
        <v>4.0291299264649583</v>
      </c>
      <c r="F40" s="209">
        <v>34.908000000000001</v>
      </c>
      <c r="G40" s="240">
        <v>4.0569946642024846</v>
      </c>
      <c r="H40" s="211"/>
    </row>
    <row r="41" spans="1:8" ht="14.25" customHeight="1" x14ac:dyDescent="0.35">
      <c r="A41" s="242" t="s">
        <v>226</v>
      </c>
      <c r="B41" s="209">
        <v>50.096000000000004</v>
      </c>
      <c r="C41" s="240">
        <v>3.4859580445582905</v>
      </c>
      <c r="D41" s="209">
        <v>49.27525</v>
      </c>
      <c r="E41" s="240">
        <v>3.5101907917885589</v>
      </c>
      <c r="F41" s="209">
        <v>36.373750000000001</v>
      </c>
      <c r="G41" s="240">
        <v>4.1988942362782167</v>
      </c>
      <c r="H41" s="211"/>
    </row>
    <row r="42" spans="1:8" ht="14.25" customHeight="1" x14ac:dyDescent="0.35">
      <c r="A42" s="242" t="s">
        <v>227</v>
      </c>
      <c r="B42" s="209">
        <v>51.373999999999995</v>
      </c>
      <c r="C42" s="240">
        <v>2.5511018843819677</v>
      </c>
      <c r="D42" s="209">
        <v>50.762500000000003</v>
      </c>
      <c r="E42" s="240">
        <v>3.0182495268923137</v>
      </c>
      <c r="F42" s="209">
        <v>37.633000000000003</v>
      </c>
      <c r="G42" s="240">
        <v>3.4619746383037331</v>
      </c>
      <c r="H42" s="211"/>
    </row>
    <row r="43" spans="1:8" ht="14.25" customHeight="1" x14ac:dyDescent="0.35">
      <c r="A43" s="242" t="s">
        <v>228</v>
      </c>
      <c r="B43" s="209">
        <v>52.401249999999997</v>
      </c>
      <c r="C43" s="240">
        <v>1.9995523027212192</v>
      </c>
      <c r="D43" s="209">
        <v>51.861499999999999</v>
      </c>
      <c r="E43" s="240">
        <v>2.1649839940901083</v>
      </c>
      <c r="F43" s="209">
        <v>39.014249999999997</v>
      </c>
      <c r="G43" s="240">
        <v>3.6703159461111134</v>
      </c>
      <c r="H43" s="211"/>
    </row>
    <row r="44" spans="1:8" ht="14.25" customHeight="1" x14ac:dyDescent="0.35">
      <c r="A44" s="242" t="s">
        <v>229</v>
      </c>
      <c r="B44" s="209">
        <v>53.974000000000004</v>
      </c>
      <c r="C44" s="240">
        <v>3.0013597003888393</v>
      </c>
      <c r="D44" s="209">
        <v>53.759500000000003</v>
      </c>
      <c r="E44" s="240">
        <v>3.6597475969649906</v>
      </c>
      <c r="F44" s="209">
        <v>40.631249999999994</v>
      </c>
      <c r="G44" s="240">
        <v>4.1446394586593271</v>
      </c>
      <c r="H44" s="211"/>
    </row>
    <row r="45" spans="1:8" ht="14.25" customHeight="1" x14ac:dyDescent="0.35">
      <c r="A45" s="242" t="s">
        <v>230</v>
      </c>
      <c r="B45" s="209">
        <v>56.139749999999999</v>
      </c>
      <c r="C45" s="240">
        <v>4.0125801311742704</v>
      </c>
      <c r="D45" s="209">
        <v>56.133749999999999</v>
      </c>
      <c r="E45" s="240">
        <v>4.4164287242254741</v>
      </c>
      <c r="F45" s="209">
        <v>42.21275</v>
      </c>
      <c r="G45" s="240">
        <v>3.8923242578065009</v>
      </c>
      <c r="H45" s="211"/>
    </row>
    <row r="46" spans="1:8" ht="14.25" customHeight="1" x14ac:dyDescent="0.35">
      <c r="A46" s="242" t="s">
        <v>231</v>
      </c>
      <c r="B46" s="209">
        <v>58.199499999999993</v>
      </c>
      <c r="C46" s="240">
        <v>3.6689689569333606</v>
      </c>
      <c r="D46" s="209">
        <v>58.398000000000003</v>
      </c>
      <c r="E46" s="240">
        <v>4.0336695838065317</v>
      </c>
      <c r="F46" s="209">
        <v>44.290500000000002</v>
      </c>
      <c r="G46" s="240">
        <v>4.9220910743791979</v>
      </c>
      <c r="H46" s="211"/>
    </row>
    <row r="47" spans="1:8" ht="14.25" customHeight="1" x14ac:dyDescent="0.35">
      <c r="A47" s="242" t="s">
        <v>232</v>
      </c>
      <c r="B47" s="209">
        <v>60.349249999999998</v>
      </c>
      <c r="C47" s="240">
        <v>3.6937602556723181</v>
      </c>
      <c r="D47" s="209">
        <v>60.925999999999995</v>
      </c>
      <c r="E47" s="240">
        <v>4.3289153738141462</v>
      </c>
      <c r="F47" s="209">
        <v>46.41075</v>
      </c>
      <c r="G47" s="240">
        <v>4.7871439699258334</v>
      </c>
      <c r="H47" s="211"/>
    </row>
    <row r="48" spans="1:8" ht="14.25" customHeight="1" x14ac:dyDescent="0.35">
      <c r="A48" s="242" t="s">
        <v>233</v>
      </c>
      <c r="B48" s="209">
        <v>62.048250000000003</v>
      </c>
      <c r="C48" s="240">
        <v>2.8152793945243726</v>
      </c>
      <c r="D48" s="209">
        <v>62.586999999999996</v>
      </c>
      <c r="E48" s="240">
        <v>2.7262580835768047</v>
      </c>
      <c r="F48" s="209">
        <v>47.912499999999994</v>
      </c>
      <c r="G48" s="240">
        <v>3.2357805034393783</v>
      </c>
      <c r="H48" s="211"/>
    </row>
    <row r="49" spans="1:19" ht="14.25" customHeight="1" x14ac:dyDescent="0.35">
      <c r="A49" s="242" t="s">
        <v>234</v>
      </c>
      <c r="B49" s="209">
        <v>63.437250000000006</v>
      </c>
      <c r="C49" s="240">
        <v>2.238580459561712</v>
      </c>
      <c r="D49" s="209">
        <v>64.242250000000013</v>
      </c>
      <c r="E49" s="240">
        <v>2.6447185517759486</v>
      </c>
      <c r="F49" s="209">
        <v>49.442500000000003</v>
      </c>
      <c r="G49" s="240">
        <v>3.1933211583616172</v>
      </c>
      <c r="H49" s="211"/>
    </row>
    <row r="50" spans="1:19" ht="14.25" customHeight="1" x14ac:dyDescent="0.35">
      <c r="A50" s="242" t="s">
        <v>235</v>
      </c>
      <c r="B50" s="209">
        <v>64.883749999999992</v>
      </c>
      <c r="C50" s="240">
        <v>2.2802060303685812</v>
      </c>
      <c r="D50" s="209">
        <v>65.641750000000002</v>
      </c>
      <c r="E50" s="240">
        <v>2.1784728897259908</v>
      </c>
      <c r="F50" s="209">
        <v>50.492249999999999</v>
      </c>
      <c r="G50" s="240">
        <v>2.1231733832229205</v>
      </c>
      <c r="H50" s="211"/>
    </row>
    <row r="51" spans="1:19" ht="14.25" customHeight="1" x14ac:dyDescent="0.35">
      <c r="A51" s="242" t="s">
        <v>236</v>
      </c>
      <c r="B51" s="209">
        <v>66.263249999999999</v>
      </c>
      <c r="C51" s="240">
        <v>2.1261101585528186</v>
      </c>
      <c r="D51" s="209">
        <v>67.099500000000006</v>
      </c>
      <c r="E51" s="240">
        <v>2.2207665091195761</v>
      </c>
      <c r="F51" s="209">
        <v>51.988749999999996</v>
      </c>
      <c r="G51" s="240">
        <v>2.9638211804781767</v>
      </c>
      <c r="H51" s="211"/>
    </row>
    <row r="52" spans="1:19" ht="14.25" customHeight="1" x14ac:dyDescent="0.35">
      <c r="A52" s="243" t="s">
        <v>237</v>
      </c>
      <c r="B52" s="209">
        <v>67.5745</v>
      </c>
      <c r="C52" s="240">
        <v>1.9788495131162431</v>
      </c>
      <c r="D52" s="209">
        <v>68.439750000000004</v>
      </c>
      <c r="E52" s="240">
        <v>1.9974068361165109</v>
      </c>
      <c r="F52" s="209">
        <v>53.189250000000001</v>
      </c>
      <c r="G52" s="240">
        <v>2.3091534226154842</v>
      </c>
      <c r="H52" s="223"/>
    </row>
    <row r="53" spans="1:19" ht="14.25" customHeight="1" x14ac:dyDescent="0.35">
      <c r="A53" s="243" t="s">
        <v>238</v>
      </c>
      <c r="B53" s="209">
        <v>68.763249999999999</v>
      </c>
      <c r="C53" s="240">
        <v>1.7591695092083581</v>
      </c>
      <c r="D53" s="209">
        <v>69.89524999999999</v>
      </c>
      <c r="E53" s="240">
        <v>2.126688072355587</v>
      </c>
      <c r="F53" s="209">
        <v>54.409749999999995</v>
      </c>
      <c r="G53" s="240">
        <v>2.2946366042010169</v>
      </c>
      <c r="H53" s="223"/>
    </row>
    <row r="54" spans="1:19" ht="14.25" customHeight="1" x14ac:dyDescent="0.35">
      <c r="A54" s="243" t="s">
        <v>239</v>
      </c>
      <c r="B54" s="209">
        <v>69.727999999999994</v>
      </c>
      <c r="C54" s="240">
        <v>1.4030023304599348</v>
      </c>
      <c r="D54" s="209">
        <v>70.686250000000001</v>
      </c>
      <c r="E54" s="240">
        <v>1.1316934984852534</v>
      </c>
      <c r="F54" s="209">
        <v>55.479500000000002</v>
      </c>
      <c r="G54" s="240">
        <v>1.966099825858425</v>
      </c>
      <c r="H54" s="211"/>
    </row>
    <row r="55" spans="1:19" ht="14.25" customHeight="1" x14ac:dyDescent="0.35">
      <c r="A55" s="243" t="s">
        <v>240</v>
      </c>
      <c r="B55" s="209">
        <v>70.58475</v>
      </c>
      <c r="C55" s="240">
        <v>1.2287029600734467</v>
      </c>
      <c r="D55" s="209">
        <v>71.369</v>
      </c>
      <c r="E55" s="240">
        <v>0.96588799094590172</v>
      </c>
      <c r="F55" s="209">
        <v>56.986000000000004</v>
      </c>
      <c r="G55" s="240">
        <v>2.715417406429399</v>
      </c>
      <c r="H55" s="211"/>
    </row>
    <row r="56" spans="1:19" ht="14.25" customHeight="1" x14ac:dyDescent="0.35">
      <c r="A56" s="243" t="s">
        <v>241</v>
      </c>
      <c r="B56" s="209">
        <v>71.846500000000006</v>
      </c>
      <c r="C56" s="240">
        <v>1.7875674278084341</v>
      </c>
      <c r="D56" s="209">
        <v>72.894750000000002</v>
      </c>
      <c r="E56" s="240">
        <v>2.1378329526825501</v>
      </c>
      <c r="F56" s="209">
        <v>59.640749999999997</v>
      </c>
      <c r="G56" s="240">
        <v>4.6586003579826452</v>
      </c>
      <c r="H56" s="211"/>
      <c r="I56" s="214"/>
      <c r="J56" s="214"/>
      <c r="M56" s="213"/>
      <c r="N56" s="213"/>
      <c r="O56" s="213"/>
    </row>
    <row r="57" spans="1:19" ht="14.25" customHeight="1" x14ac:dyDescent="0.35">
      <c r="A57" s="243" t="s">
        <v>242</v>
      </c>
      <c r="B57" s="209">
        <v>73.592250000000007</v>
      </c>
      <c r="C57" s="240">
        <v>2.4298330468429219</v>
      </c>
      <c r="D57" s="209">
        <v>74.716999999999999</v>
      </c>
      <c r="E57" s="240">
        <v>2.4998370938922099</v>
      </c>
      <c r="F57" s="209">
        <v>62.328249999999997</v>
      </c>
      <c r="G57" s="240">
        <v>4.5061472231653799</v>
      </c>
      <c r="I57" s="224"/>
      <c r="J57" s="224"/>
      <c r="L57" s="213"/>
      <c r="M57" s="213"/>
      <c r="N57" s="213"/>
      <c r="O57" s="213"/>
      <c r="Q57" s="214"/>
      <c r="R57" s="214"/>
      <c r="S57" s="214"/>
    </row>
    <row r="58" spans="1:19" ht="14.25" customHeight="1" x14ac:dyDescent="0.35">
      <c r="A58" s="243" t="s">
        <v>243</v>
      </c>
      <c r="B58" s="209">
        <v>74.916499999999999</v>
      </c>
      <c r="C58" s="240">
        <v>1.7994421966986973</v>
      </c>
      <c r="D58" s="209">
        <v>75.638999999999996</v>
      </c>
      <c r="E58" s="240">
        <v>1.2339895873763718</v>
      </c>
      <c r="F58" s="209">
        <v>63.66075</v>
      </c>
      <c r="G58" s="240">
        <v>2.1378748801707204</v>
      </c>
      <c r="I58" s="224"/>
      <c r="J58" s="224"/>
      <c r="L58" s="213"/>
      <c r="M58" s="213"/>
      <c r="N58" s="213"/>
      <c r="O58" s="213"/>
      <c r="Q58" s="214"/>
      <c r="R58" s="214"/>
      <c r="S58" s="214"/>
    </row>
    <row r="59" spans="1:19" ht="14.25" customHeight="1" x14ac:dyDescent="0.35">
      <c r="A59" s="243" t="s">
        <v>244</v>
      </c>
      <c r="B59" s="209">
        <v>76.232500000000002</v>
      </c>
      <c r="C59" s="240">
        <v>1.7566223729085007</v>
      </c>
      <c r="D59" s="209">
        <v>77.116</v>
      </c>
      <c r="E59" s="240">
        <v>1.952696360343209</v>
      </c>
      <c r="F59" s="209">
        <v>65.665999999999997</v>
      </c>
      <c r="G59" s="240">
        <v>3.1499000561570512</v>
      </c>
      <c r="H59" s="213"/>
      <c r="I59" s="224"/>
      <c r="J59" s="224"/>
      <c r="L59" s="213"/>
      <c r="M59" s="213"/>
      <c r="N59" s="213"/>
      <c r="O59" s="213"/>
      <c r="Q59" s="214"/>
      <c r="R59" s="214"/>
      <c r="S59" s="214"/>
    </row>
    <row r="60" spans="1:19" ht="14.25" customHeight="1" x14ac:dyDescent="0.35">
      <c r="A60" s="243" t="s">
        <v>245</v>
      </c>
      <c r="B60" s="209">
        <v>77.956249999999997</v>
      </c>
      <c r="C60" s="240">
        <v>2.2611746958318246</v>
      </c>
      <c r="D60" s="209">
        <v>78.790499999999994</v>
      </c>
      <c r="E60" s="240">
        <v>2.1714041184708766</v>
      </c>
      <c r="F60" s="209">
        <v>67.815750000000008</v>
      </c>
      <c r="G60" s="240">
        <v>3.2737642006517964</v>
      </c>
      <c r="H60" s="213"/>
      <c r="I60" s="224"/>
      <c r="J60" s="224"/>
      <c r="L60" s="213"/>
      <c r="M60" s="213"/>
      <c r="N60" s="213"/>
      <c r="O60" s="213"/>
      <c r="Q60" s="214"/>
      <c r="R60" s="214"/>
      <c r="S60" s="214"/>
    </row>
    <row r="61" spans="1:19" ht="14.25" customHeight="1" x14ac:dyDescent="0.35">
      <c r="A61" s="243" t="s">
        <v>246</v>
      </c>
      <c r="B61" s="209">
        <v>80.249749999999992</v>
      </c>
      <c r="C61" s="240">
        <v>2.9420347951575332</v>
      </c>
      <c r="D61" s="209">
        <v>80.854000000000013</v>
      </c>
      <c r="E61" s="240">
        <v>2.6189705611717295</v>
      </c>
      <c r="F61" s="209">
        <v>71.691000000000003</v>
      </c>
      <c r="G61" s="240">
        <v>5.7143805089525657</v>
      </c>
      <c r="H61" s="215"/>
      <c r="I61" s="225"/>
      <c r="J61" s="225"/>
      <c r="L61" s="215"/>
      <c r="M61" s="213"/>
      <c r="N61" s="213"/>
      <c r="O61" s="213"/>
      <c r="Q61" s="214"/>
      <c r="R61" s="214"/>
      <c r="S61" s="214"/>
    </row>
    <row r="62" spans="1:19" ht="14.25" customHeight="1" x14ac:dyDescent="0.35">
      <c r="A62" s="243" t="s">
        <v>247</v>
      </c>
      <c r="B62" s="209">
        <v>82.876750000000001</v>
      </c>
      <c r="C62" s="240">
        <v>3.2735304471353643</v>
      </c>
      <c r="D62" s="209">
        <v>83.419749999999993</v>
      </c>
      <c r="E62" s="240">
        <v>3.1733123902342175</v>
      </c>
      <c r="F62" s="209">
        <v>75.64824999999999</v>
      </c>
      <c r="G62" s="240">
        <v>5.5198699976287013</v>
      </c>
      <c r="H62" s="213"/>
      <c r="I62" s="213"/>
      <c r="L62" s="213"/>
      <c r="M62" s="213"/>
      <c r="N62" s="213"/>
      <c r="O62" s="213"/>
      <c r="Q62" s="214"/>
      <c r="R62" s="214"/>
      <c r="S62" s="214"/>
    </row>
    <row r="63" spans="1:19" ht="14.25" customHeight="1" x14ac:dyDescent="0.35">
      <c r="A63" s="243" t="s">
        <v>248</v>
      </c>
      <c r="B63" s="209">
        <v>85.246250000000003</v>
      </c>
      <c r="C63" s="240">
        <v>2.8590648161275656</v>
      </c>
      <c r="D63" s="209">
        <v>85.422250000000005</v>
      </c>
      <c r="E63" s="240">
        <v>2.4005106704347634</v>
      </c>
      <c r="F63" s="209">
        <v>79.468000000000004</v>
      </c>
      <c r="G63" s="240">
        <v>5.0493567266923112</v>
      </c>
      <c r="H63" s="213"/>
      <c r="I63" s="213"/>
      <c r="L63" s="213"/>
      <c r="M63" s="213"/>
      <c r="N63" s="213"/>
      <c r="O63" s="213"/>
      <c r="Q63" s="214"/>
      <c r="R63" s="214"/>
      <c r="S63" s="214"/>
    </row>
    <row r="64" spans="1:19" ht="14.25" customHeight="1" x14ac:dyDescent="0.35">
      <c r="A64" s="243" t="s">
        <v>249</v>
      </c>
      <c r="B64" s="209">
        <v>87.171999999999997</v>
      </c>
      <c r="C64" s="240">
        <v>2.2590436529466018</v>
      </c>
      <c r="D64" s="209">
        <v>88.043750000000003</v>
      </c>
      <c r="E64" s="240">
        <v>3.0688725712563203</v>
      </c>
      <c r="F64" s="209">
        <v>83.8155</v>
      </c>
      <c r="G64" s="240">
        <v>5.4707555242361705</v>
      </c>
      <c r="H64" s="213"/>
      <c r="I64" s="213"/>
      <c r="L64" s="213"/>
      <c r="M64" s="213"/>
      <c r="N64" s="213"/>
      <c r="O64" s="213"/>
      <c r="Q64" s="214"/>
      <c r="R64" s="214"/>
      <c r="S64" s="214"/>
    </row>
    <row r="65" spans="1:19" ht="14.25" customHeight="1" x14ac:dyDescent="0.35">
      <c r="A65" s="243" t="s">
        <v>250</v>
      </c>
      <c r="B65" s="209">
        <v>88.487750000000005</v>
      </c>
      <c r="C65" s="240">
        <v>1.5093722755013195</v>
      </c>
      <c r="D65" s="210">
        <v>88.928749999999994</v>
      </c>
      <c r="E65" s="240">
        <v>1.0051820827713387</v>
      </c>
      <c r="F65" s="209">
        <v>85.540500000000009</v>
      </c>
      <c r="G65" s="240">
        <v>2.0580918803801307</v>
      </c>
      <c r="H65" s="213"/>
      <c r="I65" s="213"/>
      <c r="L65" s="213"/>
      <c r="M65" s="213"/>
      <c r="N65" s="213"/>
      <c r="O65" s="213"/>
      <c r="Q65" s="214"/>
      <c r="R65" s="214"/>
      <c r="S65" s="214"/>
    </row>
    <row r="66" spans="1:19" ht="14.25" customHeight="1" x14ac:dyDescent="0.35">
      <c r="A66" s="243" t="s">
        <v>251</v>
      </c>
      <c r="B66" s="209">
        <v>88.947249999999997</v>
      </c>
      <c r="C66" s="240">
        <v>0.51928091741511029</v>
      </c>
      <c r="D66" s="210">
        <v>89.864499999999992</v>
      </c>
      <c r="E66" s="240">
        <v>1.0522468830383769</v>
      </c>
      <c r="F66" s="209">
        <v>86.356000000000009</v>
      </c>
      <c r="G66" s="240">
        <v>0.95334958294608363</v>
      </c>
      <c r="H66" s="213"/>
      <c r="I66" s="213"/>
      <c r="L66" s="213"/>
      <c r="M66" s="213"/>
      <c r="N66" s="213"/>
      <c r="O66" s="213"/>
      <c r="Q66" s="214"/>
      <c r="R66" s="214"/>
      <c r="S66" s="214"/>
    </row>
    <row r="67" spans="1:19" ht="14.25" customHeight="1" x14ac:dyDescent="0.35">
      <c r="A67" s="243" t="s">
        <v>252</v>
      </c>
      <c r="B67" s="209">
        <v>90.514749999999992</v>
      </c>
      <c r="C67" s="240">
        <v>1.7622804527402502</v>
      </c>
      <c r="D67" s="210">
        <v>91.531499999999994</v>
      </c>
      <c r="E67" s="240">
        <v>1.8550150504370588</v>
      </c>
      <c r="F67" s="209">
        <v>89.116500000000002</v>
      </c>
      <c r="G67" s="240">
        <v>3.1966510723053343</v>
      </c>
      <c r="H67" s="213"/>
      <c r="I67" s="213"/>
      <c r="L67" s="213"/>
      <c r="M67" s="213"/>
      <c r="N67" s="213"/>
      <c r="O67" s="213"/>
      <c r="Q67" s="214"/>
      <c r="R67" s="214"/>
      <c r="S67" s="214"/>
    </row>
    <row r="68" spans="1:19" ht="14.25" customHeight="1" x14ac:dyDescent="0.35">
      <c r="A68" s="243" t="s">
        <v>253</v>
      </c>
      <c r="B68" s="209">
        <v>92.323249999999987</v>
      </c>
      <c r="C68" s="240">
        <v>1.9980168977984158</v>
      </c>
      <c r="D68" s="210">
        <v>93.763249999999999</v>
      </c>
      <c r="E68" s="240">
        <v>2.4382316470286325</v>
      </c>
      <c r="F68" s="209">
        <v>91.498249999999999</v>
      </c>
      <c r="G68" s="240">
        <v>2.6726251592017247</v>
      </c>
      <c r="H68" s="213"/>
      <c r="I68" s="213"/>
      <c r="L68" s="213"/>
      <c r="M68" s="213"/>
      <c r="N68" s="213"/>
      <c r="O68" s="213"/>
      <c r="Q68" s="214"/>
      <c r="R68" s="214"/>
      <c r="S68" s="214"/>
    </row>
    <row r="69" spans="1:19" ht="14.25" customHeight="1" x14ac:dyDescent="0.35">
      <c r="A69" s="243" t="s">
        <v>254</v>
      </c>
      <c r="B69" s="209">
        <v>94.005250000000004</v>
      </c>
      <c r="C69" s="240">
        <v>1.821859607412013</v>
      </c>
      <c r="D69" s="210">
        <v>95.170500000000004</v>
      </c>
      <c r="E69" s="240">
        <v>1.5008545458908618</v>
      </c>
      <c r="F69" s="209">
        <v>94.079000000000008</v>
      </c>
      <c r="G69" s="240">
        <v>2.8205457481427443</v>
      </c>
      <c r="H69" s="213"/>
      <c r="I69" s="213"/>
      <c r="L69" s="213"/>
      <c r="M69" s="213"/>
      <c r="N69" s="213"/>
      <c r="O69" s="213"/>
      <c r="Q69" s="214"/>
      <c r="R69" s="214"/>
      <c r="S69" s="214"/>
    </row>
    <row r="70" spans="1:19" ht="14.25" customHeight="1" x14ac:dyDescent="0.35">
      <c r="A70" s="243" t="s">
        <v>255</v>
      </c>
      <c r="B70" s="238">
        <v>95.617000000000004</v>
      </c>
      <c r="C70" s="240">
        <v>1.714531901143812</v>
      </c>
      <c r="D70" s="210">
        <v>96.492750000000001</v>
      </c>
      <c r="E70" s="240">
        <v>1.3893485901618652</v>
      </c>
      <c r="F70" s="238">
        <v>96.889750000000006</v>
      </c>
      <c r="G70" s="240">
        <v>2.9876486782385081</v>
      </c>
      <c r="H70" s="213"/>
      <c r="I70" s="213"/>
      <c r="L70" s="213"/>
      <c r="M70" s="213"/>
      <c r="N70" s="213"/>
      <c r="O70" s="213"/>
      <c r="Q70" s="214"/>
      <c r="R70" s="214"/>
      <c r="S70" s="214"/>
    </row>
    <row r="71" spans="1:19" ht="14.25" customHeight="1" x14ac:dyDescent="0.35">
      <c r="A71" s="243" t="s">
        <v>256</v>
      </c>
      <c r="B71" s="238">
        <v>96.910499999999999</v>
      </c>
      <c r="C71" s="240">
        <v>1.3527929133940519</v>
      </c>
      <c r="D71" s="210">
        <v>97.198250000000002</v>
      </c>
      <c r="E71" s="240">
        <v>0.73114301333518927</v>
      </c>
      <c r="F71" s="238">
        <v>97.796250000000001</v>
      </c>
      <c r="G71" s="240">
        <v>0.93559948291743744</v>
      </c>
      <c r="H71" s="213"/>
      <c r="I71" s="213"/>
      <c r="L71" s="213"/>
      <c r="M71" s="213"/>
      <c r="N71" s="213"/>
      <c r="O71" s="213"/>
      <c r="Q71" s="214"/>
      <c r="R71" s="214"/>
      <c r="S71" s="214"/>
    </row>
    <row r="72" spans="1:19" ht="14.25" customHeight="1" x14ac:dyDescent="0.35">
      <c r="A72" s="243" t="s">
        <v>257</v>
      </c>
      <c r="B72" s="238">
        <v>97.70474999999999</v>
      </c>
      <c r="C72" s="240">
        <v>0.8195706347609244</v>
      </c>
      <c r="D72" s="210">
        <v>97.685000000000002</v>
      </c>
      <c r="E72" s="240">
        <v>0.50078062105027854</v>
      </c>
      <c r="F72" s="238">
        <v>97.35175000000001</v>
      </c>
      <c r="G72" s="240">
        <v>-0.45451640528137993</v>
      </c>
      <c r="H72" s="213"/>
      <c r="I72" s="213"/>
      <c r="L72" s="213"/>
      <c r="M72" s="213"/>
      <c r="N72" s="213"/>
      <c r="O72" s="213"/>
      <c r="Q72" s="214"/>
      <c r="R72" s="214"/>
      <c r="S72" s="214"/>
    </row>
    <row r="73" spans="1:19" ht="14.25" customHeight="1" x14ac:dyDescent="0.35">
      <c r="A73" s="243" t="s">
        <v>258</v>
      </c>
      <c r="B73" s="238">
        <v>99.084000000000003</v>
      </c>
      <c r="C73" s="240">
        <v>1.4116509176882452</v>
      </c>
      <c r="D73" s="210">
        <v>99.168749999999989</v>
      </c>
      <c r="E73" s="240">
        <v>1.5189128320622247</v>
      </c>
      <c r="F73" s="238">
        <v>98.573999999999984</v>
      </c>
      <c r="G73" s="240">
        <v>1.2554987455284383</v>
      </c>
      <c r="H73" s="213"/>
      <c r="I73" s="213"/>
      <c r="L73" s="213"/>
      <c r="M73" s="213"/>
      <c r="N73" s="213"/>
      <c r="O73" s="213"/>
      <c r="Q73" s="214"/>
      <c r="R73" s="214"/>
      <c r="S73" s="214"/>
    </row>
    <row r="74" spans="1:19" ht="14.25" customHeight="1" x14ac:dyDescent="0.35">
      <c r="A74" s="243" t="s">
        <v>80</v>
      </c>
      <c r="B74" s="238">
        <v>101.12375</v>
      </c>
      <c r="C74" s="240">
        <v>2.0586068386419631</v>
      </c>
      <c r="D74" s="210">
        <v>101.00800000000001</v>
      </c>
      <c r="E74" s="240">
        <v>1.8546669187622378</v>
      </c>
      <c r="F74" s="238">
        <v>102.04124999999999</v>
      </c>
      <c r="G74" s="240">
        <v>3.5174082415241337</v>
      </c>
      <c r="H74" s="213"/>
      <c r="I74" s="213"/>
      <c r="L74" s="213"/>
      <c r="M74" s="213"/>
      <c r="N74" s="213"/>
      <c r="O74" s="213"/>
      <c r="Q74" s="214"/>
      <c r="R74" s="214"/>
      <c r="S74" s="214"/>
    </row>
    <row r="75" spans="1:19" ht="14.25" customHeight="1" x14ac:dyDescent="0.35">
      <c r="A75" s="243" t="s">
        <v>81</v>
      </c>
      <c r="B75" s="209">
        <v>103.21475000000001</v>
      </c>
      <c r="C75" s="240">
        <v>2.067763507583531</v>
      </c>
      <c r="D75" s="210">
        <v>102.79649999999999</v>
      </c>
      <c r="E75" s="240">
        <v>1.7706518295580453</v>
      </c>
      <c r="F75" s="209">
        <v>105.02699999999999</v>
      </c>
      <c r="G75" s="240">
        <v>2.9260225644041071</v>
      </c>
      <c r="H75" s="213"/>
      <c r="I75" s="213"/>
      <c r="L75" s="213"/>
      <c r="M75" s="213"/>
      <c r="N75" s="213"/>
      <c r="O75" s="213"/>
      <c r="Q75" s="214"/>
      <c r="R75" s="214"/>
    </row>
    <row r="76" spans="1:19" ht="14.25" customHeight="1" x14ac:dyDescent="0.35">
      <c r="A76" s="243" t="s">
        <v>83</v>
      </c>
      <c r="B76" s="209">
        <v>104.57974999999999</v>
      </c>
      <c r="C76" s="240">
        <v>1.3224854005846831</v>
      </c>
      <c r="D76" s="210">
        <v>104.029</v>
      </c>
      <c r="E76" s="240">
        <v>1.1989707820791562</v>
      </c>
      <c r="F76" s="209">
        <v>107.00225</v>
      </c>
      <c r="G76" s="240">
        <v>1.8807068658535542</v>
      </c>
      <c r="H76" s="213"/>
      <c r="I76" s="213"/>
      <c r="L76" s="213"/>
      <c r="M76" s="213"/>
      <c r="N76" s="213"/>
      <c r="O76" s="213"/>
      <c r="Q76" s="214"/>
      <c r="R76" s="214"/>
    </row>
    <row r="77" spans="1:19" ht="14.25" customHeight="1" x14ac:dyDescent="0.35">
      <c r="A77" s="243" t="s">
        <v>84</v>
      </c>
      <c r="B77" s="209">
        <v>107.15424999999999</v>
      </c>
      <c r="C77" s="240">
        <v>2.4617576538479069</v>
      </c>
      <c r="D77" s="210">
        <v>106.19449999999999</v>
      </c>
      <c r="E77" s="240">
        <v>2.0816310836401231</v>
      </c>
      <c r="F77" s="209">
        <v>111.82375</v>
      </c>
      <c r="G77" s="240">
        <v>4.5059800144389595</v>
      </c>
      <c r="H77" s="213"/>
      <c r="I77" s="213"/>
      <c r="L77" s="213"/>
      <c r="M77" s="213"/>
      <c r="N77" s="213"/>
      <c r="O77" s="213"/>
      <c r="Q77" s="214"/>
      <c r="R77" s="214"/>
    </row>
    <row r="78" spans="1:19" ht="14.25" customHeight="1" x14ac:dyDescent="0.35">
      <c r="A78" s="243" t="s">
        <v>86</v>
      </c>
      <c r="B78" s="209">
        <v>114.14324999999999</v>
      </c>
      <c r="C78" s="240">
        <v>6.5223731209914648</v>
      </c>
      <c r="D78" s="210">
        <v>112.58425</v>
      </c>
      <c r="E78" s="240">
        <v>6.0170253638371252</v>
      </c>
      <c r="F78" s="209">
        <v>121.03649999999999</v>
      </c>
      <c r="G78" s="240">
        <v>8.2386344582434212</v>
      </c>
      <c r="H78" s="213"/>
      <c r="I78" s="213"/>
      <c r="L78" s="213"/>
      <c r="M78" s="213"/>
      <c r="N78" s="213"/>
      <c r="O78" s="213"/>
      <c r="Q78" s="214"/>
      <c r="R78" s="214"/>
    </row>
    <row r="79" spans="1:19" ht="14.25" customHeight="1" x14ac:dyDescent="0.35">
      <c r="A79" s="243" t="s">
        <v>87</v>
      </c>
      <c r="B79" s="209">
        <v>120.56725</v>
      </c>
      <c r="C79" s="240">
        <v>5.6280156732877451</v>
      </c>
      <c r="D79" s="210">
        <v>118.66800000000001</v>
      </c>
      <c r="E79" s="240">
        <v>5.4037309836855618</v>
      </c>
      <c r="F79" s="209">
        <v>125.91900000000001</v>
      </c>
      <c r="G79" s="240">
        <v>4.0339071271889182</v>
      </c>
      <c r="H79" s="213"/>
      <c r="I79" s="213"/>
      <c r="L79" s="213"/>
      <c r="M79" s="213"/>
      <c r="N79" s="213"/>
      <c r="O79" s="213"/>
      <c r="Q79" s="214"/>
      <c r="R79" s="214"/>
    </row>
    <row r="80" spans="1:19" ht="14.25" customHeight="1" x14ac:dyDescent="0.35">
      <c r="A80" s="243" t="s">
        <v>88</v>
      </c>
      <c r="B80" s="209">
        <v>123.77875</v>
      </c>
      <c r="C80" s="240">
        <v>2.6636586635259585</v>
      </c>
      <c r="D80" s="210">
        <v>122.05525</v>
      </c>
      <c r="E80" s="240">
        <v>2.8543920854821714</v>
      </c>
      <c r="F80" s="209">
        <v>126.742</v>
      </c>
      <c r="G80" s="240">
        <v>0.65359477124182774</v>
      </c>
      <c r="H80" s="213"/>
      <c r="I80" s="213"/>
      <c r="L80" s="213"/>
      <c r="M80" s="213"/>
      <c r="N80" s="213"/>
      <c r="O80" s="213"/>
      <c r="Q80" s="214"/>
      <c r="R80" s="214"/>
    </row>
    <row r="81" spans="1:18" ht="14.25" customHeight="1" x14ac:dyDescent="0.35">
      <c r="A81" s="244" t="s">
        <v>266</v>
      </c>
      <c r="B81" s="221">
        <v>126.406825</v>
      </c>
      <c r="C81" s="245">
        <v>2.1232037001504667</v>
      </c>
      <c r="D81" s="222">
        <v>124.5146</v>
      </c>
      <c r="E81" s="245">
        <v>2.014948148481932</v>
      </c>
      <c r="F81" s="221">
        <v>130.05937499999999</v>
      </c>
      <c r="G81" s="245">
        <v>2.6174235849205418</v>
      </c>
      <c r="H81" s="213"/>
      <c r="I81" s="213"/>
      <c r="L81" s="213"/>
      <c r="M81" s="213"/>
      <c r="N81" s="213"/>
      <c r="O81" s="213"/>
      <c r="Q81" s="214"/>
      <c r="R81" s="214"/>
    </row>
    <row r="82" spans="1:18" ht="14.25" customHeight="1" x14ac:dyDescent="0.35">
      <c r="A82" s="244" t="s">
        <v>267</v>
      </c>
      <c r="B82" s="221">
        <v>129.4624</v>
      </c>
      <c r="C82" s="245">
        <v>2.4172547645271658</v>
      </c>
      <c r="D82" s="222">
        <v>127.349075</v>
      </c>
      <c r="E82" s="245">
        <v>2.2764197933414998</v>
      </c>
      <c r="F82" s="221">
        <v>134.84227500000003</v>
      </c>
      <c r="G82" s="245">
        <v>3.6774742305197394</v>
      </c>
      <c r="H82" s="213"/>
      <c r="I82" s="213"/>
      <c r="L82" s="213"/>
      <c r="M82" s="213"/>
      <c r="N82" s="213"/>
      <c r="O82" s="213"/>
      <c r="Q82" s="214"/>
      <c r="R82" s="214"/>
    </row>
    <row r="83" spans="1:18" s="217" customFormat="1" ht="12" customHeight="1" x14ac:dyDescent="0.2">
      <c r="A83" s="244" t="s">
        <v>268</v>
      </c>
      <c r="B83" s="221">
        <v>132.46105</v>
      </c>
      <c r="C83" s="245">
        <v>2.3162323578119981</v>
      </c>
      <c r="D83" s="222">
        <v>130.18639999999999</v>
      </c>
      <c r="E83" s="245">
        <v>2.2279902700510279</v>
      </c>
      <c r="F83" s="221">
        <v>139.68340000000001</v>
      </c>
      <c r="G83" s="245">
        <v>3.5902130841384716</v>
      </c>
      <c r="I83" s="226"/>
      <c r="M83" s="226"/>
      <c r="N83" s="226"/>
    </row>
    <row r="84" spans="1:18" s="218" customFormat="1" ht="12" customHeight="1" x14ac:dyDescent="0.2">
      <c r="A84" s="244" t="s">
        <v>270</v>
      </c>
      <c r="B84" s="221">
        <v>135.29952499999999</v>
      </c>
      <c r="C84" s="245">
        <v>2.1428752074666324</v>
      </c>
      <c r="D84" s="222">
        <v>132.66602499999999</v>
      </c>
      <c r="E84" s="245">
        <v>1.904672838330268</v>
      </c>
      <c r="F84" s="221">
        <v>144.50029999999998</v>
      </c>
      <c r="G84" s="245">
        <v>3.4484412607367565</v>
      </c>
      <c r="K84" s="228"/>
      <c r="L84" s="229"/>
      <c r="M84" s="229"/>
      <c r="N84" s="229"/>
    </row>
    <row r="85" spans="1:18" s="218" customFormat="1" ht="12" customHeight="1" x14ac:dyDescent="0.2">
      <c r="A85" s="232" t="s">
        <v>271</v>
      </c>
      <c r="D85" s="227"/>
      <c r="I85" s="230"/>
      <c r="J85" s="230"/>
      <c r="K85" s="230"/>
      <c r="L85" s="229"/>
      <c r="M85" s="229"/>
      <c r="N85" s="229"/>
    </row>
    <row r="86" spans="1:18" s="218" customFormat="1" ht="12" customHeight="1" x14ac:dyDescent="0.2">
      <c r="A86" s="232" t="s">
        <v>272</v>
      </c>
      <c r="I86" s="230"/>
      <c r="J86" s="230"/>
      <c r="K86" s="230"/>
      <c r="L86" s="229"/>
      <c r="M86" s="229"/>
      <c r="N86" s="229"/>
    </row>
    <row r="87" spans="1:18" s="218" customFormat="1" ht="12" customHeight="1" x14ac:dyDescent="0.2">
      <c r="A87" s="232" t="s">
        <v>273</v>
      </c>
      <c r="I87" s="230"/>
      <c r="J87" s="230"/>
      <c r="K87" s="230"/>
      <c r="L87" s="229"/>
      <c r="M87" s="229"/>
      <c r="N87" s="229"/>
    </row>
    <row r="88" spans="1:18" s="218" customFormat="1" ht="12" customHeight="1" x14ac:dyDescent="0.2">
      <c r="A88" s="232" t="s">
        <v>274</v>
      </c>
      <c r="K88" s="231"/>
      <c r="L88" s="229"/>
    </row>
    <row r="89" spans="1:18" ht="15" customHeight="1" x14ac:dyDescent="0.35">
      <c r="A89" s="232" t="s">
        <v>269</v>
      </c>
      <c r="B89" s="218"/>
      <c r="C89" s="218"/>
      <c r="D89" s="218"/>
      <c r="E89" s="218"/>
      <c r="F89" s="218"/>
      <c r="G89" s="218"/>
      <c r="K89" s="216"/>
    </row>
    <row r="90" spans="1:18" ht="15" hidden="1" customHeight="1" x14ac:dyDescent="0.35">
      <c r="K90" s="216"/>
    </row>
    <row r="91" spans="1:18" ht="15" hidden="1" customHeight="1" x14ac:dyDescent="0.35"/>
    <row r="92" spans="1:18" ht="15" hidden="1" customHeight="1" x14ac:dyDescent="0.35"/>
    <row r="93" spans="1:18" ht="15" hidden="1" customHeight="1" x14ac:dyDescent="0.35"/>
    <row r="94" spans="1:18" ht="15" hidden="1" customHeight="1" x14ac:dyDescent="0.35"/>
    <row r="95" spans="1:18" ht="15" hidden="1" customHeight="1" x14ac:dyDescent="0.35">
      <c r="B95" s="208"/>
    </row>
    <row r="96" spans="1:18" ht="15" hidden="1" customHeight="1" x14ac:dyDescent="0.35">
      <c r="B96" s="208"/>
    </row>
    <row r="97" spans="2:2" ht="15" hidden="1" customHeight="1" x14ac:dyDescent="0.35">
      <c r="B97" s="208"/>
    </row>
    <row r="98" spans="2:2" ht="15" hidden="1" customHeight="1" x14ac:dyDescent="0.35">
      <c r="B98" s="208"/>
    </row>
    <row r="99" spans="2:2" ht="15" hidden="1" customHeight="1" x14ac:dyDescent="0.35">
      <c r="B99" s="208"/>
    </row>
    <row r="100" spans="2:2" ht="15" hidden="1" customHeight="1" x14ac:dyDescent="0.35">
      <c r="B100" s="208"/>
    </row>
    <row r="101" spans="2:2" ht="15" hidden="1" customHeight="1" x14ac:dyDescent="0.35"/>
    <row r="102" spans="2:2" ht="15" hidden="1" customHeight="1" x14ac:dyDescent="0.35"/>
    <row r="103" spans="2:2" ht="15" hidden="1" customHeight="1" x14ac:dyDescent="0.35"/>
    <row r="104" spans="2:2" ht="15" hidden="1" customHeight="1" x14ac:dyDescent="0.35"/>
    <row r="105" spans="2:2" ht="15" hidden="1" customHeight="1" x14ac:dyDescent="0.35"/>
    <row r="106" spans="2:2" ht="15" hidden="1" customHeight="1" x14ac:dyDescent="0.35"/>
    <row r="107" spans="2:2" ht="15" hidden="1" customHeight="1" x14ac:dyDescent="0.35"/>
    <row r="108" spans="2:2" ht="15" hidden="1" customHeight="1" x14ac:dyDescent="0.35"/>
    <row r="109" spans="2:2" ht="15" hidden="1" customHeight="1" x14ac:dyDescent="0.35"/>
    <row r="110" spans="2:2" ht="15" hidden="1" customHeight="1" x14ac:dyDescent="0.35"/>
    <row r="111" spans="2:2" ht="15" hidden="1" customHeight="1" x14ac:dyDescent="0.35"/>
    <row r="112" spans="2:2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</sheetData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0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903503F928A40A5C7040A15395DCD" ma:contentTypeVersion="20" ma:contentTypeDescription="Create a new document." ma:contentTypeScope="" ma:versionID="17c0b1408c4bddba4a326b4ac96a64fa">
  <xsd:schema xmlns:xsd="http://www.w3.org/2001/XMLSchema" xmlns:xs="http://www.w3.org/2001/XMLSchema" xmlns:p="http://schemas.microsoft.com/office/2006/metadata/properties" xmlns:ns1="http://schemas.microsoft.com/sharepoint/v3" xmlns:ns2="4ca643c4-7cca-4cf7-9b44-d1a48358ecdb" xmlns:ns3="50b4d822-f145-40b1-b502-720eef342d4b" targetNamespace="http://schemas.microsoft.com/office/2006/metadata/properties" ma:root="true" ma:fieldsID="22a005c68d502a2d0a7d1126f2e9c260" ns1:_="" ns2:_="" ns3:_="">
    <xsd:import namespace="http://schemas.microsoft.com/sharepoint/v3"/>
    <xsd:import namespace="4ca643c4-7cca-4cf7-9b44-d1a48358ecdb"/>
    <xsd:import namespace="50b4d822-f145-40b1-b502-720eef342d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643c4-7cca-4cf7-9b44-d1a48358ec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1e71f10-7d85-4a8f-84e3-08ec610e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4d822-f145-40b1-b502-720eef342d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3" nillable="true" ma:displayName="Taxonomy Catch All Column" ma:hidden="true" ma:list="{0975b575-83a3-41ce-af5b-64228724c079}" ma:internalName="TaxCatchAll" ma:showField="CatchAllData" ma:web="50b4d822-f145-40b1-b502-720eef342d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b4d822-f145-40b1-b502-720eef342d4b">
      <UserInfo>
        <DisplayName/>
        <AccountId xsi:nil="true"/>
        <AccountType/>
      </UserInfo>
    </SharedWithUsers>
    <TaxCatchAll xmlns="50b4d822-f145-40b1-b502-720eef342d4b" xsi:nil="true"/>
    <lcf76f155ced4ddcb4097134ff3c332f xmlns="4ca643c4-7cca-4cf7-9b44-d1a48358ecd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72DB94-A4E9-46B4-8B52-0F39CD191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a643c4-7cca-4cf7-9b44-d1a48358ecdb"/>
    <ds:schemaRef ds:uri="50b4d822-f145-40b1-b502-720eef342d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65ACF7-8ABD-45F6-A43E-EA272BA00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FDE567-012D-4675-AF3D-1C274167261D}">
  <ds:schemaRefs>
    <ds:schemaRef ds:uri="http://purl.org/dc/terms/"/>
    <ds:schemaRef ds:uri="http://schemas.microsoft.com/sharepoint/v3"/>
    <ds:schemaRef ds:uri="http://schemas.microsoft.com/office/2006/metadata/properties"/>
    <ds:schemaRef ds:uri="http://purl.org/dc/dcmitype/"/>
    <ds:schemaRef ds:uri="4ca643c4-7cca-4cf7-9b44-d1a48358ecdb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0b4d822-f145-40b1-b502-720eef342d4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COLA - 1</vt:lpstr>
      <vt:lpstr>SAL (Ext Shut)</vt:lpstr>
      <vt:lpstr>SAL ALT perinc</vt:lpstr>
      <vt:lpstr>Deflator_FY</vt:lpstr>
      <vt:lpstr>'COLA - 1'!Print_Area</vt:lpstr>
      <vt:lpstr>'SAL (Ext Shut)'!Print_Area</vt:lpstr>
      <vt:lpstr>'SAL ALT perinc'!Print_Area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Implicit_Price_Deflators_FY</dc:title>
  <dc:creator>Department of Finance;Economic Research Unit</dc:creator>
  <cp:lastModifiedBy>Ayele, Anteneh</cp:lastModifiedBy>
  <cp:lastPrinted>2025-01-07T00:28:30Z</cp:lastPrinted>
  <dcterms:created xsi:type="dcterms:W3CDTF">1997-07-29T22:23:11Z</dcterms:created>
  <dcterms:modified xsi:type="dcterms:W3CDTF">2025-01-10T17:51:28Z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rder">
    <vt:r8>11831000</vt:r8>
  </property>
  <property fmtid="{D5CDD505-2E9C-101B-9397-08002B2CF9AE}" pid="4" name="xd_ProgID">
    <vt:lpwstr/>
  </property>
  <property fmtid="{D5CDD505-2E9C-101B-9397-08002B2CF9AE}" pid="5" name="ContentTypeId">
    <vt:lpwstr>0x010100133903503F928A40A5C7040A15395DCD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ediaServiceImageTags">
    <vt:lpwstr/>
  </property>
</Properties>
</file>