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mediate\Programs\Redevelopment\RDA_Dissolution_QandA\documents\"/>
    </mc:Choice>
  </mc:AlternateContent>
  <workbookProtection workbookPassword="FB44" lockStructure="1"/>
  <bookViews>
    <workbookView xWindow="585" yWindow="2085" windowWidth="18195" windowHeight="11565"/>
  </bookViews>
  <sheets>
    <sheet name="Admin Calc" sheetId="1" r:id="rId1"/>
  </sheets>
  <externalReferences>
    <externalReference r:id="rId2"/>
  </externalReferences>
  <definedNames>
    <definedName name="LAST">#REF!</definedName>
    <definedName name="_xlnm.Print_Area" localSheetId="0">'Admin Calc'!$A$1:$C$41</definedName>
  </definedNames>
  <calcPr calcId="162913" concurrentCalc="0"/>
</workbook>
</file>

<file path=xl/calcChain.xml><?xml version="1.0" encoding="utf-8"?>
<calcChain xmlns="http://schemas.openxmlformats.org/spreadsheetml/2006/main">
  <c r="C52" i="1" l="1"/>
  <c r="C53" i="1"/>
  <c r="C54" i="1"/>
  <c r="C55" i="1"/>
  <c r="C45" i="1"/>
  <c r="C46" i="1"/>
  <c r="C47" i="1"/>
  <c r="C48" i="1"/>
  <c r="C13" i="1"/>
  <c r="C14" i="1"/>
  <c r="C15" i="1"/>
  <c r="C16" i="1"/>
  <c r="C17" i="1"/>
  <c r="C18" i="1"/>
  <c r="C31" i="1"/>
  <c r="C33" i="1"/>
  <c r="C35" i="1"/>
  <c r="C38" i="1"/>
  <c r="C20" i="1"/>
  <c r="C21" i="1"/>
  <c r="C22" i="1"/>
  <c r="C23" i="1"/>
  <c r="C24" i="1"/>
  <c r="C25" i="1"/>
  <c r="C26" i="1"/>
  <c r="C27" i="1"/>
  <c r="C29" i="1"/>
  <c r="C39" i="1"/>
  <c r="C41" i="1"/>
</calcChain>
</file>

<file path=xl/sharedStrings.xml><?xml version="1.0" encoding="utf-8"?>
<sst xmlns="http://schemas.openxmlformats.org/spreadsheetml/2006/main" count="77" uniqueCount="68">
  <si>
    <r>
      <t xml:space="preserve">Inputs and Adjustments </t>
    </r>
    <r>
      <rPr>
        <i/>
        <sz val="11"/>
        <rFont val="Calibri"/>
        <family val="2"/>
      </rPr>
      <t xml:space="preserve">(Enter as a </t>
    </r>
    <r>
      <rPr>
        <b/>
        <i/>
        <sz val="11"/>
        <rFont val="Calibri"/>
        <family val="2"/>
      </rPr>
      <t>positive</t>
    </r>
    <r>
      <rPr>
        <i/>
        <sz val="11"/>
        <rFont val="Calibri"/>
        <family val="2"/>
      </rPr>
      <t xml:space="preserve"> number)</t>
    </r>
  </si>
  <si>
    <t>16-17A Total Distributed RPTTF (this should include Admin RPTTF)</t>
  </si>
  <si>
    <t>(source: CAC RPTTF Distribution Report)</t>
  </si>
  <si>
    <t xml:space="preserve">16-17A Distributed Admin RPTTF </t>
  </si>
  <si>
    <t>16-17A City/County Loan Repayments {Pursuant to HSC 34191.4 (b) only}</t>
  </si>
  <si>
    <t>(source: AR/MC review workbook)</t>
  </si>
  <si>
    <t>16-17B Total Distributed RPTTF (this should include Admin RPTTF)</t>
  </si>
  <si>
    <t xml:space="preserve">16-17B Distributed Admin RPTTF </t>
  </si>
  <si>
    <t>16-17B City/County Loan Repayments {Pursuant to HSC 34191.4 (b) only}</t>
  </si>
  <si>
    <t>Other Adjustments</t>
  </si>
  <si>
    <t>(Use to make positive (increase) or negative (decrease) adjustments to RPTTF)</t>
  </si>
  <si>
    <t>FY 17-18 Admin Cost Allowance Calculation</t>
  </si>
  <si>
    <t>A</t>
  </si>
  <si>
    <t>FY 16-17 Distributed RPTTF</t>
  </si>
  <si>
    <t>&lt;Line 1+4&gt;</t>
  </si>
  <si>
    <t>B</t>
  </si>
  <si>
    <t>Less: FY 16-17 Distributed Admin RPTTF</t>
  </si>
  <si>
    <t>&lt;Line 2+5&gt;</t>
  </si>
  <si>
    <t>C</t>
  </si>
  <si>
    <t xml:space="preserve">Less: FY 16-17 City/County, or City and County Loan Repayments </t>
  </si>
  <si>
    <t>&lt;Line 3+6&gt;</t>
  </si>
  <si>
    <t>D</t>
  </si>
  <si>
    <t>&lt;Line 7&gt;</t>
  </si>
  <si>
    <t>E</t>
  </si>
  <si>
    <t>FY 16-17 Adjusted Distributed RPTTF</t>
  </si>
  <si>
    <t>F</t>
  </si>
  <si>
    <t>3% of FY 16-17 Distributed RPTTF</t>
  </si>
  <si>
    <t>G</t>
  </si>
  <si>
    <t xml:space="preserve">17-18A Requested Admin RPTTF  </t>
  </si>
  <si>
    <t>H</t>
  </si>
  <si>
    <t xml:space="preserve">17-18A Requested Admin - Other Funds </t>
  </si>
  <si>
    <t>Net of reclassified Other Funds Admin to other sources to avoid double counting in "H and I".</t>
  </si>
  <si>
    <t>I</t>
  </si>
  <si>
    <t xml:space="preserve">17-18A Recassified Admin RPTTF   </t>
  </si>
  <si>
    <t>J</t>
  </si>
  <si>
    <t xml:space="preserve">Less: 17-18A Admin RPTTF Adjustments  </t>
  </si>
  <si>
    <t>K</t>
  </si>
  <si>
    <t xml:space="preserve">17-18B Requested Admin RPTTF  </t>
  </si>
  <si>
    <t>L</t>
  </si>
  <si>
    <t>17-18B Requested Admin - Other Funds</t>
  </si>
  <si>
    <t>M</t>
  </si>
  <si>
    <t xml:space="preserve">17-18B Reclassified Admin RPTTF  </t>
  </si>
  <si>
    <t>N</t>
  </si>
  <si>
    <t xml:space="preserve">Less: 17-18B Admin RPTTF Adjustments   </t>
  </si>
  <si>
    <t>O</t>
  </si>
  <si>
    <t>Use to adjust Admin from Grants and other necessary adjustments - Manual entry required</t>
  </si>
  <si>
    <t>P</t>
  </si>
  <si>
    <t>Total FY 17-18 Adjusted Admin Requested</t>
  </si>
  <si>
    <t>Q</t>
  </si>
  <si>
    <t>Allowable Admin Prior to Statutory Limitation (Higher of "F" or $250,000)</t>
  </si>
  <si>
    <t>R</t>
  </si>
  <si>
    <t>50% of FY 16-17 Adjusted Distributed RPTTF</t>
  </si>
  <si>
    <t xml:space="preserve">FY 17-18 Admin Costs in Excess of Admin Cost Allowance </t>
  </si>
  <si>
    <t>T</t>
  </si>
  <si>
    <t>FY 17-18 Admin Cost Allowance Cap (S)</t>
  </si>
  <si>
    <t>U</t>
  </si>
  <si>
    <t>FY 17-18 Requested Admin (P)</t>
  </si>
  <si>
    <t>V</t>
  </si>
  <si>
    <t>FY 17-18 Admin Costs in Excess of Admin Cost Allowance (T-U)</t>
  </si>
  <si>
    <r>
      <t xml:space="preserve">City/County Loan Repayment for ROPS 18-19 FY Review: </t>
    </r>
    <r>
      <rPr>
        <b/>
        <sz val="20"/>
        <color theme="3"/>
        <rFont val="Calibri"/>
        <family val="2"/>
      </rPr>
      <t>A</t>
    </r>
    <r>
      <rPr>
        <b/>
        <sz val="14"/>
        <color theme="3"/>
        <rFont val="Calibri"/>
        <family val="2"/>
      </rPr>
      <t xml:space="preserve"> </t>
    </r>
  </si>
  <si>
    <t>City/County Loan (Prior 06/28/11), 3rd party agmt-infrastructure</t>
  </si>
  <si>
    <t>City/County Loan (Prior 06/28/11), Property transaction</t>
  </si>
  <si>
    <t>City/County Loan (Prior 06/28/11), Cash exchange</t>
  </si>
  <si>
    <t>Total for Period A</t>
  </si>
  <si>
    <r>
      <t xml:space="preserve">City/County Loan Repayment for ROPS 18-19 FY Review: </t>
    </r>
    <r>
      <rPr>
        <b/>
        <sz val="20"/>
        <color theme="3"/>
        <rFont val="Calibri"/>
        <family val="2"/>
      </rPr>
      <t>B</t>
    </r>
  </si>
  <si>
    <t>Total for Period B</t>
  </si>
  <si>
    <t>ROPS 17-18: ADMIN CALCULATION</t>
  </si>
  <si>
    <t>AUTHORIZED ACA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</si>
</sst>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* #,##0_);[Red]\ * \(#,##0\)"/>
  </numFmts>
  <fonts count="27">
    <font>
      <sz val="12"/>
      <color theme="1"/>
      <name val="Calibri"/>
      <family val="2"/>
      <charset val="136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rgb="FF0066FF"/>
      <name val="Calibri"/>
      <family val="2"/>
    </font>
    <font>
      <sz val="11"/>
      <color theme="1"/>
      <name val="Arial"/>
      <family val="2"/>
    </font>
    <font>
      <b/>
      <sz val="11"/>
      <color rgb="FF0066F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70C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  <charset val="136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3"/>
      <name val="Calibri"/>
      <family val="2"/>
    </font>
    <font>
      <b/>
      <sz val="20"/>
      <color theme="3"/>
      <name val="Calibri"/>
      <family val="2"/>
    </font>
    <font>
      <sz val="11"/>
      <color indexed="8"/>
      <name val="Calibri"/>
      <family val="2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Dashed">
        <color auto="1"/>
      </left>
      <right style="medium">
        <color auto="1"/>
      </right>
      <top style="mediumDashed">
        <color auto="1"/>
      </top>
      <bottom style="mediumDash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Dashed">
        <color auto="1"/>
      </left>
      <right style="medium">
        <color auto="1"/>
      </right>
      <top style="mediumDashed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Dashed">
        <color rgb="FF00B050"/>
      </left>
      <right style="medium">
        <color auto="1"/>
      </right>
      <top style="mediumDashed">
        <color rgb="FF00B050"/>
      </top>
      <bottom style="mediumDashed">
        <color rgb="FF00B05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89">
    <xf numFmtId="0" fontId="0" fillId="0" borderId="0"/>
    <xf numFmtId="0" fontId="3" fillId="0" borderId="0"/>
    <xf numFmtId="0" fontId="5" fillId="0" borderId="0"/>
    <xf numFmtId="0" fontId="11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" fillId="0" borderId="0"/>
    <xf numFmtId="0" fontId="1" fillId="0" borderId="0"/>
    <xf numFmtId="39" fontId="26" fillId="0" borderId="0"/>
    <xf numFmtId="39" fontId="26" fillId="0" borderId="0"/>
    <xf numFmtId="39" fontId="26" fillId="0" borderId="0"/>
    <xf numFmtId="39" fontId="26" fillId="0" borderId="0"/>
    <xf numFmtId="0" fontId="3" fillId="0" borderId="0"/>
    <xf numFmtId="0" fontId="18" fillId="0" borderId="0"/>
    <xf numFmtId="0" fontId="5" fillId="0" borderId="0"/>
    <xf numFmtId="0" fontId="5" fillId="0" borderId="0"/>
    <xf numFmtId="39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01">
    <xf numFmtId="0" fontId="0" fillId="0" borderId="0" xfId="0"/>
    <xf numFmtId="0" fontId="6" fillId="0" borderId="0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7" fillId="0" borderId="6" xfId="2" applyFont="1" applyFill="1" applyBorder="1" applyAlignment="1" applyProtection="1">
      <alignment horizontal="center" vertical="center"/>
      <protection locked="0"/>
    </xf>
    <xf numFmtId="0" fontId="10" fillId="3" borderId="5" xfId="2" applyFont="1" applyFill="1" applyBorder="1" applyAlignment="1" applyProtection="1">
      <alignment horizontal="center" vertical="center"/>
      <protection locked="0"/>
    </xf>
    <xf numFmtId="0" fontId="12" fillId="3" borderId="0" xfId="3" applyFont="1" applyFill="1" applyBorder="1" applyAlignment="1" applyProtection="1">
      <alignment vertical="center" wrapText="1"/>
      <protection locked="0"/>
    </xf>
    <xf numFmtId="164" fontId="10" fillId="3" borderId="7" xfId="4" applyNumberFormat="1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10" fillId="4" borderId="5" xfId="2" applyFont="1" applyFill="1" applyBorder="1" applyAlignment="1" applyProtection="1">
      <alignment horizontal="center" vertical="center"/>
      <protection locked="0"/>
    </xf>
    <xf numFmtId="0" fontId="12" fillId="4" borderId="0" xfId="3" applyFont="1" applyFill="1" applyBorder="1" applyAlignment="1" applyProtection="1">
      <alignment vertical="center" wrapText="1"/>
      <protection locked="0"/>
    </xf>
    <xf numFmtId="164" fontId="10" fillId="0" borderId="7" xfId="4" applyNumberFormat="1" applyFont="1" applyFill="1" applyBorder="1" applyAlignment="1" applyProtection="1">
      <alignment horizontal="right" vertical="center"/>
      <protection locked="0"/>
    </xf>
    <xf numFmtId="0" fontId="12" fillId="3" borderId="0" xfId="3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vertical="center"/>
      <protection locked="0"/>
    </xf>
    <xf numFmtId="0" fontId="10" fillId="3" borderId="8" xfId="2" applyFont="1" applyFill="1" applyBorder="1" applyAlignment="1" applyProtection="1">
      <alignment horizontal="center" vertical="center"/>
      <protection locked="0"/>
    </xf>
    <xf numFmtId="0" fontId="12" fillId="3" borderId="1" xfId="3" applyFont="1" applyFill="1" applyBorder="1" applyAlignment="1" applyProtection="1">
      <alignment vertical="center"/>
      <protection locked="0"/>
    </xf>
    <xf numFmtId="164" fontId="10" fillId="3" borderId="9" xfId="4" applyNumberFormat="1" applyFont="1" applyFill="1" applyBorder="1" applyAlignment="1" applyProtection="1">
      <alignment horizontal="right" vertical="center"/>
      <protection locked="0"/>
    </xf>
    <xf numFmtId="0" fontId="13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locked="0"/>
    </xf>
    <xf numFmtId="43" fontId="6" fillId="0" borderId="0" xfId="4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vertical="top"/>
      <protection locked="0"/>
    </xf>
    <xf numFmtId="0" fontId="7" fillId="4" borderId="13" xfId="2" applyFont="1" applyFill="1" applyBorder="1" applyAlignment="1" applyProtection="1">
      <alignment horizontal="center" vertical="center"/>
      <protection locked="0"/>
    </xf>
    <xf numFmtId="0" fontId="14" fillId="0" borderId="14" xfId="3" applyFont="1" applyFill="1" applyBorder="1" applyAlignment="1" applyProtection="1">
      <alignment horizontal="left" vertical="center"/>
      <protection locked="0"/>
    </xf>
    <xf numFmtId="164" fontId="14" fillId="0" borderId="15" xfId="4" applyNumberFormat="1" applyFont="1" applyFill="1" applyBorder="1" applyAlignment="1" applyProtection="1">
      <alignment horizontal="right" vertical="center"/>
      <protection locked="0"/>
    </xf>
    <xf numFmtId="0" fontId="6" fillId="4" borderId="5" xfId="2" applyFont="1" applyFill="1" applyBorder="1" applyAlignment="1" applyProtection="1">
      <alignment horizontal="center" vertical="center"/>
      <protection locked="0"/>
    </xf>
    <xf numFmtId="0" fontId="15" fillId="4" borderId="0" xfId="2" applyFont="1" applyFill="1" applyBorder="1" applyAlignment="1" applyProtection="1">
      <alignment horizontal="left" vertical="center" indent="1"/>
      <protection locked="0"/>
    </xf>
    <xf numFmtId="164" fontId="15" fillId="4" borderId="6" xfId="4" applyNumberFormat="1" applyFont="1" applyFill="1" applyBorder="1" applyAlignment="1" applyProtection="1">
      <alignment horizontal="right" vertical="center"/>
      <protection locked="0"/>
    </xf>
    <xf numFmtId="0" fontId="7" fillId="3" borderId="5" xfId="2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Border="1" applyAlignment="1" applyProtection="1">
      <alignment horizontal="left" vertical="center"/>
      <protection locked="0"/>
    </xf>
    <xf numFmtId="164" fontId="14" fillId="3" borderId="16" xfId="4" applyNumberFormat="1" applyFont="1" applyFill="1" applyBorder="1" applyAlignment="1" applyProtection="1">
      <alignment horizontal="right" vertical="center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0" fontId="14" fillId="3" borderId="0" xfId="2" applyFont="1" applyFill="1" applyBorder="1" applyAlignment="1" applyProtection="1">
      <alignment horizontal="left" vertical="center"/>
      <protection locked="0"/>
    </xf>
    <xf numFmtId="164" fontId="14" fillId="3" borderId="6" xfId="4" applyNumberFormat="1" applyFont="1" applyFill="1" applyBorder="1" applyAlignment="1" applyProtection="1">
      <alignment horizontal="right" vertical="center"/>
      <protection locked="0"/>
    </xf>
    <xf numFmtId="0" fontId="13" fillId="0" borderId="0" xfId="2" applyFont="1" applyFill="1" applyBorder="1" applyAlignment="1" applyProtection="1">
      <alignment vertical="center"/>
      <protection locked="0"/>
    </xf>
    <xf numFmtId="0" fontId="13" fillId="4" borderId="5" xfId="2" applyFont="1" applyFill="1" applyBorder="1" applyAlignment="1" applyProtection="1">
      <alignment horizontal="center" vertical="center"/>
      <protection locked="0"/>
    </xf>
    <xf numFmtId="38" fontId="6" fillId="4" borderId="5" xfId="5" applyNumberFormat="1" applyFont="1" applyFill="1" applyBorder="1" applyAlignment="1" applyProtection="1">
      <alignment horizontal="center" vertical="center"/>
      <protection locked="0"/>
    </xf>
    <xf numFmtId="0" fontId="6" fillId="4" borderId="0" xfId="3" applyFont="1" applyFill="1" applyBorder="1" applyAlignment="1" applyProtection="1">
      <alignment horizontal="left" vertical="center"/>
      <protection locked="0"/>
    </xf>
    <xf numFmtId="164" fontId="6" fillId="4" borderId="6" xfId="4" applyNumberFormat="1" applyFont="1" applyFill="1" applyBorder="1" applyAlignment="1" applyProtection="1">
      <alignment horizontal="right" vertical="center"/>
      <protection locked="0"/>
    </xf>
    <xf numFmtId="164" fontId="6" fillId="0" borderId="6" xfId="4" applyNumberFormat="1" applyFont="1" applyFill="1" applyBorder="1" applyAlignment="1" applyProtection="1">
      <alignment horizontal="right" vertical="center"/>
      <protection locked="0"/>
    </xf>
    <xf numFmtId="164" fontId="15" fillId="0" borderId="6" xfId="4" applyNumberFormat="1" applyFont="1" applyFill="1" applyBorder="1" applyAlignment="1" applyProtection="1">
      <alignment horizontal="right" vertical="center"/>
      <protection locked="0"/>
    </xf>
    <xf numFmtId="0" fontId="15" fillId="4" borderId="0" xfId="3" applyFont="1" applyFill="1" applyBorder="1" applyAlignment="1" applyProtection="1">
      <alignment horizontal="left" vertical="center" indent="1"/>
      <protection locked="0"/>
    </xf>
    <xf numFmtId="0" fontId="15" fillId="4" borderId="0" xfId="3" applyFont="1" applyFill="1" applyBorder="1" applyAlignment="1" applyProtection="1">
      <alignment horizontal="left" vertical="center"/>
      <protection locked="0"/>
    </xf>
    <xf numFmtId="164" fontId="15" fillId="0" borderId="17" xfId="4" applyNumberFormat="1" applyFont="1" applyFill="1" applyBorder="1" applyAlignment="1" applyProtection="1">
      <alignment horizontal="right" vertical="center"/>
      <protection locked="0"/>
    </xf>
    <xf numFmtId="38" fontId="7" fillId="3" borderId="5" xfId="5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vertical="center"/>
      <protection locked="0"/>
    </xf>
    <xf numFmtId="0" fontId="7" fillId="4" borderId="0" xfId="3" applyFont="1" applyFill="1" applyBorder="1" applyAlignment="1" applyProtection="1">
      <alignment horizontal="left" vertical="center"/>
      <protection locked="0"/>
    </xf>
    <xf numFmtId="164" fontId="14" fillId="4" borderId="6" xfId="4" applyNumberFormat="1" applyFont="1" applyFill="1" applyBorder="1" applyAlignment="1" applyProtection="1">
      <alignment horizontal="right" vertical="center"/>
      <protection locked="0"/>
    </xf>
    <xf numFmtId="38" fontId="7" fillId="4" borderId="5" xfId="5" applyNumberFormat="1" applyFont="1" applyFill="1" applyBorder="1" applyAlignment="1" applyProtection="1">
      <alignment horizontal="center" vertical="center"/>
      <protection locked="0"/>
    </xf>
    <xf numFmtId="44" fontId="7" fillId="4" borderId="5" xfId="6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 vertical="center"/>
      <protection locked="0"/>
    </xf>
    <xf numFmtId="164" fontId="15" fillId="0" borderId="18" xfId="4" applyNumberFormat="1" applyFont="1" applyFill="1" applyBorder="1" applyAlignment="1" applyProtection="1">
      <alignment horizontal="right" vertical="center"/>
      <protection locked="0"/>
    </xf>
    <xf numFmtId="38" fontId="17" fillId="2" borderId="10" xfId="5" applyNumberFormat="1" applyFont="1" applyFill="1" applyBorder="1" applyAlignment="1" applyProtection="1">
      <alignment horizontal="center" vertical="center"/>
      <protection locked="0"/>
    </xf>
    <xf numFmtId="0" fontId="19" fillId="2" borderId="12" xfId="0" applyFont="1" applyFill="1" applyBorder="1" applyAlignment="1" applyProtection="1">
      <alignment vertical="center"/>
      <protection locked="0"/>
    </xf>
    <xf numFmtId="164" fontId="20" fillId="2" borderId="19" xfId="4" applyNumberFormat="1" applyFont="1" applyFill="1" applyBorder="1" applyAlignment="1" applyProtection="1">
      <alignment horizontal="right" vertical="center"/>
      <protection locked="0"/>
    </xf>
    <xf numFmtId="0" fontId="15" fillId="0" borderId="0" xfId="2" applyFont="1" applyFill="1" applyBorder="1" applyAlignment="1" applyProtection="1">
      <alignment horizontal="center" vertical="center"/>
      <protection locked="0"/>
    </xf>
    <xf numFmtId="0" fontId="15" fillId="0" borderId="0" xfId="2" applyFont="1" applyFill="1" applyBorder="1" applyAlignment="1" applyProtection="1">
      <alignment horizontal="left" vertical="center"/>
      <protection locked="0"/>
    </xf>
    <xf numFmtId="43" fontId="15" fillId="0" borderId="0" xfId="4" applyFont="1" applyFill="1" applyBorder="1" applyAlignment="1" applyProtection="1">
      <alignment horizontal="right" vertical="center"/>
      <protection locked="0"/>
    </xf>
    <xf numFmtId="38" fontId="7" fillId="0" borderId="5" xfId="5" applyNumberFormat="1" applyFont="1" applyFill="1" applyBorder="1" applyAlignment="1" applyProtection="1">
      <alignment horizontal="center" vertical="center"/>
      <protection locked="0"/>
    </xf>
    <xf numFmtId="0" fontId="14" fillId="0" borderId="0" xfId="3" applyFont="1" applyFill="1" applyBorder="1" applyAlignment="1" applyProtection="1">
      <alignment horizontal="left" vertical="center"/>
      <protection locked="0"/>
    </xf>
    <xf numFmtId="164" fontId="14" fillId="0" borderId="6" xfId="4" applyNumberFormat="1" applyFont="1" applyFill="1" applyBorder="1" applyAlignment="1" applyProtection="1">
      <alignment horizontal="right" vertical="center"/>
      <protection locked="0"/>
    </xf>
    <xf numFmtId="164" fontId="14" fillId="0" borderId="6" xfId="4" applyNumberFormat="1" applyFont="1" applyFill="1" applyBorder="1" applyAlignment="1" applyProtection="1">
      <alignment vertical="center"/>
      <protection locked="0"/>
    </xf>
    <xf numFmtId="38" fontId="15" fillId="0" borderId="5" xfId="5" applyNumberFormat="1" applyFont="1" applyFill="1" applyBorder="1" applyAlignment="1" applyProtection="1">
      <alignment horizontal="center" vertical="center"/>
      <protection locked="0"/>
    </xf>
    <xf numFmtId="38" fontId="14" fillId="2" borderId="20" xfId="5" quotePrefix="1" applyNumberFormat="1" applyFont="1" applyFill="1" applyBorder="1" applyAlignment="1" applyProtection="1">
      <alignment horizontal="center" vertical="center"/>
      <protection locked="0"/>
    </xf>
    <xf numFmtId="0" fontId="14" fillId="2" borderId="21" xfId="2" applyFont="1" applyFill="1" applyBorder="1" applyAlignment="1" applyProtection="1">
      <alignment horizontal="left" vertical="center" wrapText="1"/>
      <protection locked="0"/>
    </xf>
    <xf numFmtId="164" fontId="14" fillId="2" borderId="19" xfId="4" quotePrefix="1" applyNumberFormat="1" applyFont="1" applyFill="1" applyBorder="1" applyAlignment="1" applyProtection="1">
      <alignment horizontal="right" vertical="center"/>
      <protection locked="0"/>
    </xf>
    <xf numFmtId="0" fontId="15" fillId="0" borderId="0" xfId="2" applyFont="1" applyFill="1" applyAlignment="1" applyProtection="1">
      <alignment horizontal="center" vertical="center"/>
      <protection locked="0"/>
    </xf>
    <xf numFmtId="0" fontId="15" fillId="0" borderId="0" xfId="2" applyFont="1" applyFill="1" applyAlignment="1" applyProtection="1">
      <alignment vertical="center"/>
      <protection locked="0"/>
    </xf>
    <xf numFmtId="43" fontId="15" fillId="0" borderId="0" xfId="4" applyFont="1" applyFill="1" applyAlignment="1" applyProtection="1">
      <alignment vertical="center"/>
      <protection locked="0"/>
    </xf>
    <xf numFmtId="0" fontId="21" fillId="5" borderId="10" xfId="2" applyFont="1" applyFill="1" applyBorder="1" applyAlignment="1" applyProtection="1">
      <alignment vertical="center"/>
      <protection locked="0"/>
    </xf>
    <xf numFmtId="43" fontId="15" fillId="5" borderId="12" xfId="4" applyFont="1" applyFill="1" applyBorder="1" applyAlignment="1" applyProtection="1">
      <alignment vertical="center"/>
      <protection locked="0"/>
    </xf>
    <xf numFmtId="0" fontId="14" fillId="0" borderId="0" xfId="2" applyFont="1" applyFill="1" applyAlignment="1" applyProtection="1">
      <alignment horizontal="center" vertical="center"/>
      <protection locked="0"/>
    </xf>
    <xf numFmtId="0" fontId="15" fillId="5" borderId="22" xfId="2" applyFont="1" applyFill="1" applyBorder="1" applyAlignment="1" applyProtection="1">
      <alignment vertical="center"/>
      <protection locked="0"/>
    </xf>
    <xf numFmtId="41" fontId="15" fillId="5" borderId="23" xfId="4" applyNumberFormat="1" applyFont="1" applyFill="1" applyBorder="1" applyAlignment="1" applyProtection="1">
      <alignment vertical="center"/>
      <protection locked="0"/>
    </xf>
    <xf numFmtId="0" fontId="15" fillId="5" borderId="24" xfId="2" applyFont="1" applyFill="1" applyBorder="1" applyAlignment="1" applyProtection="1">
      <alignment vertical="center"/>
      <protection locked="0"/>
    </xf>
    <xf numFmtId="41" fontId="15" fillId="5" borderId="25" xfId="4" applyNumberFormat="1" applyFont="1" applyFill="1" applyBorder="1" applyAlignment="1" applyProtection="1">
      <alignment vertical="center"/>
      <protection locked="0"/>
    </xf>
    <xf numFmtId="0" fontId="4" fillId="5" borderId="10" xfId="2" applyFont="1" applyFill="1" applyBorder="1" applyAlignment="1" applyProtection="1">
      <alignment vertical="center"/>
      <protection locked="0"/>
    </xf>
    <xf numFmtId="41" fontId="4" fillId="5" borderId="12" xfId="4" applyNumberFormat="1" applyFont="1" applyFill="1" applyBorder="1" applyAlignment="1" applyProtection="1">
      <alignment vertical="center"/>
      <protection locked="0"/>
    </xf>
    <xf numFmtId="0" fontId="21" fillId="6" borderId="10" xfId="2" applyFont="1" applyFill="1" applyBorder="1" applyAlignment="1" applyProtection="1">
      <alignment vertical="center"/>
      <protection locked="0"/>
    </xf>
    <xf numFmtId="41" fontId="15" fillId="6" borderId="12" xfId="4" applyNumberFormat="1" applyFont="1" applyFill="1" applyBorder="1" applyAlignment="1" applyProtection="1">
      <alignment vertical="center"/>
      <protection locked="0"/>
    </xf>
    <xf numFmtId="0" fontId="15" fillId="6" borderId="22" xfId="2" applyFont="1" applyFill="1" applyBorder="1" applyAlignment="1" applyProtection="1">
      <alignment vertical="center"/>
      <protection locked="0"/>
    </xf>
    <xf numFmtId="41" fontId="15" fillId="6" borderId="23" xfId="4" applyNumberFormat="1" applyFont="1" applyFill="1" applyBorder="1" applyAlignment="1" applyProtection="1">
      <alignment vertical="center"/>
      <protection locked="0"/>
    </xf>
    <xf numFmtId="0" fontId="15" fillId="6" borderId="24" xfId="2" applyFont="1" applyFill="1" applyBorder="1" applyAlignment="1" applyProtection="1">
      <alignment vertical="center"/>
      <protection locked="0"/>
    </xf>
    <xf numFmtId="41" fontId="15" fillId="6" borderId="25" xfId="4" applyNumberFormat="1" applyFont="1" applyFill="1" applyBorder="1" applyAlignment="1" applyProtection="1">
      <alignment vertical="center"/>
      <protection locked="0"/>
    </xf>
    <xf numFmtId="0" fontId="4" fillId="6" borderId="10" xfId="2" applyFont="1" applyFill="1" applyBorder="1" applyAlignment="1" applyProtection="1">
      <alignment vertical="center"/>
      <protection locked="0"/>
    </xf>
    <xf numFmtId="41" fontId="4" fillId="6" borderId="12" xfId="4" applyNumberFormat="1" applyFont="1" applyFill="1" applyBorder="1" applyAlignment="1" applyProtection="1">
      <alignment vertical="center"/>
      <protection locked="0"/>
    </xf>
    <xf numFmtId="0" fontId="6" fillId="0" borderId="0" xfId="2" applyFont="1" applyFill="1" applyAlignment="1" applyProtection="1">
      <alignment horizontal="center" vertical="center"/>
      <protection locked="0"/>
    </xf>
    <xf numFmtId="0" fontId="6" fillId="0" borderId="0" xfId="2" applyFont="1" applyFill="1" applyAlignment="1" applyProtection="1">
      <alignment vertical="center"/>
      <protection locked="0"/>
    </xf>
    <xf numFmtId="43" fontId="6" fillId="0" borderId="0" xfId="4" applyFont="1" applyFill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7" fillId="2" borderId="2" xfId="2" applyFont="1" applyFill="1" applyBorder="1" applyAlignment="1" applyProtection="1">
      <alignment horizontal="center" vertical="center"/>
      <protection locked="0"/>
    </xf>
    <xf numFmtId="0" fontId="7" fillId="2" borderId="3" xfId="2" applyFont="1" applyFill="1" applyBorder="1" applyAlignment="1" applyProtection="1">
      <alignment horizontal="center" vertical="center"/>
      <protection locked="0"/>
    </xf>
    <xf numFmtId="0" fontId="7" fillId="2" borderId="4" xfId="2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12" xfId="2" applyFont="1" applyFill="1" applyBorder="1" applyAlignment="1" applyProtection="1">
      <alignment horizontal="center" vertical="center"/>
      <protection locked="0"/>
    </xf>
    <xf numFmtId="0" fontId="14" fillId="2" borderId="2" xfId="2" applyFont="1" applyFill="1" applyBorder="1" applyAlignment="1" applyProtection="1">
      <alignment horizontal="center" vertical="center"/>
      <protection locked="0"/>
    </xf>
    <xf numFmtId="0" fontId="14" fillId="2" borderId="3" xfId="2" applyFont="1" applyFill="1" applyBorder="1" applyAlignment="1" applyProtection="1">
      <alignment horizontal="center" vertical="center"/>
      <protection locked="0"/>
    </xf>
    <xf numFmtId="0" fontId="14" fillId="2" borderId="4" xfId="2" applyFont="1" applyFill="1" applyBorder="1" applyAlignment="1" applyProtection="1">
      <alignment horizontal="center" vertical="center"/>
      <protection locked="0"/>
    </xf>
  </cellXfs>
  <cellStyles count="389">
    <cellStyle name="Comma 2" xfId="7"/>
    <cellStyle name="Comma 2 2" xfId="8"/>
    <cellStyle name="Comma 3" xfId="9"/>
    <cellStyle name="Comma 4" xfId="10"/>
    <cellStyle name="Comma 5" xfId="5"/>
    <cellStyle name="Comma 6" xfId="11"/>
    <cellStyle name="Comma 7" xfId="4"/>
    <cellStyle name="Comma 8" xfId="12"/>
    <cellStyle name="Currency 2" xfId="6"/>
    <cellStyle name="Currency 2 2" xfId="13"/>
    <cellStyle name="Currency 3" xfId="14"/>
    <cellStyle name="Currency 4" xfId="15"/>
    <cellStyle name="Currency 5" xfId="16"/>
    <cellStyle name="Currency 6" xfId="17"/>
    <cellStyle name="Followed Hyperlink 10" xfId="18"/>
    <cellStyle name="Followed Hyperlink 100" xfId="19"/>
    <cellStyle name="Followed Hyperlink 101" xfId="20"/>
    <cellStyle name="Followed Hyperlink 102" xfId="21"/>
    <cellStyle name="Followed Hyperlink 103" xfId="22"/>
    <cellStyle name="Followed Hyperlink 104" xfId="23"/>
    <cellStyle name="Followed Hyperlink 105" xfId="24"/>
    <cellStyle name="Followed Hyperlink 106" xfId="25"/>
    <cellStyle name="Followed Hyperlink 107" xfId="26"/>
    <cellStyle name="Followed Hyperlink 108" xfId="27"/>
    <cellStyle name="Followed Hyperlink 109" xfId="28"/>
    <cellStyle name="Followed Hyperlink 11" xfId="29"/>
    <cellStyle name="Followed Hyperlink 110" xfId="30"/>
    <cellStyle name="Followed Hyperlink 111" xfId="31"/>
    <cellStyle name="Followed Hyperlink 112" xfId="32"/>
    <cellStyle name="Followed Hyperlink 113" xfId="33"/>
    <cellStyle name="Followed Hyperlink 114" xfId="34"/>
    <cellStyle name="Followed Hyperlink 115" xfId="35"/>
    <cellStyle name="Followed Hyperlink 116" xfId="36"/>
    <cellStyle name="Followed Hyperlink 117" xfId="37"/>
    <cellStyle name="Followed Hyperlink 118" xfId="38"/>
    <cellStyle name="Followed Hyperlink 119" xfId="39"/>
    <cellStyle name="Followed Hyperlink 12" xfId="40"/>
    <cellStyle name="Followed Hyperlink 120" xfId="41"/>
    <cellStyle name="Followed Hyperlink 121" xfId="42"/>
    <cellStyle name="Followed Hyperlink 122" xfId="43"/>
    <cellStyle name="Followed Hyperlink 123" xfId="44"/>
    <cellStyle name="Followed Hyperlink 124" xfId="45"/>
    <cellStyle name="Followed Hyperlink 125" xfId="46"/>
    <cellStyle name="Followed Hyperlink 126" xfId="47"/>
    <cellStyle name="Followed Hyperlink 127" xfId="48"/>
    <cellStyle name="Followed Hyperlink 128" xfId="49"/>
    <cellStyle name="Followed Hyperlink 129" xfId="50"/>
    <cellStyle name="Followed Hyperlink 13" xfId="51"/>
    <cellStyle name="Followed Hyperlink 130" xfId="52"/>
    <cellStyle name="Followed Hyperlink 131" xfId="53"/>
    <cellStyle name="Followed Hyperlink 132" xfId="54"/>
    <cellStyle name="Followed Hyperlink 133" xfId="55"/>
    <cellStyle name="Followed Hyperlink 134" xfId="56"/>
    <cellStyle name="Followed Hyperlink 135" xfId="57"/>
    <cellStyle name="Followed Hyperlink 136" xfId="58"/>
    <cellStyle name="Followed Hyperlink 137" xfId="59"/>
    <cellStyle name="Followed Hyperlink 138" xfId="60"/>
    <cellStyle name="Followed Hyperlink 139" xfId="61"/>
    <cellStyle name="Followed Hyperlink 14" xfId="62"/>
    <cellStyle name="Followed Hyperlink 140" xfId="63"/>
    <cellStyle name="Followed Hyperlink 141" xfId="64"/>
    <cellStyle name="Followed Hyperlink 142" xfId="65"/>
    <cellStyle name="Followed Hyperlink 143" xfId="66"/>
    <cellStyle name="Followed Hyperlink 144" xfId="67"/>
    <cellStyle name="Followed Hyperlink 145" xfId="68"/>
    <cellStyle name="Followed Hyperlink 146" xfId="69"/>
    <cellStyle name="Followed Hyperlink 147" xfId="70"/>
    <cellStyle name="Followed Hyperlink 148" xfId="71"/>
    <cellStyle name="Followed Hyperlink 149" xfId="72"/>
    <cellStyle name="Followed Hyperlink 15" xfId="73"/>
    <cellStyle name="Followed Hyperlink 150" xfId="74"/>
    <cellStyle name="Followed Hyperlink 151" xfId="75"/>
    <cellStyle name="Followed Hyperlink 152" xfId="76"/>
    <cellStyle name="Followed Hyperlink 16" xfId="77"/>
    <cellStyle name="Followed Hyperlink 17" xfId="78"/>
    <cellStyle name="Followed Hyperlink 18" xfId="79"/>
    <cellStyle name="Followed Hyperlink 19" xfId="80"/>
    <cellStyle name="Followed Hyperlink 2" xfId="81"/>
    <cellStyle name="Followed Hyperlink 20" xfId="82"/>
    <cellStyle name="Followed Hyperlink 21" xfId="83"/>
    <cellStyle name="Followed Hyperlink 22" xfId="84"/>
    <cellStyle name="Followed Hyperlink 23" xfId="85"/>
    <cellStyle name="Followed Hyperlink 24" xfId="86"/>
    <cellStyle name="Followed Hyperlink 25" xfId="87"/>
    <cellStyle name="Followed Hyperlink 26" xfId="88"/>
    <cellStyle name="Followed Hyperlink 27" xfId="89"/>
    <cellStyle name="Followed Hyperlink 28" xfId="90"/>
    <cellStyle name="Followed Hyperlink 29" xfId="91"/>
    <cellStyle name="Followed Hyperlink 3" xfId="92"/>
    <cellStyle name="Followed Hyperlink 30" xfId="93"/>
    <cellStyle name="Followed Hyperlink 31" xfId="94"/>
    <cellStyle name="Followed Hyperlink 32" xfId="95"/>
    <cellStyle name="Followed Hyperlink 33" xfId="96"/>
    <cellStyle name="Followed Hyperlink 34" xfId="97"/>
    <cellStyle name="Followed Hyperlink 35" xfId="98"/>
    <cellStyle name="Followed Hyperlink 36" xfId="99"/>
    <cellStyle name="Followed Hyperlink 37" xfId="100"/>
    <cellStyle name="Followed Hyperlink 38" xfId="101"/>
    <cellStyle name="Followed Hyperlink 39" xfId="102"/>
    <cellStyle name="Followed Hyperlink 4" xfId="103"/>
    <cellStyle name="Followed Hyperlink 40" xfId="104"/>
    <cellStyle name="Followed Hyperlink 41" xfId="105"/>
    <cellStyle name="Followed Hyperlink 42" xfId="106"/>
    <cellStyle name="Followed Hyperlink 43" xfId="107"/>
    <cellStyle name="Followed Hyperlink 44" xfId="108"/>
    <cellStyle name="Followed Hyperlink 45" xfId="109"/>
    <cellStyle name="Followed Hyperlink 46" xfId="110"/>
    <cellStyle name="Followed Hyperlink 47" xfId="111"/>
    <cellStyle name="Followed Hyperlink 48" xfId="112"/>
    <cellStyle name="Followed Hyperlink 49" xfId="113"/>
    <cellStyle name="Followed Hyperlink 5" xfId="114"/>
    <cellStyle name="Followed Hyperlink 50" xfId="115"/>
    <cellStyle name="Followed Hyperlink 51" xfId="116"/>
    <cellStyle name="Followed Hyperlink 52" xfId="117"/>
    <cellStyle name="Followed Hyperlink 53" xfId="118"/>
    <cellStyle name="Followed Hyperlink 54" xfId="119"/>
    <cellStyle name="Followed Hyperlink 55" xfId="120"/>
    <cellStyle name="Followed Hyperlink 56" xfId="121"/>
    <cellStyle name="Followed Hyperlink 57" xfId="122"/>
    <cellStyle name="Followed Hyperlink 58" xfId="123"/>
    <cellStyle name="Followed Hyperlink 59" xfId="124"/>
    <cellStyle name="Followed Hyperlink 6" xfId="125"/>
    <cellStyle name="Followed Hyperlink 60" xfId="126"/>
    <cellStyle name="Followed Hyperlink 61" xfId="127"/>
    <cellStyle name="Followed Hyperlink 62" xfId="128"/>
    <cellStyle name="Followed Hyperlink 63" xfId="129"/>
    <cellStyle name="Followed Hyperlink 64" xfId="130"/>
    <cellStyle name="Followed Hyperlink 65" xfId="131"/>
    <cellStyle name="Followed Hyperlink 66" xfId="132"/>
    <cellStyle name="Followed Hyperlink 67" xfId="133"/>
    <cellStyle name="Followed Hyperlink 68" xfId="134"/>
    <cellStyle name="Followed Hyperlink 69" xfId="135"/>
    <cellStyle name="Followed Hyperlink 7" xfId="136"/>
    <cellStyle name="Followed Hyperlink 70" xfId="137"/>
    <cellStyle name="Followed Hyperlink 71" xfId="138"/>
    <cellStyle name="Followed Hyperlink 72" xfId="139"/>
    <cellStyle name="Followed Hyperlink 73" xfId="140"/>
    <cellStyle name="Followed Hyperlink 74" xfId="141"/>
    <cellStyle name="Followed Hyperlink 75" xfId="142"/>
    <cellStyle name="Followed Hyperlink 76" xfId="143"/>
    <cellStyle name="Followed Hyperlink 77" xfId="144"/>
    <cellStyle name="Followed Hyperlink 78" xfId="145"/>
    <cellStyle name="Followed Hyperlink 79" xfId="146"/>
    <cellStyle name="Followed Hyperlink 8" xfId="147"/>
    <cellStyle name="Followed Hyperlink 80" xfId="148"/>
    <cellStyle name="Followed Hyperlink 81" xfId="149"/>
    <cellStyle name="Followed Hyperlink 82" xfId="150"/>
    <cellStyle name="Followed Hyperlink 83" xfId="151"/>
    <cellStyle name="Followed Hyperlink 84" xfId="152"/>
    <cellStyle name="Followed Hyperlink 85" xfId="153"/>
    <cellStyle name="Followed Hyperlink 86" xfId="154"/>
    <cellStyle name="Followed Hyperlink 87" xfId="155"/>
    <cellStyle name="Followed Hyperlink 88" xfId="156"/>
    <cellStyle name="Followed Hyperlink 89" xfId="157"/>
    <cellStyle name="Followed Hyperlink 9" xfId="158"/>
    <cellStyle name="Followed Hyperlink 90" xfId="159"/>
    <cellStyle name="Followed Hyperlink 91" xfId="160"/>
    <cellStyle name="Followed Hyperlink 92" xfId="161"/>
    <cellStyle name="Followed Hyperlink 93" xfId="162"/>
    <cellStyle name="Followed Hyperlink 94" xfId="163"/>
    <cellStyle name="Followed Hyperlink 95" xfId="164"/>
    <cellStyle name="Followed Hyperlink 96" xfId="165"/>
    <cellStyle name="Followed Hyperlink 97" xfId="166"/>
    <cellStyle name="Followed Hyperlink 98" xfId="167"/>
    <cellStyle name="Followed Hyperlink 99" xfId="168"/>
    <cellStyle name="Hyperlink 10" xfId="169"/>
    <cellStyle name="Hyperlink 100" xfId="170"/>
    <cellStyle name="Hyperlink 101" xfId="171"/>
    <cellStyle name="Hyperlink 102" xfId="172"/>
    <cellStyle name="Hyperlink 103" xfId="173"/>
    <cellStyle name="Hyperlink 104" xfId="174"/>
    <cellStyle name="Hyperlink 105" xfId="175"/>
    <cellStyle name="Hyperlink 106" xfId="176"/>
    <cellStyle name="Hyperlink 107" xfId="177"/>
    <cellStyle name="Hyperlink 108" xfId="178"/>
    <cellStyle name="Hyperlink 109" xfId="179"/>
    <cellStyle name="Hyperlink 11" xfId="180"/>
    <cellStyle name="Hyperlink 110" xfId="181"/>
    <cellStyle name="Hyperlink 111" xfId="182"/>
    <cellStyle name="Hyperlink 112" xfId="183"/>
    <cellStyle name="Hyperlink 113" xfId="184"/>
    <cellStyle name="Hyperlink 114" xfId="185"/>
    <cellStyle name="Hyperlink 115" xfId="186"/>
    <cellStyle name="Hyperlink 116" xfId="187"/>
    <cellStyle name="Hyperlink 117" xfId="188"/>
    <cellStyle name="Hyperlink 118" xfId="189"/>
    <cellStyle name="Hyperlink 119" xfId="190"/>
    <cellStyle name="Hyperlink 12" xfId="191"/>
    <cellStyle name="Hyperlink 120" xfId="192"/>
    <cellStyle name="Hyperlink 121" xfId="193"/>
    <cellStyle name="Hyperlink 122" xfId="194"/>
    <cellStyle name="Hyperlink 123" xfId="195"/>
    <cellStyle name="Hyperlink 124" xfId="196"/>
    <cellStyle name="Hyperlink 125" xfId="197"/>
    <cellStyle name="Hyperlink 126" xfId="198"/>
    <cellStyle name="Hyperlink 127" xfId="199"/>
    <cellStyle name="Hyperlink 128" xfId="200"/>
    <cellStyle name="Hyperlink 129" xfId="201"/>
    <cellStyle name="Hyperlink 13" xfId="202"/>
    <cellStyle name="Hyperlink 130" xfId="203"/>
    <cellStyle name="Hyperlink 131" xfId="204"/>
    <cellStyle name="Hyperlink 132" xfId="205"/>
    <cellStyle name="Hyperlink 133" xfId="206"/>
    <cellStyle name="Hyperlink 134" xfId="207"/>
    <cellStyle name="Hyperlink 135" xfId="208"/>
    <cellStyle name="Hyperlink 136" xfId="209"/>
    <cellStyle name="Hyperlink 137" xfId="210"/>
    <cellStyle name="Hyperlink 138" xfId="211"/>
    <cellStyle name="Hyperlink 139" xfId="212"/>
    <cellStyle name="Hyperlink 14" xfId="213"/>
    <cellStyle name="Hyperlink 140" xfId="214"/>
    <cellStyle name="Hyperlink 141" xfId="215"/>
    <cellStyle name="Hyperlink 142" xfId="216"/>
    <cellStyle name="Hyperlink 143" xfId="217"/>
    <cellStyle name="Hyperlink 144" xfId="218"/>
    <cellStyle name="Hyperlink 145" xfId="219"/>
    <cellStyle name="Hyperlink 146" xfId="220"/>
    <cellStyle name="Hyperlink 147" xfId="221"/>
    <cellStyle name="Hyperlink 148" xfId="222"/>
    <cellStyle name="Hyperlink 149" xfId="223"/>
    <cellStyle name="Hyperlink 15" xfId="224"/>
    <cellStyle name="Hyperlink 150" xfId="225"/>
    <cellStyle name="Hyperlink 151" xfId="226"/>
    <cellStyle name="Hyperlink 152" xfId="227"/>
    <cellStyle name="Hyperlink 16" xfId="228"/>
    <cellStyle name="Hyperlink 17" xfId="229"/>
    <cellStyle name="Hyperlink 18" xfId="230"/>
    <cellStyle name="Hyperlink 19" xfId="231"/>
    <cellStyle name="Hyperlink 2" xfId="232"/>
    <cellStyle name="Hyperlink 20" xfId="233"/>
    <cellStyle name="Hyperlink 21" xfId="234"/>
    <cellStyle name="Hyperlink 22" xfId="235"/>
    <cellStyle name="Hyperlink 23" xfId="236"/>
    <cellStyle name="Hyperlink 24" xfId="237"/>
    <cellStyle name="Hyperlink 25" xfId="238"/>
    <cellStyle name="Hyperlink 26" xfId="239"/>
    <cellStyle name="Hyperlink 27" xfId="240"/>
    <cellStyle name="Hyperlink 28" xfId="241"/>
    <cellStyle name="Hyperlink 29" xfId="242"/>
    <cellStyle name="Hyperlink 3" xfId="243"/>
    <cellStyle name="Hyperlink 30" xfId="244"/>
    <cellStyle name="Hyperlink 31" xfId="245"/>
    <cellStyle name="Hyperlink 32" xfId="246"/>
    <cellStyle name="Hyperlink 33" xfId="247"/>
    <cellStyle name="Hyperlink 34" xfId="248"/>
    <cellStyle name="Hyperlink 35" xfId="249"/>
    <cellStyle name="Hyperlink 36" xfId="250"/>
    <cellStyle name="Hyperlink 37" xfId="251"/>
    <cellStyle name="Hyperlink 38" xfId="252"/>
    <cellStyle name="Hyperlink 39" xfId="253"/>
    <cellStyle name="Hyperlink 4" xfId="254"/>
    <cellStyle name="Hyperlink 40" xfId="255"/>
    <cellStyle name="Hyperlink 41" xfId="256"/>
    <cellStyle name="Hyperlink 42" xfId="257"/>
    <cellStyle name="Hyperlink 43" xfId="258"/>
    <cellStyle name="Hyperlink 44" xfId="259"/>
    <cellStyle name="Hyperlink 45" xfId="260"/>
    <cellStyle name="Hyperlink 46" xfId="261"/>
    <cellStyle name="Hyperlink 47" xfId="262"/>
    <cellStyle name="Hyperlink 48" xfId="263"/>
    <cellStyle name="Hyperlink 49" xfId="264"/>
    <cellStyle name="Hyperlink 5" xfId="265"/>
    <cellStyle name="Hyperlink 50" xfId="266"/>
    <cellStyle name="Hyperlink 51" xfId="267"/>
    <cellStyle name="Hyperlink 52" xfId="268"/>
    <cellStyle name="Hyperlink 53" xfId="269"/>
    <cellStyle name="Hyperlink 54" xfId="270"/>
    <cellStyle name="Hyperlink 55" xfId="271"/>
    <cellStyle name="Hyperlink 56" xfId="272"/>
    <cellStyle name="Hyperlink 57" xfId="273"/>
    <cellStyle name="Hyperlink 58" xfId="274"/>
    <cellStyle name="Hyperlink 59" xfId="275"/>
    <cellStyle name="Hyperlink 6" xfId="276"/>
    <cellStyle name="Hyperlink 60" xfId="277"/>
    <cellStyle name="Hyperlink 61" xfId="278"/>
    <cellStyle name="Hyperlink 62" xfId="279"/>
    <cellStyle name="Hyperlink 63" xfId="280"/>
    <cellStyle name="Hyperlink 64" xfId="281"/>
    <cellStyle name="Hyperlink 65" xfId="282"/>
    <cellStyle name="Hyperlink 66" xfId="283"/>
    <cellStyle name="Hyperlink 67" xfId="284"/>
    <cellStyle name="Hyperlink 68" xfId="285"/>
    <cellStyle name="Hyperlink 69" xfId="286"/>
    <cellStyle name="Hyperlink 7" xfId="287"/>
    <cellStyle name="Hyperlink 70" xfId="288"/>
    <cellStyle name="Hyperlink 71" xfId="289"/>
    <cellStyle name="Hyperlink 72" xfId="290"/>
    <cellStyle name="Hyperlink 73" xfId="291"/>
    <cellStyle name="Hyperlink 74" xfId="292"/>
    <cellStyle name="Hyperlink 75" xfId="293"/>
    <cellStyle name="Hyperlink 76" xfId="294"/>
    <cellStyle name="Hyperlink 77" xfId="295"/>
    <cellStyle name="Hyperlink 78" xfId="296"/>
    <cellStyle name="Hyperlink 79" xfId="297"/>
    <cellStyle name="Hyperlink 8" xfId="298"/>
    <cellStyle name="Hyperlink 80" xfId="299"/>
    <cellStyle name="Hyperlink 81" xfId="300"/>
    <cellStyle name="Hyperlink 82" xfId="301"/>
    <cellStyle name="Hyperlink 83" xfId="302"/>
    <cellStyle name="Hyperlink 84" xfId="303"/>
    <cellStyle name="Hyperlink 85" xfId="304"/>
    <cellStyle name="Hyperlink 86" xfId="305"/>
    <cellStyle name="Hyperlink 87" xfId="306"/>
    <cellStyle name="Hyperlink 88" xfId="307"/>
    <cellStyle name="Hyperlink 89" xfId="308"/>
    <cellStyle name="Hyperlink 9" xfId="309"/>
    <cellStyle name="Hyperlink 90" xfId="310"/>
    <cellStyle name="Hyperlink 91" xfId="311"/>
    <cellStyle name="Hyperlink 92" xfId="312"/>
    <cellStyle name="Hyperlink 93" xfId="313"/>
    <cellStyle name="Hyperlink 94" xfId="314"/>
    <cellStyle name="Hyperlink 95" xfId="315"/>
    <cellStyle name="Hyperlink 96" xfId="316"/>
    <cellStyle name="Hyperlink 97" xfId="317"/>
    <cellStyle name="Hyperlink 98" xfId="318"/>
    <cellStyle name="Hyperlink 99" xfId="319"/>
    <cellStyle name="Normal" xfId="0" builtinId="0"/>
    <cellStyle name="Normal 10" xfId="320"/>
    <cellStyle name="Normal 10 2" xfId="321"/>
    <cellStyle name="Normal 10 2 2" xfId="322"/>
    <cellStyle name="Normal 10 2 2 2" xfId="323"/>
    <cellStyle name="Normal 10 2 3" xfId="324"/>
    <cellStyle name="Normal 10 3" xfId="325"/>
    <cellStyle name="Normal 10 3 2" xfId="326"/>
    <cellStyle name="Normal 10 4" xfId="327"/>
    <cellStyle name="Normal 11" xfId="328"/>
    <cellStyle name="Normal 12" xfId="329"/>
    <cellStyle name="Normal 12 2" xfId="330"/>
    <cellStyle name="Normal 12 2 2" xfId="331"/>
    <cellStyle name="Normal 12 3" xfId="3"/>
    <cellStyle name="Normal 13" xfId="332"/>
    <cellStyle name="Normal 13 2" xfId="333"/>
    <cellStyle name="Normal 13 2 2" xfId="334"/>
    <cellStyle name="Normal 13 3" xfId="335"/>
    <cellStyle name="Normal 14" xfId="336"/>
    <cellStyle name="Normal 15" xfId="2"/>
    <cellStyle name="Normal 16" xfId="337"/>
    <cellStyle name="Normal 17" xfId="1"/>
    <cellStyle name="Normal 18" xfId="338"/>
    <cellStyle name="Normal 19" xfId="339"/>
    <cellStyle name="Normal 2" xfId="340"/>
    <cellStyle name="Normal 2 2" xfId="341"/>
    <cellStyle name="Normal 2 2 2" xfId="342"/>
    <cellStyle name="Normal 2_DAVIS _EOPS_Instructions_Form PT" xfId="343"/>
    <cellStyle name="Normal 20" xfId="344"/>
    <cellStyle name="Normal 21" xfId="345"/>
    <cellStyle name="Normal 3" xfId="346"/>
    <cellStyle name="Normal 4" xfId="347"/>
    <cellStyle name="Normal 4 2" xfId="348"/>
    <cellStyle name="Normal 5" xfId="349"/>
    <cellStyle name="Normal 5 2" xfId="350"/>
    <cellStyle name="Normal 5 2 2" xfId="351"/>
    <cellStyle name="Normal 5 2 2 2" xfId="352"/>
    <cellStyle name="Normal 5 2 3" xfId="353"/>
    <cellStyle name="Normal 5 3" xfId="354"/>
    <cellStyle name="Normal 5 3 2" xfId="355"/>
    <cellStyle name="Normal 5 4" xfId="356"/>
    <cellStyle name="Normal 6" xfId="357"/>
    <cellStyle name="Normal 6 2" xfId="358"/>
    <cellStyle name="Normal 6 2 2" xfId="359"/>
    <cellStyle name="Normal 6 2 2 2" xfId="360"/>
    <cellStyle name="Normal 6 2 3" xfId="361"/>
    <cellStyle name="Normal 6 3" xfId="362"/>
    <cellStyle name="Normal 6 3 2" xfId="363"/>
    <cellStyle name="Normal 6 4" xfId="364"/>
    <cellStyle name="Normal 7" xfId="365"/>
    <cellStyle name="Normal 7 2" xfId="366"/>
    <cellStyle name="Normal 7 2 2" xfId="367"/>
    <cellStyle name="Normal 7 2 2 2" xfId="368"/>
    <cellStyle name="Normal 7 2 3" xfId="369"/>
    <cellStyle name="Normal 7 3" xfId="370"/>
    <cellStyle name="Normal 7 3 2" xfId="371"/>
    <cellStyle name="Normal 7 4" xfId="372"/>
    <cellStyle name="Normal 8" xfId="373"/>
    <cellStyle name="Normal 8 2" xfId="374"/>
    <cellStyle name="Normal 8 2 2" xfId="375"/>
    <cellStyle name="Normal 8 2 2 2" xfId="376"/>
    <cellStyle name="Normal 8 2 3" xfId="377"/>
    <cellStyle name="Normal 8 3" xfId="378"/>
    <cellStyle name="Normal 8 3 2" xfId="379"/>
    <cellStyle name="Normal 8 4" xfId="380"/>
    <cellStyle name="Normal 9" xfId="381"/>
    <cellStyle name="Normal 9 2" xfId="382"/>
    <cellStyle name="Normal 9 2 2" xfId="383"/>
    <cellStyle name="Normal 9 2 2 2" xfId="384"/>
    <cellStyle name="Normal 9 2 3" xfId="385"/>
    <cellStyle name="Normal 9 3" xfId="386"/>
    <cellStyle name="Normal 9 3 2" xfId="387"/>
    <cellStyle name="Normal 9 4" xfId="3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udits%20and%20Review\SA%20Folders\Bell\ROPS\ROPS%2017-18\Worksheets%20&amp;%20Letters\BELL_ROPS_17-18_Au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dmin Calc"/>
      <sheetName val="Item Changes"/>
      <sheetName val="Analysis A Period"/>
      <sheetName val="Analysis B Period"/>
      <sheetName val="Cash Balances"/>
    </sheetNames>
    <sheetDataSet>
      <sheetData sheetId="0" refreshError="1"/>
      <sheetData sheetId="1"/>
      <sheetData sheetId="2" refreshError="1"/>
      <sheetData sheetId="3">
        <row r="5">
          <cell r="R5">
            <v>125000</v>
          </cell>
          <cell r="X5">
            <v>0</v>
          </cell>
          <cell r="AD5">
            <v>0</v>
          </cell>
        </row>
        <row r="6">
          <cell r="C6" t="str">
            <v>Bonds Issued On or Before 12/31/10</v>
          </cell>
          <cell r="O6">
            <v>0</v>
          </cell>
          <cell r="P6">
            <v>0</v>
          </cell>
          <cell r="Q6">
            <v>1582428</v>
          </cell>
        </row>
        <row r="7">
          <cell r="C7" t="str">
            <v>Fees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Fees</v>
          </cell>
          <cell r="O8">
            <v>0</v>
          </cell>
          <cell r="P8">
            <v>0</v>
          </cell>
          <cell r="Q8">
            <v>2200</v>
          </cell>
        </row>
        <row r="9">
          <cell r="C9" t="str">
            <v>Miscellaneous</v>
          </cell>
          <cell r="O9">
            <v>0</v>
          </cell>
          <cell r="P9">
            <v>0</v>
          </cell>
          <cell r="Q9">
            <v>168750</v>
          </cell>
        </row>
        <row r="10">
          <cell r="C10" t="str">
            <v>Legal</v>
          </cell>
          <cell r="O10">
            <v>0</v>
          </cell>
          <cell r="P10">
            <v>0</v>
          </cell>
          <cell r="Q10">
            <v>10000</v>
          </cell>
        </row>
        <row r="11">
          <cell r="C11" t="str">
            <v>City/County Loans On or Before 6/27/11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SERAF/ERAF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SERAF/ERAF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Admin Costs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Litigation</v>
          </cell>
          <cell r="O15">
            <v>0</v>
          </cell>
          <cell r="P15">
            <v>0</v>
          </cell>
          <cell r="Q15">
            <v>110614</v>
          </cell>
        </row>
        <row r="16">
          <cell r="C16" t="str">
            <v>Property Dispositions</v>
          </cell>
          <cell r="O16">
            <v>0</v>
          </cell>
          <cell r="P16">
            <v>0</v>
          </cell>
          <cell r="Q16">
            <v>10000</v>
          </cell>
        </row>
        <row r="17">
          <cell r="C17" t="str">
            <v>Legal</v>
          </cell>
          <cell r="O17">
            <v>0</v>
          </cell>
          <cell r="P17">
            <v>0</v>
          </cell>
          <cell r="Q17">
            <v>7500</v>
          </cell>
        </row>
        <row r="18">
          <cell r="C18" t="str">
            <v>City/County Loans After 6/27/11</v>
          </cell>
          <cell r="O18">
            <v>0</v>
          </cell>
          <cell r="P18">
            <v>0</v>
          </cell>
          <cell r="Q18">
            <v>0</v>
          </cell>
        </row>
        <row r="19">
          <cell r="C19" t="str">
            <v>Litigation</v>
          </cell>
          <cell r="O19">
            <v>0</v>
          </cell>
          <cell r="P19">
            <v>0</v>
          </cell>
          <cell r="Q19">
            <v>7500</v>
          </cell>
        </row>
      </sheetData>
      <sheetData sheetId="4">
        <row r="5">
          <cell r="H5">
            <v>125000</v>
          </cell>
          <cell r="N5">
            <v>0</v>
          </cell>
          <cell r="T5">
            <v>0</v>
          </cell>
        </row>
        <row r="6">
          <cell r="C6" t="str">
            <v>Bonds Issued On or Before 12/31/10</v>
          </cell>
          <cell r="E6">
            <v>0</v>
          </cell>
          <cell r="F6">
            <v>0</v>
          </cell>
          <cell r="G6">
            <v>431272</v>
          </cell>
        </row>
        <row r="7">
          <cell r="C7" t="str">
            <v>Fees</v>
          </cell>
          <cell r="E7">
            <v>0</v>
          </cell>
          <cell r="F7">
            <v>0</v>
          </cell>
          <cell r="G7">
            <v>1600</v>
          </cell>
        </row>
        <row r="8">
          <cell r="C8" t="str">
            <v>Fees</v>
          </cell>
          <cell r="E8">
            <v>0</v>
          </cell>
          <cell r="F8">
            <v>0</v>
          </cell>
          <cell r="G8">
            <v>2200</v>
          </cell>
        </row>
        <row r="9">
          <cell r="C9" t="str">
            <v>Miscellaneous</v>
          </cell>
          <cell r="E9">
            <v>0</v>
          </cell>
          <cell r="F9">
            <v>0</v>
          </cell>
          <cell r="G9">
            <v>165625</v>
          </cell>
        </row>
        <row r="10">
          <cell r="C10" t="str">
            <v>Legal</v>
          </cell>
          <cell r="E10">
            <v>0</v>
          </cell>
          <cell r="F10">
            <v>0</v>
          </cell>
          <cell r="G10">
            <v>0</v>
          </cell>
        </row>
        <row r="11">
          <cell r="C11" t="str">
            <v>City/County Loans On or Before 6/27/11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SERAF/ERAF</v>
          </cell>
          <cell r="E12">
            <v>0</v>
          </cell>
          <cell r="F12">
            <v>0</v>
          </cell>
          <cell r="G12">
            <v>100000</v>
          </cell>
        </row>
        <row r="13">
          <cell r="C13" t="str">
            <v>SERAF/ERAF</v>
          </cell>
          <cell r="E13">
            <v>0</v>
          </cell>
          <cell r="F13">
            <v>0</v>
          </cell>
          <cell r="G13">
            <v>0</v>
          </cell>
        </row>
        <row r="14">
          <cell r="C14" t="str">
            <v>Admin Costs</v>
          </cell>
          <cell r="E14">
            <v>0</v>
          </cell>
          <cell r="F14">
            <v>0</v>
          </cell>
          <cell r="G14">
            <v>0</v>
          </cell>
        </row>
        <row r="15">
          <cell r="C15" t="str">
            <v>Litigation</v>
          </cell>
          <cell r="E15">
            <v>0</v>
          </cell>
          <cell r="F15">
            <v>0</v>
          </cell>
          <cell r="G15">
            <v>110469</v>
          </cell>
        </row>
        <row r="16">
          <cell r="C16" t="str">
            <v>Property Dispositions</v>
          </cell>
          <cell r="E16">
            <v>0</v>
          </cell>
          <cell r="F16">
            <v>0</v>
          </cell>
          <cell r="G16">
            <v>10000</v>
          </cell>
        </row>
        <row r="17">
          <cell r="C17" t="str">
            <v>Legal</v>
          </cell>
          <cell r="E17">
            <v>0</v>
          </cell>
          <cell r="F17">
            <v>0</v>
          </cell>
          <cell r="G17">
            <v>7500</v>
          </cell>
        </row>
        <row r="18">
          <cell r="C18" t="str">
            <v>City/County Loans After 6/27/11</v>
          </cell>
          <cell r="E18">
            <v>0</v>
          </cell>
          <cell r="F18">
            <v>0</v>
          </cell>
          <cell r="G18">
            <v>355531</v>
          </cell>
        </row>
        <row r="19">
          <cell r="C19" t="str">
            <v>Litigation</v>
          </cell>
          <cell r="E19">
            <v>0</v>
          </cell>
          <cell r="F19">
            <v>0</v>
          </cell>
          <cell r="G19">
            <v>7500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0</v>
          </cell>
        </row>
        <row r="188">
          <cell r="C188">
            <v>0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0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0</v>
          </cell>
        </row>
        <row r="211">
          <cell r="C211">
            <v>0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0</v>
          </cell>
        </row>
        <row r="215">
          <cell r="C215">
            <v>0</v>
          </cell>
        </row>
        <row r="216">
          <cell r="C216">
            <v>0</v>
          </cell>
        </row>
        <row r="217">
          <cell r="C217">
            <v>0</v>
          </cell>
        </row>
        <row r="218">
          <cell r="C218">
            <v>0</v>
          </cell>
        </row>
        <row r="219">
          <cell r="C219">
            <v>0</v>
          </cell>
        </row>
        <row r="220">
          <cell r="C220">
            <v>0</v>
          </cell>
        </row>
        <row r="221">
          <cell r="C221">
            <v>0</v>
          </cell>
        </row>
        <row r="222">
          <cell r="C222">
            <v>0</v>
          </cell>
        </row>
        <row r="223">
          <cell r="C223">
            <v>0</v>
          </cell>
        </row>
        <row r="224">
          <cell r="C224">
            <v>0</v>
          </cell>
        </row>
        <row r="225">
          <cell r="C225">
            <v>0</v>
          </cell>
        </row>
        <row r="226">
          <cell r="C226">
            <v>0</v>
          </cell>
        </row>
        <row r="227">
          <cell r="C227">
            <v>0</v>
          </cell>
        </row>
        <row r="228">
          <cell r="C228">
            <v>0</v>
          </cell>
        </row>
        <row r="229">
          <cell r="C229">
            <v>0</v>
          </cell>
        </row>
        <row r="230">
          <cell r="C230">
            <v>0</v>
          </cell>
        </row>
        <row r="231">
          <cell r="C231">
            <v>0</v>
          </cell>
        </row>
        <row r="232">
          <cell r="C232">
            <v>0</v>
          </cell>
        </row>
        <row r="233">
          <cell r="C233">
            <v>0</v>
          </cell>
        </row>
        <row r="234">
          <cell r="C234">
            <v>0</v>
          </cell>
        </row>
        <row r="235">
          <cell r="C235">
            <v>0</v>
          </cell>
        </row>
        <row r="236">
          <cell r="C236">
            <v>0</v>
          </cell>
        </row>
        <row r="237">
          <cell r="C237">
            <v>0</v>
          </cell>
        </row>
        <row r="238">
          <cell r="C238">
            <v>0</v>
          </cell>
        </row>
        <row r="239">
          <cell r="C239">
            <v>0</v>
          </cell>
        </row>
        <row r="240">
          <cell r="C240">
            <v>0</v>
          </cell>
        </row>
        <row r="241">
          <cell r="C241">
            <v>0</v>
          </cell>
        </row>
        <row r="242">
          <cell r="C242">
            <v>0</v>
          </cell>
        </row>
        <row r="243">
          <cell r="C243">
            <v>0</v>
          </cell>
        </row>
        <row r="244">
          <cell r="C244">
            <v>0</v>
          </cell>
        </row>
        <row r="245">
          <cell r="C245">
            <v>0</v>
          </cell>
        </row>
        <row r="246">
          <cell r="C246">
            <v>0</v>
          </cell>
        </row>
        <row r="247">
          <cell r="C247">
            <v>0</v>
          </cell>
        </row>
        <row r="248">
          <cell r="C248">
            <v>0</v>
          </cell>
        </row>
        <row r="249">
          <cell r="C249">
            <v>0</v>
          </cell>
        </row>
        <row r="250">
          <cell r="C250">
            <v>0</v>
          </cell>
        </row>
        <row r="251">
          <cell r="C251">
            <v>0</v>
          </cell>
        </row>
        <row r="252">
          <cell r="C252">
            <v>0</v>
          </cell>
        </row>
        <row r="253">
          <cell r="C253">
            <v>0</v>
          </cell>
        </row>
        <row r="254">
          <cell r="C254">
            <v>0</v>
          </cell>
        </row>
        <row r="255">
          <cell r="C255">
            <v>0</v>
          </cell>
        </row>
        <row r="256">
          <cell r="C256">
            <v>0</v>
          </cell>
        </row>
        <row r="257">
          <cell r="C257">
            <v>0</v>
          </cell>
        </row>
        <row r="258">
          <cell r="C258">
            <v>0</v>
          </cell>
        </row>
        <row r="259">
          <cell r="C259">
            <v>0</v>
          </cell>
        </row>
        <row r="260">
          <cell r="C260">
            <v>0</v>
          </cell>
        </row>
        <row r="261">
          <cell r="C261">
            <v>0</v>
          </cell>
        </row>
        <row r="262">
          <cell r="C262">
            <v>0</v>
          </cell>
        </row>
        <row r="263">
          <cell r="C263">
            <v>0</v>
          </cell>
        </row>
        <row r="264">
          <cell r="C264">
            <v>0</v>
          </cell>
        </row>
        <row r="265">
          <cell r="C265">
            <v>0</v>
          </cell>
        </row>
        <row r="266">
          <cell r="C266">
            <v>0</v>
          </cell>
        </row>
        <row r="267">
          <cell r="C267">
            <v>0</v>
          </cell>
        </row>
        <row r="268">
          <cell r="C268">
            <v>0</v>
          </cell>
        </row>
        <row r="269">
          <cell r="C269">
            <v>0</v>
          </cell>
        </row>
        <row r="270">
          <cell r="C270">
            <v>0</v>
          </cell>
        </row>
        <row r="271">
          <cell r="C271">
            <v>0</v>
          </cell>
        </row>
        <row r="272">
          <cell r="C272">
            <v>0</v>
          </cell>
        </row>
        <row r="273">
          <cell r="C273">
            <v>0</v>
          </cell>
        </row>
        <row r="274">
          <cell r="C274">
            <v>0</v>
          </cell>
        </row>
        <row r="275">
          <cell r="C275">
            <v>0</v>
          </cell>
        </row>
        <row r="276">
          <cell r="C276">
            <v>0</v>
          </cell>
        </row>
        <row r="277">
          <cell r="C277">
            <v>0</v>
          </cell>
        </row>
        <row r="278">
          <cell r="C278">
            <v>0</v>
          </cell>
        </row>
        <row r="279">
          <cell r="C279">
            <v>0</v>
          </cell>
        </row>
        <row r="280">
          <cell r="C280">
            <v>0</v>
          </cell>
        </row>
        <row r="281">
          <cell r="C281">
            <v>0</v>
          </cell>
        </row>
        <row r="282">
          <cell r="C282">
            <v>0</v>
          </cell>
        </row>
        <row r="283">
          <cell r="C283">
            <v>0</v>
          </cell>
        </row>
        <row r="284">
          <cell r="C284">
            <v>0</v>
          </cell>
        </row>
        <row r="285">
          <cell r="C285">
            <v>0</v>
          </cell>
        </row>
        <row r="286">
          <cell r="C286">
            <v>0</v>
          </cell>
        </row>
        <row r="287">
          <cell r="C287">
            <v>0</v>
          </cell>
        </row>
        <row r="288">
          <cell r="C288">
            <v>0</v>
          </cell>
        </row>
        <row r="289">
          <cell r="C289">
            <v>0</v>
          </cell>
        </row>
        <row r="290">
          <cell r="C290">
            <v>0</v>
          </cell>
        </row>
        <row r="291">
          <cell r="C291">
            <v>0</v>
          </cell>
        </row>
        <row r="292">
          <cell r="C292">
            <v>0</v>
          </cell>
        </row>
        <row r="293">
          <cell r="C293">
            <v>0</v>
          </cell>
        </row>
        <row r="294">
          <cell r="C294">
            <v>0</v>
          </cell>
        </row>
        <row r="295">
          <cell r="C295">
            <v>0</v>
          </cell>
        </row>
        <row r="296">
          <cell r="C296">
            <v>0</v>
          </cell>
        </row>
        <row r="297">
          <cell r="C297">
            <v>0</v>
          </cell>
        </row>
        <row r="298">
          <cell r="C298">
            <v>0</v>
          </cell>
        </row>
        <row r="299">
          <cell r="C299">
            <v>0</v>
          </cell>
        </row>
        <row r="300">
          <cell r="C300">
            <v>0</v>
          </cell>
        </row>
        <row r="301">
          <cell r="C301">
            <v>0</v>
          </cell>
        </row>
        <row r="302">
          <cell r="C302">
            <v>0</v>
          </cell>
        </row>
        <row r="303">
          <cell r="C303">
            <v>0</v>
          </cell>
        </row>
        <row r="304">
          <cell r="C304">
            <v>0</v>
          </cell>
        </row>
        <row r="305">
          <cell r="C305">
            <v>0</v>
          </cell>
        </row>
        <row r="306">
          <cell r="C306">
            <v>0</v>
          </cell>
        </row>
        <row r="307">
          <cell r="C307">
            <v>0</v>
          </cell>
        </row>
        <row r="308">
          <cell r="C308">
            <v>0</v>
          </cell>
        </row>
        <row r="309">
          <cell r="C309">
            <v>0</v>
          </cell>
        </row>
        <row r="310">
          <cell r="C310">
            <v>0</v>
          </cell>
        </row>
        <row r="311">
          <cell r="C311">
            <v>0</v>
          </cell>
        </row>
        <row r="312">
          <cell r="C312">
            <v>0</v>
          </cell>
        </row>
        <row r="313">
          <cell r="C313">
            <v>0</v>
          </cell>
        </row>
        <row r="314">
          <cell r="C314">
            <v>0</v>
          </cell>
        </row>
        <row r="315">
          <cell r="C315">
            <v>0</v>
          </cell>
        </row>
        <row r="316">
          <cell r="C316">
            <v>0</v>
          </cell>
        </row>
        <row r="317">
          <cell r="C317">
            <v>0</v>
          </cell>
        </row>
        <row r="318">
          <cell r="C318">
            <v>0</v>
          </cell>
        </row>
        <row r="319">
          <cell r="C319">
            <v>0</v>
          </cell>
        </row>
        <row r="320">
          <cell r="C320">
            <v>0</v>
          </cell>
        </row>
        <row r="321">
          <cell r="C321">
            <v>0</v>
          </cell>
        </row>
        <row r="322">
          <cell r="C322">
            <v>0</v>
          </cell>
        </row>
        <row r="323">
          <cell r="C323">
            <v>0</v>
          </cell>
        </row>
        <row r="324">
          <cell r="C324">
            <v>0</v>
          </cell>
        </row>
        <row r="325">
          <cell r="C325">
            <v>0</v>
          </cell>
        </row>
        <row r="326">
          <cell r="C326">
            <v>0</v>
          </cell>
        </row>
        <row r="327">
          <cell r="C327">
            <v>0</v>
          </cell>
        </row>
        <row r="328">
          <cell r="C328">
            <v>0</v>
          </cell>
        </row>
        <row r="329">
          <cell r="C329">
            <v>0</v>
          </cell>
        </row>
        <row r="330">
          <cell r="C330">
            <v>0</v>
          </cell>
        </row>
        <row r="331">
          <cell r="C331">
            <v>0</v>
          </cell>
        </row>
        <row r="332">
          <cell r="C332">
            <v>0</v>
          </cell>
        </row>
        <row r="333">
          <cell r="C333">
            <v>0</v>
          </cell>
        </row>
        <row r="334">
          <cell r="C334">
            <v>0</v>
          </cell>
        </row>
        <row r="335">
          <cell r="C335">
            <v>0</v>
          </cell>
        </row>
        <row r="336">
          <cell r="C336">
            <v>0</v>
          </cell>
        </row>
        <row r="337">
          <cell r="C337">
            <v>0</v>
          </cell>
        </row>
        <row r="338">
          <cell r="C338">
            <v>0</v>
          </cell>
        </row>
        <row r="339">
          <cell r="C339">
            <v>0</v>
          </cell>
        </row>
        <row r="340">
          <cell r="C340">
            <v>0</v>
          </cell>
        </row>
        <row r="341">
          <cell r="C341">
            <v>0</v>
          </cell>
        </row>
        <row r="342">
          <cell r="C342">
            <v>0</v>
          </cell>
        </row>
        <row r="343">
          <cell r="C343">
            <v>0</v>
          </cell>
        </row>
        <row r="344">
          <cell r="C344">
            <v>0</v>
          </cell>
        </row>
        <row r="345">
          <cell r="C345">
            <v>0</v>
          </cell>
        </row>
        <row r="346">
          <cell r="C346">
            <v>0</v>
          </cell>
        </row>
        <row r="347">
          <cell r="C347">
            <v>0</v>
          </cell>
        </row>
        <row r="348">
          <cell r="C348">
            <v>0</v>
          </cell>
        </row>
        <row r="349">
          <cell r="C349">
            <v>0</v>
          </cell>
        </row>
        <row r="350">
          <cell r="C350">
            <v>0</v>
          </cell>
        </row>
        <row r="351">
          <cell r="C351">
            <v>0</v>
          </cell>
        </row>
        <row r="352">
          <cell r="C352">
            <v>0</v>
          </cell>
        </row>
        <row r="353">
          <cell r="C353">
            <v>0</v>
          </cell>
        </row>
        <row r="354">
          <cell r="C354">
            <v>0</v>
          </cell>
        </row>
        <row r="355">
          <cell r="C355">
            <v>0</v>
          </cell>
        </row>
        <row r="356">
          <cell r="C356">
            <v>0</v>
          </cell>
        </row>
        <row r="357">
          <cell r="C357">
            <v>0</v>
          </cell>
        </row>
        <row r="358">
          <cell r="C358">
            <v>0</v>
          </cell>
        </row>
        <row r="359">
          <cell r="C359">
            <v>0</v>
          </cell>
        </row>
        <row r="360">
          <cell r="C360">
            <v>0</v>
          </cell>
        </row>
        <row r="361">
          <cell r="C361">
            <v>0</v>
          </cell>
        </row>
        <row r="362">
          <cell r="C362">
            <v>0</v>
          </cell>
        </row>
        <row r="363">
          <cell r="C363">
            <v>0</v>
          </cell>
        </row>
        <row r="364">
          <cell r="C364">
            <v>0</v>
          </cell>
        </row>
        <row r="365">
          <cell r="C365">
            <v>0</v>
          </cell>
        </row>
        <row r="366">
          <cell r="C366">
            <v>0</v>
          </cell>
        </row>
        <row r="367">
          <cell r="C367">
            <v>0</v>
          </cell>
        </row>
        <row r="368">
          <cell r="C368">
            <v>0</v>
          </cell>
        </row>
        <row r="369">
          <cell r="C369">
            <v>0</v>
          </cell>
        </row>
        <row r="370">
          <cell r="C370">
            <v>0</v>
          </cell>
        </row>
        <row r="371">
          <cell r="C371">
            <v>0</v>
          </cell>
        </row>
        <row r="372">
          <cell r="C372">
            <v>0</v>
          </cell>
        </row>
        <row r="373">
          <cell r="C373">
            <v>0</v>
          </cell>
        </row>
        <row r="374">
          <cell r="C374">
            <v>0</v>
          </cell>
        </row>
        <row r="375">
          <cell r="C375">
            <v>0</v>
          </cell>
        </row>
        <row r="376">
          <cell r="C376">
            <v>0</v>
          </cell>
        </row>
        <row r="377">
          <cell r="C377">
            <v>0</v>
          </cell>
        </row>
        <row r="378">
          <cell r="C378">
            <v>0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>
            <v>0</v>
          </cell>
        </row>
        <row r="382">
          <cell r="C382">
            <v>0</v>
          </cell>
        </row>
        <row r="383">
          <cell r="C383">
            <v>0</v>
          </cell>
        </row>
        <row r="384">
          <cell r="C384">
            <v>0</v>
          </cell>
        </row>
        <row r="385">
          <cell r="C385">
            <v>0</v>
          </cell>
        </row>
        <row r="386">
          <cell r="C386">
            <v>0</v>
          </cell>
        </row>
        <row r="387">
          <cell r="C387">
            <v>0</v>
          </cell>
        </row>
        <row r="388">
          <cell r="C388">
            <v>0</v>
          </cell>
        </row>
        <row r="389">
          <cell r="C389">
            <v>0</v>
          </cell>
        </row>
        <row r="390">
          <cell r="C390">
            <v>0</v>
          </cell>
        </row>
        <row r="391">
          <cell r="C391">
            <v>0</v>
          </cell>
        </row>
        <row r="392">
          <cell r="C392">
            <v>0</v>
          </cell>
        </row>
        <row r="393">
          <cell r="C393">
            <v>0</v>
          </cell>
        </row>
        <row r="394">
          <cell r="C394">
            <v>0</v>
          </cell>
        </row>
        <row r="395">
          <cell r="C395">
            <v>0</v>
          </cell>
        </row>
        <row r="396">
          <cell r="C396">
            <v>0</v>
          </cell>
        </row>
        <row r="397">
          <cell r="C397">
            <v>0</v>
          </cell>
        </row>
        <row r="398">
          <cell r="C398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09">
          <cell r="C409">
            <v>0</v>
          </cell>
        </row>
        <row r="410">
          <cell r="C410">
            <v>0</v>
          </cell>
        </row>
        <row r="411">
          <cell r="C411">
            <v>0</v>
          </cell>
        </row>
        <row r="412">
          <cell r="C412">
            <v>0</v>
          </cell>
        </row>
        <row r="413">
          <cell r="C413">
            <v>0</v>
          </cell>
        </row>
        <row r="414">
          <cell r="C414">
            <v>0</v>
          </cell>
        </row>
        <row r="415">
          <cell r="C415">
            <v>0</v>
          </cell>
        </row>
        <row r="416">
          <cell r="C416">
            <v>0</v>
          </cell>
        </row>
        <row r="417">
          <cell r="C417">
            <v>0</v>
          </cell>
        </row>
        <row r="418">
          <cell r="C418">
            <v>0</v>
          </cell>
        </row>
        <row r="419">
          <cell r="C419">
            <v>0</v>
          </cell>
        </row>
        <row r="420">
          <cell r="C420">
            <v>0</v>
          </cell>
        </row>
        <row r="421">
          <cell r="C421">
            <v>0</v>
          </cell>
        </row>
        <row r="422">
          <cell r="C422">
            <v>0</v>
          </cell>
        </row>
        <row r="423">
          <cell r="C423">
            <v>0</v>
          </cell>
        </row>
        <row r="424">
          <cell r="C424">
            <v>0</v>
          </cell>
        </row>
        <row r="425">
          <cell r="C425">
            <v>0</v>
          </cell>
        </row>
        <row r="426">
          <cell r="C426">
            <v>0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30">
          <cell r="C430">
            <v>0</v>
          </cell>
        </row>
        <row r="431">
          <cell r="C431">
            <v>0</v>
          </cell>
        </row>
        <row r="432">
          <cell r="C432">
            <v>0</v>
          </cell>
        </row>
        <row r="433">
          <cell r="C433">
            <v>0</v>
          </cell>
        </row>
        <row r="434">
          <cell r="C434">
            <v>0</v>
          </cell>
        </row>
        <row r="435">
          <cell r="C435">
            <v>0</v>
          </cell>
        </row>
        <row r="436">
          <cell r="C436">
            <v>0</v>
          </cell>
        </row>
        <row r="437">
          <cell r="C437">
            <v>0</v>
          </cell>
        </row>
        <row r="438">
          <cell r="C438">
            <v>0</v>
          </cell>
        </row>
        <row r="439">
          <cell r="C439">
            <v>0</v>
          </cell>
        </row>
        <row r="440">
          <cell r="C440">
            <v>0</v>
          </cell>
        </row>
        <row r="441">
          <cell r="C441">
            <v>0</v>
          </cell>
        </row>
        <row r="442">
          <cell r="C442">
            <v>0</v>
          </cell>
        </row>
        <row r="443">
          <cell r="C443">
            <v>0</v>
          </cell>
        </row>
        <row r="444">
          <cell r="C444">
            <v>0</v>
          </cell>
        </row>
        <row r="445">
          <cell r="C445">
            <v>0</v>
          </cell>
        </row>
        <row r="446">
          <cell r="C446">
            <v>0</v>
          </cell>
        </row>
        <row r="447">
          <cell r="C447">
            <v>0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452">
          <cell r="C452">
            <v>0</v>
          </cell>
        </row>
        <row r="453">
          <cell r="C453">
            <v>0</v>
          </cell>
        </row>
        <row r="454">
          <cell r="C454">
            <v>0</v>
          </cell>
        </row>
        <row r="455">
          <cell r="C455">
            <v>0</v>
          </cell>
        </row>
        <row r="456">
          <cell r="C456">
            <v>0</v>
          </cell>
        </row>
        <row r="457">
          <cell r="C457">
            <v>0</v>
          </cell>
        </row>
        <row r="458">
          <cell r="C458">
            <v>0</v>
          </cell>
        </row>
        <row r="459">
          <cell r="C459">
            <v>0</v>
          </cell>
        </row>
        <row r="460">
          <cell r="C460">
            <v>0</v>
          </cell>
        </row>
        <row r="461">
          <cell r="C461">
            <v>0</v>
          </cell>
        </row>
        <row r="462">
          <cell r="C462">
            <v>0</v>
          </cell>
        </row>
        <row r="463">
          <cell r="C463">
            <v>0</v>
          </cell>
        </row>
        <row r="464">
          <cell r="C464">
            <v>0</v>
          </cell>
        </row>
        <row r="465">
          <cell r="C465">
            <v>0</v>
          </cell>
        </row>
        <row r="466">
          <cell r="C466">
            <v>0</v>
          </cell>
        </row>
        <row r="467">
          <cell r="C467">
            <v>0</v>
          </cell>
        </row>
        <row r="468">
          <cell r="C468">
            <v>0</v>
          </cell>
        </row>
        <row r="469">
          <cell r="C469">
            <v>0</v>
          </cell>
        </row>
        <row r="470">
          <cell r="C470">
            <v>0</v>
          </cell>
        </row>
        <row r="471">
          <cell r="C471">
            <v>0</v>
          </cell>
        </row>
        <row r="472">
          <cell r="C472">
            <v>0</v>
          </cell>
        </row>
        <row r="473">
          <cell r="C473">
            <v>0</v>
          </cell>
        </row>
        <row r="474">
          <cell r="C474">
            <v>0</v>
          </cell>
        </row>
        <row r="475">
          <cell r="C475">
            <v>0</v>
          </cell>
        </row>
        <row r="476">
          <cell r="C476">
            <v>0</v>
          </cell>
        </row>
        <row r="477">
          <cell r="C477">
            <v>0</v>
          </cell>
        </row>
        <row r="478">
          <cell r="C478">
            <v>0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2">
          <cell r="C482">
            <v>0</v>
          </cell>
        </row>
        <row r="483">
          <cell r="C483">
            <v>0</v>
          </cell>
        </row>
        <row r="484">
          <cell r="C484">
            <v>0</v>
          </cell>
        </row>
        <row r="485">
          <cell r="C485">
            <v>0</v>
          </cell>
        </row>
        <row r="486">
          <cell r="C486">
            <v>0</v>
          </cell>
        </row>
        <row r="487">
          <cell r="C487">
            <v>0</v>
          </cell>
        </row>
        <row r="488">
          <cell r="C488">
            <v>0</v>
          </cell>
        </row>
        <row r="489">
          <cell r="C489">
            <v>0</v>
          </cell>
        </row>
        <row r="490">
          <cell r="C490">
            <v>0</v>
          </cell>
        </row>
        <row r="491">
          <cell r="C491">
            <v>0</v>
          </cell>
        </row>
        <row r="492">
          <cell r="C492">
            <v>0</v>
          </cell>
        </row>
        <row r="493">
          <cell r="C493">
            <v>0</v>
          </cell>
        </row>
        <row r="494">
          <cell r="C494">
            <v>0</v>
          </cell>
        </row>
        <row r="495">
          <cell r="C495">
            <v>0</v>
          </cell>
        </row>
        <row r="496">
          <cell r="C496">
            <v>0</v>
          </cell>
        </row>
        <row r="497">
          <cell r="C497">
            <v>0</v>
          </cell>
        </row>
        <row r="498">
          <cell r="C498">
            <v>0</v>
          </cell>
        </row>
        <row r="499">
          <cell r="C499">
            <v>0</v>
          </cell>
        </row>
        <row r="500">
          <cell r="C500">
            <v>0</v>
          </cell>
        </row>
        <row r="501">
          <cell r="C501">
            <v>0</v>
          </cell>
        </row>
        <row r="502">
          <cell r="C502">
            <v>0</v>
          </cell>
        </row>
        <row r="503">
          <cell r="C503">
            <v>0</v>
          </cell>
        </row>
        <row r="504">
          <cell r="C504">
            <v>0</v>
          </cell>
        </row>
        <row r="505">
          <cell r="C505">
            <v>0</v>
          </cell>
        </row>
        <row r="506">
          <cell r="C506">
            <v>0</v>
          </cell>
        </row>
        <row r="507">
          <cell r="C507">
            <v>0</v>
          </cell>
        </row>
        <row r="508">
          <cell r="C508">
            <v>0</v>
          </cell>
        </row>
        <row r="509">
          <cell r="C509">
            <v>0</v>
          </cell>
        </row>
        <row r="510">
          <cell r="C510">
            <v>0</v>
          </cell>
        </row>
        <row r="511">
          <cell r="C511">
            <v>0</v>
          </cell>
        </row>
        <row r="512">
          <cell r="C512">
            <v>0</v>
          </cell>
        </row>
        <row r="513">
          <cell r="C513">
            <v>0</v>
          </cell>
        </row>
        <row r="514">
          <cell r="C514">
            <v>0</v>
          </cell>
        </row>
        <row r="515">
          <cell r="C515">
            <v>0</v>
          </cell>
        </row>
        <row r="516">
          <cell r="C516">
            <v>0</v>
          </cell>
        </row>
        <row r="517">
          <cell r="C517">
            <v>0</v>
          </cell>
        </row>
        <row r="518">
          <cell r="C518">
            <v>0</v>
          </cell>
        </row>
        <row r="519">
          <cell r="C519">
            <v>0</v>
          </cell>
        </row>
        <row r="520">
          <cell r="C520">
            <v>0</v>
          </cell>
        </row>
        <row r="521">
          <cell r="C521">
            <v>0</v>
          </cell>
        </row>
        <row r="522">
          <cell r="C522">
            <v>0</v>
          </cell>
        </row>
        <row r="523">
          <cell r="C523">
            <v>0</v>
          </cell>
        </row>
        <row r="524">
          <cell r="C524">
            <v>0</v>
          </cell>
        </row>
        <row r="525">
          <cell r="C525">
            <v>0</v>
          </cell>
        </row>
        <row r="526">
          <cell r="C526">
            <v>0</v>
          </cell>
        </row>
        <row r="527">
          <cell r="C527">
            <v>0</v>
          </cell>
        </row>
        <row r="528">
          <cell r="C528">
            <v>0</v>
          </cell>
        </row>
        <row r="529">
          <cell r="C529">
            <v>0</v>
          </cell>
        </row>
        <row r="530">
          <cell r="C530">
            <v>0</v>
          </cell>
        </row>
        <row r="531">
          <cell r="C531">
            <v>0</v>
          </cell>
        </row>
        <row r="532">
          <cell r="C532">
            <v>0</v>
          </cell>
        </row>
        <row r="533">
          <cell r="C533">
            <v>0</v>
          </cell>
        </row>
        <row r="534">
          <cell r="C534">
            <v>0</v>
          </cell>
        </row>
        <row r="535">
          <cell r="C535">
            <v>0</v>
          </cell>
        </row>
        <row r="536">
          <cell r="C536">
            <v>0</v>
          </cell>
        </row>
        <row r="537">
          <cell r="C537">
            <v>0</v>
          </cell>
        </row>
        <row r="538">
          <cell r="C538">
            <v>0</v>
          </cell>
        </row>
        <row r="539">
          <cell r="C539">
            <v>0</v>
          </cell>
        </row>
        <row r="540">
          <cell r="C540">
            <v>0</v>
          </cell>
        </row>
        <row r="541">
          <cell r="C541">
            <v>0</v>
          </cell>
        </row>
        <row r="542">
          <cell r="C542">
            <v>0</v>
          </cell>
        </row>
        <row r="543">
          <cell r="C543">
            <v>0</v>
          </cell>
        </row>
        <row r="544">
          <cell r="C544">
            <v>0</v>
          </cell>
        </row>
        <row r="545">
          <cell r="C545">
            <v>0</v>
          </cell>
        </row>
        <row r="546">
          <cell r="C546">
            <v>0</v>
          </cell>
        </row>
        <row r="547">
          <cell r="C547">
            <v>0</v>
          </cell>
        </row>
        <row r="548">
          <cell r="C548">
            <v>0</v>
          </cell>
        </row>
        <row r="549">
          <cell r="C549">
            <v>0</v>
          </cell>
        </row>
        <row r="550">
          <cell r="C550">
            <v>0</v>
          </cell>
        </row>
        <row r="551">
          <cell r="C551">
            <v>0</v>
          </cell>
        </row>
        <row r="552">
          <cell r="C552">
            <v>0</v>
          </cell>
        </row>
        <row r="553">
          <cell r="C553">
            <v>0</v>
          </cell>
        </row>
        <row r="554">
          <cell r="C554">
            <v>0</v>
          </cell>
        </row>
        <row r="555">
          <cell r="C555">
            <v>0</v>
          </cell>
        </row>
        <row r="556">
          <cell r="C556">
            <v>0</v>
          </cell>
        </row>
        <row r="557">
          <cell r="C557">
            <v>0</v>
          </cell>
        </row>
        <row r="558">
          <cell r="C558">
            <v>0</v>
          </cell>
        </row>
        <row r="559">
          <cell r="C559">
            <v>0</v>
          </cell>
        </row>
        <row r="560">
          <cell r="C560">
            <v>0</v>
          </cell>
        </row>
        <row r="561">
          <cell r="C561">
            <v>0</v>
          </cell>
        </row>
        <row r="562">
          <cell r="C562">
            <v>0</v>
          </cell>
        </row>
        <row r="563">
          <cell r="C563">
            <v>0</v>
          </cell>
        </row>
        <row r="564">
          <cell r="C564">
            <v>0</v>
          </cell>
        </row>
        <row r="565">
          <cell r="C565">
            <v>0</v>
          </cell>
        </row>
        <row r="566">
          <cell r="C566">
            <v>0</v>
          </cell>
        </row>
        <row r="567">
          <cell r="C567">
            <v>0</v>
          </cell>
        </row>
        <row r="568">
          <cell r="C568">
            <v>0</v>
          </cell>
        </row>
        <row r="569">
          <cell r="C569">
            <v>0</v>
          </cell>
        </row>
        <row r="570">
          <cell r="C570">
            <v>0</v>
          </cell>
        </row>
        <row r="571">
          <cell r="C571">
            <v>0</v>
          </cell>
        </row>
        <row r="572">
          <cell r="C572">
            <v>0</v>
          </cell>
        </row>
        <row r="573">
          <cell r="C573">
            <v>0</v>
          </cell>
        </row>
        <row r="574">
          <cell r="C574">
            <v>0</v>
          </cell>
        </row>
        <row r="575">
          <cell r="C575">
            <v>0</v>
          </cell>
        </row>
        <row r="576">
          <cell r="C576">
            <v>0</v>
          </cell>
        </row>
        <row r="577">
          <cell r="C577">
            <v>0</v>
          </cell>
        </row>
        <row r="578">
          <cell r="C578">
            <v>0</v>
          </cell>
        </row>
        <row r="579">
          <cell r="C579">
            <v>0</v>
          </cell>
        </row>
        <row r="580">
          <cell r="C580">
            <v>0</v>
          </cell>
        </row>
        <row r="581">
          <cell r="C581">
            <v>0</v>
          </cell>
        </row>
        <row r="582">
          <cell r="C582">
            <v>0</v>
          </cell>
        </row>
        <row r="583">
          <cell r="C583">
            <v>0</v>
          </cell>
        </row>
        <row r="584">
          <cell r="C584">
            <v>0</v>
          </cell>
        </row>
        <row r="585">
          <cell r="C585">
            <v>0</v>
          </cell>
        </row>
        <row r="586">
          <cell r="C586">
            <v>0</v>
          </cell>
        </row>
        <row r="587">
          <cell r="C587">
            <v>0</v>
          </cell>
        </row>
        <row r="588">
          <cell r="C588">
            <v>0</v>
          </cell>
        </row>
        <row r="589">
          <cell r="C589">
            <v>0</v>
          </cell>
        </row>
        <row r="590">
          <cell r="C590">
            <v>0</v>
          </cell>
        </row>
        <row r="591">
          <cell r="C591">
            <v>0</v>
          </cell>
        </row>
        <row r="592">
          <cell r="C592">
            <v>0</v>
          </cell>
        </row>
        <row r="593">
          <cell r="C593">
            <v>0</v>
          </cell>
        </row>
        <row r="594">
          <cell r="C594">
            <v>0</v>
          </cell>
        </row>
        <row r="595">
          <cell r="C595">
            <v>0</v>
          </cell>
        </row>
        <row r="596">
          <cell r="C596">
            <v>0</v>
          </cell>
        </row>
        <row r="597">
          <cell r="C597">
            <v>0</v>
          </cell>
        </row>
        <row r="598">
          <cell r="C598">
            <v>0</v>
          </cell>
        </row>
        <row r="599">
          <cell r="C599">
            <v>0</v>
          </cell>
        </row>
        <row r="600">
          <cell r="C600">
            <v>0</v>
          </cell>
        </row>
        <row r="601">
          <cell r="C601">
            <v>0</v>
          </cell>
        </row>
        <row r="602">
          <cell r="C602">
            <v>0</v>
          </cell>
        </row>
        <row r="603">
          <cell r="C603">
            <v>0</v>
          </cell>
        </row>
        <row r="604">
          <cell r="C604">
            <v>0</v>
          </cell>
        </row>
        <row r="605">
          <cell r="C605">
            <v>0</v>
          </cell>
        </row>
        <row r="606">
          <cell r="C606">
            <v>0</v>
          </cell>
        </row>
        <row r="607">
          <cell r="C607">
            <v>0</v>
          </cell>
        </row>
        <row r="608">
          <cell r="C608">
            <v>0</v>
          </cell>
        </row>
        <row r="609">
          <cell r="C609">
            <v>0</v>
          </cell>
        </row>
        <row r="610">
          <cell r="C610">
            <v>0</v>
          </cell>
        </row>
        <row r="611">
          <cell r="C611">
            <v>0</v>
          </cell>
        </row>
        <row r="612">
          <cell r="C612">
            <v>0</v>
          </cell>
        </row>
        <row r="613">
          <cell r="C613">
            <v>0</v>
          </cell>
        </row>
        <row r="614">
          <cell r="C614">
            <v>0</v>
          </cell>
        </row>
        <row r="615">
          <cell r="C615">
            <v>0</v>
          </cell>
        </row>
        <row r="616">
          <cell r="C616">
            <v>0</v>
          </cell>
        </row>
        <row r="617">
          <cell r="C617">
            <v>0</v>
          </cell>
        </row>
        <row r="618">
          <cell r="C618">
            <v>0</v>
          </cell>
        </row>
        <row r="619">
          <cell r="C619">
            <v>0</v>
          </cell>
        </row>
        <row r="620">
          <cell r="C620">
            <v>0</v>
          </cell>
        </row>
        <row r="621">
          <cell r="C621">
            <v>0</v>
          </cell>
        </row>
        <row r="622">
          <cell r="C622">
            <v>0</v>
          </cell>
        </row>
        <row r="623">
          <cell r="C623">
            <v>0</v>
          </cell>
        </row>
        <row r="624">
          <cell r="C624">
            <v>0</v>
          </cell>
        </row>
        <row r="625">
          <cell r="C625">
            <v>0</v>
          </cell>
        </row>
        <row r="626">
          <cell r="C626">
            <v>0</v>
          </cell>
        </row>
        <row r="627">
          <cell r="C627">
            <v>0</v>
          </cell>
        </row>
        <row r="628">
          <cell r="C628">
            <v>0</v>
          </cell>
        </row>
        <row r="629">
          <cell r="C629">
            <v>0</v>
          </cell>
        </row>
        <row r="630">
          <cell r="C630">
            <v>0</v>
          </cell>
        </row>
        <row r="631">
          <cell r="C631">
            <v>0</v>
          </cell>
        </row>
        <row r="632">
          <cell r="C632">
            <v>0</v>
          </cell>
        </row>
        <row r="633">
          <cell r="C633">
            <v>0</v>
          </cell>
        </row>
        <row r="634">
          <cell r="C634">
            <v>0</v>
          </cell>
        </row>
        <row r="635">
          <cell r="C635">
            <v>0</v>
          </cell>
        </row>
        <row r="636">
          <cell r="C636">
            <v>0</v>
          </cell>
        </row>
        <row r="637">
          <cell r="C637">
            <v>0</v>
          </cell>
        </row>
        <row r="638">
          <cell r="C638">
            <v>0</v>
          </cell>
        </row>
        <row r="639">
          <cell r="C639">
            <v>0</v>
          </cell>
        </row>
        <row r="640">
          <cell r="C640">
            <v>0</v>
          </cell>
        </row>
        <row r="641">
          <cell r="C641">
            <v>0</v>
          </cell>
        </row>
        <row r="642">
          <cell r="C642">
            <v>0</v>
          </cell>
        </row>
        <row r="643">
          <cell r="C643">
            <v>0</v>
          </cell>
        </row>
        <row r="644">
          <cell r="C644">
            <v>0</v>
          </cell>
        </row>
        <row r="645">
          <cell r="C645">
            <v>0</v>
          </cell>
        </row>
        <row r="646">
          <cell r="C646">
            <v>0</v>
          </cell>
        </row>
        <row r="647">
          <cell r="C647">
            <v>0</v>
          </cell>
        </row>
        <row r="648">
          <cell r="C648">
            <v>0</v>
          </cell>
        </row>
        <row r="649">
          <cell r="C649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5"/>
  <sheetViews>
    <sheetView showGridLines="0" tabSelected="1" zoomScaleNormal="100" zoomScaleSheetLayoutView="100" workbookViewId="0">
      <selection activeCell="C4" sqref="C4"/>
    </sheetView>
  </sheetViews>
  <sheetFormatPr defaultColWidth="9" defaultRowHeight="15" zeroHeight="1"/>
  <cols>
    <col min="1" max="1" width="3.375" style="88" customWidth="1" collapsed="1"/>
    <col min="2" max="2" width="63.75" style="89" customWidth="1" collapsed="1"/>
    <col min="3" max="3" width="14" style="90" customWidth="1" collapsed="1"/>
    <col min="4" max="4" width="74.25" style="2" hidden="1" customWidth="1" collapsed="1"/>
    <col min="5" max="16383" width="9" style="2" collapsed="1"/>
    <col min="16384" max="16384" width="2.125" style="2" customWidth="1" collapsed="1"/>
  </cols>
  <sheetData>
    <row r="1" spans="1:9" ht="30" customHeight="1" thickBot="1">
      <c r="A1" s="91" t="s">
        <v>66</v>
      </c>
      <c r="B1" s="91"/>
      <c r="C1" s="91"/>
    </row>
    <row r="2" spans="1:9" ht="15.95" customHeight="1">
      <c r="A2" s="92" t="s">
        <v>0</v>
      </c>
      <c r="B2" s="93"/>
      <c r="C2" s="94"/>
    </row>
    <row r="3" spans="1:9" ht="8.25" customHeight="1" thickBot="1">
      <c r="A3" s="3"/>
      <c r="B3" s="4"/>
      <c r="C3" s="5"/>
    </row>
    <row r="4" spans="1:9" ht="15" customHeight="1" thickBot="1">
      <c r="A4" s="6">
        <v>1</v>
      </c>
      <c r="B4" s="7" t="s">
        <v>1</v>
      </c>
      <c r="C4" s="8"/>
      <c r="D4" s="9" t="s">
        <v>2</v>
      </c>
    </row>
    <row r="5" spans="1:9" ht="14.25" customHeight="1" thickBot="1">
      <c r="A5" s="10">
        <v>2</v>
      </c>
      <c r="B5" s="11" t="s">
        <v>3</v>
      </c>
      <c r="C5" s="12"/>
      <c r="D5" s="9" t="s">
        <v>2</v>
      </c>
    </row>
    <row r="6" spans="1:9" ht="15.95" customHeight="1" thickBot="1">
      <c r="A6" s="6">
        <v>3</v>
      </c>
      <c r="B6" s="7" t="s">
        <v>4</v>
      </c>
      <c r="C6" s="8"/>
      <c r="D6" s="9" t="s">
        <v>5</v>
      </c>
    </row>
    <row r="7" spans="1:9" ht="15.95" customHeight="1" thickBot="1">
      <c r="A7" s="10">
        <v>4</v>
      </c>
      <c r="B7" s="11" t="s">
        <v>6</v>
      </c>
      <c r="C7" s="12"/>
      <c r="D7" s="9" t="s">
        <v>2</v>
      </c>
    </row>
    <row r="8" spans="1:9" ht="15.95" customHeight="1" thickBot="1">
      <c r="A8" s="6">
        <v>5</v>
      </c>
      <c r="B8" s="13" t="s">
        <v>7</v>
      </c>
      <c r="C8" s="8"/>
      <c r="D8" s="9" t="s">
        <v>2</v>
      </c>
    </row>
    <row r="9" spans="1:9" ht="15.95" customHeight="1" thickBot="1">
      <c r="A9" s="10">
        <v>6</v>
      </c>
      <c r="B9" s="14" t="s">
        <v>8</v>
      </c>
      <c r="C9" s="12"/>
      <c r="D9" s="9" t="s">
        <v>5</v>
      </c>
    </row>
    <row r="10" spans="1:9" ht="15.95" customHeight="1" thickBot="1">
      <c r="A10" s="15">
        <v>7</v>
      </c>
      <c r="B10" s="16" t="s">
        <v>9</v>
      </c>
      <c r="C10" s="17"/>
      <c r="D10" s="18" t="s">
        <v>10</v>
      </c>
    </row>
    <row r="11" spans="1:9" ht="14.25" customHeight="1" thickBot="1">
      <c r="A11" s="19"/>
      <c r="B11" s="20"/>
      <c r="C11" s="21"/>
      <c r="D11" s="22"/>
      <c r="I11" s="1"/>
    </row>
    <row r="12" spans="1:9" ht="15.95" customHeight="1" thickBot="1">
      <c r="A12" s="95" t="s">
        <v>11</v>
      </c>
      <c r="B12" s="96"/>
      <c r="C12" s="97"/>
    </row>
    <row r="13" spans="1:9" ht="15.95" hidden="1" customHeight="1">
      <c r="A13" s="23" t="s">
        <v>12</v>
      </c>
      <c r="B13" s="24" t="s">
        <v>13</v>
      </c>
      <c r="C13" s="25">
        <f>C4+C7</f>
        <v>0</v>
      </c>
      <c r="D13" s="18" t="s">
        <v>14</v>
      </c>
    </row>
    <row r="14" spans="1:9" ht="17.25" hidden="1" customHeight="1">
      <c r="A14" s="26" t="s">
        <v>15</v>
      </c>
      <c r="B14" s="27" t="s">
        <v>16</v>
      </c>
      <c r="C14" s="28">
        <f>-(C5+C8)</f>
        <v>0</v>
      </c>
      <c r="D14" s="18" t="s">
        <v>17</v>
      </c>
    </row>
    <row r="15" spans="1:9" ht="17.25" hidden="1" customHeight="1">
      <c r="A15" s="26" t="s">
        <v>18</v>
      </c>
      <c r="B15" s="27" t="s">
        <v>19</v>
      </c>
      <c r="C15" s="28">
        <f>-(C6+C9)</f>
        <v>0</v>
      </c>
      <c r="D15" s="18" t="s">
        <v>20</v>
      </c>
    </row>
    <row r="16" spans="1:9" ht="17.25" hidden="1" customHeight="1">
      <c r="A16" s="26" t="s">
        <v>21</v>
      </c>
      <c r="B16" s="27" t="s">
        <v>9</v>
      </c>
      <c r="C16" s="28">
        <f>C10</f>
        <v>0</v>
      </c>
      <c r="D16" s="18" t="s">
        <v>22</v>
      </c>
    </row>
    <row r="17" spans="1:4" ht="15.95" hidden="1" customHeight="1">
      <c r="A17" s="29" t="s">
        <v>23</v>
      </c>
      <c r="B17" s="30" t="s">
        <v>24</v>
      </c>
      <c r="C17" s="31">
        <f>SUM(C13:C16)</f>
        <v>0</v>
      </c>
      <c r="D17" s="32"/>
    </row>
    <row r="18" spans="1:4" ht="15.95" hidden="1" customHeight="1">
      <c r="A18" s="29" t="s">
        <v>25</v>
      </c>
      <c r="B18" s="33" t="s">
        <v>26</v>
      </c>
      <c r="C18" s="34">
        <f>ROUND(C17*0.03,0)</f>
        <v>0</v>
      </c>
      <c r="D18" s="35"/>
    </row>
    <row r="19" spans="1:4" ht="15.95" hidden="1" customHeight="1">
      <c r="A19" s="36"/>
      <c r="B19" s="27"/>
      <c r="C19" s="28"/>
      <c r="D19" s="35"/>
    </row>
    <row r="20" spans="1:4" ht="15.95" hidden="1" customHeight="1">
      <c r="A20" s="37" t="s">
        <v>27</v>
      </c>
      <c r="B20" s="38" t="s">
        <v>28</v>
      </c>
      <c r="C20" s="39">
        <f>'[1]Analysis A Period'!R5</f>
        <v>125000</v>
      </c>
    </row>
    <row r="21" spans="1:4" ht="15.95" hidden="1" customHeight="1">
      <c r="A21" s="37" t="s">
        <v>29</v>
      </c>
      <c r="B21" s="38" t="s">
        <v>30</v>
      </c>
      <c r="C21" s="40" t="e">
        <f>(SUMIF('[1]Analysis A Period'!C6:C649,"Admin costs",'[1]Analysis A Period'!O6:O649)+SUMIF('[1]Analysis A Period'!C6:C649,"Admin costs",'[1]Analysis A Period'!P6:P649)+SUMIF('[1]Analysis A Period'!C6:C649,"Admin Costs - Litigation",'[1]Analysis A Period'!O6:O649)+SUMIF('[1]Analysis A Period'!C6:C649,"Admin Costs - Litigation",'[1]Analysis A Period'!P6:P649)+SUMIFS('[1]Analysis A Period'!V6:V649, '[1]Analysis A Period'!C6:C649, "Admin costs")+SUMIFS('[1]Analysis A Period'!V6:V649, '[1]Analysis A Period'!C6:C649, "Admin Costs - Litigation"))</f>
        <v>#VALUE!</v>
      </c>
      <c r="D21" s="35" t="s">
        <v>31</v>
      </c>
    </row>
    <row r="22" spans="1:4" ht="15.95" hidden="1" customHeight="1">
      <c r="A22" s="37" t="s">
        <v>32</v>
      </c>
      <c r="B22" s="38" t="s">
        <v>33</v>
      </c>
      <c r="C22" s="41">
        <f>'[1]Analysis A Period'!X5</f>
        <v>0</v>
      </c>
    </row>
    <row r="23" spans="1:4" ht="15.95" hidden="1" customHeight="1">
      <c r="A23" s="37" t="s">
        <v>34</v>
      </c>
      <c r="B23" s="42" t="s">
        <v>35</v>
      </c>
      <c r="C23" s="28">
        <f>('[1]Analysis A Period'!AD5)</f>
        <v>0</v>
      </c>
    </row>
    <row r="24" spans="1:4" ht="15.95" hidden="1" customHeight="1">
      <c r="A24" s="37" t="s">
        <v>36</v>
      </c>
      <c r="B24" s="43" t="s">
        <v>37</v>
      </c>
      <c r="C24" s="40">
        <f>'[1]Analysis B Period'!H5</f>
        <v>125000</v>
      </c>
    </row>
    <row r="25" spans="1:4" ht="15.95" hidden="1" customHeight="1">
      <c r="A25" s="37" t="s">
        <v>38</v>
      </c>
      <c r="B25" s="43" t="s">
        <v>39</v>
      </c>
      <c r="C25" s="40" t="e">
        <f>(SUMIF('[1]Analysis B Period'!C6:C649,"Admin costs",'[1]Analysis B Period'!E6:E649)+SUMIF('[1]Analysis B Period'!C6:C649,"Admin costs",'[1]Analysis B Period'!F6:F649)+SUMIF('[1]Analysis B Period'!C6:C649,"Admin Costs - Litigation",'[1]Analysis B Period'!E6:E649)+SUMIF('[1]Analysis B Period'!C6:C649, "Admin Costs - Litigation", '[1]Analysis B Period'!F6:F649)+SUMIFS('[1]Analysis B Period'!L6:L649, '[1]Analysis B Period'!C6:C649, "Admin Costs")+SUMIFS('[1]Analysis B Period'!L6:L649, '[1]Analysis B Period'!C6:C649, "Admin Costs - Litigation"))</f>
        <v>#VALUE!</v>
      </c>
    </row>
    <row r="26" spans="1:4" ht="15.95" hidden="1" customHeight="1">
      <c r="A26" s="37" t="s">
        <v>40</v>
      </c>
      <c r="B26" s="43" t="s">
        <v>41</v>
      </c>
      <c r="C26" s="41">
        <f>'[1]Analysis B Period'!N5</f>
        <v>0</v>
      </c>
    </row>
    <row r="27" spans="1:4" ht="15.95" hidden="1" customHeight="1" thickBot="1">
      <c r="A27" s="37" t="s">
        <v>42</v>
      </c>
      <c r="B27" s="42" t="s">
        <v>43</v>
      </c>
      <c r="C27" s="28">
        <f>('[1]Analysis B Period'!T5)</f>
        <v>0</v>
      </c>
    </row>
    <row r="28" spans="1:4" ht="15.95" hidden="1" customHeight="1" thickBot="1">
      <c r="A28" s="37" t="s">
        <v>44</v>
      </c>
      <c r="B28" s="42" t="s">
        <v>9</v>
      </c>
      <c r="C28" s="44">
        <v>0</v>
      </c>
      <c r="D28" s="35" t="s">
        <v>45</v>
      </c>
    </row>
    <row r="29" spans="1:4" s="46" customFormat="1" ht="15.95" hidden="1" customHeight="1">
      <c r="A29" s="45" t="s">
        <v>46</v>
      </c>
      <c r="B29" s="30" t="s">
        <v>47</v>
      </c>
      <c r="C29" s="34" t="e">
        <f>SUM(C20:C28)</f>
        <v>#VALUE!</v>
      </c>
      <c r="D29" s="2"/>
    </row>
    <row r="30" spans="1:4" s="46" customFormat="1" ht="12.75" hidden="1" customHeight="1">
      <c r="A30" s="37"/>
      <c r="B30" s="47"/>
      <c r="C30" s="48"/>
      <c r="D30" s="2"/>
    </row>
    <row r="31" spans="1:4" s="46" customFormat="1" ht="15.95" hidden="1" customHeight="1">
      <c r="A31" s="49" t="s">
        <v>48</v>
      </c>
      <c r="B31" s="47" t="s">
        <v>49</v>
      </c>
      <c r="C31" s="48">
        <f>MAX(C18, 250000)</f>
        <v>250000</v>
      </c>
    </row>
    <row r="32" spans="1:4" ht="12.75" hidden="1" customHeight="1">
      <c r="A32" s="49"/>
      <c r="B32" s="47"/>
      <c r="C32" s="48"/>
      <c r="D32" s="46"/>
    </row>
    <row r="33" spans="1:4" s="46" customFormat="1" ht="15.95" hidden="1" customHeight="1">
      <c r="A33" s="50" t="s">
        <v>50</v>
      </c>
      <c r="B33" s="47" t="s">
        <v>51</v>
      </c>
      <c r="C33" s="48">
        <f>ROUND(C17*0.5,0)</f>
        <v>0</v>
      </c>
    </row>
    <row r="34" spans="1:4" ht="13.5" hidden="1" customHeight="1" thickBot="1">
      <c r="A34" s="51"/>
      <c r="B34" s="52"/>
      <c r="C34" s="53"/>
    </row>
    <row r="35" spans="1:4" s="46" customFormat="1" ht="15.95" customHeight="1" thickBot="1">
      <c r="A35" s="54"/>
      <c r="B35" s="55" t="s">
        <v>67</v>
      </c>
      <c r="C35" s="56">
        <f>IF(MIN(C31,C33)&lt;0,0,MIN(C31,C33))</f>
        <v>0</v>
      </c>
    </row>
    <row r="36" spans="1:4" ht="15.95" customHeight="1">
      <c r="A36" s="57"/>
      <c r="B36" s="58"/>
      <c r="C36" s="59"/>
    </row>
    <row r="37" spans="1:4" ht="15.95" hidden="1" customHeight="1">
      <c r="A37" s="98" t="s">
        <v>52</v>
      </c>
      <c r="B37" s="99"/>
      <c r="C37" s="100"/>
    </row>
    <row r="38" spans="1:4" ht="15.95" hidden="1" customHeight="1">
      <c r="A38" s="60" t="s">
        <v>53</v>
      </c>
      <c r="B38" s="61" t="s">
        <v>54</v>
      </c>
      <c r="C38" s="62">
        <f>C35</f>
        <v>0</v>
      </c>
    </row>
    <row r="39" spans="1:4" ht="15.95" hidden="1" customHeight="1">
      <c r="A39" s="3" t="s">
        <v>55</v>
      </c>
      <c r="B39" s="61" t="s">
        <v>56</v>
      </c>
      <c r="C39" s="63" t="e">
        <f>C29</f>
        <v>#VALUE!</v>
      </c>
      <c r="D39" s="46"/>
    </row>
    <row r="40" spans="1:4" ht="15.95" hidden="1" customHeight="1" thickBot="1">
      <c r="A40" s="64"/>
      <c r="B40" s="61"/>
      <c r="C40" s="62"/>
    </row>
    <row r="41" spans="1:4" ht="15.95" hidden="1" customHeight="1" thickBot="1">
      <c r="A41" s="65" t="s">
        <v>57</v>
      </c>
      <c r="B41" s="66" t="s">
        <v>58</v>
      </c>
      <c r="C41" s="67" t="e">
        <f>IF((C38-C39)&gt;0,0,(-ROUND(C38,0)+C39))</f>
        <v>#VALUE!</v>
      </c>
      <c r="D41" s="46"/>
    </row>
    <row r="42" spans="1:4" hidden="1">
      <c r="A42" s="68"/>
      <c r="B42" s="69"/>
      <c r="C42" s="70"/>
    </row>
    <row r="43" spans="1:4" ht="15.75" hidden="1" thickBot="1">
      <c r="A43" s="68"/>
      <c r="B43" s="69"/>
      <c r="C43" s="70"/>
    </row>
    <row r="44" spans="1:4" ht="27" hidden="1" thickBot="1">
      <c r="A44" s="68"/>
      <c r="B44" s="71" t="s">
        <v>59</v>
      </c>
      <c r="C44" s="72"/>
    </row>
    <row r="45" spans="1:4" hidden="1">
      <c r="A45" s="73">
        <v>1</v>
      </c>
      <c r="B45" s="74" t="s">
        <v>60</v>
      </c>
      <c r="C45" s="75" t="e">
        <f>SUMIFS('[1]Analysis A Period'!Q6:Q649, '[1]Analysis A Period'!C6:C649, "City/County Loan (Prior 06/28/11), 3rd party agmt-infrastructure")+SUMIFS('[1]Analysis A Period'!W6:W649, '[1]Analysis A Period'!C6:C649, "City/County Loan (Prior 06/28/11), 3rd party agmt-infrastructure")+SUMIFS('[1]Analysis A Period'!AC6:AC649, '[1]Analysis A Period'!C6:C649, "City/County Loan (Prior 06/28/11), 3rd party agmt-infrastructure")</f>
        <v>#VALUE!</v>
      </c>
    </row>
    <row r="46" spans="1:4" hidden="1">
      <c r="A46" s="73">
        <v>2</v>
      </c>
      <c r="B46" s="76" t="s">
        <v>61</v>
      </c>
      <c r="C46" s="77" t="e">
        <f>SUMIFS('[1]Analysis A Period'!Q6:Q649, '[1]Analysis A Period'!C6:C649, "City/County Loan (Prior 06/28/11), property transaction")+SUMIFS('[1]Analysis A Period'!W6:W649, '[1]Analysis A Period'!C6:C649, "City/County Loan (Prior 06/28/11), property transaction")+SUMIFS('[1]Analysis A Period'!AC6:AC649, '[1]Analysis A Period'!C6:C649, "City/County Loan (Prior 06/28/11), property transaction")</f>
        <v>#VALUE!</v>
      </c>
    </row>
    <row r="47" spans="1:4" ht="15.75" hidden="1" thickBot="1">
      <c r="A47" s="73">
        <v>3</v>
      </c>
      <c r="B47" s="76" t="s">
        <v>62</v>
      </c>
      <c r="C47" s="77" t="e">
        <f>SUMIFS('[1]Analysis A Period'!Q6:Q649, '[1]Analysis A Period'!C6:C649, "City/County Loan (Prior 06/28/11), Cash exchange")+SUMIFS('[1]Analysis A Period'!W6:W649,  '[1]Analysis A Period'!C6:C649, "City/County Loan (Prior 06/28/11), Cash exchange")+SUMIFS('[1]Analysis A Period'!AC6:AC649,  '[1]Analysis A Period'!C6:C649, "City/County Loan (Prior 06/28/11), Cash exchange")</f>
        <v>#VALUE!</v>
      </c>
    </row>
    <row r="48" spans="1:4" ht="19.5" hidden="1" thickBot="1">
      <c r="A48" s="68"/>
      <c r="B48" s="78" t="s">
        <v>63</v>
      </c>
      <c r="C48" s="79" t="e">
        <f>SUM(C45:C47)</f>
        <v>#VALUE!</v>
      </c>
    </row>
    <row r="49" spans="1:3" hidden="1">
      <c r="A49" s="68"/>
      <c r="B49" s="69"/>
      <c r="C49" s="70"/>
    </row>
    <row r="50" spans="1:3" ht="15.75" hidden="1" thickBot="1">
      <c r="A50" s="68"/>
      <c r="B50" s="69"/>
      <c r="C50" s="70"/>
    </row>
    <row r="51" spans="1:3" ht="27" hidden="1" thickBot="1">
      <c r="A51" s="68"/>
      <c r="B51" s="80" t="s">
        <v>64</v>
      </c>
      <c r="C51" s="81"/>
    </row>
    <row r="52" spans="1:3" hidden="1">
      <c r="A52" s="73">
        <v>1</v>
      </c>
      <c r="B52" s="82" t="s">
        <v>60</v>
      </c>
      <c r="C52" s="83" t="e">
        <f>SUMIFS('[1]Analysis B Period'!G6:G649, '[1]Analysis B Period'!C6:C649, "City/County Loan (Prior 06/28/11), 3rd party agmt-infrastructure")+SUMIFS('[1]Analysis B Period'!M6:M649, '[1]Analysis B Period'!C6:C649, "City/County Loan (Prior 06/28/11), 3rd party agmt-infrastructure")+SUMIFS('[1]Analysis B Period'!S6:S649, '[1]Analysis B Period'!C6:C649, "City/County Loan (Prior 06/28/11), 3rd party agmt-infrastructure")</f>
        <v>#VALUE!</v>
      </c>
    </row>
    <row r="53" spans="1:3" hidden="1">
      <c r="A53" s="73">
        <v>2</v>
      </c>
      <c r="B53" s="84" t="s">
        <v>61</v>
      </c>
      <c r="C53" s="85" t="e">
        <f>SUMIFS('[1]Analysis B Period'!G6:G649, '[1]Analysis B Period'!C6:C649, "City/County Loan (Prior 06/28/11), property transaction")+SUMIFS('[1]Analysis B Period'!M6:M649, '[1]Analysis B Period'!C6:C649, "City/County Loan (Prior 06/28/11), property transaction")+SUMIFS('[1]Analysis B Period'!S6:S649, '[1]Analysis B Period'!C6:C649, "City/County Loan (Prior 06/28/11), property transaction")</f>
        <v>#VALUE!</v>
      </c>
    </row>
    <row r="54" spans="1:3" ht="15.75" hidden="1" thickBot="1">
      <c r="A54" s="73">
        <v>3</v>
      </c>
      <c r="B54" s="84" t="s">
        <v>62</v>
      </c>
      <c r="C54" s="85" t="e">
        <f>SUMIFS('[1]Analysis B Period'!G6:G649, '[1]Analysis B Period'!C6:C649, "City/County Loan (Prior 06/28/11), Cash exchange")+SUMIFS('[1]Analysis B Period'!M6:M649, '[1]Analysis B Period'!C6:C649, "City/County Loan (Prior 06/28/11), Cash exchange")+SUMIFS('[1]Analysis B Period'!S6:S649, '[1]Analysis B Period'!C6:C649, "City/County Loan (Prior 06/28/11), Cash exchange")</f>
        <v>#VALUE!</v>
      </c>
    </row>
    <row r="55" spans="1:3" ht="19.5" hidden="1" thickBot="1">
      <c r="A55" s="68"/>
      <c r="B55" s="86" t="s">
        <v>65</v>
      </c>
      <c r="C55" s="87" t="e">
        <f>SUM(C52:C54)</f>
        <v>#VALUE!</v>
      </c>
    </row>
    <row r="56" spans="1:3">
      <c r="A56" s="68"/>
      <c r="B56" s="69"/>
      <c r="C56" s="70"/>
    </row>
    <row r="57" spans="1:3">
      <c r="A57" s="68"/>
      <c r="B57" s="69"/>
      <c r="C57" s="70"/>
    </row>
    <row r="58" spans="1:3">
      <c r="A58" s="68"/>
      <c r="B58" s="69"/>
      <c r="C58" s="70"/>
    </row>
    <row r="59" spans="1:3">
      <c r="A59" s="68"/>
      <c r="B59" s="69"/>
      <c r="C59" s="70"/>
    </row>
    <row r="60" spans="1:3">
      <c r="A60" s="68"/>
      <c r="B60" s="69"/>
      <c r="C60" s="70"/>
    </row>
    <row r="61" spans="1:3">
      <c r="A61" s="68"/>
      <c r="B61" s="69"/>
      <c r="C61" s="70"/>
    </row>
    <row r="62" spans="1:3">
      <c r="A62" s="68"/>
      <c r="B62" s="69"/>
      <c r="C62" s="70"/>
    </row>
    <row r="63" spans="1:3">
      <c r="A63" s="68"/>
      <c r="B63" s="69"/>
      <c r="C63" s="70"/>
    </row>
    <row r="64" spans="1:3">
      <c r="A64" s="68"/>
      <c r="B64" s="69"/>
      <c r="C64" s="70"/>
    </row>
    <row r="65" spans="1:3"/>
    <row r="66" spans="1:3"/>
    <row r="67" spans="1:3"/>
    <row r="68" spans="1:3"/>
    <row r="69" spans="1:3"/>
    <row r="70" spans="1:3"/>
    <row r="71" spans="1:3"/>
    <row r="72" spans="1:3"/>
    <row r="73" spans="1:3"/>
    <row r="74" spans="1:3"/>
    <row r="75" spans="1:3"/>
    <row r="76" spans="1:3"/>
    <row r="77" spans="1:3"/>
    <row r="78" spans="1:3">
      <c r="A78" s="2"/>
      <c r="B78" s="2"/>
      <c r="C78" s="2"/>
    </row>
    <row r="79" spans="1:3">
      <c r="A79" s="2"/>
      <c r="B79" s="2"/>
      <c r="C79" s="2"/>
    </row>
    <row r="80" spans="1:3">
      <c r="A80" s="2"/>
      <c r="B80" s="2"/>
      <c r="C80" s="2"/>
    </row>
    <row r="81" spans="1:3">
      <c r="A81" s="2"/>
      <c r="B81" s="2"/>
      <c r="C81" s="2"/>
    </row>
    <row r="82" spans="1:3">
      <c r="A82" s="2"/>
      <c r="B82" s="2"/>
      <c r="C82" s="2"/>
    </row>
    <row r="83" spans="1:3">
      <c r="A83" s="2"/>
      <c r="B83" s="2"/>
      <c r="C83" s="2"/>
    </row>
    <row r="84" spans="1:3">
      <c r="A84" s="2"/>
      <c r="B84" s="2"/>
      <c r="C84" s="2"/>
    </row>
    <row r="85" spans="1:3">
      <c r="A85" s="2"/>
      <c r="B85" s="2"/>
      <c r="C85" s="2"/>
    </row>
    <row r="86" spans="1:3">
      <c r="A86" s="2"/>
      <c r="B86" s="2"/>
      <c r="C86" s="2"/>
    </row>
    <row r="87" spans="1:3">
      <c r="A87" s="2"/>
      <c r="B87" s="2"/>
      <c r="C87" s="2"/>
    </row>
    <row r="88" spans="1:3"/>
    <row r="89" spans="1:3"/>
    <row r="90" spans="1:3"/>
    <row r="91" spans="1:3"/>
    <row r="92" spans="1:3"/>
    <row r="93" spans="1:3"/>
    <row r="94" spans="1:3"/>
    <row r="95" spans="1:3"/>
  </sheetData>
  <sheetProtection sheet="1" objects="1" scenarios="1"/>
  <mergeCells count="4">
    <mergeCell ref="A1:C1"/>
    <mergeCell ref="A2:C2"/>
    <mergeCell ref="A12:C12"/>
    <mergeCell ref="A37:C37"/>
  </mergeCells>
  <dataValidations count="3">
    <dataValidation operator="lessThanOrEqual" allowBlank="1" showInputMessage="1" showErrorMessage="1" sqref="C28"/>
    <dataValidation operator="greaterThanOrEqual" allowBlank="1" showInputMessage="1" showErrorMessage="1" sqref="C16 C10"/>
    <dataValidation type="whole" operator="greaterThanOrEqual" allowBlank="1" showInputMessage="1" showErrorMessage="1" sqref="C20:C27 C4:C9">
      <formula1>0</formula1>
    </dataValidation>
  </dataValidations>
  <printOptions horizontalCentered="1"/>
  <pageMargins left="0.25" right="0.25" top="0.84" bottom="0.4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Admin Calc</vt:lpstr>
      <vt:lpstr>'Admin Calc'!Print_Area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 Rose</dc:creator>
  <cp:lastModifiedBy>Rauchwerger, Jacob</cp:lastModifiedBy>
  <dcterms:created xsi:type="dcterms:W3CDTF">2017-01-06T00:05:29Z</dcterms:created>
  <dcterms:modified xsi:type="dcterms:W3CDTF">2021-11-09T16:38:55Z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