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5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c r="W594" i="3"/>
  <c r="Q594" i="3"/>
  <c r="W593" i="3"/>
  <c r="Q593" i="3"/>
  <c r="K593" i="3"/>
  <c r="W592" i="3"/>
  <c r="Q592" i="3"/>
  <c r="K592" i="3"/>
  <c r="W591" i="3"/>
  <c r="K591" i="3" s="1"/>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K574" i="3" s="1"/>
  <c r="W573" i="3"/>
  <c r="Q573" i="3"/>
  <c r="K573" i="3" s="1"/>
  <c r="W572" i="3"/>
  <c r="Q572" i="3"/>
  <c r="K572" i="3" s="1"/>
  <c r="W571" i="3"/>
  <c r="Q571" i="3"/>
  <c r="K571" i="3"/>
  <c r="W570" i="3"/>
  <c r="Q570" i="3"/>
  <c r="W569" i="3"/>
  <c r="Q569" i="3"/>
  <c r="K569" i="3"/>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K549" i="3" s="1"/>
  <c r="W548" i="3"/>
  <c r="Q548" i="3"/>
  <c r="K548" i="3" s="1"/>
  <c r="W547" i="3"/>
  <c r="Q547" i="3"/>
  <c r="K547" i="3"/>
  <c r="W546" i="3"/>
  <c r="Q546" i="3"/>
  <c r="W545" i="3"/>
  <c r="Q545" i="3"/>
  <c r="K545" i="3"/>
  <c r="W544" i="3"/>
  <c r="Q544" i="3"/>
  <c r="K544" i="3"/>
  <c r="W543" i="3"/>
  <c r="K543" i="3" s="1"/>
  <c r="Q543" i="3"/>
  <c r="W542" i="3"/>
  <c r="Q542" i="3"/>
  <c r="K542" i="3" s="1"/>
  <c r="W541" i="3"/>
  <c r="Q541" i="3"/>
  <c r="K541" i="3" s="1"/>
  <c r="W540" i="3"/>
  <c r="Q540" i="3"/>
  <c r="K540" i="3" s="1"/>
  <c r="W539" i="3"/>
  <c r="Q539" i="3"/>
  <c r="K539" i="3"/>
  <c r="W538" i="3"/>
  <c r="Q538" i="3"/>
  <c r="W537" i="3"/>
  <c r="Q537" i="3"/>
  <c r="K537" i="3"/>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K519" i="3" s="1"/>
  <c r="Q519" i="3"/>
  <c r="W518" i="3"/>
  <c r="Q518" i="3"/>
  <c r="K518" i="3" s="1"/>
  <c r="W517" i="3"/>
  <c r="Q517" i="3"/>
  <c r="K517" i="3" s="1"/>
  <c r="W516" i="3"/>
  <c r="Q516" i="3"/>
  <c r="K516" i="3" s="1"/>
  <c r="W515" i="3"/>
  <c r="Q515" i="3"/>
  <c r="K515" i="3"/>
  <c r="W514" i="3"/>
  <c r="Q514" i="3"/>
  <c r="W513" i="3"/>
  <c r="Q513" i="3"/>
  <c r="K513" i="3"/>
  <c r="W512" i="3"/>
  <c r="Q512" i="3"/>
  <c r="K512" i="3"/>
  <c r="W511" i="3"/>
  <c r="K511" i="3" s="1"/>
  <c r="Q511" i="3"/>
  <c r="W510" i="3"/>
  <c r="Q510" i="3"/>
  <c r="K510" i="3" s="1"/>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K500" i="3" s="1"/>
  <c r="W499" i="3"/>
  <c r="Q499" i="3"/>
  <c r="K499" i="3"/>
  <c r="W498" i="3"/>
  <c r="Q498" i="3"/>
  <c r="W497" i="3"/>
  <c r="Q497" i="3"/>
  <c r="K497" i="3"/>
  <c r="W496" i="3"/>
  <c r="Q496" i="3"/>
  <c r="K496" i="3"/>
  <c r="W495" i="3"/>
  <c r="K495" i="3" s="1"/>
  <c r="Q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c r="W482" i="3"/>
  <c r="Q482" i="3"/>
  <c r="W481" i="3"/>
  <c r="Q481" i="3"/>
  <c r="K481" i="3"/>
  <c r="W480" i="3"/>
  <c r="Q480" i="3"/>
  <c r="K480" i="3"/>
  <c r="W479" i="3"/>
  <c r="K479" i="3" s="1"/>
  <c r="Q479" i="3"/>
  <c r="W478" i="3"/>
  <c r="Q478" i="3"/>
  <c r="K478" i="3" s="1"/>
  <c r="W477" i="3"/>
  <c r="Q477" i="3"/>
  <c r="K477" i="3" s="1"/>
  <c r="W476" i="3"/>
  <c r="Q476" i="3"/>
  <c r="K476" i="3" s="1"/>
  <c r="W475" i="3"/>
  <c r="Q475" i="3"/>
  <c r="W474" i="3"/>
  <c r="Q474" i="3"/>
  <c r="K474" i="3" s="1"/>
  <c r="W473" i="3"/>
  <c r="Q473" i="3"/>
  <c r="K473" i="3"/>
  <c r="W472" i="3"/>
  <c r="K472" i="3" s="1"/>
  <c r="Q472" i="3"/>
  <c r="W471" i="3"/>
  <c r="Q471" i="3"/>
  <c r="K471" i="3" s="1"/>
  <c r="W470" i="3"/>
  <c r="Q470" i="3"/>
  <c r="K470" i="3" s="1"/>
  <c r="W469" i="3"/>
  <c r="Q469" i="3"/>
  <c r="W468" i="3"/>
  <c r="Q468" i="3"/>
  <c r="K468" i="3" s="1"/>
  <c r="W467" i="3"/>
  <c r="K467" i="3" s="1"/>
  <c r="Q467" i="3"/>
  <c r="W466" i="3"/>
  <c r="Q466" i="3"/>
  <c r="K466" i="3" s="1"/>
  <c r="W465" i="3"/>
  <c r="Q465" i="3"/>
  <c r="K465" i="3"/>
  <c r="W464" i="3"/>
  <c r="K464" i="3" s="1"/>
  <c r="Q464" i="3"/>
  <c r="W463" i="3"/>
  <c r="Q463" i="3"/>
  <c r="K463" i="3" s="1"/>
  <c r="W462" i="3"/>
  <c r="Q462" i="3"/>
  <c r="W461" i="3"/>
  <c r="Q461" i="3"/>
  <c r="W460" i="3"/>
  <c r="Q460" i="3"/>
  <c r="W459" i="3"/>
  <c r="Q459" i="3"/>
  <c r="K459" i="3"/>
  <c r="W458" i="3"/>
  <c r="Q458" i="3"/>
  <c r="K458" i="3" s="1"/>
  <c r="W457" i="3"/>
  <c r="Q457" i="3"/>
  <c r="K457" i="3" s="1"/>
  <c r="W456" i="3"/>
  <c r="Q456" i="3"/>
  <c r="K456" i="3"/>
  <c r="W455" i="3"/>
  <c r="Q455" i="3"/>
  <c r="K455" i="3" s="1"/>
  <c r="W454" i="3"/>
  <c r="Q454" i="3"/>
  <c r="K454" i="3" s="1"/>
  <c r="W453" i="3"/>
  <c r="Q453" i="3"/>
  <c r="W452" i="3"/>
  <c r="Q452" i="3"/>
  <c r="K452" i="3" s="1"/>
  <c r="W451" i="3"/>
  <c r="Q451" i="3"/>
  <c r="K451" i="3"/>
  <c r="W450" i="3"/>
  <c r="Q450" i="3"/>
  <c r="W449" i="3"/>
  <c r="Q449" i="3"/>
  <c r="K449" i="3"/>
  <c r="W448" i="3"/>
  <c r="Q448" i="3"/>
  <c r="K448" i="3"/>
  <c r="W447" i="3"/>
  <c r="Q447" i="3"/>
  <c r="W446" i="3"/>
  <c r="Q446" i="3"/>
  <c r="K446" i="3" s="1"/>
  <c r="W445" i="3"/>
  <c r="Q445" i="3"/>
  <c r="W444" i="3"/>
  <c r="Q444" i="3"/>
  <c r="K444" i="3" s="1"/>
  <c r="W443" i="3"/>
  <c r="K443" i="3" s="1"/>
  <c r="Q443" i="3"/>
  <c r="W442" i="3"/>
  <c r="Q442" i="3"/>
  <c r="K442" i="3" s="1"/>
  <c r="W441" i="3"/>
  <c r="Q441" i="3"/>
  <c r="K441" i="3"/>
  <c r="W440" i="3"/>
  <c r="K440" i="3" s="1"/>
  <c r="Q440" i="3"/>
  <c r="W439" i="3"/>
  <c r="Q439" i="3"/>
  <c r="K439" i="3" s="1"/>
  <c r="W438" i="3"/>
  <c r="Q438" i="3"/>
  <c r="K438" i="3" s="1"/>
  <c r="W437" i="3"/>
  <c r="Q437" i="3"/>
  <c r="W436" i="3"/>
  <c r="Q436" i="3"/>
  <c r="K436" i="3" s="1"/>
  <c r="W435" i="3"/>
  <c r="K435" i="3" s="1"/>
  <c r="Q435" i="3"/>
  <c r="W434" i="3"/>
  <c r="Q434" i="3"/>
  <c r="K434" i="3" s="1"/>
  <c r="W433" i="3"/>
  <c r="Q433" i="3"/>
  <c r="K433" i="3"/>
  <c r="W432" i="3"/>
  <c r="K432" i="3" s="1"/>
  <c r="Q432" i="3"/>
  <c r="W431" i="3"/>
  <c r="Q431" i="3"/>
  <c r="K431" i="3" s="1"/>
  <c r="W430" i="3"/>
  <c r="Q430" i="3"/>
  <c r="W429" i="3"/>
  <c r="Q429" i="3"/>
  <c r="W428" i="3"/>
  <c r="Q428" i="3"/>
  <c r="W427" i="3"/>
  <c r="Q427" i="3"/>
  <c r="K427" i="3"/>
  <c r="W426" i="3"/>
  <c r="Q426" i="3"/>
  <c r="K426" i="3" s="1"/>
  <c r="W425" i="3"/>
  <c r="Q425" i="3"/>
  <c r="K425" i="3" s="1"/>
  <c r="W424" i="3"/>
  <c r="Q424" i="3"/>
  <c r="K424" i="3"/>
  <c r="W423" i="3"/>
  <c r="Q423" i="3"/>
  <c r="K423" i="3" s="1"/>
  <c r="W422" i="3"/>
  <c r="Q422" i="3"/>
  <c r="K422" i="3" s="1"/>
  <c r="W421" i="3"/>
  <c r="Q421" i="3"/>
  <c r="W420" i="3"/>
  <c r="Q420" i="3"/>
  <c r="K420" i="3" s="1"/>
  <c r="W419" i="3"/>
  <c r="Q419" i="3"/>
  <c r="K419" i="3"/>
  <c r="W418" i="3"/>
  <c r="Q418" i="3"/>
  <c r="W417" i="3"/>
  <c r="Q417" i="3"/>
  <c r="K417" i="3"/>
  <c r="W416" i="3"/>
  <c r="Q416" i="3"/>
  <c r="K416" i="3"/>
  <c r="W415" i="3"/>
  <c r="Q415" i="3"/>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W397" i="3"/>
  <c r="Q397" i="3"/>
  <c r="W396" i="3"/>
  <c r="Q396" i="3"/>
  <c r="W395" i="3"/>
  <c r="Q395" i="3"/>
  <c r="K395" i="3"/>
  <c r="W394" i="3"/>
  <c r="Q394" i="3"/>
  <c r="K394" i="3" s="1"/>
  <c r="W393" i="3"/>
  <c r="Q393" i="3"/>
  <c r="K393" i="3" s="1"/>
  <c r="W392" i="3"/>
  <c r="Q392" i="3"/>
  <c r="K392" i="3"/>
  <c r="W391" i="3"/>
  <c r="Q391" i="3"/>
  <c r="K391" i="3" s="1"/>
  <c r="W390" i="3"/>
  <c r="Q390" i="3"/>
  <c r="K390" i="3" s="1"/>
  <c r="W389" i="3"/>
  <c r="Q389" i="3"/>
  <c r="W388" i="3"/>
  <c r="Q388" i="3"/>
  <c r="K388" i="3" s="1"/>
  <c r="W387" i="3"/>
  <c r="Q387" i="3"/>
  <c r="K387" i="3"/>
  <c r="W386" i="3"/>
  <c r="Q386" i="3"/>
  <c r="W385" i="3"/>
  <c r="Q385" i="3"/>
  <c r="K385" i="3"/>
  <c r="W384" i="3"/>
  <c r="Q384" i="3"/>
  <c r="K384" i="3"/>
  <c r="W383" i="3"/>
  <c r="Q383" i="3"/>
  <c r="W382" i="3"/>
  <c r="Q382" i="3"/>
  <c r="K382" i="3" s="1"/>
  <c r="W381" i="3"/>
  <c r="Q381" i="3"/>
  <c r="W380" i="3"/>
  <c r="Q380" i="3"/>
  <c r="K380" i="3" s="1"/>
  <c r="W379" i="3"/>
  <c r="K379" i="3" s="1"/>
  <c r="Q379" i="3"/>
  <c r="W378" i="3"/>
  <c r="Q378" i="3"/>
  <c r="K378" i="3" s="1"/>
  <c r="W377" i="3"/>
  <c r="Q377" i="3"/>
  <c r="K377" i="3"/>
  <c r="W376" i="3"/>
  <c r="K376" i="3" s="1"/>
  <c r="Q376" i="3"/>
  <c r="W375" i="3"/>
  <c r="Q375" i="3"/>
  <c r="K375" i="3" s="1"/>
  <c r="W374" i="3"/>
  <c r="Q374" i="3"/>
  <c r="K374" i="3" s="1"/>
  <c r="W373" i="3"/>
  <c r="Q373" i="3"/>
  <c r="W372" i="3"/>
  <c r="Q372" i="3"/>
  <c r="K372" i="3" s="1"/>
  <c r="W371" i="3"/>
  <c r="K371" i="3" s="1"/>
  <c r="Q371" i="3"/>
  <c r="W370" i="3"/>
  <c r="Q370" i="3"/>
  <c r="K370" i="3" s="1"/>
  <c r="W369" i="3"/>
  <c r="Q369" i="3"/>
  <c r="K369" i="3"/>
  <c r="W368" i="3"/>
  <c r="K368" i="3" s="1"/>
  <c r="Q368" i="3"/>
  <c r="W367" i="3"/>
  <c r="Q367" i="3"/>
  <c r="K367" i="3" s="1"/>
  <c r="W366" i="3"/>
  <c r="Q366" i="3"/>
  <c r="W365" i="3"/>
  <c r="Q365" i="3"/>
  <c r="W364" i="3"/>
  <c r="Q364" i="3"/>
  <c r="W363" i="3"/>
  <c r="Q363" i="3"/>
  <c r="K363" i="3"/>
  <c r="W362" i="3"/>
  <c r="Q362" i="3"/>
  <c r="K362" i="3" s="1"/>
  <c r="W361" i="3"/>
  <c r="Q361" i="3"/>
  <c r="K361" i="3" s="1"/>
  <c r="W360" i="3"/>
  <c r="Q360" i="3"/>
  <c r="K360" i="3"/>
  <c r="W359" i="3"/>
  <c r="Q359" i="3"/>
  <c r="K359" i="3" s="1"/>
  <c r="W358" i="3"/>
  <c r="Q358" i="3"/>
  <c r="K358" i="3" s="1"/>
  <c r="W357" i="3"/>
  <c r="Q357" i="3"/>
  <c r="W356" i="3"/>
  <c r="Q356" i="3"/>
  <c r="K356" i="3" s="1"/>
  <c r="W355" i="3"/>
  <c r="Q355" i="3"/>
  <c r="K355" i="3"/>
  <c r="W354" i="3"/>
  <c r="Q354" i="3"/>
  <c r="W353" i="3"/>
  <c r="Q353" i="3"/>
  <c r="K353" i="3"/>
  <c r="W352" i="3"/>
  <c r="Q352" i="3"/>
  <c r="K352" i="3"/>
  <c r="W351" i="3"/>
  <c r="Q351" i="3"/>
  <c r="W350" i="3"/>
  <c r="Q350" i="3"/>
  <c r="K350" i="3" s="1"/>
  <c r="W349" i="3"/>
  <c r="Q349" i="3"/>
  <c r="W348" i="3"/>
  <c r="Q348" i="3"/>
  <c r="K348" i="3" s="1"/>
  <c r="W347" i="3"/>
  <c r="K347" i="3" s="1"/>
  <c r="Q347" i="3"/>
  <c r="W346" i="3"/>
  <c r="Q346" i="3"/>
  <c r="K346" i="3" s="1"/>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K335" i="3" s="1"/>
  <c r="W334" i="3"/>
  <c r="Q334" i="3"/>
  <c r="W333" i="3"/>
  <c r="Q333" i="3"/>
  <c r="W332" i="3"/>
  <c r="Q332" i="3"/>
  <c r="W331" i="3"/>
  <c r="Q331" i="3"/>
  <c r="K331" i="3"/>
  <c r="W330" i="3"/>
  <c r="Q330" i="3"/>
  <c r="K330" i="3" s="1"/>
  <c r="W329" i="3"/>
  <c r="Q329" i="3"/>
  <c r="K329" i="3" s="1"/>
  <c r="W328" i="3"/>
  <c r="Q328" i="3"/>
  <c r="K328" i="3"/>
  <c r="W327" i="3"/>
  <c r="Q327" i="3"/>
  <c r="K327" i="3" s="1"/>
  <c r="W326" i="3"/>
  <c r="Q326" i="3"/>
  <c r="K326" i="3" s="1"/>
  <c r="W325" i="3"/>
  <c r="Q325" i="3"/>
  <c r="W324" i="3"/>
  <c r="Q324" i="3"/>
  <c r="K324" i="3" s="1"/>
  <c r="W323" i="3"/>
  <c r="Q323" i="3"/>
  <c r="K323" i="3"/>
  <c r="W322" i="3"/>
  <c r="Q322" i="3"/>
  <c r="W321" i="3"/>
  <c r="Q321" i="3"/>
  <c r="K321" i="3"/>
  <c r="W320" i="3"/>
  <c r="Q320" i="3"/>
  <c r="K320" i="3"/>
  <c r="W319" i="3"/>
  <c r="Q319" i="3"/>
  <c r="W318" i="3"/>
  <c r="Q318" i="3"/>
  <c r="K318" i="3" s="1"/>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W300" i="3"/>
  <c r="Q300" i="3"/>
  <c r="W299" i="3"/>
  <c r="K299" i="3" s="1"/>
  <c r="Q299" i="3"/>
  <c r="W298" i="3"/>
  <c r="Q298" i="3"/>
  <c r="K298" i="3" s="1"/>
  <c r="W297" i="3"/>
  <c r="Q297" i="3"/>
  <c r="K297" i="3" s="1"/>
  <c r="W296" i="3"/>
  <c r="Q296" i="3"/>
  <c r="K296" i="3" s="1"/>
  <c r="W295" i="3"/>
  <c r="Q295" i="3"/>
  <c r="K295" i="3"/>
  <c r="W294" i="3"/>
  <c r="Q294" i="3"/>
  <c r="K294" i="3"/>
  <c r="W293" i="3"/>
  <c r="Q293" i="3"/>
  <c r="W292" i="3"/>
  <c r="Q292" i="3"/>
  <c r="K292" i="3" s="1"/>
  <c r="W291" i="3"/>
  <c r="Q291" i="3"/>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W273" i="3"/>
  <c r="K273" i="3" s="1"/>
  <c r="Q273" i="3"/>
  <c r="W272" i="3"/>
  <c r="K272" i="3" s="1"/>
  <c r="Q272" i="3"/>
  <c r="W271" i="3"/>
  <c r="Q271" i="3"/>
  <c r="K271" i="3" s="1"/>
  <c r="W270" i="3"/>
  <c r="Q270" i="3"/>
  <c r="K270" i="3"/>
  <c r="W269" i="3"/>
  <c r="Q269" i="3"/>
  <c r="K269" i="3" s="1"/>
  <c r="W268" i="3"/>
  <c r="Q268" i="3"/>
  <c r="K268" i="3" s="1"/>
  <c r="W267" i="3"/>
  <c r="Q267" i="3"/>
  <c r="K267" i="3" s="1"/>
  <c r="W266" i="3"/>
  <c r="Q266" i="3"/>
  <c r="K266" i="3" s="1"/>
  <c r="W265" i="3"/>
  <c r="Q265" i="3"/>
  <c r="K265" i="3"/>
  <c r="W264" i="3"/>
  <c r="Q264" i="3"/>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K255" i="3" s="1"/>
  <c r="Q255" i="3"/>
  <c r="W254" i="3"/>
  <c r="Q254" i="3"/>
  <c r="K254" i="3" s="1"/>
  <c r="W253" i="3"/>
  <c r="Q253" i="3"/>
  <c r="W252" i="3"/>
  <c r="Q252" i="3"/>
  <c r="W251" i="3"/>
  <c r="Q251" i="3"/>
  <c r="K251" i="3"/>
  <c r="W250" i="3"/>
  <c r="Q250" i="3"/>
  <c r="K250" i="3" s="1"/>
  <c r="W249" i="3"/>
  <c r="Q249" i="3"/>
  <c r="K249" i="3" s="1"/>
  <c r="W248" i="3"/>
  <c r="Q248" i="3"/>
  <c r="K248" i="3"/>
  <c r="W247" i="3"/>
  <c r="Q247" i="3"/>
  <c r="K247" i="3" s="1"/>
  <c r="W246" i="3"/>
  <c r="Q246" i="3"/>
  <c r="K246" i="3" s="1"/>
  <c r="W245" i="3"/>
  <c r="Q245" i="3"/>
  <c r="K245" i="3" s="1"/>
  <c r="W244" i="3"/>
  <c r="Q244" i="3"/>
  <c r="W243" i="3"/>
  <c r="Q243" i="3"/>
  <c r="K243" i="3"/>
  <c r="W242" i="3"/>
  <c r="Q242" i="3"/>
  <c r="W241" i="3"/>
  <c r="Q241" i="3"/>
  <c r="K241" i="3" s="1"/>
  <c r="W240" i="3"/>
  <c r="Q240" i="3"/>
  <c r="K240" i="3"/>
  <c r="W239" i="3"/>
  <c r="Q239" i="3"/>
  <c r="K239" i="3"/>
  <c r="W238" i="3"/>
  <c r="Q238" i="3"/>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W225" i="3"/>
  <c r="Q225" i="3"/>
  <c r="K225" i="3"/>
  <c r="W224" i="3"/>
  <c r="Q224" i="3"/>
  <c r="K224" i="3" s="1"/>
  <c r="W223" i="3"/>
  <c r="Q223" i="3"/>
  <c r="K223" i="3" s="1"/>
  <c r="W222" i="3"/>
  <c r="Q222" i="3"/>
  <c r="K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W196" i="3"/>
  <c r="Q196" i="3"/>
  <c r="K196" i="3" s="1"/>
  <c r="W195" i="3"/>
  <c r="Q195" i="3"/>
  <c r="K195" i="3"/>
  <c r="W194" i="3"/>
  <c r="Q194" i="3"/>
  <c r="W193" i="3"/>
  <c r="Q193" i="3"/>
  <c r="K193" i="3"/>
  <c r="W192" i="3"/>
  <c r="Q192" i="3"/>
  <c r="K192" i="3"/>
  <c r="W191" i="3"/>
  <c r="Q191" i="3"/>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K181" i="3" s="1"/>
  <c r="W180" i="3"/>
  <c r="Q180" i="3"/>
  <c r="W179" i="3"/>
  <c r="Q179" i="3"/>
  <c r="K179" i="3"/>
  <c r="W178" i="3"/>
  <c r="Q178" i="3"/>
  <c r="K178" i="3" s="1"/>
  <c r="W177" i="3"/>
  <c r="Q177" i="3"/>
  <c r="K177" i="3" s="1"/>
  <c r="W176" i="3"/>
  <c r="K176" i="3" s="1"/>
  <c r="Q176" i="3"/>
  <c r="W175" i="3"/>
  <c r="Q175" i="3"/>
  <c r="K175" i="3" s="1"/>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K165" i="3" s="1"/>
  <c r="W164" i="3"/>
  <c r="Q164" i="3"/>
  <c r="W163" i="3"/>
  <c r="Q163" i="3"/>
  <c r="K163" i="3"/>
  <c r="W162" i="3"/>
  <c r="Q162" i="3"/>
  <c r="K162" i="3" s="1"/>
  <c r="W161" i="3"/>
  <c r="Q161" i="3"/>
  <c r="W160" i="3"/>
  <c r="Q160" i="3"/>
  <c r="K160" i="3"/>
  <c r="W159" i="3"/>
  <c r="K159" i="3" s="1"/>
  <c r="Q159" i="3"/>
  <c r="W158" i="3"/>
  <c r="Q158" i="3"/>
  <c r="K158" i="3" s="1"/>
  <c r="W157" i="3"/>
  <c r="Q157" i="3"/>
  <c r="K157" i="3" s="1"/>
  <c r="W156" i="3"/>
  <c r="Q156" i="3"/>
  <c r="W155" i="3"/>
  <c r="Q155" i="3"/>
  <c r="K155" i="3"/>
  <c r="W154" i="3"/>
  <c r="Q154" i="3"/>
  <c r="K154" i="3" s="1"/>
  <c r="W153" i="3"/>
  <c r="Q153" i="3"/>
  <c r="W152" i="3"/>
  <c r="Q152" i="3"/>
  <c r="K152" i="3"/>
  <c r="W151" i="3"/>
  <c r="K151" i="3" s="1"/>
  <c r="Q151" i="3"/>
  <c r="W150" i="3"/>
  <c r="Q150" i="3"/>
  <c r="K150" i="3" s="1"/>
  <c r="W149" i="3"/>
  <c r="Q149" i="3"/>
  <c r="K149" i="3" s="1"/>
  <c r="W148" i="3"/>
  <c r="Q148" i="3"/>
  <c r="W147" i="3"/>
  <c r="Q147" i="3"/>
  <c r="K147" i="3"/>
  <c r="W146" i="3"/>
  <c r="Q146" i="3"/>
  <c r="K146" i="3" s="1"/>
  <c r="W145" i="3"/>
  <c r="Q145" i="3"/>
  <c r="K145" i="3" s="1"/>
  <c r="W144" i="3"/>
  <c r="Q144" i="3"/>
  <c r="K144" i="3"/>
  <c r="W143" i="3"/>
  <c r="Q143" i="3"/>
  <c r="W142" i="3"/>
  <c r="Q142" i="3"/>
  <c r="K142" i="3"/>
  <c r="W141" i="3"/>
  <c r="Q141" i="3"/>
  <c r="K141" i="3" s="1"/>
  <c r="W140" i="3"/>
  <c r="Q140" i="3"/>
  <c r="K140" i="3" s="1"/>
  <c r="W139" i="3"/>
  <c r="Q139" i="3"/>
  <c r="K139" i="3"/>
  <c r="W138" i="3"/>
  <c r="Q138" i="3"/>
  <c r="W137" i="3"/>
  <c r="Q137" i="3"/>
  <c r="K137" i="3" s="1"/>
  <c r="W136" i="3"/>
  <c r="K136" i="3" s="1"/>
  <c r="Q136" i="3"/>
  <c r="W135" i="3"/>
  <c r="Q135" i="3"/>
  <c r="K135" i="3" s="1"/>
  <c r="W134" i="3"/>
  <c r="Q134" i="3"/>
  <c r="K134" i="3"/>
  <c r="W133" i="3"/>
  <c r="Q133" i="3"/>
  <c r="W132" i="3"/>
  <c r="Q132" i="3"/>
  <c r="K132" i="3"/>
  <c r="W131" i="3"/>
  <c r="Q131" i="3"/>
  <c r="K131" i="3"/>
  <c r="W130" i="3"/>
  <c r="Q130" i="3"/>
  <c r="W129" i="3"/>
  <c r="Q129" i="3"/>
  <c r="K129" i="3" s="1"/>
  <c r="W128" i="3"/>
  <c r="K128" i="3" s="1"/>
  <c r="Q128" i="3"/>
  <c r="W127" i="3"/>
  <c r="Q127" i="3"/>
  <c r="K127" i="3" s="1"/>
  <c r="W126" i="3"/>
  <c r="Q126" i="3"/>
  <c r="K126" i="3"/>
  <c r="W125" i="3"/>
  <c r="Q125" i="3"/>
  <c r="W124" i="3"/>
  <c r="Q124" i="3"/>
  <c r="K124" i="3"/>
  <c r="W123" i="3"/>
  <c r="Q123" i="3"/>
  <c r="K123" i="3"/>
  <c r="W122" i="3"/>
  <c r="Q122" i="3"/>
  <c r="W121" i="3"/>
  <c r="Q121" i="3"/>
  <c r="K121" i="3" s="1"/>
  <c r="W120" i="3"/>
  <c r="K120" i="3" s="1"/>
  <c r="Q120" i="3"/>
  <c r="W119" i="3"/>
  <c r="Q119" i="3"/>
  <c r="K119" i="3" s="1"/>
  <c r="W118" i="3"/>
  <c r="Q118" i="3"/>
  <c r="K118" i="3"/>
  <c r="W117" i="3"/>
  <c r="Q117" i="3"/>
  <c r="W116" i="3"/>
  <c r="Q116" i="3"/>
  <c r="K116" i="3"/>
  <c r="W115" i="3"/>
  <c r="Q115" i="3"/>
  <c r="K115" i="3"/>
  <c r="W114" i="3"/>
  <c r="Q114" i="3"/>
  <c r="W113" i="3"/>
  <c r="Q113" i="3"/>
  <c r="K113" i="3" s="1"/>
  <c r="W112" i="3"/>
  <c r="K112" i="3" s="1"/>
  <c r="Q112" i="3"/>
  <c r="W111" i="3"/>
  <c r="Q111" i="3"/>
  <c r="K111" i="3" s="1"/>
  <c r="W110" i="3"/>
  <c r="Q110" i="3"/>
  <c r="K110" i="3"/>
  <c r="W109" i="3"/>
  <c r="Q109" i="3"/>
  <c r="W108" i="3"/>
  <c r="Q108" i="3"/>
  <c r="K108" i="3"/>
  <c r="W107" i="3"/>
  <c r="Q107" i="3"/>
  <c r="K107" i="3"/>
  <c r="W106" i="3"/>
  <c r="Q106" i="3"/>
  <c r="W105" i="3"/>
  <c r="Q105" i="3"/>
  <c r="K105" i="3" s="1"/>
  <c r="W104" i="3"/>
  <c r="K104" i="3" s="1"/>
  <c r="Q104" i="3"/>
  <c r="W103" i="3"/>
  <c r="Q103" i="3"/>
  <c r="K103" i="3" s="1"/>
  <c r="W102" i="3"/>
  <c r="Q102" i="3"/>
  <c r="K102" i="3"/>
  <c r="W101" i="3"/>
  <c r="Q101" i="3"/>
  <c r="W100" i="3"/>
  <c r="Q100" i="3"/>
  <c r="K100" i="3"/>
  <c r="W99" i="3"/>
  <c r="Q99" i="3"/>
  <c r="K99" i="3"/>
  <c r="W98" i="3"/>
  <c r="Q98" i="3"/>
  <c r="W97" i="3"/>
  <c r="Q97" i="3"/>
  <c r="K97" i="3" s="1"/>
  <c r="W96" i="3"/>
  <c r="K96" i="3" s="1"/>
  <c r="Q96" i="3"/>
  <c r="W95" i="3"/>
  <c r="Q95" i="3"/>
  <c r="K95" i="3" s="1"/>
  <c r="W94" i="3"/>
  <c r="Q94" i="3"/>
  <c r="K94" i="3"/>
  <c r="W93" i="3"/>
  <c r="Q93" i="3"/>
  <c r="W92" i="3"/>
  <c r="Q92" i="3"/>
  <c r="K92" i="3"/>
  <c r="W91" i="3"/>
  <c r="Q91" i="3"/>
  <c r="K91" i="3"/>
  <c r="W90" i="3"/>
  <c r="K90" i="3" s="1"/>
  <c r="Q90" i="3"/>
  <c r="W89" i="3"/>
  <c r="Q89" i="3"/>
  <c r="K89" i="3" s="1"/>
  <c r="W88" i="3"/>
  <c r="K88" i="3" s="1"/>
  <c r="Q88" i="3"/>
  <c r="W87" i="3"/>
  <c r="Q87" i="3"/>
  <c r="K87" i="3" s="1"/>
  <c r="W86" i="3"/>
  <c r="Q86" i="3"/>
  <c r="K86" i="3"/>
  <c r="W85" i="3"/>
  <c r="Q85" i="3"/>
  <c r="W84" i="3"/>
  <c r="Q84" i="3"/>
  <c r="W83" i="3"/>
  <c r="K83" i="3" s="1"/>
  <c r="Q83" i="3"/>
  <c r="W82" i="3"/>
  <c r="Q82" i="3"/>
  <c r="W81" i="3"/>
  <c r="Q81" i="3"/>
  <c r="K81" i="3" s="1"/>
  <c r="W80" i="3"/>
  <c r="Q80" i="3"/>
  <c r="K80" i="3" s="1"/>
  <c r="W79" i="3"/>
  <c r="Q79" i="3"/>
  <c r="K79" i="3" s="1"/>
  <c r="W78" i="3"/>
  <c r="K78" i="3" s="1"/>
  <c r="Q78" i="3"/>
  <c r="W77" i="3"/>
  <c r="Q77" i="3"/>
  <c r="K77" i="3" s="1"/>
  <c r="W76" i="3"/>
  <c r="Q76" i="3"/>
  <c r="W75" i="3"/>
  <c r="Q75" i="3"/>
  <c r="K75" i="3" s="1"/>
  <c r="W74" i="3"/>
  <c r="Q74" i="3"/>
  <c r="K74" i="3" s="1"/>
  <c r="W73" i="3"/>
  <c r="Q73" i="3"/>
  <c r="W72" i="3"/>
  <c r="Q72" i="3"/>
  <c r="K72" i="3"/>
  <c r="W71" i="3"/>
  <c r="Q71" i="3"/>
  <c r="K71" i="3" s="1"/>
  <c r="W70" i="3"/>
  <c r="Q70" i="3"/>
  <c r="K70" i="3" s="1"/>
  <c r="W69" i="3"/>
  <c r="Q69" i="3"/>
  <c r="K69" i="3" s="1"/>
  <c r="W68" i="3"/>
  <c r="K68" i="3" s="1"/>
  <c r="Q68" i="3"/>
  <c r="W67" i="3"/>
  <c r="Q67" i="3"/>
  <c r="K67" i="3" s="1"/>
  <c r="W66" i="3"/>
  <c r="Q66" i="3"/>
  <c r="K66" i="3" s="1"/>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s="1"/>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K35" i="3" s="1"/>
  <c r="Q35" i="3"/>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W16" i="3"/>
  <c r="Q16" i="3"/>
  <c r="K16" i="3"/>
  <c r="W15" i="3"/>
  <c r="Q15" i="3"/>
  <c r="W14" i="3"/>
  <c r="Q14" i="3"/>
  <c r="K14" i="3" s="1"/>
  <c r="W13" i="3"/>
  <c r="Q13" i="3"/>
  <c r="K13" i="3" s="1"/>
  <c r="W12" i="3"/>
  <c r="Q12" i="3"/>
  <c r="K12" i="3" s="1"/>
  <c r="W11" i="3"/>
  <c r="Q11" i="3"/>
  <c r="K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7" i="3" l="1"/>
  <c r="K82" i="3"/>
  <c r="K153" i="3"/>
  <c r="K161" i="3"/>
  <c r="K26" i="3"/>
  <c r="K84" i="3"/>
  <c r="K263"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74" i="3"/>
  <c r="K291" i="3"/>
  <c r="K293" i="3"/>
  <c r="K301" i="3"/>
  <c r="K319" i="3"/>
  <c r="K322" i="3"/>
  <c r="K332" i="3"/>
  <c r="K334" i="3"/>
  <c r="K351" i="3"/>
  <c r="K354" i="3"/>
  <c r="K364" i="3"/>
  <c r="K366" i="3"/>
  <c r="K383" i="3"/>
  <c r="K386" i="3"/>
  <c r="K396" i="3"/>
  <c r="K398" i="3"/>
  <c r="K415" i="3"/>
  <c r="K418" i="3"/>
  <c r="K428" i="3"/>
  <c r="K430" i="3"/>
  <c r="K447" i="3"/>
  <c r="K450" i="3"/>
  <c r="K460" i="3"/>
  <c r="K462"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<sst xmlns="http://schemas.openxmlformats.org/spreadsheetml/2006/main" count="825" uniqueCount="147">
  <si>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</si>
  <si>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</si>
  <si>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</si>
  <si>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</si>
  <si>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</si>
  <si>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</si>
  <si>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</si>
  <si>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</si>
  <si>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</si>
  <si>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</si>
  <si>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</si>
  <si>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</si>
  <si>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</si>
  <si>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</si>
  <si>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</si>
  <si>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</si>
  <si>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</si>
  <si>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</si>
  <si>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</si>
  <si>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</si>
  <si>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</si>
  <si>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</si>
  <si>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</si>
  <si>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</si>
  <si>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</si>
  <si>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</si>
  <si>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</si>
  <si>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</si>
  <si>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</si>
  <si>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</si>
  <si>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</si>
  <si>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</si>
  <si>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</si>
  <si>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</si>
  <si>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</si>
  <si>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</si>
  <si>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</si>
  <si>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</si>
  <si>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</si>
  <si>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</si>
  <si>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</si>
  <si>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</si>
  <si>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</si>
  <si>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</si>
  <si>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</si>
  <si>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</si>
  <si>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</si>
  <si>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</si>
  <si>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</si>
  <si>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</si>
  <si>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</si>
  <si>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</si>
  <si>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</si>
  <si>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</si>
  <si>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</si>
  <si>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</si>
  <si>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</si>
  <si>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</si>
  <si>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</si>
  <si>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</si>
  <si>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</si>
  <si>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</si>
  <si>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</si>
  <si>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</si>
  <si>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</si>
  <si>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</si>
  <si>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</si>
  <si>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</si>
  <si>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</si>
  <si>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</si>
  <si>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</si>
  <si>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</si>
  <si>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</si>
  <si>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</si>
  <si>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</si>
  <si>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</si>
  <si>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</si>
  <si>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</si>
  <si>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</si>
  <si>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</si>
  <si>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</si>
  <si>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</si>
  <si>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</si>
  <si>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</si>
  <si>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</si>
  <si>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</si>
  <si>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</si>
  <si>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</si>
  <si>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</si>
  <si>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</si>
  <si>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</si>
  <si>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</si>
  <si>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</si>
  <si>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</si>
  <si>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</si>
  <si>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</si>
  <si>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</si>
  <si>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</si>
  <si>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</si>
  <si>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</si>
  <si>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</si>
  <si>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</si>
  <si>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</si>
  <si>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</si>
  <si>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</si>
  <si>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</si>
  <si>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</si>
  <si>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</si>
  <si>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</si>
  <si>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</si>
  <si>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</si>
  <si>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</si>
  <si>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</si>
  <si>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</si>
  <si>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</si>
  <si>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</si>
  <si>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</si>
  <si>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March Joint Powers</t>
  </si>
  <si>
    <t>Riverside</t>
  </si>
  <si>
    <t>March Joint Powers Recognized Obligation Payment Schedule (ROPS 19-20) - ROPS Detail
July 1, 2019 through June 30, 2020
(Report Amounts in Whole Dollars)</t>
  </si>
  <si>
    <t>Successor Agency Fee</t>
  </si>
  <si>
    <t>March Joint Powers Authority (SA)</t>
  </si>
  <si>
    <t>Administrative Fee</t>
  </si>
  <si>
    <t>March</t>
  </si>
  <si>
    <t>March LifeCare Disposition and Development Agreement</t>
  </si>
  <si>
    <t>March Healthcare Development</t>
  </si>
  <si>
    <t>Medical Campus Infrastructure</t>
  </si>
  <si>
    <t>Tenant Relocation</t>
  </si>
  <si>
    <t>Various</t>
  </si>
  <si>
    <t>Legal, Accounting, Financial, etc</t>
  </si>
  <si>
    <t>West March Disposition and Development Agreement</t>
  </si>
  <si>
    <t>LNR Riverside, LLC</t>
  </si>
  <si>
    <t>Various Non-Monetary Obligations</t>
  </si>
  <si>
    <t>March Joint Powers Authority</t>
  </si>
  <si>
    <t>Note Payable</t>
  </si>
  <si>
    <t>United States Veterans Initiative</t>
  </si>
  <si>
    <t>Veteran's Home Design &amp; Environmental</t>
  </si>
  <si>
    <t>Successor Agency Bond Reserve</t>
  </si>
  <si>
    <t>Wells Fargo Bank, N.A.</t>
  </si>
  <si>
    <t>Debt Service Reserve per 2016 Indenture</t>
  </si>
  <si>
    <t>2016 Tax Allocation Bonds</t>
  </si>
  <si>
    <t>Bonds to refund the 2011A &amp; B bonds</t>
  </si>
  <si>
    <t>Trustee Fees for 2016 Bonds</t>
  </si>
  <si>
    <t>March Joint Powers Recognized Obligation Payment Schedule (ROPS 19-20) - Report of Cash Balances
 July 1, 2016 through June 30, 2017
(Report Amounts in Whole Dollars)</t>
  </si>
  <si>
    <t>March Joint Powers Recognized Obligation Payment Schedule (ROPS 19-20) - Notes July 1, 2019 through June 30, 2020</t>
  </si>
  <si>
    <t>C-3 is prior DSR fund contribution to 2016 Bonds</t>
  </si>
  <si>
    <t>C-1 is Reserve fund held by Bond Trustee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</si>
</sst>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0</v>
      </c>
      <c r="L8" s="119">
        <f>ROUND('ROPS Detail'!S6,0)</f>
        <v>0</v>
      </c>
      <c r="M8" s="119">
        <f t="shared" si="0"/>
        <v>0</v>
      </c>
    </row>
    <row r="9" spans="1:13" ht="19.899999999999999" customHeight="1">
      <c r="A9" s="14" t="s">
        <v>4</v>
      </c>
      <c r="B9" s="139" t="s">
        <v>26</v>
      </c>
      <c r="C9" s="139"/>
      <c r="D9" s="139"/>
      <c r="E9" s="139"/>
      <c r="F9" s="139"/>
      <c r="G9" s="139"/>
      <c r="H9" s="139"/>
      <c r="I9" s="139"/>
      <c r="J9" s="139"/>
      <c r="K9" s="119">
        <f>ROUND('ROPS Detail'!N6,0)</f>
        <v>0</v>
      </c>
      <c r="L9" s="119">
        <f>ROUND('ROPS Detail'!T6,0)</f>
        <v>0</v>
      </c>
      <c r="M9" s="119">
        <f t="shared" si="0"/>
        <v>0</v>
      </c>
    </row>
    <row r="10" spans="1:13" ht="19.899999999999999" customHeight="1">
      <c r="A10" s="17" t="s">
        <v>5</v>
      </c>
      <c r="B10" s="140" t="s">
        <v>93</v>
      </c>
      <c r="C10" s="140"/>
      <c r="D10" s="140"/>
      <c r="E10" s="140"/>
      <c r="F10" s="140"/>
      <c r="G10" s="140"/>
      <c r="H10" s="140"/>
      <c r="I10" s="140"/>
      <c r="J10" s="140"/>
      <c r="K10" s="121">
        <f>SUM(K11:K12)</f>
        <v>2474052</v>
      </c>
      <c r="L10" s="121">
        <f>SUM(L11:L12)</f>
        <v>316615</v>
      </c>
      <c r="M10" s="121">
        <f t="shared" si="0"/>
        <v>2790667</v>
      </c>
    </row>
    <row r="11" spans="1:13" ht="19.899999999999999" customHeight="1">
      <c r="A11" s="14" t="s">
        <v>27</v>
      </c>
      <c r="B11" s="139" t="s">
        <v>94</v>
      </c>
      <c r="C11" s="139"/>
      <c r="D11" s="139"/>
      <c r="E11" s="139"/>
      <c r="F11" s="139"/>
      <c r="G11" s="139"/>
      <c r="H11" s="139"/>
      <c r="I11" s="139"/>
      <c r="J11" s="139"/>
      <c r="K11" s="119">
        <f>'ROPS Detail'!O6</f>
        <v>2349052</v>
      </c>
      <c r="L11" s="119">
        <f>'ROPS Detail'!U6</f>
        <v>191615</v>
      </c>
      <c r="M11" s="119">
        <f t="shared" si="0"/>
        <v>2540667</v>
      </c>
    </row>
    <row r="12" spans="1:13" ht="19.899999999999999" customHeight="1">
      <c r="A12" s="14" t="s">
        <v>28</v>
      </c>
      <c r="B12" s="142" t="s">
        <v>95</v>
      </c>
      <c r="C12" s="142"/>
      <c r="D12" s="142"/>
      <c r="E12" s="142"/>
      <c r="F12" s="142"/>
      <c r="G12" s="142"/>
      <c r="H12" s="142"/>
      <c r="I12" s="142"/>
      <c r="J12" s="142"/>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2474052</v>
      </c>
      <c r="L13" s="120">
        <f>SUM(L6+L10)</f>
        <v>316615</v>
      </c>
      <c r="M13" s="120">
        <f>SUM(M6+M10)</f>
        <v>2790667</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L7" activePane="bottomRight" state="frozen"/>
      <selection pane="topRight" activeCell="C1" sqref="C1"/>
      <selection pane="bottomLeft" activeCell="A7" sqref="A7"/>
      <selection pane="bottomRight" activeCell="O8" sqref="O8"/>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9"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9" customFormat="1" ht="30" customHeight="1">
      <c r="A5" s="147"/>
      <c r="B5" s="147"/>
      <c r="C5" s="158"/>
      <c r="D5" s="147"/>
      <c r="E5" s="147"/>
      <c r="F5" s="147"/>
      <c r="G5" s="147"/>
      <c r="H5" s="147"/>
      <c r="I5" s="148"/>
      <c r="J5" s="150"/>
      <c r="K5" s="165"/>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92347651</v>
      </c>
      <c r="J6" s="83"/>
      <c r="K6" s="126">
        <f>Q6+W6</f>
        <v>2790667</v>
      </c>
      <c r="L6" s="113">
        <f>SUM(L7:L600)</f>
        <v>0</v>
      </c>
      <c r="M6" s="113">
        <f>SUM(M7:M600)</f>
        <v>0</v>
      </c>
      <c r="N6" s="113">
        <f>SUM(N7:N600)</f>
        <v>0</v>
      </c>
      <c r="O6" s="113">
        <f>SUM(O7:O600)</f>
        <v>2349052</v>
      </c>
      <c r="P6" s="113">
        <f>SUM(P7:P600)</f>
        <v>125000</v>
      </c>
      <c r="Q6" s="122">
        <f>SUM(L6:P6)</f>
        <v>2474052</v>
      </c>
      <c r="R6" s="114">
        <f>SUM(R7:R600)</f>
        <v>0</v>
      </c>
      <c r="S6" s="114">
        <f>SUM(S7:S600)</f>
        <v>0</v>
      </c>
      <c r="T6" s="114">
        <f>SUM(T7:T600)</f>
        <v>0</v>
      </c>
      <c r="U6" s="114">
        <f>SUM(U7:U600)</f>
        <v>191615</v>
      </c>
      <c r="V6" s="114">
        <f>SUM(V7:V600)</f>
        <v>125000</v>
      </c>
      <c r="W6" s="125">
        <f>SUM(R6:V6)</f>
        <v>316615</v>
      </c>
    </row>
    <row r="7" spans="1:23" s="63" customFormat="1" ht="12" customHeight="1">
      <c r="A7" s="70">
        <v>3</v>
      </c>
      <c r="B7" s="61" t="s">
        <v>120</v>
      </c>
      <c r="C7" s="61" t="s">
        <v>85</v>
      </c>
      <c r="D7" s="62">
        <v>41640</v>
      </c>
      <c r="E7" s="62">
        <v>41820</v>
      </c>
      <c r="F7" s="61" t="s">
        <v>121</v>
      </c>
      <c r="G7" s="61" t="s">
        <v>122</v>
      </c>
      <c r="H7" s="61" t="s">
        <v>123</v>
      </c>
      <c r="I7" s="128">
        <v>4625000</v>
      </c>
      <c r="J7" s="53" t="s">
        <v>35</v>
      </c>
      <c r="K7" s="124">
        <f t="shared" ref="K7:K70" si="0">Q7+W7</f>
        <v>250000</v>
      </c>
      <c r="L7" s="128"/>
      <c r="M7" s="128"/>
      <c r="N7" s="128"/>
      <c r="O7" s="128"/>
      <c r="P7" s="128">
        <v>125000</v>
      </c>
      <c r="Q7" s="122">
        <f t="shared" ref="Q7:Q70" si="1">SUM(L7:P7)</f>
        <v>125000</v>
      </c>
      <c r="R7" s="128"/>
      <c r="S7" s="128"/>
      <c r="T7" s="128"/>
      <c r="U7" s="128"/>
      <c r="V7" s="128">
        <v>125000</v>
      </c>
      <c r="W7" s="123">
        <f>SUM(R7:V7)</f>
        <v>125000</v>
      </c>
    </row>
    <row r="8" spans="1:23" s="64" customFormat="1" ht="25.5">
      <c r="A8" s="70">
        <v>4</v>
      </c>
      <c r="B8" s="16" t="s">
        <v>124</v>
      </c>
      <c r="C8" s="61" t="s">
        <v>57</v>
      </c>
      <c r="D8" s="56">
        <v>40275</v>
      </c>
      <c r="E8" s="56">
        <v>53508</v>
      </c>
      <c r="F8" s="16" t="s">
        <v>125</v>
      </c>
      <c r="G8" s="16" t="s">
        <v>126</v>
      </c>
      <c r="H8" s="54" t="s">
        <v>123</v>
      </c>
      <c r="I8" s="128">
        <v>30307292</v>
      </c>
      <c r="J8" s="55" t="s">
        <v>35</v>
      </c>
      <c r="K8" s="124">
        <f t="shared" si="0"/>
        <v>23008</v>
      </c>
      <c r="L8" s="128"/>
      <c r="M8" s="128"/>
      <c r="N8" s="128"/>
      <c r="O8" s="128">
        <v>23008</v>
      </c>
      <c r="P8" s="128"/>
      <c r="Q8" s="122">
        <f t="shared" si="1"/>
        <v>23008</v>
      </c>
      <c r="R8" s="128"/>
      <c r="S8" s="128"/>
      <c r="T8" s="128"/>
      <c r="U8" s="128"/>
      <c r="V8" s="128"/>
      <c r="W8" s="123">
        <f t="shared" ref="W8:W71" si="2">SUM(R8:V8)</f>
        <v>0</v>
      </c>
    </row>
    <row r="9" spans="1:23" s="64" customFormat="1" ht="25.5">
      <c r="A9" s="70">
        <v>5</v>
      </c>
      <c r="B9" s="16" t="s">
        <v>124</v>
      </c>
      <c r="C9" s="61" t="s">
        <v>57</v>
      </c>
      <c r="D9" s="56">
        <v>40275</v>
      </c>
      <c r="E9" s="56">
        <v>53508</v>
      </c>
      <c r="F9" s="16" t="s">
        <v>125</v>
      </c>
      <c r="G9" s="16" t="s">
        <v>127</v>
      </c>
      <c r="H9" s="54" t="s">
        <v>123</v>
      </c>
      <c r="I9" s="128">
        <v>799600</v>
      </c>
      <c r="J9" s="55" t="s">
        <v>35</v>
      </c>
      <c r="K9" s="124">
        <f t="shared" si="0"/>
        <v>0</v>
      </c>
      <c r="L9" s="128"/>
      <c r="M9" s="128"/>
      <c r="N9" s="128"/>
      <c r="O9" s="128"/>
      <c r="P9" s="128"/>
      <c r="Q9" s="122">
        <f t="shared" si="1"/>
        <v>0</v>
      </c>
      <c r="R9" s="128"/>
      <c r="S9" s="128"/>
      <c r="T9" s="128"/>
      <c r="U9" s="128"/>
      <c r="V9" s="128"/>
      <c r="W9" s="123">
        <f t="shared" si="2"/>
        <v>0</v>
      </c>
    </row>
    <row r="10" spans="1:23" s="64" customFormat="1">
      <c r="A10" s="70">
        <v>6</v>
      </c>
      <c r="B10" s="65" t="s">
        <v>58</v>
      </c>
      <c r="C10" s="61" t="s">
        <v>85</v>
      </c>
      <c r="D10" s="56">
        <v>40940</v>
      </c>
      <c r="E10" s="56">
        <v>53508</v>
      </c>
      <c r="F10" s="16" t="s">
        <v>128</v>
      </c>
      <c r="G10" s="16" t="s">
        <v>129</v>
      </c>
      <c r="H10" s="54" t="s">
        <v>123</v>
      </c>
      <c r="I10" s="128">
        <v>6458712</v>
      </c>
      <c r="J10" s="55" t="s">
        <v>35</v>
      </c>
      <c r="K10" s="124">
        <f t="shared" si="0"/>
        <v>35000</v>
      </c>
      <c r="L10" s="128"/>
      <c r="M10" s="128"/>
      <c r="N10" s="128"/>
      <c r="O10" s="128">
        <v>35000</v>
      </c>
      <c r="P10" s="128"/>
      <c r="Q10" s="122">
        <f t="shared" si="1"/>
        <v>35000</v>
      </c>
      <c r="R10" s="128"/>
      <c r="S10" s="128"/>
      <c r="T10" s="128"/>
      <c r="U10" s="128"/>
      <c r="V10" s="128"/>
      <c r="W10" s="123">
        <f t="shared" si="2"/>
        <v>0</v>
      </c>
    </row>
    <row r="11" spans="1:23" s="64" customFormat="1" ht="25.5">
      <c r="A11" s="70">
        <v>7</v>
      </c>
      <c r="B11" s="16" t="s">
        <v>130</v>
      </c>
      <c r="C11" s="61" t="s">
        <v>57</v>
      </c>
      <c r="D11" s="56">
        <v>37252</v>
      </c>
      <c r="E11" s="56">
        <v>53508</v>
      </c>
      <c r="F11" s="16" t="s">
        <v>131</v>
      </c>
      <c r="G11" s="16" t="s">
        <v>132</v>
      </c>
      <c r="H11" s="54" t="s">
        <v>123</v>
      </c>
      <c r="I11" s="128">
        <v>100000</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ht="25.5">
      <c r="A12" s="70">
        <v>8</v>
      </c>
      <c r="B12" s="57" t="s">
        <v>124</v>
      </c>
      <c r="C12" s="61" t="s">
        <v>57</v>
      </c>
      <c r="D12" s="56">
        <v>40275</v>
      </c>
      <c r="E12" s="56">
        <v>53508</v>
      </c>
      <c r="F12" s="57" t="s">
        <v>125</v>
      </c>
      <c r="G12" s="57" t="s">
        <v>132</v>
      </c>
      <c r="H12" s="54" t="s">
        <v>123</v>
      </c>
      <c r="I12" s="128">
        <v>100000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9</v>
      </c>
      <c r="B13" s="57" t="s">
        <v>133</v>
      </c>
      <c r="C13" s="61" t="s">
        <v>81</v>
      </c>
      <c r="D13" s="56">
        <v>39253</v>
      </c>
      <c r="E13" s="56">
        <v>53508</v>
      </c>
      <c r="F13" s="57" t="s">
        <v>133</v>
      </c>
      <c r="G13" s="54" t="s">
        <v>134</v>
      </c>
      <c r="H13" s="54" t="s">
        <v>123</v>
      </c>
      <c r="I13" s="128">
        <v>183668</v>
      </c>
      <c r="J13" s="55" t="s">
        <v>35</v>
      </c>
      <c r="K13" s="124">
        <f t="shared" si="0"/>
        <v>100000</v>
      </c>
      <c r="L13" s="128"/>
      <c r="M13" s="128"/>
      <c r="N13" s="128"/>
      <c r="O13" s="128">
        <v>50000</v>
      </c>
      <c r="P13" s="128"/>
      <c r="Q13" s="122">
        <f t="shared" si="1"/>
        <v>50000</v>
      </c>
      <c r="R13" s="128"/>
      <c r="S13" s="128"/>
      <c r="T13" s="128"/>
      <c r="U13" s="128">
        <v>50000</v>
      </c>
      <c r="V13" s="128"/>
      <c r="W13" s="123">
        <f t="shared" si="2"/>
        <v>50000</v>
      </c>
    </row>
    <row r="14" spans="1:23" s="64" customFormat="1" ht="25.5">
      <c r="A14" s="70">
        <v>10</v>
      </c>
      <c r="B14" s="57" t="s">
        <v>133</v>
      </c>
      <c r="C14" s="61" t="s">
        <v>81</v>
      </c>
      <c r="D14" s="56">
        <v>39617</v>
      </c>
      <c r="E14" s="56">
        <v>53508</v>
      </c>
      <c r="F14" s="57" t="s">
        <v>133</v>
      </c>
      <c r="G14" s="54" t="s">
        <v>134</v>
      </c>
      <c r="H14" s="54" t="s">
        <v>123</v>
      </c>
      <c r="I14" s="128">
        <v>425136</v>
      </c>
      <c r="J14" s="55" t="s">
        <v>35</v>
      </c>
      <c r="K14" s="124">
        <f t="shared" si="0"/>
        <v>100000</v>
      </c>
      <c r="L14" s="128"/>
      <c r="M14" s="128"/>
      <c r="N14" s="128"/>
      <c r="O14" s="128">
        <v>50000</v>
      </c>
      <c r="P14" s="128"/>
      <c r="Q14" s="122">
        <f t="shared" si="1"/>
        <v>50000</v>
      </c>
      <c r="R14" s="128"/>
      <c r="S14" s="128"/>
      <c r="T14" s="128"/>
      <c r="U14" s="128">
        <v>50000</v>
      </c>
      <c r="V14" s="128"/>
      <c r="W14" s="123">
        <f t="shared" si="2"/>
        <v>50000</v>
      </c>
    </row>
    <row r="15" spans="1:23" s="64" customFormat="1" ht="25.5">
      <c r="A15" s="70">
        <v>11</v>
      </c>
      <c r="B15" s="57" t="s">
        <v>133</v>
      </c>
      <c r="C15" s="61" t="s">
        <v>81</v>
      </c>
      <c r="D15" s="56">
        <v>40345</v>
      </c>
      <c r="E15" s="56">
        <v>53508</v>
      </c>
      <c r="F15" s="57" t="s">
        <v>133</v>
      </c>
      <c r="G15" s="54" t="s">
        <v>134</v>
      </c>
      <c r="H15" s="54" t="s">
        <v>123</v>
      </c>
      <c r="I15" s="128">
        <v>212504</v>
      </c>
      <c r="J15" s="55" t="s">
        <v>35</v>
      </c>
      <c r="K15" s="124">
        <f t="shared" si="0"/>
        <v>100000</v>
      </c>
      <c r="L15" s="128"/>
      <c r="M15" s="128"/>
      <c r="N15" s="128"/>
      <c r="O15" s="128">
        <v>50000</v>
      </c>
      <c r="P15" s="128"/>
      <c r="Q15" s="122">
        <f t="shared" si="1"/>
        <v>50000</v>
      </c>
      <c r="R15" s="128"/>
      <c r="S15" s="128"/>
      <c r="T15" s="128"/>
      <c r="U15" s="128">
        <v>50000</v>
      </c>
      <c r="V15" s="128"/>
      <c r="W15" s="123">
        <f t="shared" si="2"/>
        <v>50000</v>
      </c>
    </row>
    <row r="16" spans="1:23" s="64" customFormat="1" ht="25.5">
      <c r="A16" s="70">
        <v>12</v>
      </c>
      <c r="B16" s="57" t="s">
        <v>133</v>
      </c>
      <c r="C16" s="61" t="s">
        <v>81</v>
      </c>
      <c r="D16" s="56">
        <v>40254</v>
      </c>
      <c r="E16" s="56">
        <v>53508</v>
      </c>
      <c r="F16" s="57" t="s">
        <v>133</v>
      </c>
      <c r="G16" s="54" t="s">
        <v>134</v>
      </c>
      <c r="H16" s="54" t="s">
        <v>123</v>
      </c>
      <c r="I16" s="128">
        <v>0</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13</v>
      </c>
      <c r="B17" s="57" t="s">
        <v>133</v>
      </c>
      <c r="C17" s="61" t="s">
        <v>81</v>
      </c>
      <c r="D17" s="56">
        <v>40254</v>
      </c>
      <c r="E17" s="56">
        <v>53508</v>
      </c>
      <c r="F17" s="57" t="s">
        <v>133</v>
      </c>
      <c r="G17" s="54" t="s">
        <v>134</v>
      </c>
      <c r="H17" s="54" t="s">
        <v>123</v>
      </c>
      <c r="I17" s="128">
        <v>91615</v>
      </c>
      <c r="J17" s="55" t="s">
        <v>35</v>
      </c>
      <c r="K17" s="124">
        <f t="shared" si="0"/>
        <v>91615</v>
      </c>
      <c r="L17" s="128"/>
      <c r="M17" s="128"/>
      <c r="N17" s="128"/>
      <c r="O17" s="128">
        <v>50000</v>
      </c>
      <c r="P17" s="128"/>
      <c r="Q17" s="122">
        <f t="shared" si="1"/>
        <v>50000</v>
      </c>
      <c r="R17" s="128"/>
      <c r="S17" s="128"/>
      <c r="T17" s="128"/>
      <c r="U17" s="128">
        <v>41615</v>
      </c>
      <c r="V17" s="128"/>
      <c r="W17" s="123">
        <f t="shared" si="2"/>
        <v>41615</v>
      </c>
    </row>
    <row r="18" spans="1:23" s="64" customFormat="1" ht="25.5">
      <c r="A18" s="70">
        <v>16</v>
      </c>
      <c r="B18" s="57" t="s">
        <v>135</v>
      </c>
      <c r="C18" s="61" t="s">
        <v>57</v>
      </c>
      <c r="D18" s="56">
        <v>40436</v>
      </c>
      <c r="E18" s="56">
        <v>53508</v>
      </c>
      <c r="F18" s="57" t="s">
        <v>135</v>
      </c>
      <c r="G18" s="54" t="s">
        <v>136</v>
      </c>
      <c r="H18" s="54" t="s">
        <v>123</v>
      </c>
      <c r="I18" s="128">
        <v>621652</v>
      </c>
      <c r="J18" s="55" t="s">
        <v>35</v>
      </c>
      <c r="K18" s="124">
        <f t="shared" si="0"/>
        <v>0</v>
      </c>
      <c r="L18" s="128"/>
      <c r="M18" s="128"/>
      <c r="N18" s="128"/>
      <c r="O18" s="128"/>
      <c r="P18" s="128"/>
      <c r="Q18" s="122">
        <f t="shared" si="1"/>
        <v>0</v>
      </c>
      <c r="R18" s="128"/>
      <c r="S18" s="128"/>
      <c r="T18" s="128"/>
      <c r="U18" s="128"/>
      <c r="V18" s="128"/>
      <c r="W18" s="123">
        <f t="shared" si="2"/>
        <v>0</v>
      </c>
    </row>
    <row r="19" spans="1:23" s="64" customFormat="1" ht="25.5">
      <c r="A19" s="133">
        <v>18</v>
      </c>
      <c r="B19" s="129" t="s">
        <v>137</v>
      </c>
      <c r="C19" s="129" t="s">
        <v>63</v>
      </c>
      <c r="D19" s="132">
        <v>40575</v>
      </c>
      <c r="E19" s="132">
        <v>51714</v>
      </c>
      <c r="F19" s="129" t="s">
        <v>138</v>
      </c>
      <c r="G19" s="129" t="s">
        <v>139</v>
      </c>
      <c r="H19" s="129" t="s">
        <v>123</v>
      </c>
      <c r="I19" s="131"/>
      <c r="J19" s="130" t="s">
        <v>45</v>
      </c>
      <c r="K19" s="134">
        <f t="shared" si="0"/>
        <v>0</v>
      </c>
      <c r="L19" s="131"/>
      <c r="M19" s="131"/>
      <c r="N19" s="131"/>
      <c r="O19" s="131"/>
      <c r="P19" s="131"/>
      <c r="Q19" s="134">
        <f t="shared" si="1"/>
        <v>0</v>
      </c>
      <c r="R19" s="131"/>
      <c r="S19" s="131"/>
      <c r="T19" s="131"/>
      <c r="U19" s="131"/>
      <c r="V19" s="131"/>
      <c r="W19" s="134">
        <f t="shared" si="2"/>
        <v>0</v>
      </c>
    </row>
    <row r="20" spans="1:23" s="64" customFormat="1">
      <c r="A20" s="70">
        <v>19</v>
      </c>
      <c r="B20" s="57" t="s">
        <v>140</v>
      </c>
      <c r="C20" s="61" t="s">
        <v>48</v>
      </c>
      <c r="D20" s="56">
        <v>42641</v>
      </c>
      <c r="E20" s="56">
        <v>51714</v>
      </c>
      <c r="F20" s="57" t="s">
        <v>138</v>
      </c>
      <c r="G20" s="54" t="s">
        <v>141</v>
      </c>
      <c r="H20" s="54"/>
      <c r="I20" s="128">
        <v>48312472</v>
      </c>
      <c r="J20" s="55" t="s">
        <v>35</v>
      </c>
      <c r="K20" s="124">
        <f t="shared" si="0"/>
        <v>2086044</v>
      </c>
      <c r="L20" s="128"/>
      <c r="M20" s="128"/>
      <c r="N20" s="128"/>
      <c r="O20" s="128">
        <v>2086044</v>
      </c>
      <c r="P20" s="128"/>
      <c r="Q20" s="122">
        <f t="shared" si="1"/>
        <v>2086044</v>
      </c>
      <c r="R20" s="128"/>
      <c r="S20" s="128"/>
      <c r="T20" s="128"/>
      <c r="U20" s="128"/>
      <c r="V20" s="128"/>
      <c r="W20" s="123">
        <f t="shared" si="2"/>
        <v>0</v>
      </c>
    </row>
    <row r="21" spans="1:23" s="64" customFormat="1">
      <c r="A21" s="70">
        <v>20</v>
      </c>
      <c r="B21" s="57" t="s">
        <v>140</v>
      </c>
      <c r="C21" s="61" t="s">
        <v>53</v>
      </c>
      <c r="D21" s="56">
        <v>42641</v>
      </c>
      <c r="E21" s="56">
        <v>51714</v>
      </c>
      <c r="F21" s="57" t="s">
        <v>138</v>
      </c>
      <c r="G21" s="54" t="s">
        <v>142</v>
      </c>
      <c r="H21" s="54"/>
      <c r="I21" s="128">
        <v>110000</v>
      </c>
      <c r="J21" s="55" t="s">
        <v>35</v>
      </c>
      <c r="K21" s="124">
        <f t="shared" si="0"/>
        <v>5000</v>
      </c>
      <c r="L21" s="128"/>
      <c r="M21" s="128"/>
      <c r="N21" s="128"/>
      <c r="O21" s="128">
        <v>5000</v>
      </c>
      <c r="P21" s="128"/>
      <c r="Q21" s="122">
        <f t="shared" si="1"/>
        <v>5000</v>
      </c>
      <c r="R21" s="128"/>
      <c r="S21" s="128"/>
      <c r="T21" s="128"/>
      <c r="U21" s="128"/>
      <c r="V21" s="128"/>
      <c r="W21" s="123">
        <f t="shared" si="2"/>
        <v>0</v>
      </c>
    </row>
    <row r="22" spans="1:23" s="64" customFormat="1">
      <c r="A22" s="70">
        <v>21</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22</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23</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24</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25</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26</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27</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28</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29</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30</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31</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32</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33</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34</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35</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36</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37</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38</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39</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40</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41</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42</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43</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44</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45</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46</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47</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48</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49</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50</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51</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52</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53</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54</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55</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56</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57</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58</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59</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60</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61</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62</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63</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64</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65</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66</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67</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68</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69</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70</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71</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72</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73</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74</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75</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143</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2715419</v>
      </c>
      <c r="D8" s="118"/>
      <c r="E8" s="118"/>
      <c r="F8" s="118"/>
      <c r="G8" s="118">
        <v>0</v>
      </c>
      <c r="H8" s="127" t="s">
        <v>146</v>
      </c>
      <c r="I8" s="108"/>
    </row>
    <row r="9" spans="1:9" ht="60" customHeight="1">
      <c r="A9" s="46">
        <v>2</v>
      </c>
      <c r="B9" s="100" t="s">
        <v>115</v>
      </c>
      <c r="C9" s="118"/>
      <c r="D9" s="118"/>
      <c r="E9" s="118"/>
      <c r="F9" s="118"/>
      <c r="G9" s="118">
        <v>4002133</v>
      </c>
      <c r="H9" s="18"/>
    </row>
    <row r="10" spans="1:9" ht="60" customHeight="1">
      <c r="A10" s="46">
        <v>3</v>
      </c>
      <c r="B10" s="109" t="s">
        <v>113</v>
      </c>
      <c r="C10" s="118">
        <v>2715419</v>
      </c>
      <c r="D10" s="118"/>
      <c r="E10" s="118"/>
      <c r="F10" s="118"/>
      <c r="G10" s="118">
        <v>3320323</v>
      </c>
      <c r="H10" s="18" t="s">
        <v>145</v>
      </c>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0</v>
      </c>
      <c r="E13" s="117">
        <f>E8+E9-E10-E11</f>
        <v>0</v>
      </c>
      <c r="F13" s="117">
        <f>F8+F9-F10-F11</f>
        <v>0</v>
      </c>
      <c r="G13" s="117">
        <f>G8+G9-G10-G11-G12</f>
        <v>681810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144</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2021-11-18T21:21:53Z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